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245" windowWidth="14805" windowHeight="6870"/>
  </bookViews>
  <sheets>
    <sheet name="Таблица 2 финансирование" sheetId="13" r:id="rId1"/>
  </sheets>
  <definedNames>
    <definedName name="_xlnm.Print_Area" localSheetId="0">'Таблица 2 финансирование'!$A$1:$X$194</definedName>
  </definedNames>
  <calcPr calcId="145621"/>
</workbook>
</file>

<file path=xl/calcChain.xml><?xml version="1.0" encoding="utf-8"?>
<calcChain xmlns="http://schemas.openxmlformats.org/spreadsheetml/2006/main">
  <c r="P12" i="13" l="1"/>
  <c r="S126" i="13"/>
  <c r="P13" i="13" l="1"/>
  <c r="I41" i="13" l="1"/>
  <c r="I58" i="13"/>
  <c r="K12" i="13" l="1"/>
  <c r="N126" i="13" l="1"/>
  <c r="K13" i="13"/>
  <c r="P9" i="13" l="1"/>
  <c r="K9" i="13"/>
  <c r="F9" i="13"/>
  <c r="U24" i="13"/>
  <c r="U25" i="13"/>
  <c r="U26" i="13"/>
  <c r="O24" i="13"/>
  <c r="O25" i="13"/>
  <c r="O26" i="13"/>
  <c r="J24" i="13"/>
  <c r="J25" i="13"/>
  <c r="J26" i="13"/>
  <c r="E24" i="13"/>
  <c r="E25" i="13"/>
  <c r="E26" i="13"/>
  <c r="F80" i="13" l="1"/>
  <c r="O87" i="13" l="1"/>
  <c r="O86" i="13"/>
  <c r="P85" i="13"/>
  <c r="P91" i="13" s="1"/>
  <c r="O91" i="13" s="1"/>
  <c r="S84" i="13"/>
  <c r="R84" i="13"/>
  <c r="S93" i="13"/>
  <c r="R93" i="13"/>
  <c r="P93" i="13"/>
  <c r="O93" i="13" s="1"/>
  <c r="S92" i="13"/>
  <c r="R92" i="13"/>
  <c r="P92" i="13"/>
  <c r="O92" i="13" s="1"/>
  <c r="S91" i="13"/>
  <c r="R91" i="13"/>
  <c r="S90" i="13"/>
  <c r="R90" i="13"/>
  <c r="O85" i="13" l="1"/>
  <c r="O84" i="13" s="1"/>
  <c r="P84" i="13"/>
  <c r="P90" i="13" s="1"/>
  <c r="O90" i="13" s="1"/>
  <c r="J138" i="13"/>
  <c r="J136" i="13"/>
  <c r="J87" i="13"/>
  <c r="J86" i="13"/>
  <c r="K85" i="13"/>
  <c r="K91" i="13" s="1"/>
  <c r="J85" i="13"/>
  <c r="J84" i="13" s="1"/>
  <c r="J76" i="13"/>
  <c r="L75" i="13"/>
  <c r="K75" i="13"/>
  <c r="J75" i="13" s="1"/>
  <c r="G75" i="13"/>
  <c r="K84" i="13" l="1"/>
  <c r="W183" i="13"/>
  <c r="V183" i="13"/>
  <c r="T183" i="13"/>
  <c r="S183" i="13"/>
  <c r="R183" i="13"/>
  <c r="N183" i="13"/>
  <c r="M183" i="13"/>
  <c r="I183" i="13"/>
  <c r="H183" i="13"/>
  <c r="V182" i="13"/>
  <c r="S182" i="13"/>
  <c r="R182" i="13"/>
  <c r="Q182" i="13"/>
  <c r="P182" i="13"/>
  <c r="N182" i="13"/>
  <c r="M182" i="13"/>
  <c r="L182" i="13"/>
  <c r="K182" i="13"/>
  <c r="H182" i="13"/>
  <c r="G182" i="13"/>
  <c r="F182" i="13"/>
  <c r="V181" i="13"/>
  <c r="S181" i="13"/>
  <c r="R181" i="13"/>
  <c r="Q181" i="13"/>
  <c r="P181" i="13"/>
  <c r="N181" i="13"/>
  <c r="M181" i="13"/>
  <c r="L181" i="13"/>
  <c r="K181" i="13"/>
  <c r="J181" i="13"/>
  <c r="I181" i="13"/>
  <c r="H181" i="13"/>
  <c r="G181" i="13"/>
  <c r="F181" i="13"/>
  <c r="S180" i="13"/>
  <c r="R180" i="13"/>
  <c r="Q180" i="13"/>
  <c r="P180" i="13"/>
  <c r="N180" i="13"/>
  <c r="M180" i="13"/>
  <c r="L180" i="13"/>
  <c r="K180" i="13"/>
  <c r="H180" i="13"/>
  <c r="G180" i="13"/>
  <c r="F180" i="13"/>
  <c r="F176" i="13"/>
  <c r="G176" i="13"/>
  <c r="H176" i="13"/>
  <c r="I176" i="13"/>
  <c r="K176" i="13"/>
  <c r="L176" i="13"/>
  <c r="M176" i="13"/>
  <c r="N176" i="13"/>
  <c r="P176" i="13"/>
  <c r="Q176" i="13"/>
  <c r="R176" i="13"/>
  <c r="S176" i="13"/>
  <c r="S178" i="13"/>
  <c r="O178" i="13" s="1"/>
  <c r="R178" i="13"/>
  <c r="P178" i="13"/>
  <c r="N178" i="13"/>
  <c r="M178" i="13"/>
  <c r="K178" i="13"/>
  <c r="I178" i="13"/>
  <c r="H178" i="13"/>
  <c r="F178" i="13"/>
  <c r="V175" i="13"/>
  <c r="J178" i="13" l="1"/>
  <c r="X42" i="13"/>
  <c r="W42" i="13"/>
  <c r="U13" i="13"/>
  <c r="U12" i="13"/>
  <c r="X101" i="13"/>
  <c r="X96" i="13" s="1"/>
  <c r="U99" i="13"/>
  <c r="U96" i="13" s="1"/>
  <c r="U104" i="13" s="1"/>
  <c r="J62" i="13" l="1"/>
  <c r="O62" i="13"/>
  <c r="J56" i="13"/>
  <c r="E56" i="13"/>
  <c r="X43" i="13"/>
  <c r="X44" i="13"/>
  <c r="X45" i="13"/>
  <c r="X46" i="13"/>
  <c r="X47" i="13"/>
  <c r="X48" i="13"/>
  <c r="X49" i="13"/>
  <c r="X50" i="13"/>
  <c r="X51" i="13"/>
  <c r="X53" i="13"/>
  <c r="O61" i="13"/>
  <c r="O60" i="13"/>
  <c r="O59" i="13"/>
  <c r="O58" i="13"/>
  <c r="O57" i="13"/>
  <c r="O55" i="13"/>
  <c r="O54" i="13"/>
  <c r="O53" i="13"/>
  <c r="O52" i="13"/>
  <c r="O51" i="13"/>
  <c r="O50" i="13"/>
  <c r="O49" i="13"/>
  <c r="O48" i="13"/>
  <c r="O47" i="13"/>
  <c r="O46" i="13"/>
  <c r="O45" i="13"/>
  <c r="O44" i="13"/>
  <c r="O43" i="13"/>
  <c r="O42" i="13"/>
  <c r="O41" i="13"/>
  <c r="O40" i="13"/>
  <c r="O39" i="13"/>
  <c r="J61" i="13"/>
  <c r="J60" i="13"/>
  <c r="J59" i="13"/>
  <c r="J58" i="13"/>
  <c r="J57" i="13"/>
  <c r="J55" i="13"/>
  <c r="J54" i="13"/>
  <c r="J53" i="13"/>
  <c r="J52" i="13"/>
  <c r="J51" i="13"/>
  <c r="J50" i="13"/>
  <c r="J49" i="13"/>
  <c r="J48" i="13"/>
  <c r="J47" i="13"/>
  <c r="J46" i="13"/>
  <c r="J45" i="13"/>
  <c r="J44" i="13"/>
  <c r="J43" i="13"/>
  <c r="J42" i="13"/>
  <c r="J41" i="13"/>
  <c r="J40" i="13"/>
  <c r="J39" i="13"/>
  <c r="S96" i="13"/>
  <c r="S95" i="13" s="1"/>
  <c r="P96" i="13"/>
  <c r="Q96" i="13"/>
  <c r="Q95" i="13" s="1"/>
  <c r="R96" i="13"/>
  <c r="J38" i="13" l="1"/>
  <c r="O105" i="13" l="1"/>
  <c r="O106" i="13"/>
  <c r="Q104" i="13"/>
  <c r="Q103" i="13" s="1"/>
  <c r="R104" i="13"/>
  <c r="S104" i="13"/>
  <c r="S103" i="13" s="1"/>
  <c r="Q105" i="13"/>
  <c r="S165" i="13" l="1"/>
  <c r="R165" i="13"/>
  <c r="P165" i="13"/>
  <c r="O165" i="13"/>
  <c r="Q164" i="13"/>
  <c r="P164" i="13"/>
  <c r="N165" i="13"/>
  <c r="K165" i="13"/>
  <c r="J165" i="13" s="1"/>
  <c r="L164" i="13"/>
  <c r="K164" i="13"/>
  <c r="S82" i="13"/>
  <c r="R82" i="13"/>
  <c r="Q82" i="13"/>
  <c r="Q147" i="13" s="1"/>
  <c r="P82" i="13"/>
  <c r="S80" i="13"/>
  <c r="Q80" i="13"/>
  <c r="Q145" i="13" s="1"/>
  <c r="N82" i="13"/>
  <c r="M82" i="13"/>
  <c r="L82" i="13"/>
  <c r="L147" i="13" s="1"/>
  <c r="K82" i="13"/>
  <c r="J82" i="13" s="1"/>
  <c r="N80" i="13"/>
  <c r="G164" i="13"/>
  <c r="G80" i="13"/>
  <c r="I80" i="13"/>
  <c r="S10" i="13"/>
  <c r="R9" i="13"/>
  <c r="R8" i="13" s="1"/>
  <c r="Q9" i="13"/>
  <c r="Q8" i="13" s="1"/>
  <c r="P80" i="13"/>
  <c r="N10" i="13"/>
  <c r="J10" i="13" s="1"/>
  <c r="M9" i="13"/>
  <c r="M80" i="13" s="1"/>
  <c r="L9" i="13"/>
  <c r="J9" i="13" s="1"/>
  <c r="I10" i="13"/>
  <c r="G9" i="13"/>
  <c r="E9" i="13" s="1"/>
  <c r="H9" i="13"/>
  <c r="F131" i="13"/>
  <c r="F132" i="13"/>
  <c r="H132" i="13"/>
  <c r="F133" i="13"/>
  <c r="H133" i="13"/>
  <c r="H80" i="13" l="1"/>
  <c r="R80" i="13"/>
  <c r="Q163" i="13"/>
  <c r="Q162" i="13" s="1"/>
  <c r="L80" i="13"/>
  <c r="L145" i="13" s="1"/>
  <c r="L163" i="13"/>
  <c r="L162" i="13" s="1"/>
  <c r="G163" i="13"/>
  <c r="G162" i="13" s="1"/>
  <c r="O82" i="13"/>
  <c r="X10" i="13"/>
  <c r="K80" i="13"/>
  <c r="F164" i="13"/>
  <c r="S8" i="13"/>
  <c r="O10" i="13"/>
  <c r="O80" i="13"/>
  <c r="O9" i="13"/>
  <c r="T9" i="13" s="1"/>
  <c r="P8" i="13"/>
  <c r="F12" i="13"/>
  <c r="O8" i="13" l="1"/>
  <c r="J80" i="13"/>
  <c r="R188" i="13"/>
  <c r="Q188" i="13"/>
  <c r="P188" i="13"/>
  <c r="O188" i="13"/>
  <c r="O187" i="13"/>
  <c r="S186" i="13"/>
  <c r="R186" i="13"/>
  <c r="Q186" i="13"/>
  <c r="Q185" i="13" s="1"/>
  <c r="P186" i="13"/>
  <c r="O186" i="13" s="1"/>
  <c r="S185" i="13"/>
  <c r="R185" i="13"/>
  <c r="M188" i="13"/>
  <c r="L188" i="13"/>
  <c r="K188" i="13"/>
  <c r="J187" i="13"/>
  <c r="N186" i="13"/>
  <c r="M186" i="13"/>
  <c r="L186" i="13"/>
  <c r="L185" i="13" s="1"/>
  <c r="K186" i="13"/>
  <c r="J186" i="13"/>
  <c r="N185" i="13"/>
  <c r="E187" i="13"/>
  <c r="H185" i="13"/>
  <c r="I185" i="13"/>
  <c r="G186" i="13"/>
  <c r="G185" i="13" s="1"/>
  <c r="H186" i="13"/>
  <c r="I186" i="13"/>
  <c r="G188" i="13"/>
  <c r="H188" i="13"/>
  <c r="F186" i="13"/>
  <c r="F188" i="13"/>
  <c r="E188" i="13" s="1"/>
  <c r="U186" i="13"/>
  <c r="G82" i="13"/>
  <c r="G147" i="13" s="1"/>
  <c r="F185" i="13" l="1"/>
  <c r="M185" i="13"/>
  <c r="K185" i="13"/>
  <c r="E186" i="13"/>
  <c r="P185" i="13"/>
  <c r="J185" i="13"/>
  <c r="J188" i="13"/>
  <c r="E185" i="13"/>
  <c r="U185" i="13" l="1"/>
  <c r="O185" i="13"/>
  <c r="O78" i="13" l="1"/>
  <c r="J78" i="13"/>
  <c r="E78" i="13"/>
  <c r="O77" i="13"/>
  <c r="J77" i="13"/>
  <c r="E77" i="13"/>
  <c r="O76" i="13"/>
  <c r="E76" i="13"/>
  <c r="S75" i="13"/>
  <c r="O75" i="13" s="1"/>
  <c r="R75" i="13"/>
  <c r="P75" i="13"/>
  <c r="N75" i="13"/>
  <c r="M75" i="13"/>
  <c r="I75" i="13"/>
  <c r="H75" i="13"/>
  <c r="F75" i="13"/>
  <c r="V74" i="13"/>
  <c r="T74" i="13"/>
  <c r="O74" i="13"/>
  <c r="J74" i="13"/>
  <c r="E74" i="13"/>
  <c r="O73" i="13"/>
  <c r="J73" i="13"/>
  <c r="E73" i="13"/>
  <c r="O72" i="13"/>
  <c r="J72" i="13"/>
  <c r="E72" i="13"/>
  <c r="S71" i="13"/>
  <c r="R71" i="13"/>
  <c r="P71" i="13"/>
  <c r="O71" i="13" s="1"/>
  <c r="N71" i="13"/>
  <c r="M71" i="13"/>
  <c r="K71" i="13"/>
  <c r="I71" i="13"/>
  <c r="H71" i="13"/>
  <c r="F71" i="13"/>
  <c r="E71" i="13" s="1"/>
  <c r="E75" i="13" l="1"/>
  <c r="J71" i="13"/>
  <c r="P131" i="13" l="1"/>
  <c r="Q131" i="13"/>
  <c r="U140" i="13" l="1"/>
  <c r="E11" i="13"/>
  <c r="E10" i="13"/>
  <c r="T10" i="13" s="1"/>
  <c r="E138" i="13"/>
  <c r="I126" i="13"/>
  <c r="O112" i="13"/>
  <c r="F32" i="13"/>
  <c r="G32" i="13"/>
  <c r="G30" i="13" s="1"/>
  <c r="G175" i="13" s="1"/>
  <c r="F34" i="13"/>
  <c r="G34" i="13"/>
  <c r="H34" i="13"/>
  <c r="K34" i="13"/>
  <c r="L34" i="13"/>
  <c r="M34" i="13"/>
  <c r="N34" i="13"/>
  <c r="P34" i="13"/>
  <c r="Q34" i="13"/>
  <c r="R34" i="13"/>
  <c r="S34" i="13"/>
  <c r="U34" i="13"/>
  <c r="W34" i="13"/>
  <c r="X34" i="13"/>
  <c r="I36" i="13"/>
  <c r="I182" i="13" s="1"/>
  <c r="X182" i="13" s="1"/>
  <c r="F38" i="13"/>
  <c r="G38" i="13"/>
  <c r="H38" i="13"/>
  <c r="H32" i="13" s="1"/>
  <c r="I38" i="13"/>
  <c r="J32" i="13"/>
  <c r="J177" i="13" s="1"/>
  <c r="K38" i="13"/>
  <c r="K32" i="13" s="1"/>
  <c r="L38" i="13"/>
  <c r="L32" i="13" s="1"/>
  <c r="M38" i="13"/>
  <c r="M32" i="13" s="1"/>
  <c r="N38" i="13"/>
  <c r="N32" i="13" s="1"/>
  <c r="N177" i="13" s="1"/>
  <c r="O38" i="13"/>
  <c r="P38" i="13"/>
  <c r="P32" i="13" s="1"/>
  <c r="P177" i="13" s="1"/>
  <c r="Q38" i="13"/>
  <c r="Q32" i="13" s="1"/>
  <c r="Q177" i="13" s="1"/>
  <c r="R38" i="13"/>
  <c r="R32" i="13" s="1"/>
  <c r="R177" i="13" s="1"/>
  <c r="S38" i="13"/>
  <c r="S32" i="13" s="1"/>
  <c r="S177" i="13" s="1"/>
  <c r="W38" i="13"/>
  <c r="E40" i="13"/>
  <c r="E41" i="13"/>
  <c r="E42" i="13"/>
  <c r="E43" i="13"/>
  <c r="E44" i="13"/>
  <c r="E45" i="13"/>
  <c r="E46" i="13"/>
  <c r="E47" i="13"/>
  <c r="E48" i="13"/>
  <c r="E49" i="13"/>
  <c r="E50" i="13"/>
  <c r="E51" i="13"/>
  <c r="E52" i="13"/>
  <c r="E53" i="13"/>
  <c r="E54" i="13"/>
  <c r="E55" i="13"/>
  <c r="E57" i="13"/>
  <c r="E58" i="13"/>
  <c r="E59" i="13"/>
  <c r="E60" i="13"/>
  <c r="E61" i="13"/>
  <c r="E39" i="13"/>
  <c r="I62" i="13"/>
  <c r="I64" i="13"/>
  <c r="E64" i="13" s="1"/>
  <c r="E63" i="13"/>
  <c r="J35" i="13"/>
  <c r="L177" i="13" l="1"/>
  <c r="L81" i="13"/>
  <c r="L30" i="13"/>
  <c r="L175" i="13" s="1"/>
  <c r="K177" i="13"/>
  <c r="K81" i="13"/>
  <c r="K30" i="13"/>
  <c r="K175" i="13" s="1"/>
  <c r="H177" i="13"/>
  <c r="H81" i="13"/>
  <c r="H30" i="13"/>
  <c r="H175" i="13" s="1"/>
  <c r="M177" i="13"/>
  <c r="M81" i="13"/>
  <c r="M79" i="13" s="1"/>
  <c r="M30" i="13"/>
  <c r="M175" i="13" s="1"/>
  <c r="I34" i="13"/>
  <c r="I180" i="13" s="1"/>
  <c r="F177" i="13"/>
  <c r="F81" i="13"/>
  <c r="F146" i="13" s="1"/>
  <c r="G177" i="13"/>
  <c r="G81" i="13"/>
  <c r="F30" i="13"/>
  <c r="F175" i="13" s="1"/>
  <c r="I32" i="13"/>
  <c r="X38" i="13"/>
  <c r="O32" i="13"/>
  <c r="O177" i="13" s="1"/>
  <c r="P81" i="13"/>
  <c r="P30" i="13"/>
  <c r="P175" i="13" s="1"/>
  <c r="R81" i="13"/>
  <c r="R30" i="13"/>
  <c r="Q81" i="13"/>
  <c r="Q30" i="13"/>
  <c r="Q175" i="13" s="1"/>
  <c r="I30" i="13"/>
  <c r="E38" i="13"/>
  <c r="S81" i="13"/>
  <c r="S30" i="13"/>
  <c r="S175" i="13" s="1"/>
  <c r="N81" i="13"/>
  <c r="N30" i="13"/>
  <c r="N175" i="13" s="1"/>
  <c r="G85" i="13"/>
  <c r="G145" i="13" s="1"/>
  <c r="H85" i="13"/>
  <c r="I85" i="13"/>
  <c r="F85" i="13"/>
  <c r="V89" i="13"/>
  <c r="V88" i="13" s="1"/>
  <c r="V78" i="13" s="1"/>
  <c r="U89" i="13"/>
  <c r="O89" i="13"/>
  <c r="J89" i="13"/>
  <c r="E89" i="13"/>
  <c r="U88" i="13"/>
  <c r="O88" i="13"/>
  <c r="J88" i="13"/>
  <c r="E88" i="13"/>
  <c r="L146" i="13" l="1"/>
  <c r="L144" i="13" s="1"/>
  <c r="L79" i="13"/>
  <c r="G146" i="13"/>
  <c r="G144" i="13" s="1"/>
  <c r="G79" i="13"/>
  <c r="X180" i="13"/>
  <c r="K146" i="13"/>
  <c r="K79" i="13"/>
  <c r="R175" i="13"/>
  <c r="W30" i="13"/>
  <c r="I175" i="13"/>
  <c r="X30" i="13"/>
  <c r="I81" i="13"/>
  <c r="I177" i="13"/>
  <c r="X177" i="13" s="1"/>
  <c r="X32" i="13"/>
  <c r="E32" i="13"/>
  <c r="E177" i="13" s="1"/>
  <c r="T78" i="13"/>
  <c r="T38" i="13"/>
  <c r="Q146" i="13"/>
  <c r="Q144" i="13" s="1"/>
  <c r="Q79" i="13"/>
  <c r="R79" i="13"/>
  <c r="P146" i="13"/>
  <c r="P79" i="13"/>
  <c r="S79" i="13"/>
  <c r="O81" i="13"/>
  <c r="N79" i="13"/>
  <c r="J81" i="13"/>
  <c r="T88" i="13"/>
  <c r="T89" i="13"/>
  <c r="J79" i="13" l="1"/>
  <c r="T32" i="13"/>
  <c r="O79" i="13"/>
  <c r="T42" i="13"/>
  <c r="W163" i="13"/>
  <c r="X130" i="13"/>
  <c r="U115" i="13"/>
  <c r="P109" i="13"/>
  <c r="K109" i="13"/>
  <c r="F109" i="13"/>
  <c r="F120" i="13" s="1"/>
  <c r="X114" i="13"/>
  <c r="X112" i="13"/>
  <c r="X22" i="13"/>
  <c r="X69" i="13"/>
  <c r="X20" i="13"/>
  <c r="X19" i="13"/>
  <c r="U16" i="13"/>
  <c r="U17" i="13"/>
  <c r="U18" i="13"/>
  <c r="U23" i="13"/>
  <c r="F165" i="13"/>
  <c r="I165" i="13"/>
  <c r="O115" i="13"/>
  <c r="J115" i="13"/>
  <c r="E115" i="13"/>
  <c r="O11" i="13"/>
  <c r="J11" i="13"/>
  <c r="E16" i="13"/>
  <c r="E17" i="13"/>
  <c r="E18" i="13"/>
  <c r="E19" i="13"/>
  <c r="E20" i="13"/>
  <c r="E22" i="13"/>
  <c r="E23" i="13"/>
  <c r="E31" i="13"/>
  <c r="E176" i="13" s="1"/>
  <c r="E33" i="13"/>
  <c r="E178" i="13" s="1"/>
  <c r="E35" i="13"/>
  <c r="E181" i="13" s="1"/>
  <c r="E36" i="13"/>
  <c r="E37" i="13"/>
  <c r="E183" i="13" s="1"/>
  <c r="E62" i="13"/>
  <c r="E65" i="13"/>
  <c r="E66" i="13"/>
  <c r="E68" i="13"/>
  <c r="E69" i="13"/>
  <c r="E70" i="13"/>
  <c r="E165" i="13" l="1"/>
  <c r="T115" i="13"/>
  <c r="E182" i="13"/>
  <c r="E34" i="13"/>
  <c r="E180" i="13" s="1"/>
  <c r="E30" i="13"/>
  <c r="X117" i="13"/>
  <c r="U116" i="13"/>
  <c r="V82" i="13"/>
  <c r="W21" i="13"/>
  <c r="N155" i="13"/>
  <c r="M155" i="13"/>
  <c r="N154" i="13"/>
  <c r="M154" i="13"/>
  <c r="N153" i="13"/>
  <c r="M153" i="13"/>
  <c r="N143" i="13"/>
  <c r="M143" i="13"/>
  <c r="K143" i="13"/>
  <c r="J143" i="13"/>
  <c r="N142" i="13"/>
  <c r="M142" i="13"/>
  <c r="K142" i="13"/>
  <c r="J142" i="13"/>
  <c r="N141" i="13"/>
  <c r="M141" i="13"/>
  <c r="K141" i="13"/>
  <c r="K140" i="13" s="1"/>
  <c r="J141" i="13"/>
  <c r="J140" i="13" s="1"/>
  <c r="M140" i="13"/>
  <c r="N136" i="13"/>
  <c r="M136" i="13"/>
  <c r="K136" i="13"/>
  <c r="N134" i="13"/>
  <c r="M134" i="13"/>
  <c r="K134" i="13"/>
  <c r="M133" i="13"/>
  <c r="K133" i="13"/>
  <c r="N132" i="13"/>
  <c r="M132" i="13"/>
  <c r="K132" i="13"/>
  <c r="J130" i="13"/>
  <c r="J129" i="13"/>
  <c r="N128" i="13"/>
  <c r="M128" i="13"/>
  <c r="L128" i="13"/>
  <c r="K128" i="13"/>
  <c r="J127" i="13"/>
  <c r="J126" i="13"/>
  <c r="J125" i="13"/>
  <c r="M124" i="13"/>
  <c r="K124" i="13"/>
  <c r="M121" i="13"/>
  <c r="K121" i="13"/>
  <c r="N120" i="13"/>
  <c r="M120" i="13"/>
  <c r="L119" i="13"/>
  <c r="J117" i="13"/>
  <c r="J116" i="13"/>
  <c r="J109" i="13" s="1"/>
  <c r="J114" i="13"/>
  <c r="J113" i="13"/>
  <c r="J112" i="13"/>
  <c r="N111" i="13"/>
  <c r="N122" i="13" s="1"/>
  <c r="M111" i="13"/>
  <c r="M122" i="13" s="1"/>
  <c r="K111" i="13"/>
  <c r="K122" i="13" s="1"/>
  <c r="N110" i="13"/>
  <c r="M108" i="13"/>
  <c r="M119" i="13" s="1"/>
  <c r="N106" i="13"/>
  <c r="M106" i="13"/>
  <c r="K106" i="13"/>
  <c r="K105" i="13"/>
  <c r="J102" i="13"/>
  <c r="J101" i="13"/>
  <c r="J100" i="13"/>
  <c r="J99" i="13"/>
  <c r="J98" i="13"/>
  <c r="N97" i="13"/>
  <c r="M97" i="13"/>
  <c r="N96" i="13"/>
  <c r="M96" i="13"/>
  <c r="M104" i="13" s="1"/>
  <c r="K96" i="13"/>
  <c r="N93" i="13"/>
  <c r="M93" i="13"/>
  <c r="K93" i="13"/>
  <c r="N92" i="13"/>
  <c r="M92" i="13"/>
  <c r="K92" i="13"/>
  <c r="N91" i="13"/>
  <c r="M91" i="13"/>
  <c r="N84" i="13"/>
  <c r="N90" i="13" s="1"/>
  <c r="M84" i="13"/>
  <c r="M90" i="13" s="1"/>
  <c r="K90" i="13"/>
  <c r="J70" i="13"/>
  <c r="J69" i="13"/>
  <c r="J68" i="13"/>
  <c r="N67" i="13"/>
  <c r="J67" i="13" s="1"/>
  <c r="M67" i="13"/>
  <c r="K67" i="13"/>
  <c r="J66" i="13"/>
  <c r="J65" i="13"/>
  <c r="J37" i="13"/>
  <c r="J36" i="13"/>
  <c r="J171" i="13"/>
  <c r="J33" i="13"/>
  <c r="J169" i="13" s="1"/>
  <c r="J168" i="13"/>
  <c r="J31" i="13"/>
  <c r="J176" i="13" s="1"/>
  <c r="K29" i="13"/>
  <c r="K28" i="13"/>
  <c r="J23" i="13"/>
  <c r="J22" i="13"/>
  <c r="J20" i="13"/>
  <c r="J19" i="13"/>
  <c r="J18" i="13"/>
  <c r="J17" i="13"/>
  <c r="J16" i="13"/>
  <c r="J13" i="13"/>
  <c r="M11" i="13"/>
  <c r="L8" i="13"/>
  <c r="N108" i="13" l="1"/>
  <c r="K147" i="13"/>
  <c r="M8" i="13"/>
  <c r="M165" i="13"/>
  <c r="N140" i="13"/>
  <c r="N119" i="13"/>
  <c r="N121" i="13"/>
  <c r="K104" i="13"/>
  <c r="K145" i="13"/>
  <c r="J172" i="13"/>
  <c r="J182" i="13"/>
  <c r="K154" i="13"/>
  <c r="K183" i="13"/>
  <c r="J183" i="13" s="1"/>
  <c r="N147" i="13"/>
  <c r="J147" i="13" s="1"/>
  <c r="E175" i="13"/>
  <c r="N163" i="13"/>
  <c r="N145" i="13"/>
  <c r="M164" i="13"/>
  <c r="M146" i="13"/>
  <c r="M147" i="13"/>
  <c r="J132" i="13"/>
  <c r="M163" i="13"/>
  <c r="M145" i="13"/>
  <c r="J173" i="13"/>
  <c r="J34" i="13"/>
  <c r="J167" i="13"/>
  <c r="J30" i="13"/>
  <c r="J175" i="13" s="1"/>
  <c r="J97" i="13"/>
  <c r="J128" i="13"/>
  <c r="J12" i="13"/>
  <c r="K131" i="13"/>
  <c r="N124" i="13"/>
  <c r="N131" i="13" s="1"/>
  <c r="K27" i="13"/>
  <c r="J27" i="13" s="1"/>
  <c r="J153" i="13" s="1"/>
  <c r="V81" i="13"/>
  <c r="V147" i="13"/>
  <c r="J106" i="13"/>
  <c r="J93" i="13"/>
  <c r="J28" i="13"/>
  <c r="J154" i="13" s="1"/>
  <c r="J92" i="13"/>
  <c r="J134" i="13"/>
  <c r="W11" i="13"/>
  <c r="J90" i="13"/>
  <c r="J91" i="13"/>
  <c r="K95" i="13"/>
  <c r="K103" i="13" s="1"/>
  <c r="M105" i="13"/>
  <c r="K108" i="13"/>
  <c r="K155" i="13"/>
  <c r="J29" i="13"/>
  <c r="J155" i="13" s="1"/>
  <c r="J121" i="13"/>
  <c r="J124" i="13"/>
  <c r="J110" i="13"/>
  <c r="J122" i="13"/>
  <c r="N95" i="13"/>
  <c r="N103" i="13" s="1"/>
  <c r="N104" i="13"/>
  <c r="N105" i="13"/>
  <c r="K120" i="13"/>
  <c r="N133" i="13"/>
  <c r="N146" i="13" s="1"/>
  <c r="J96" i="13"/>
  <c r="J111" i="13"/>
  <c r="N8" i="13"/>
  <c r="M95" i="13"/>
  <c r="M103" i="13" s="1"/>
  <c r="I128" i="13"/>
  <c r="X132" i="13"/>
  <c r="X127" i="13"/>
  <c r="X125" i="13"/>
  <c r="X134" i="13" s="1"/>
  <c r="V113" i="13"/>
  <c r="V112" i="13" s="1"/>
  <c r="T112" i="13" s="1"/>
  <c r="V102" i="13"/>
  <c r="H21" i="13"/>
  <c r="H11" i="13" s="1"/>
  <c r="H165" i="13" s="1"/>
  <c r="F13" i="13"/>
  <c r="M162" i="13" l="1"/>
  <c r="K163" i="13"/>
  <c r="K162" i="13" s="1"/>
  <c r="J145" i="13"/>
  <c r="K119" i="13"/>
  <c r="J119" i="13" s="1"/>
  <c r="K144" i="13"/>
  <c r="J170" i="13"/>
  <c r="J180" i="13"/>
  <c r="M144" i="13"/>
  <c r="J166" i="13"/>
  <c r="N164" i="13"/>
  <c r="N144" i="13"/>
  <c r="J146" i="13"/>
  <c r="J131" i="13"/>
  <c r="J108" i="13"/>
  <c r="E12" i="13"/>
  <c r="X126" i="13"/>
  <c r="T126" i="13" s="1"/>
  <c r="E13" i="13"/>
  <c r="J95" i="13"/>
  <c r="V101" i="13"/>
  <c r="T101" i="13" s="1"/>
  <c r="V165" i="13"/>
  <c r="K153" i="13"/>
  <c r="V80" i="13"/>
  <c r="V145" i="13" s="1"/>
  <c r="V146" i="13"/>
  <c r="T113" i="13"/>
  <c r="J105" i="13"/>
  <c r="K8" i="13"/>
  <c r="J104" i="13"/>
  <c r="J103" i="13"/>
  <c r="J120" i="13"/>
  <c r="J133" i="13"/>
  <c r="S110" i="13"/>
  <c r="X110" i="13" s="1"/>
  <c r="W153" i="13"/>
  <c r="W154" i="13"/>
  <c r="W181" i="13" s="1"/>
  <c r="T181" i="13" s="1"/>
  <c r="W155" i="13"/>
  <c r="W182" i="13" s="1"/>
  <c r="T182" i="13" s="1"/>
  <c r="V79" i="13"/>
  <c r="V77" i="13" s="1"/>
  <c r="X155" i="13"/>
  <c r="U155" i="13"/>
  <c r="X154" i="13"/>
  <c r="X153" i="13"/>
  <c r="X143" i="13"/>
  <c r="W143" i="13"/>
  <c r="U143" i="13"/>
  <c r="T143" i="13"/>
  <c r="X142" i="13"/>
  <c r="W142" i="13"/>
  <c r="U142" i="13"/>
  <c r="T142" i="13"/>
  <c r="X141" i="13"/>
  <c r="W141" i="13"/>
  <c r="W140" i="13" s="1"/>
  <c r="U141" i="13"/>
  <c r="T141" i="13"/>
  <c r="T140" i="13" s="1"/>
  <c r="X140" i="13"/>
  <c r="X136" i="13"/>
  <c r="W136" i="13"/>
  <c r="U136" i="13"/>
  <c r="T136" i="13"/>
  <c r="W134" i="13"/>
  <c r="U134" i="13"/>
  <c r="W133" i="13"/>
  <c r="U133" i="13"/>
  <c r="W132" i="13"/>
  <c r="U132" i="13"/>
  <c r="T129" i="13"/>
  <c r="W128" i="13"/>
  <c r="V128" i="13"/>
  <c r="U128" i="13"/>
  <c r="T127" i="13"/>
  <c r="T125" i="13"/>
  <c r="W124" i="13"/>
  <c r="W164" i="13" s="1"/>
  <c r="U124" i="13"/>
  <c r="U131" i="13" s="1"/>
  <c r="W121" i="13"/>
  <c r="U121" i="13"/>
  <c r="X120" i="13"/>
  <c r="X129" i="13" s="1"/>
  <c r="W120" i="13"/>
  <c r="V119" i="13"/>
  <c r="T117" i="13"/>
  <c r="T116" i="13"/>
  <c r="X111" i="13"/>
  <c r="X122" i="13" s="1"/>
  <c r="W111" i="13"/>
  <c r="U111" i="13"/>
  <c r="W108" i="13"/>
  <c r="W119" i="13" s="1"/>
  <c r="X106" i="13"/>
  <c r="W106" i="13"/>
  <c r="U106" i="13"/>
  <c r="U105" i="13"/>
  <c r="T102" i="13"/>
  <c r="T98" i="13"/>
  <c r="X105" i="13"/>
  <c r="W97" i="13"/>
  <c r="T97" i="13" s="1"/>
  <c r="X95" i="13"/>
  <c r="X103" i="13" s="1"/>
  <c r="W96" i="13"/>
  <c r="U95" i="13"/>
  <c r="U103" i="13" s="1"/>
  <c r="X93" i="13"/>
  <c r="W93" i="13"/>
  <c r="U93" i="13"/>
  <c r="X92" i="13"/>
  <c r="W92" i="13"/>
  <c r="U92" i="13"/>
  <c r="X91" i="13"/>
  <c r="W91" i="13"/>
  <c r="U91" i="13"/>
  <c r="T91" i="13" s="1"/>
  <c r="T87" i="13"/>
  <c r="T86" i="13"/>
  <c r="T85" i="13"/>
  <c r="X84" i="13"/>
  <c r="X90" i="13" s="1"/>
  <c r="W84" i="13"/>
  <c r="W90" i="13" s="1"/>
  <c r="U84" i="13"/>
  <c r="U90" i="13" s="1"/>
  <c r="S155" i="13"/>
  <c r="R155" i="13"/>
  <c r="S154" i="13"/>
  <c r="R154" i="13"/>
  <c r="S153" i="13"/>
  <c r="R153" i="13"/>
  <c r="S143" i="13"/>
  <c r="R143" i="13"/>
  <c r="P143" i="13"/>
  <c r="O143" i="13"/>
  <c r="S142" i="13"/>
  <c r="R142" i="13"/>
  <c r="P142" i="13"/>
  <c r="O142" i="13"/>
  <c r="S141" i="13"/>
  <c r="S140" i="13" s="1"/>
  <c r="R141" i="13"/>
  <c r="R140" i="13" s="1"/>
  <c r="P141" i="13"/>
  <c r="P140" i="13" s="1"/>
  <c r="O141" i="13"/>
  <c r="O140" i="13"/>
  <c r="S136" i="13"/>
  <c r="R136" i="13"/>
  <c r="P136" i="13"/>
  <c r="O136" i="13"/>
  <c r="S134" i="13"/>
  <c r="R134" i="13"/>
  <c r="P134" i="13"/>
  <c r="R133" i="13"/>
  <c r="P133" i="13"/>
  <c r="S132" i="13"/>
  <c r="R132" i="13"/>
  <c r="P132" i="13"/>
  <c r="O130" i="13"/>
  <c r="O129" i="13"/>
  <c r="S128" i="13"/>
  <c r="R128" i="13"/>
  <c r="Q128" i="13"/>
  <c r="P128" i="13"/>
  <c r="O127" i="13"/>
  <c r="O126" i="13"/>
  <c r="O125" i="13"/>
  <c r="S124" i="13"/>
  <c r="R124" i="13"/>
  <c r="P124" i="13"/>
  <c r="R121" i="13"/>
  <c r="P121" i="13"/>
  <c r="S120" i="13"/>
  <c r="R120" i="13"/>
  <c r="Q119" i="13"/>
  <c r="O117" i="13"/>
  <c r="O116" i="13"/>
  <c r="O109" i="13" s="1"/>
  <c r="O114" i="13"/>
  <c r="O113" i="13"/>
  <c r="S111" i="13"/>
  <c r="S122" i="13" s="1"/>
  <c r="S147" i="13" s="1"/>
  <c r="R111" i="13"/>
  <c r="R122" i="13" s="1"/>
  <c r="P111" i="13"/>
  <c r="S106" i="13"/>
  <c r="R106" i="13"/>
  <c r="P106" i="13"/>
  <c r="P105" i="13"/>
  <c r="O102" i="13"/>
  <c r="O101" i="13"/>
  <c r="O100" i="13"/>
  <c r="O99" i="13"/>
  <c r="O98" i="13"/>
  <c r="R97" i="13"/>
  <c r="O70" i="13"/>
  <c r="O69" i="13"/>
  <c r="O68" i="13"/>
  <c r="S67" i="13"/>
  <c r="R67" i="13"/>
  <c r="P67" i="13"/>
  <c r="O66" i="13"/>
  <c r="O65" i="13"/>
  <c r="O37" i="13"/>
  <c r="O173" i="13" s="1"/>
  <c r="O36" i="13"/>
  <c r="O35" i="13"/>
  <c r="O33" i="13"/>
  <c r="O169" i="13" s="1"/>
  <c r="O168" i="13"/>
  <c r="O31" i="13"/>
  <c r="O176" i="13" s="1"/>
  <c r="P29" i="13"/>
  <c r="O29" i="13"/>
  <c r="O155" i="13" s="1"/>
  <c r="P28" i="13"/>
  <c r="O23" i="13"/>
  <c r="O22" i="13"/>
  <c r="W82" i="13"/>
  <c r="O20" i="13"/>
  <c r="O19" i="13"/>
  <c r="O18" i="13"/>
  <c r="O17" i="13"/>
  <c r="O16" i="13"/>
  <c r="O13" i="13"/>
  <c r="O12" i="13"/>
  <c r="W8" i="13"/>
  <c r="E126" i="13"/>
  <c r="E127" i="13"/>
  <c r="E129" i="13"/>
  <c r="E130" i="13"/>
  <c r="E125" i="13"/>
  <c r="E112" i="13"/>
  <c r="E113" i="13"/>
  <c r="E114" i="13"/>
  <c r="E116" i="13"/>
  <c r="E117" i="13"/>
  <c r="E101" i="13"/>
  <c r="E102" i="13"/>
  <c r="E98" i="13"/>
  <c r="E99" i="13"/>
  <c r="E100" i="13"/>
  <c r="E86" i="13"/>
  <c r="E87" i="13"/>
  <c r="E85" i="13"/>
  <c r="I93" i="13"/>
  <c r="I92" i="13"/>
  <c r="I91" i="13"/>
  <c r="I84" i="13"/>
  <c r="I90" i="13" s="1"/>
  <c r="E170" i="13"/>
  <c r="E172" i="13"/>
  <c r="E173" i="13"/>
  <c r="G8" i="13"/>
  <c r="H8" i="13"/>
  <c r="G119" i="13"/>
  <c r="G128" i="13"/>
  <c r="H128" i="13"/>
  <c r="F128" i="13"/>
  <c r="H143" i="13"/>
  <c r="H142" i="13"/>
  <c r="H141" i="13"/>
  <c r="H136" i="13"/>
  <c r="H134" i="13"/>
  <c r="H124" i="13"/>
  <c r="H111" i="13"/>
  <c r="H122" i="13" s="1"/>
  <c r="H120" i="13"/>
  <c r="H106" i="13"/>
  <c r="H97" i="13"/>
  <c r="H96" i="13"/>
  <c r="H145" i="13" s="1"/>
  <c r="H93" i="13"/>
  <c r="H92" i="13"/>
  <c r="H91" i="13"/>
  <c r="H84" i="13"/>
  <c r="H67" i="13"/>
  <c r="H155" i="13"/>
  <c r="H154" i="13"/>
  <c r="H82" i="13"/>
  <c r="F136" i="13"/>
  <c r="I136" i="13"/>
  <c r="F141" i="13"/>
  <c r="I141" i="13"/>
  <c r="F142" i="13"/>
  <c r="I142" i="13"/>
  <c r="F143" i="13"/>
  <c r="I143" i="13"/>
  <c r="F124" i="13"/>
  <c r="I124" i="13"/>
  <c r="I132" i="13"/>
  <c r="I133" i="13"/>
  <c r="F134" i="13"/>
  <c r="I134" i="13"/>
  <c r="I110" i="13"/>
  <c r="I121" i="13" s="1"/>
  <c r="F111" i="13"/>
  <c r="F122" i="13" s="1"/>
  <c r="I111" i="13"/>
  <c r="I122" i="13" s="1"/>
  <c r="F121" i="13"/>
  <c r="F96" i="13"/>
  <c r="F145" i="13" s="1"/>
  <c r="F163" i="13" s="1"/>
  <c r="F162" i="13" s="1"/>
  <c r="I96" i="13"/>
  <c r="F105" i="13"/>
  <c r="I97" i="13"/>
  <c r="F106" i="13"/>
  <c r="I106" i="13"/>
  <c r="F84" i="13"/>
  <c r="F91" i="13"/>
  <c r="F92" i="13"/>
  <c r="F93" i="13"/>
  <c r="F28" i="13"/>
  <c r="F183" i="13" s="1"/>
  <c r="I153" i="13"/>
  <c r="F29" i="13"/>
  <c r="I155" i="13"/>
  <c r="F67" i="13"/>
  <c r="I67" i="13"/>
  <c r="F82" i="13"/>
  <c r="I82" i="13"/>
  <c r="E171" i="13"/>
  <c r="E169" i="13"/>
  <c r="E167" i="13"/>
  <c r="E143" i="13"/>
  <c r="E142" i="13"/>
  <c r="E141" i="13"/>
  <c r="E136" i="13"/>
  <c r="H147" i="13" l="1"/>
  <c r="O147" i="13"/>
  <c r="W122" i="13"/>
  <c r="W175" i="13"/>
  <c r="H163" i="13"/>
  <c r="H164" i="13"/>
  <c r="H146" i="13"/>
  <c r="W178" i="13"/>
  <c r="W187" i="13"/>
  <c r="H144" i="13"/>
  <c r="O97" i="13"/>
  <c r="R95" i="13"/>
  <c r="R105" i="13"/>
  <c r="R103" i="13" s="1"/>
  <c r="J144" i="13"/>
  <c r="O28" i="13"/>
  <c r="O154" i="13" s="1"/>
  <c r="P183" i="13"/>
  <c r="O183" i="13" s="1"/>
  <c r="I147" i="13"/>
  <c r="J163" i="13"/>
  <c r="O172" i="13"/>
  <c r="O182" i="13"/>
  <c r="V188" i="13"/>
  <c r="V180" i="13"/>
  <c r="O181" i="13"/>
  <c r="S163" i="13"/>
  <c r="S145" i="13"/>
  <c r="T77" i="13"/>
  <c r="V76" i="13"/>
  <c r="I163" i="13"/>
  <c r="E163" i="13" s="1"/>
  <c r="I145" i="13"/>
  <c r="E145" i="13" s="1"/>
  <c r="R164" i="13"/>
  <c r="R146" i="13"/>
  <c r="R147" i="13"/>
  <c r="T109" i="13"/>
  <c r="U109" i="13"/>
  <c r="R163" i="13"/>
  <c r="R145" i="13"/>
  <c r="R131" i="13"/>
  <c r="J164" i="13"/>
  <c r="J162" i="13" s="1"/>
  <c r="N162" i="13"/>
  <c r="I105" i="13"/>
  <c r="I146" i="13"/>
  <c r="O96" i="13"/>
  <c r="O95" i="13" s="1"/>
  <c r="P145" i="13"/>
  <c r="X128" i="13"/>
  <c r="T128" i="13" s="1"/>
  <c r="S133" i="13"/>
  <c r="S131" i="13" s="1"/>
  <c r="W165" i="13"/>
  <c r="T165" i="13" s="1"/>
  <c r="O167" i="13"/>
  <c r="O30" i="13"/>
  <c r="O175" i="13" s="1"/>
  <c r="T175" i="13" s="1"/>
  <c r="O171" i="13"/>
  <c r="O34" i="13"/>
  <c r="T114" i="13"/>
  <c r="E29" i="13"/>
  <c r="E155" i="13" s="1"/>
  <c r="E120" i="13"/>
  <c r="I104" i="13"/>
  <c r="H140" i="13"/>
  <c r="R108" i="13"/>
  <c r="R119" i="13" s="1"/>
  <c r="X124" i="13"/>
  <c r="W147" i="13"/>
  <c r="E82" i="13"/>
  <c r="F154" i="13"/>
  <c r="E28" i="13"/>
  <c r="E154" i="13" s="1"/>
  <c r="H105" i="13"/>
  <c r="E105" i="13" s="1"/>
  <c r="E128" i="13"/>
  <c r="W162" i="13"/>
  <c r="V100" i="13"/>
  <c r="V164" i="13"/>
  <c r="H90" i="13"/>
  <c r="F90" i="13"/>
  <c r="X67" i="13"/>
  <c r="E67" i="13"/>
  <c r="S121" i="13"/>
  <c r="O121" i="13" s="1"/>
  <c r="J8" i="13"/>
  <c r="E91" i="13"/>
  <c r="U9" i="13"/>
  <c r="O110" i="13"/>
  <c r="T110" i="13" s="1"/>
  <c r="H108" i="13"/>
  <c r="H119" i="13" s="1"/>
  <c r="O111" i="13"/>
  <c r="P155" i="13"/>
  <c r="T132" i="13"/>
  <c r="O67" i="13"/>
  <c r="S108" i="13"/>
  <c r="X108" i="13" s="1"/>
  <c r="O128" i="13"/>
  <c r="E134" i="13"/>
  <c r="E122" i="13"/>
  <c r="E106" i="13"/>
  <c r="E96" i="13"/>
  <c r="F108" i="13"/>
  <c r="F119" i="13" s="1"/>
  <c r="E93" i="13"/>
  <c r="E111" i="13"/>
  <c r="E124" i="13"/>
  <c r="T111" i="13"/>
  <c r="I108" i="13"/>
  <c r="E109" i="13"/>
  <c r="E110" i="13"/>
  <c r="F140" i="13"/>
  <c r="E97" i="13"/>
  <c r="E133" i="13"/>
  <c r="E132" i="13"/>
  <c r="T134" i="13"/>
  <c r="O132" i="13"/>
  <c r="O134" i="13"/>
  <c r="T106" i="13"/>
  <c r="E92" i="13"/>
  <c r="T93" i="13"/>
  <c r="T84" i="13"/>
  <c r="T92" i="13"/>
  <c r="E84" i="13"/>
  <c r="I8" i="13"/>
  <c r="O124" i="13"/>
  <c r="P108" i="13"/>
  <c r="U108" i="13" s="1"/>
  <c r="V144" i="13"/>
  <c r="V70" i="13"/>
  <c r="T90" i="13"/>
  <c r="W95" i="13"/>
  <c r="W103" i="13" s="1"/>
  <c r="W104" i="13"/>
  <c r="W145" i="13" s="1"/>
  <c r="W105" i="13"/>
  <c r="W146" i="13" s="1"/>
  <c r="X104" i="13"/>
  <c r="U122" i="13"/>
  <c r="U154" i="13"/>
  <c r="P104" i="13"/>
  <c r="P27" i="13"/>
  <c r="P120" i="13"/>
  <c r="U120" i="13" s="1"/>
  <c r="P122" i="13"/>
  <c r="P147" i="13" s="1"/>
  <c r="P95" i="13"/>
  <c r="P154" i="13"/>
  <c r="I131" i="13"/>
  <c r="F147" i="13"/>
  <c r="I95" i="13"/>
  <c r="I103" i="13" s="1"/>
  <c r="H121" i="13"/>
  <c r="F27" i="13"/>
  <c r="E27" i="13" s="1"/>
  <c r="F95" i="13"/>
  <c r="F103" i="13" s="1"/>
  <c r="F155" i="13"/>
  <c r="H153" i="13"/>
  <c r="H79" i="13"/>
  <c r="H95" i="13"/>
  <c r="H103" i="13" s="1"/>
  <c r="H104" i="13"/>
  <c r="I154" i="13"/>
  <c r="I120" i="13"/>
  <c r="I140" i="13"/>
  <c r="F104" i="13"/>
  <c r="F8" i="13"/>
  <c r="E168" i="13"/>
  <c r="E140" i="13"/>
  <c r="W177" i="13" l="1"/>
  <c r="W186" i="13"/>
  <c r="W176" i="13"/>
  <c r="W185" i="13"/>
  <c r="W180" i="13"/>
  <c r="W188" i="13"/>
  <c r="T188" i="13" s="1"/>
  <c r="H162" i="13"/>
  <c r="T96" i="13"/>
  <c r="T95" i="13" s="1"/>
  <c r="O180" i="13"/>
  <c r="T180" i="13" s="1"/>
  <c r="R162" i="13"/>
  <c r="O166" i="13"/>
  <c r="T30" i="13"/>
  <c r="R144" i="13"/>
  <c r="T76" i="13"/>
  <c r="V75" i="13"/>
  <c r="E147" i="13"/>
  <c r="F144" i="13"/>
  <c r="V178" i="13"/>
  <c r="T178" i="13" s="1"/>
  <c r="V187" i="13"/>
  <c r="T187" i="13" s="1"/>
  <c r="O133" i="13"/>
  <c r="O131" i="13" s="1"/>
  <c r="S146" i="13"/>
  <c r="I144" i="13"/>
  <c r="E146" i="13"/>
  <c r="I164" i="13"/>
  <c r="P103" i="13"/>
  <c r="O104" i="13"/>
  <c r="O145" i="13"/>
  <c r="P163" i="13"/>
  <c r="U163" i="13" s="1"/>
  <c r="P144" i="13"/>
  <c r="U145" i="13"/>
  <c r="T145" i="13" s="1"/>
  <c r="X133" i="13"/>
  <c r="T133" i="13" s="1"/>
  <c r="I119" i="13"/>
  <c r="O108" i="13"/>
  <c r="T108" i="13" s="1"/>
  <c r="O170" i="13"/>
  <c r="X131" i="13"/>
  <c r="T131" i="13" s="1"/>
  <c r="T124" i="13"/>
  <c r="E81" i="13"/>
  <c r="V99" i="13"/>
  <c r="V163" i="13"/>
  <c r="T100" i="13"/>
  <c r="X121" i="13"/>
  <c r="T121" i="13" s="1"/>
  <c r="E90" i="13"/>
  <c r="U80" i="13"/>
  <c r="U8" i="13"/>
  <c r="E80" i="13"/>
  <c r="W79" i="13"/>
  <c r="W144" i="13" s="1"/>
  <c r="X81" i="13"/>
  <c r="S119" i="13"/>
  <c r="P119" i="13"/>
  <c r="U119" i="13"/>
  <c r="X8" i="13"/>
  <c r="F153" i="13"/>
  <c r="E153" i="13"/>
  <c r="E108" i="13"/>
  <c r="E95" i="13"/>
  <c r="E119" i="13"/>
  <c r="T147" i="13"/>
  <c r="T105" i="13"/>
  <c r="E131" i="13"/>
  <c r="E121" i="13"/>
  <c r="E103" i="13"/>
  <c r="E104" i="13"/>
  <c r="I79" i="13"/>
  <c r="F79" i="13"/>
  <c r="T70" i="13"/>
  <c r="T122" i="13"/>
  <c r="U153" i="13"/>
  <c r="O122" i="13"/>
  <c r="O120" i="13"/>
  <c r="T120" i="13" s="1"/>
  <c r="O27" i="13"/>
  <c r="O153" i="13" s="1"/>
  <c r="P153" i="13"/>
  <c r="E8" i="13"/>
  <c r="T8" i="13" s="1"/>
  <c r="E166" i="13"/>
  <c r="O103" i="13" l="1"/>
  <c r="T103" i="13" s="1"/>
  <c r="T104" i="13"/>
  <c r="E144" i="13"/>
  <c r="T163" i="13"/>
  <c r="V177" i="13"/>
  <c r="T177" i="13" s="1"/>
  <c r="V186" i="13"/>
  <c r="T186" i="13" s="1"/>
  <c r="V73" i="13"/>
  <c r="T75" i="13"/>
  <c r="X119" i="13"/>
  <c r="E164" i="13"/>
  <c r="E162" i="13" s="1"/>
  <c r="I162" i="13"/>
  <c r="O163" i="13"/>
  <c r="P162" i="13"/>
  <c r="U162" i="13" s="1"/>
  <c r="X146" i="13"/>
  <c r="T146" i="13" s="1"/>
  <c r="S164" i="13"/>
  <c r="S144" i="13"/>
  <c r="O146" i="13"/>
  <c r="O144" i="13" s="1"/>
  <c r="E79" i="13"/>
  <c r="T80" i="13"/>
  <c r="U79" i="13"/>
  <c r="T81" i="13"/>
  <c r="V162" i="13"/>
  <c r="T99" i="13"/>
  <c r="T119" i="13"/>
  <c r="X79" i="13"/>
  <c r="O119" i="13"/>
  <c r="T130" i="13"/>
  <c r="V72" i="13" l="1"/>
  <c r="T73" i="13"/>
  <c r="V176" i="13"/>
  <c r="T176" i="13" s="1"/>
  <c r="V185" i="13"/>
  <c r="X164" i="13"/>
  <c r="T164" i="13" s="1"/>
  <c r="S162" i="13"/>
  <c r="O164" i="13"/>
  <c r="O162" i="13" s="1"/>
  <c r="X144" i="13"/>
  <c r="T79" i="13"/>
  <c r="U144" i="13"/>
  <c r="X175" i="13" l="1"/>
  <c r="T72" i="13"/>
  <c r="V71" i="13"/>
  <c r="X162" i="13"/>
  <c r="T71" i="13" l="1"/>
  <c r="V69" i="13"/>
  <c r="V68" i="13" l="1"/>
  <c r="T69" i="13"/>
  <c r="V67" i="13" l="1"/>
  <c r="T68" i="13"/>
  <c r="T67" i="13" l="1"/>
  <c r="V66" i="13"/>
  <c r="T66" i="13" l="1"/>
  <c r="V65" i="13"/>
  <c r="T65" i="13" l="1"/>
  <c r="V62" i="13"/>
  <c r="V61" i="13" l="1"/>
  <c r="T62" i="13"/>
  <c r="T61" i="13" l="1"/>
  <c r="V60" i="13"/>
  <c r="V59" i="13" l="1"/>
  <c r="T60" i="13"/>
  <c r="V58" i="13" l="1"/>
  <c r="T59" i="13"/>
  <c r="T168" i="13"/>
  <c r="V57" i="13" l="1"/>
  <c r="T58" i="13"/>
  <c r="T167" i="13"/>
  <c r="T166" i="13"/>
  <c r="T57" i="13" l="1"/>
  <c r="V55" i="13"/>
  <c r="V54" i="13" l="1"/>
  <c r="T55" i="13"/>
  <c r="V53" i="13" l="1"/>
  <c r="T54" i="13"/>
  <c r="V52" i="13" l="1"/>
  <c r="T53" i="13"/>
  <c r="T52" i="13" l="1"/>
  <c r="V51" i="13"/>
  <c r="V50" i="13" l="1"/>
  <c r="T51" i="13"/>
  <c r="V49" i="13" l="1"/>
  <c r="T50" i="13"/>
  <c r="V48" i="13" l="1"/>
  <c r="T49" i="13"/>
  <c r="T48" i="13" l="1"/>
  <c r="V47" i="13"/>
  <c r="V46" i="13" l="1"/>
  <c r="T47" i="13"/>
  <c r="V45" i="13" l="1"/>
  <c r="T46" i="13"/>
  <c r="V44" i="13" l="1"/>
  <c r="T45" i="13"/>
  <c r="T44" i="13" l="1"/>
  <c r="V43" i="13"/>
  <c r="V41" i="13" l="1"/>
  <c r="V40" i="13" s="1"/>
  <c r="V39" i="13" s="1"/>
  <c r="V38" i="13" s="1"/>
  <c r="V37" i="13" s="1"/>
  <c r="T43" i="13"/>
  <c r="V36" i="13" l="1"/>
  <c r="T37" i="13"/>
  <c r="T173" i="13" s="1"/>
  <c r="T36" i="13" l="1"/>
  <c r="T172" i="13" s="1"/>
  <c r="V35" i="13"/>
  <c r="V34" i="13" l="1"/>
  <c r="V33" i="13" s="1"/>
  <c r="T35" i="13"/>
  <c r="T34" i="13" l="1"/>
  <c r="T170" i="13" s="1"/>
  <c r="T171" i="13"/>
  <c r="V32" i="13"/>
  <c r="V31" i="13" s="1"/>
  <c r="V30" i="13" s="1"/>
  <c r="V29" i="13" s="1"/>
  <c r="T33" i="13"/>
  <c r="T169" i="13" s="1"/>
  <c r="V28" i="13" l="1"/>
  <c r="T29" i="13"/>
  <c r="T155" i="13" s="1"/>
  <c r="T28" i="13" l="1"/>
  <c r="T154" i="13" s="1"/>
  <c r="V27" i="13"/>
  <c r="V26" i="13" s="1"/>
  <c r="V25" i="13" l="1"/>
  <c r="T26" i="13"/>
  <c r="T27" i="13"/>
  <c r="T153" i="13" s="1"/>
  <c r="V24" i="13" l="1"/>
  <c r="T24" i="13" s="1"/>
  <c r="T25" i="13"/>
  <c r="V23" i="13"/>
  <c r="V22" i="13" l="1"/>
  <c r="T23" i="13"/>
  <c r="V21" i="13" l="1"/>
  <c r="T22" i="13"/>
  <c r="T21" i="13" l="1"/>
  <c r="V20" i="13"/>
  <c r="V19" i="13" l="1"/>
  <c r="T20" i="13"/>
  <c r="T19" i="13" l="1"/>
  <c r="V18" i="13"/>
  <c r="T18" i="13" l="1"/>
  <c r="V17" i="13"/>
  <c r="V16" i="13" l="1"/>
  <c r="T17" i="13"/>
  <c r="T16" i="13" l="1"/>
  <c r="V13" i="13"/>
  <c r="T13" i="13" l="1"/>
  <c r="V12" i="13"/>
  <c r="V11" i="13" l="1"/>
  <c r="V10" i="13" s="1"/>
  <c r="V9" i="13" s="1"/>
  <c r="V8" i="13" s="1"/>
  <c r="T12" i="13"/>
</calcChain>
</file>

<file path=xl/sharedStrings.xml><?xml version="1.0" encoding="utf-8"?>
<sst xmlns="http://schemas.openxmlformats.org/spreadsheetml/2006/main" count="315" uniqueCount="113">
  <si>
    <t>Реализация мероприятий</t>
  </si>
  <si>
    <t xml:space="preserve">Мероприятия по организации отдыха и оздоровления детей </t>
  </si>
  <si>
    <t xml:space="preserve">Расходы на обеспечение деятельности (оказание услуг) муниципальных учреждений </t>
  </si>
  <si>
    <t xml:space="preserve">Реализация мероприятий </t>
  </si>
  <si>
    <t>Реализация мероприятий по содействию трудоустройства граждан за счет средств автономного округа</t>
  </si>
  <si>
    <t>1.3.</t>
  </si>
  <si>
    <t>окружной бюджет</t>
  </si>
  <si>
    <t>федеральный бюджет</t>
  </si>
  <si>
    <t>местный бюджет</t>
  </si>
  <si>
    <t>ПЛАН  2019 год (рублей)</t>
  </si>
  <si>
    <t>Источники финансирования</t>
  </si>
  <si>
    <t>всего</t>
  </si>
  <si>
    <t>Подпрограмма 1. Дошкольное, общее, дополнительное образование.</t>
  </si>
  <si>
    <t>1.1.</t>
  </si>
  <si>
    <t>Обеспечение предоставления дошкольного, общего, дополнительного образования (показатель №№ 1,2,3,4,5,7,8)</t>
  </si>
  <si>
    <t>ДО и МП г.Нефтеюганска</t>
  </si>
  <si>
    <t>бюджет автономного округа</t>
  </si>
  <si>
    <t>иные внебюджетные источники</t>
  </si>
  <si>
    <t>Субвенция бюджетам муниципальных районов и городских округов а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</t>
  </si>
  <si>
    <t>Субвенция бюджетам муниципальных районов и городских округов на обеспечение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в муниципальных общеобразовательных организациях</t>
  </si>
  <si>
    <t xml:space="preserve">Субвенция бюджетам муниципальных районов и городских округов на проведение государственной итоговой аттестации обучающихся, освоивших образовательные программы  основного общего образования и среднего общего образования </t>
  </si>
  <si>
    <t>Субвенция бюджетам муниципальных районов и городских округов на организацию проведения государственной итоговой аттестации обучающихся, освоивших образовательные программы  основного общего образования и среднего общего образования</t>
  </si>
  <si>
    <t>Субвенция бюджетам муниципальных районов и городских округов  на социальную  поддержку отдельных категорий обучающихся в муниципальных  общеобразовательных организациях,частных общеобразовательных организациях, осуществляющих образовательную деятельность по имеющим государственную аккредитацию основным  общеобразовательным программам</t>
  </si>
  <si>
    <t xml:space="preserve">Субвенция бюджетам муниципальных районов и городских округов на 2019 год на выплату компенсации части родительской платы за присмотр и уход за детьми в образовательных организациях, реализующих образовательные программы дошкольного образования </t>
  </si>
  <si>
    <t xml:space="preserve">Субсидия на создание условий для осуществления присмотра и ухода за детьми, содержания детей в частных организациях, осуществляющих образовательную деятельность по реализации образовательных программ дошкольного образования </t>
  </si>
  <si>
    <t>Дотации на дополнтельное финансовое обеспечение мероприятий по организации питания обучающихся негосударственным организациям</t>
  </si>
  <si>
    <t>Иные межбюджетные трансферты на реализацию в сфере занятости населения</t>
  </si>
  <si>
    <t>1.2.</t>
  </si>
  <si>
    <t>Развитие материально-технической базы образовательных организаций (показатель № 6)</t>
  </si>
  <si>
    <t xml:space="preserve"> ДГ и ЗО</t>
  </si>
  <si>
    <t xml:space="preserve">ДЖКХ </t>
  </si>
  <si>
    <t>ДГ и ЗО</t>
  </si>
  <si>
    <t>На приобретение, создание в соответствии с концессионным соглашением объектов недвижимого имущества для размещения дошкольных образовательных организаций и (или) общеобразовательных организаций за счет бюджета автономного округа</t>
  </si>
  <si>
    <t>Обеспечение персонифицированного финансирования дополнительного образования (показатель№ 9.)</t>
  </si>
  <si>
    <t>Итого по подпрограмме 1</t>
  </si>
  <si>
    <t>Подпрограмма 2. Оценка качества образования и информационная прозрачность системы образования</t>
  </si>
  <si>
    <t>2.1.</t>
  </si>
  <si>
    <t>Обеспечение организации и проведения государственной итоговой аттестации (показатель № 3,4)</t>
  </si>
  <si>
    <t>Итого по подпрограмме 2</t>
  </si>
  <si>
    <t>Подпрограмма 3. Отдых и оздоровление детей в каникулярное время</t>
  </si>
  <si>
    <t>3.1.</t>
  </si>
  <si>
    <t>Обеспечение отдыха и оздоровления детей в каникулярное время (показатель № 10)</t>
  </si>
  <si>
    <t>Субвенции бюджетам муниципальных районов и городских округов  на организацию и обеспечение отдыха и оздоровления детей, в том числе в этнической среде</t>
  </si>
  <si>
    <t>Субсидии  бюджетам муниципальных районов и городских округов на организацию питания детей в возрасте от 6 до 17 лет (включительно) в лагерях с дневным пребыванием детей, в возрасте от 8 до 17 лет (включительно) - в палаточных лагерях, в возрасте от 14 до 17 лет (включительно) - в лагерях труда и отдыха с дневным пребыванием детей</t>
  </si>
  <si>
    <t>Мероприятия по организации отдыха и оздоровления детей (питание)</t>
  </si>
  <si>
    <t>Итого по подпрограмме 3</t>
  </si>
  <si>
    <t>Подпрограмма 4. Молодёжь Нефтеюганска</t>
  </si>
  <si>
    <t>4.1.</t>
  </si>
  <si>
    <t>Обеспечение реализации молодёжной политики            (показатель №№ 11,12,13)</t>
  </si>
  <si>
    <t>Итого по подпрограмме 4</t>
  </si>
  <si>
    <t>Подпрограмма 5. Управление и контроль в сфере образования и молодёжной политики</t>
  </si>
  <si>
    <t>5.1.</t>
  </si>
  <si>
    <t>Обеспечение выполнения функции управления и контроля в сфере образования и молодёжной политики (показатель №№ 14,15,16,17,18)</t>
  </si>
  <si>
    <t>5.2.</t>
  </si>
  <si>
    <t>Обеспечение функционирования казённого учреждения (показатель №№ 14,15,16,17,18)</t>
  </si>
  <si>
    <t>Итого по подпрограмме 5</t>
  </si>
  <si>
    <t>Подпрограмма 6. «Формирование законопослушного поведения участников дорожного движения»</t>
  </si>
  <si>
    <t>6.1.</t>
  </si>
  <si>
    <t>Повышение уровня правового воспитания участников дорожного движения, культуры их поведения и профилактика детского дорожно-транспортного травматизма (показатель № 19)</t>
  </si>
  <si>
    <t>Итого по подпрограмме 6</t>
  </si>
  <si>
    <t>Всего по муниципальной программе:</t>
  </si>
  <si>
    <t>В том числе:</t>
  </si>
  <si>
    <t>Проекты, портфели проектов (в том числе направленные на реализацию национальных и федеральных проектов Российской Федерации):</t>
  </si>
  <si>
    <t>Инвестиции в объекты муниципальной собственности (за исключением инвестиций в объекты муниципальной собственности по проектам, портфелям проектов)</t>
  </si>
  <si>
    <t>Прочие расходы</t>
  </si>
  <si>
    <t>Ответственный исполнитель</t>
  </si>
  <si>
    <t>Соисполнитель 1</t>
  </si>
  <si>
    <t>Соисполнитель 2</t>
  </si>
  <si>
    <t>внебюджет</t>
  </si>
  <si>
    <t>ИТОГО 2019</t>
  </si>
  <si>
    <t>0210184301, 0210184302</t>
  </si>
  <si>
    <t>0210184303, 0210184304</t>
  </si>
  <si>
    <t>Внебюджетные источники</t>
  </si>
  <si>
    <t xml:space="preserve"> "Развитие образования и молодёжной политики в городе Нефтеюганске"</t>
  </si>
  <si>
    <t xml:space="preserve">Основные мероприятия </t>
  </si>
  <si>
    <t>№ п/п</t>
  </si>
  <si>
    <t>Исполнитель ГРБС</t>
  </si>
  <si>
    <t>Всего</t>
  </si>
  <si>
    <t>% исполнения к плану  2019 года</t>
  </si>
  <si>
    <t>Иные межбюджетные трансферты на реализацию наказов избирателей депутатам Думы ХМАО-Югры</t>
  </si>
  <si>
    <t>Утепление фасада здания с установкой металлокасет по адресу: г.Нефтеюганск 12 мкр.,здание № 22(МБДОУ "Детский сад № 25 Ромашка")</t>
  </si>
  <si>
    <t>Ограждение по адресу: г. Нефтеюганск 14мкр., строение 20 (МБОУ "Средняя общеобразовательная школа №13")</t>
  </si>
  <si>
    <t>ПИР Строительство пристроя к МБОУ «Средняя общеобразовательная школа №5 «Многопрофильная», микрорайон 2 (Общеобразовательная организация универсальной безбарьерной средой)</t>
  </si>
  <si>
    <t>ПИР МБОУ «Средняя общеобразовательная кадетская школа №4» (устройство теплого перехода)</t>
  </si>
  <si>
    <t>ПИР Детский сад на 320 мест в 5 микрорайоне г.Нефтеюганска</t>
  </si>
  <si>
    <t>ПИР Детский сад на 320 мест в 5 микрорайоне г.Нефтеюганска - технологическое присоединение</t>
  </si>
  <si>
    <t>ПИР "Детский сад на 300 мест в микрорайоне 16 г.Нефтеюганск"</t>
  </si>
  <si>
    <t>ПИР "Детский сад на 300 мест в микрорайоне 16 г.Нефтеюганск" - технологическое присоединение</t>
  </si>
  <si>
    <t>"Нежилое строение гаража" (здание мастерских МБОУ «СОШ №10»)</t>
  </si>
  <si>
    <t>«Нежилое здание средней школы №14», расположенное по адресу: 11б микрорайон, ул.Центральная, здание №18</t>
  </si>
  <si>
    <t>«Нежилое здание», расположенное по адресу: г.Нефтеюганск, мкрн.16А, здание 65 (капитальный ремонт здания МБОУ «Начальная школа №15»)</t>
  </si>
  <si>
    <t>Капитальный ремонт МАДОУ "Детский сад №20 "Золушка"</t>
  </si>
  <si>
    <t>Капитальный ремонт МБДОУ "Детский сад №25 "Ромашка"</t>
  </si>
  <si>
    <t>Капитальный ремонт "Нежилое здание школы №1"</t>
  </si>
  <si>
    <t>Капитальный ремонт "Часть нежилого здания школы №5"</t>
  </si>
  <si>
    <t>ПИР "МАДОУ г.Нефтеюганска "Детский сад №9 "Радуга"</t>
  </si>
  <si>
    <t>ПИР "Здание детского сада №7 (благоустройство территории)</t>
  </si>
  <si>
    <t>ПИР "Нежилое здание детского сада "Рябинка"</t>
  </si>
  <si>
    <t>СМР по реконструкции объекта "Нежилого строения учебной лаборатории, г.Нефтеюганск 8мкр., строение №28/1 (МБУ ДО "Цент дополнительного образования")"</t>
  </si>
  <si>
    <t xml:space="preserve">Здание МАДОУ "Детский сад №6 "Лукоморье", расположенный по адресу: 5 микрорайон, строение 15, г.Нефтеюганск, ХМАО-Югра, Тюменская область </t>
  </si>
  <si>
    <t>ПИР по объекту "Здание средней школы №13 (устройство вентилируемого фасада)</t>
  </si>
  <si>
    <t>ПИР по объекту МБОУ "Лицей 1" (обследование систем вентилиции)</t>
  </si>
  <si>
    <t>Капитальный ремонт спортивного зала объекта "Здание детского сада №32"</t>
  </si>
  <si>
    <t xml:space="preserve">Реализация мероприятий по содействию трудоустройства граждан </t>
  </si>
  <si>
    <t>1.4.</t>
  </si>
  <si>
    <t>1.5.</t>
  </si>
  <si>
    <t>Приобретение, создание объектов недвижимого имущества для размещения общеобразовательных организаций (показатель №6)</t>
  </si>
  <si>
    <t>Обеспечение и организация профессионального обучения и дополнительного образования лиц предпенсионного возраста в сфере образования. (показатель №20)</t>
  </si>
  <si>
    <t>ДЖКХ</t>
  </si>
  <si>
    <t>ПЛАН  на 1 полугодие 2019 год (рублей)</t>
  </si>
  <si>
    <t>Кассовый расход на 01.05.2019 год (рублей)</t>
  </si>
  <si>
    <r>
      <t xml:space="preserve">Отчёт о ходе исполнении комплексного плана (сетевого графика) по реализации муниципальной программы города Нефтеюганска "Развитие образования и молодёжной политики в городе Нефтеюганске"                                                                                                                                                                 </t>
    </r>
    <r>
      <rPr>
        <b/>
        <u/>
        <sz val="14"/>
        <color theme="1"/>
        <rFont val="Times New Roman"/>
        <family val="1"/>
        <charset val="204"/>
      </rPr>
      <t>на 01.05.2019</t>
    </r>
  </si>
  <si>
    <t>Иные межбюджетные трансферты в рамках наказов избирателей депутатам Думы ХМАО-Югры за счет средств автономного округа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</si>
</sst>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р_._-;\-* #,##0.00_р_._-;_-* &quot;-&quot;??_р_._-;_-@_-"/>
    <numFmt numFmtId="165" formatCode="#,##0.000"/>
  </numFmts>
  <fonts count="3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4"/>
      <name val="Times New Roman"/>
      <family val="1"/>
      <charset val="204"/>
    </font>
    <font>
      <sz val="12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4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9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14"/>
      <color theme="1"/>
      <name val="Calibri"/>
      <family val="2"/>
      <scheme val="minor"/>
    </font>
    <font>
      <b/>
      <sz val="10"/>
      <color theme="1"/>
      <name val="Times New Roman"/>
      <family val="1"/>
      <charset val="204"/>
    </font>
    <font>
      <b/>
      <u/>
      <sz val="14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sz val="10"/>
      <name val="Calibri"/>
      <family val="1"/>
      <charset val="204"/>
      <scheme val="minor"/>
    </font>
    <font>
      <b/>
      <sz val="9"/>
      <name val="Times New Roman"/>
      <family val="1"/>
      <charset val="204"/>
    </font>
    <font>
      <b/>
      <sz val="10"/>
      <color theme="1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6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15">
    <xf numFmtId="0" fontId="0" fillId="0" borderId="0"/>
    <xf numFmtId="0" fontId="9" fillId="0" borderId="0"/>
    <xf numFmtId="164" fontId="12" fillId="0" borderId="0" applyFont="0" applyFill="0" applyBorder="0" applyAlignment="0" applyProtection="0"/>
    <xf numFmtId="0" fontId="13" fillId="0" borderId="0"/>
    <xf numFmtId="0" fontId="8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  <xf numFmtId="164" fontId="1" fillId="0" borderId="0" applyFont="0" applyFill="0" applyBorder="0" applyAlignment="0" applyProtection="0"/>
  </cellStyleXfs>
  <cellXfs count="615">
    <xf numFmtId="0" fontId="0" fillId="0" borderId="0" xfId="0"/>
    <xf numFmtId="49" fontId="10" fillId="2" borderId="0" xfId="5" applyNumberFormat="1" applyFont="1" applyFill="1" applyBorder="1" applyAlignment="1">
      <alignment horizontal="left"/>
    </xf>
    <xf numFmtId="0" fontId="11" fillId="2" borderId="0" xfId="5" applyFont="1" applyFill="1" applyBorder="1"/>
    <xf numFmtId="0" fontId="11" fillId="2" borderId="0" xfId="5" applyFont="1" applyFill="1" applyBorder="1" applyAlignment="1">
      <alignment vertical="top"/>
    </xf>
    <xf numFmtId="165" fontId="15" fillId="0" borderId="1" xfId="0" applyNumberFormat="1" applyFont="1" applyFill="1" applyBorder="1" applyAlignment="1">
      <alignment horizontal="center" vertical="center" wrapText="1"/>
    </xf>
    <xf numFmtId="0" fontId="0" fillId="0" borderId="0" xfId="0" applyFill="1"/>
    <xf numFmtId="0" fontId="17" fillId="0" borderId="1" xfId="0" applyFont="1" applyFill="1" applyBorder="1" applyAlignment="1">
      <alignment wrapText="1"/>
    </xf>
    <xf numFmtId="165" fontId="16" fillId="0" borderId="1" xfId="0" applyNumberFormat="1" applyFont="1" applyFill="1" applyBorder="1" applyAlignment="1">
      <alignment horizontal="center" vertical="center"/>
    </xf>
    <xf numFmtId="165" fontId="17" fillId="0" borderId="1" xfId="0" applyNumberFormat="1" applyFont="1" applyFill="1" applyBorder="1" applyAlignment="1">
      <alignment horizontal="center" vertical="center"/>
    </xf>
    <xf numFmtId="0" fontId="15" fillId="0" borderId="1" xfId="0" applyFont="1" applyBorder="1" applyAlignment="1">
      <alignment horizontal="left" vertical="center" wrapText="1"/>
    </xf>
    <xf numFmtId="165" fontId="15" fillId="0" borderId="1" xfId="0" applyNumberFormat="1" applyFont="1" applyBorder="1" applyAlignment="1">
      <alignment horizontal="center" vertical="center" wrapText="1"/>
    </xf>
    <xf numFmtId="0" fontId="15" fillId="0" borderId="3" xfId="0" applyFont="1" applyBorder="1" applyAlignment="1">
      <alignment horizontal="left" vertical="center" wrapText="1"/>
    </xf>
    <xf numFmtId="0" fontId="15" fillId="0" borderId="4" xfId="0" applyFont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center"/>
    </xf>
    <xf numFmtId="4" fontId="16" fillId="0" borderId="1" xfId="0" applyNumberFormat="1" applyFont="1" applyFill="1" applyBorder="1" applyAlignment="1">
      <alignment horizontal="center" vertical="center" wrapText="1"/>
    </xf>
    <xf numFmtId="4" fontId="17" fillId="0" borderId="1" xfId="0" applyNumberFormat="1" applyFont="1" applyFill="1" applyBorder="1" applyAlignment="1">
      <alignment wrapText="1"/>
    </xf>
    <xf numFmtId="4" fontId="16" fillId="0" borderId="1" xfId="0" applyNumberFormat="1" applyFont="1" applyFill="1" applyBorder="1" applyAlignment="1">
      <alignment horizontal="left" vertical="center" wrapText="1"/>
    </xf>
    <xf numFmtId="4" fontId="17" fillId="0" borderId="1" xfId="0" applyNumberFormat="1" applyFont="1" applyFill="1" applyBorder="1" applyAlignment="1">
      <alignment vertical="center" wrapText="1"/>
    </xf>
    <xf numFmtId="4" fontId="17" fillId="0" borderId="1" xfId="0" applyNumberFormat="1" applyFont="1" applyFill="1" applyBorder="1" applyAlignment="1">
      <alignment horizontal="left" vertical="center" wrapText="1"/>
    </xf>
    <xf numFmtId="4" fontId="16" fillId="0" borderId="1" xfId="0" applyNumberFormat="1" applyFont="1" applyFill="1" applyBorder="1" applyAlignment="1">
      <alignment horizontal="center" vertical="center"/>
    </xf>
    <xf numFmtId="4" fontId="17" fillId="0" borderId="1" xfId="0" applyNumberFormat="1" applyFont="1" applyFill="1" applyBorder="1" applyAlignment="1">
      <alignment horizontal="center" vertical="center"/>
    </xf>
    <xf numFmtId="4" fontId="0" fillId="0" borderId="0" xfId="0" applyNumberFormat="1"/>
    <xf numFmtId="0" fontId="0" fillId="0" borderId="0" xfId="0" applyAlignment="1">
      <alignment horizontal="center" vertical="center" wrapText="1"/>
    </xf>
    <xf numFmtId="4" fontId="15" fillId="0" borderId="3" xfId="0" applyNumberFormat="1" applyFont="1" applyBorder="1" applyAlignment="1">
      <alignment horizontal="center" vertical="center" wrapText="1"/>
    </xf>
    <xf numFmtId="4" fontId="15" fillId="0" borderId="4" xfId="0" applyNumberFormat="1" applyFont="1" applyBorder="1" applyAlignment="1">
      <alignment horizontal="center" vertical="center" wrapText="1"/>
    </xf>
    <xf numFmtId="4" fontId="21" fillId="3" borderId="1" xfId="0" applyNumberFormat="1" applyFont="1" applyFill="1" applyBorder="1" applyAlignment="1">
      <alignment horizontal="center" vertical="center"/>
    </xf>
    <xf numFmtId="49" fontId="10" fillId="2" borderId="0" xfId="5" applyNumberFormat="1" applyFont="1" applyFill="1" applyBorder="1" applyAlignment="1">
      <alignment horizontal="left" vertical="center"/>
    </xf>
    <xf numFmtId="0" fontId="10" fillId="2" borderId="0" xfId="5" applyFont="1" applyFill="1" applyAlignment="1">
      <alignment horizontal="left" vertical="center"/>
    </xf>
    <xf numFmtId="0" fontId="10" fillId="2" borderId="0" xfId="5" applyFont="1" applyFill="1" applyBorder="1" applyAlignment="1">
      <alignment horizontal="left" vertical="center"/>
    </xf>
    <xf numFmtId="0" fontId="10" fillId="2" borderId="0" xfId="5" applyFont="1" applyFill="1" applyBorder="1" applyAlignment="1">
      <alignment horizontal="left"/>
    </xf>
    <xf numFmtId="0" fontId="15" fillId="0" borderId="20" xfId="0" applyFont="1" applyBorder="1" applyAlignment="1">
      <alignment horizontal="center" vertical="center" wrapText="1"/>
    </xf>
    <xf numFmtId="0" fontId="15" fillId="0" borderId="21" xfId="0" applyFont="1" applyBorder="1" applyAlignment="1">
      <alignment horizontal="center" vertical="center" wrapText="1"/>
    </xf>
    <xf numFmtId="0" fontId="15" fillId="0" borderId="22" xfId="0" applyFont="1" applyBorder="1" applyAlignment="1">
      <alignment horizontal="center" vertical="center" wrapText="1"/>
    </xf>
    <xf numFmtId="165" fontId="15" fillId="0" borderId="4" xfId="0" applyNumberFormat="1" applyFont="1" applyBorder="1" applyAlignment="1">
      <alignment horizontal="center" vertical="center" wrapText="1"/>
    </xf>
    <xf numFmtId="0" fontId="16" fillId="0" borderId="24" xfId="0" applyFont="1" applyFill="1" applyBorder="1" applyAlignment="1">
      <alignment horizontal="center" vertical="center" wrapText="1"/>
    </xf>
    <xf numFmtId="165" fontId="15" fillId="0" borderId="15" xfId="0" applyNumberFormat="1" applyFont="1" applyFill="1" applyBorder="1" applyAlignment="1">
      <alignment horizontal="center" vertical="center" wrapText="1"/>
    </xf>
    <xf numFmtId="4" fontId="16" fillId="0" borderId="24" xfId="0" applyNumberFormat="1" applyFont="1" applyFill="1" applyBorder="1" applyAlignment="1">
      <alignment horizontal="center" vertical="center" wrapText="1"/>
    </xf>
    <xf numFmtId="4" fontId="21" fillId="3" borderId="15" xfId="0" applyNumberFormat="1" applyFont="1" applyFill="1" applyBorder="1" applyAlignment="1">
      <alignment horizontal="center" vertical="center"/>
    </xf>
    <xf numFmtId="4" fontId="17" fillId="0" borderId="15" xfId="0" applyNumberFormat="1" applyFont="1" applyFill="1" applyBorder="1" applyAlignment="1">
      <alignment horizontal="center" vertical="center"/>
    </xf>
    <xf numFmtId="4" fontId="15" fillId="0" borderId="24" xfId="0" applyNumberFormat="1" applyFont="1" applyBorder="1" applyAlignment="1">
      <alignment horizontal="center" vertical="center" wrapText="1"/>
    </xf>
    <xf numFmtId="4" fontId="19" fillId="3" borderId="15" xfId="0" applyNumberFormat="1" applyFont="1" applyFill="1" applyBorder="1" applyAlignment="1">
      <alignment horizontal="center" vertical="center" wrapText="1"/>
    </xf>
    <xf numFmtId="165" fontId="15" fillId="0" borderId="15" xfId="0" applyNumberFormat="1" applyFont="1" applyBorder="1" applyAlignment="1">
      <alignment horizontal="center" vertical="center" wrapText="1"/>
    </xf>
    <xf numFmtId="4" fontId="21" fillId="3" borderId="17" xfId="0" applyNumberFormat="1" applyFont="1" applyFill="1" applyBorder="1" applyAlignment="1">
      <alignment horizontal="center" vertical="center"/>
    </xf>
    <xf numFmtId="0" fontId="15" fillId="0" borderId="30" xfId="0" applyFont="1" applyBorder="1" applyAlignment="1">
      <alignment horizontal="left" vertical="center" wrapText="1"/>
    </xf>
    <xf numFmtId="4" fontId="21" fillId="3" borderId="8" xfId="0" applyNumberFormat="1" applyFont="1" applyFill="1" applyBorder="1" applyAlignment="1">
      <alignment horizontal="center" vertical="center"/>
    </xf>
    <xf numFmtId="0" fontId="15" fillId="0" borderId="34" xfId="0" applyFont="1" applyBorder="1" applyAlignment="1">
      <alignment horizontal="left" vertical="center" wrapText="1"/>
    </xf>
    <xf numFmtId="4" fontId="21" fillId="3" borderId="33" xfId="0" applyNumberFormat="1" applyFont="1" applyFill="1" applyBorder="1" applyAlignment="1">
      <alignment horizontal="center" vertical="center"/>
    </xf>
    <xf numFmtId="4" fontId="21" fillId="3" borderId="19" xfId="0" applyNumberFormat="1" applyFont="1" applyFill="1" applyBorder="1" applyAlignment="1">
      <alignment horizontal="center" vertical="center"/>
    </xf>
    <xf numFmtId="4" fontId="17" fillId="3" borderId="17" xfId="0" applyNumberFormat="1" applyFont="1" applyFill="1" applyBorder="1" applyAlignment="1">
      <alignment horizontal="center" vertical="center"/>
    </xf>
    <xf numFmtId="4" fontId="17" fillId="3" borderId="19" xfId="0" applyNumberFormat="1" applyFont="1" applyFill="1" applyBorder="1" applyAlignment="1">
      <alignment horizontal="center" vertical="center"/>
    </xf>
    <xf numFmtId="4" fontId="15" fillId="0" borderId="26" xfId="0" applyNumberFormat="1" applyFont="1" applyBorder="1" applyAlignment="1">
      <alignment horizontal="center" vertical="center" wrapText="1"/>
    </xf>
    <xf numFmtId="165" fontId="15" fillId="0" borderId="4" xfId="0" applyNumberFormat="1" applyFont="1" applyFill="1" applyBorder="1" applyAlignment="1">
      <alignment horizontal="center" vertical="center" wrapText="1"/>
    </xf>
    <xf numFmtId="165" fontId="15" fillId="0" borderId="34" xfId="0" applyNumberFormat="1" applyFont="1" applyFill="1" applyBorder="1" applyAlignment="1">
      <alignment horizontal="center" vertical="center" wrapText="1"/>
    </xf>
    <xf numFmtId="0" fontId="16" fillId="0" borderId="26" xfId="0" applyFont="1" applyFill="1" applyBorder="1" applyAlignment="1">
      <alignment horizontal="center" vertical="center" wrapText="1"/>
    </xf>
    <xf numFmtId="0" fontId="17" fillId="0" borderId="4" xfId="0" applyFont="1" applyFill="1" applyBorder="1" applyAlignment="1">
      <alignment vertical="top" wrapText="1"/>
    </xf>
    <xf numFmtId="49" fontId="10" fillId="2" borderId="0" xfId="5" applyNumberFormat="1" applyFont="1" applyFill="1" applyBorder="1" applyAlignment="1">
      <alignment horizontal="center" vertical="center"/>
    </xf>
    <xf numFmtId="0" fontId="10" fillId="2" borderId="0" xfId="5" applyFont="1" applyFill="1" applyBorder="1" applyAlignment="1">
      <alignment horizontal="center" vertical="center"/>
    </xf>
    <xf numFmtId="0" fontId="11" fillId="2" borderId="0" xfId="5" applyFont="1" applyFill="1" applyBorder="1" applyAlignment="1">
      <alignment horizontal="center"/>
    </xf>
    <xf numFmtId="0" fontId="18" fillId="0" borderId="0" xfId="0" applyFont="1" applyAlignment="1">
      <alignment horizontal="center"/>
    </xf>
    <xf numFmtId="165" fontId="18" fillId="0" borderId="0" xfId="0" applyNumberFormat="1" applyFont="1" applyFill="1" applyAlignment="1">
      <alignment horizontal="center"/>
    </xf>
    <xf numFmtId="0" fontId="18" fillId="0" borderId="0" xfId="0" applyFont="1" applyFill="1" applyAlignment="1">
      <alignment horizontal="center"/>
    </xf>
    <xf numFmtId="0" fontId="18" fillId="0" borderId="0" xfId="0" applyFont="1" applyAlignment="1">
      <alignment horizontal="center" vertical="center" wrapText="1"/>
    </xf>
    <xf numFmtId="4" fontId="18" fillId="3" borderId="0" xfId="0" applyNumberFormat="1" applyFont="1" applyFill="1"/>
    <xf numFmtId="0" fontId="18" fillId="0" borderId="0" xfId="0" applyFont="1" applyAlignment="1">
      <alignment horizontal="center" vertical="center"/>
    </xf>
    <xf numFmtId="0" fontId="18" fillId="0" borderId="0" xfId="0" applyFont="1" applyFill="1" applyAlignment="1">
      <alignment horizontal="center" vertical="center"/>
    </xf>
    <xf numFmtId="4" fontId="18" fillId="3" borderId="0" xfId="0" applyNumberFormat="1" applyFont="1" applyFill="1" applyAlignment="1">
      <alignment horizontal="center"/>
    </xf>
    <xf numFmtId="4" fontId="18" fillId="0" borderId="0" xfId="0" applyNumberFormat="1" applyFont="1" applyFill="1" applyAlignment="1">
      <alignment horizontal="center"/>
    </xf>
    <xf numFmtId="4" fontId="21" fillId="3" borderId="9" xfId="0" applyNumberFormat="1" applyFont="1" applyFill="1" applyBorder="1" applyAlignment="1">
      <alignment horizontal="center" vertical="center"/>
    </xf>
    <xf numFmtId="4" fontId="21" fillId="3" borderId="38" xfId="0" applyNumberFormat="1" applyFont="1" applyFill="1" applyBorder="1" applyAlignment="1">
      <alignment horizontal="center" vertical="center"/>
    </xf>
    <xf numFmtId="4" fontId="21" fillId="3" borderId="18" xfId="0" applyNumberFormat="1" applyFont="1" applyFill="1" applyBorder="1" applyAlignment="1">
      <alignment horizontal="center" vertical="center"/>
    </xf>
    <xf numFmtId="4" fontId="21" fillId="3" borderId="39" xfId="0" applyNumberFormat="1" applyFont="1" applyFill="1" applyBorder="1" applyAlignment="1">
      <alignment horizontal="center" vertical="center"/>
    </xf>
    <xf numFmtId="4" fontId="18" fillId="0" borderId="0" xfId="0" applyNumberFormat="1" applyFont="1" applyAlignment="1">
      <alignment horizontal="center"/>
    </xf>
    <xf numFmtId="4" fontId="0" fillId="0" borderId="0" xfId="0" applyNumberFormat="1" applyFill="1"/>
    <xf numFmtId="4" fontId="19" fillId="3" borderId="38" xfId="0" applyNumberFormat="1" applyFont="1" applyFill="1" applyBorder="1" applyAlignment="1">
      <alignment horizontal="center" vertical="center" wrapText="1"/>
    </xf>
    <xf numFmtId="4" fontId="19" fillId="3" borderId="39" xfId="0" applyNumberFormat="1" applyFont="1" applyFill="1" applyBorder="1" applyAlignment="1">
      <alignment horizontal="center" vertical="center" wrapText="1"/>
    </xf>
    <xf numFmtId="0" fontId="22" fillId="0" borderId="0" xfId="0" applyFont="1" applyBorder="1" applyAlignment="1">
      <alignment horizontal="left" vertical="center"/>
    </xf>
    <xf numFmtId="0" fontId="11" fillId="2" borderId="0" xfId="3" applyFont="1" applyFill="1" applyBorder="1"/>
    <xf numFmtId="0" fontId="0" fillId="0" borderId="0" xfId="0" applyBorder="1"/>
    <xf numFmtId="4" fontId="16" fillId="0" borderId="3" xfId="0" applyNumberFormat="1" applyFont="1" applyFill="1" applyBorder="1" applyAlignment="1">
      <alignment horizontal="center" vertical="center" wrapText="1"/>
    </xf>
    <xf numFmtId="4" fontId="16" fillId="0" borderId="5" xfId="0" applyNumberFormat="1" applyFont="1" applyFill="1" applyBorder="1" applyAlignment="1">
      <alignment horizontal="center" vertical="center" wrapText="1"/>
    </xf>
    <xf numFmtId="4" fontId="16" fillId="0" borderId="4" xfId="0" applyNumberFormat="1" applyFont="1" applyFill="1" applyBorder="1" applyAlignment="1">
      <alignment horizontal="center" vertical="center" wrapText="1"/>
    </xf>
    <xf numFmtId="0" fontId="23" fillId="0" borderId="17" xfId="0" applyFont="1" applyBorder="1" applyAlignment="1">
      <alignment horizontal="center" vertical="center" wrapText="1"/>
    </xf>
    <xf numFmtId="4" fontId="15" fillId="0" borderId="1" xfId="0" applyNumberFormat="1" applyFont="1" applyBorder="1" applyAlignment="1">
      <alignment horizontal="center" vertical="center" wrapText="1"/>
    </xf>
    <xf numFmtId="4" fontId="15" fillId="0" borderId="1" xfId="0" applyNumberFormat="1" applyFont="1" applyBorder="1" applyAlignment="1">
      <alignment horizontal="left" vertical="center" wrapText="1"/>
    </xf>
    <xf numFmtId="4" fontId="15" fillId="0" borderId="3" xfId="0" applyNumberFormat="1" applyFont="1" applyBorder="1" applyAlignment="1">
      <alignment horizontal="left" vertical="center" wrapText="1"/>
    </xf>
    <xf numFmtId="0" fontId="15" fillId="0" borderId="4" xfId="0" applyFont="1" applyBorder="1" applyAlignment="1">
      <alignment horizontal="left" vertical="center" wrapText="1"/>
    </xf>
    <xf numFmtId="4" fontId="15" fillId="0" borderId="4" xfId="0" applyNumberFormat="1" applyFont="1" applyBorder="1" applyAlignment="1">
      <alignment horizontal="left" vertical="center" wrapText="1"/>
    </xf>
    <xf numFmtId="4" fontId="15" fillId="0" borderId="25" xfId="0" applyNumberFormat="1" applyFont="1" applyFill="1" applyBorder="1" applyAlignment="1">
      <alignment horizontal="center" vertical="center" wrapText="1"/>
    </xf>
    <xf numFmtId="4" fontId="15" fillId="0" borderId="24" xfId="0" applyNumberFormat="1" applyFont="1" applyFill="1" applyBorder="1" applyAlignment="1">
      <alignment horizontal="center" vertical="center" wrapText="1"/>
    </xf>
    <xf numFmtId="4" fontId="16" fillId="0" borderId="25" xfId="0" applyNumberFormat="1" applyFont="1" applyFill="1" applyBorder="1" applyAlignment="1">
      <alignment horizontal="center" vertical="center" wrapText="1"/>
    </xf>
    <xf numFmtId="4" fontId="16" fillId="0" borderId="14" xfId="0" applyNumberFormat="1" applyFont="1" applyFill="1" applyBorder="1" applyAlignment="1">
      <alignment horizontal="center" vertical="center" wrapText="1"/>
    </xf>
    <xf numFmtId="4" fontId="16" fillId="0" borderId="26" xfId="0" applyNumberFormat="1" applyFont="1" applyFill="1" applyBorder="1" applyAlignment="1">
      <alignment horizontal="center" vertical="center" wrapText="1"/>
    </xf>
    <xf numFmtId="4" fontId="16" fillId="0" borderId="3" xfId="0" applyNumberFormat="1" applyFont="1" applyFill="1" applyBorder="1" applyAlignment="1">
      <alignment horizontal="left" vertical="center" wrapText="1"/>
    </xf>
    <xf numFmtId="4" fontId="16" fillId="0" borderId="5" xfId="0" applyNumberFormat="1" applyFont="1" applyFill="1" applyBorder="1" applyAlignment="1">
      <alignment horizontal="left" vertical="center" wrapText="1"/>
    </xf>
    <xf numFmtId="0" fontId="18" fillId="3" borderId="0" xfId="0" applyFont="1" applyFill="1" applyAlignment="1">
      <alignment horizontal="center"/>
    </xf>
    <xf numFmtId="0" fontId="27" fillId="3" borderId="0" xfId="0" applyFont="1" applyFill="1"/>
    <xf numFmtId="4" fontId="16" fillId="0" borderId="3" xfId="0" applyNumberFormat="1" applyFont="1" applyFill="1" applyBorder="1" applyAlignment="1">
      <alignment horizontal="center" vertical="center"/>
    </xf>
    <xf numFmtId="165" fontId="16" fillId="0" borderId="3" xfId="0" applyNumberFormat="1" applyFont="1" applyFill="1" applyBorder="1" applyAlignment="1">
      <alignment horizontal="center" vertical="center"/>
    </xf>
    <xf numFmtId="4" fontId="17" fillId="0" borderId="4" xfId="0" applyNumberFormat="1" applyFont="1" applyFill="1" applyBorder="1" applyAlignment="1">
      <alignment horizontal="center" vertical="center"/>
    </xf>
    <xf numFmtId="165" fontId="17" fillId="0" borderId="4" xfId="0" applyNumberFormat="1" applyFont="1" applyFill="1" applyBorder="1" applyAlignment="1">
      <alignment horizontal="center" vertical="center"/>
    </xf>
    <xf numFmtId="4" fontId="16" fillId="0" borderId="0" xfId="0" applyNumberFormat="1" applyFont="1" applyFill="1" applyBorder="1" applyAlignment="1">
      <alignment vertical="center" wrapText="1"/>
    </xf>
    <xf numFmtId="4" fontId="16" fillId="0" borderId="14" xfId="0" applyNumberFormat="1" applyFont="1" applyFill="1" applyBorder="1" applyAlignment="1">
      <alignment vertical="center" wrapText="1"/>
    </xf>
    <xf numFmtId="4" fontId="16" fillId="0" borderId="1" xfId="0" applyNumberFormat="1" applyFont="1" applyFill="1" applyBorder="1" applyAlignment="1">
      <alignment vertical="center" wrapText="1"/>
    </xf>
    <xf numFmtId="2" fontId="17" fillId="2" borderId="1" xfId="0" applyNumberFormat="1" applyFont="1" applyFill="1" applyBorder="1" applyAlignment="1">
      <alignment horizontal="left" vertical="center" wrapText="1"/>
    </xf>
    <xf numFmtId="2" fontId="17" fillId="0" borderId="1" xfId="0" applyNumberFormat="1" applyFont="1" applyFill="1" applyBorder="1" applyAlignment="1">
      <alignment horizontal="left" vertical="center" wrapText="1"/>
    </xf>
    <xf numFmtId="4" fontId="16" fillId="0" borderId="3" xfId="0" applyNumberFormat="1" applyFont="1" applyFill="1" applyBorder="1" applyAlignment="1">
      <alignment vertical="center" wrapText="1"/>
    </xf>
    <xf numFmtId="2" fontId="17" fillId="0" borderId="3" xfId="0" applyNumberFormat="1" applyFont="1" applyFill="1" applyBorder="1" applyAlignment="1">
      <alignment horizontal="left" vertical="center" wrapText="1"/>
    </xf>
    <xf numFmtId="4" fontId="17" fillId="0" borderId="17" xfId="0" applyNumberFormat="1" applyFont="1" applyFill="1" applyBorder="1" applyAlignment="1">
      <alignment horizontal="center" vertical="center"/>
    </xf>
    <xf numFmtId="0" fontId="27" fillId="0" borderId="0" xfId="0" applyFont="1" applyFill="1"/>
    <xf numFmtId="0" fontId="30" fillId="0" borderId="0" xfId="0" applyFont="1" applyFill="1"/>
    <xf numFmtId="0" fontId="31" fillId="0" borderId="0" xfId="0" applyFont="1" applyFill="1" applyAlignment="1">
      <alignment horizontal="center"/>
    </xf>
    <xf numFmtId="4" fontId="21" fillId="0" borderId="8" xfId="0" applyNumberFormat="1" applyFont="1" applyFill="1" applyBorder="1" applyAlignment="1">
      <alignment horizontal="center" vertical="center"/>
    </xf>
    <xf numFmtId="4" fontId="21" fillId="0" borderId="20" xfId="0" applyNumberFormat="1" applyFont="1" applyFill="1" applyBorder="1" applyAlignment="1">
      <alignment horizontal="center" vertical="center" wrapText="1"/>
    </xf>
    <xf numFmtId="4" fontId="21" fillId="0" borderId="21" xfId="0" applyNumberFormat="1" applyFont="1" applyFill="1" applyBorder="1" applyAlignment="1">
      <alignment horizontal="left" vertical="center" wrapText="1"/>
    </xf>
    <xf numFmtId="4" fontId="21" fillId="0" borderId="21" xfId="0" applyNumberFormat="1" applyFont="1" applyFill="1" applyBorder="1" applyAlignment="1">
      <alignment horizontal="center" vertical="center" wrapText="1"/>
    </xf>
    <xf numFmtId="4" fontId="23" fillId="0" borderId="21" xfId="0" applyNumberFormat="1" applyFont="1" applyFill="1" applyBorder="1" applyAlignment="1">
      <alignment horizontal="center" vertical="center" wrapText="1"/>
    </xf>
    <xf numFmtId="4" fontId="21" fillId="0" borderId="21" xfId="0" applyNumberFormat="1" applyFont="1" applyFill="1" applyBorder="1" applyAlignment="1">
      <alignment horizontal="center" vertical="center"/>
    </xf>
    <xf numFmtId="165" fontId="21" fillId="0" borderId="21" xfId="0" applyNumberFormat="1" applyFont="1" applyFill="1" applyBorder="1" applyAlignment="1">
      <alignment horizontal="center" vertical="center"/>
    </xf>
    <xf numFmtId="165" fontId="23" fillId="0" borderId="21" xfId="0" applyNumberFormat="1" applyFont="1" applyFill="1" applyBorder="1" applyAlignment="1">
      <alignment horizontal="center" vertical="center" wrapText="1"/>
    </xf>
    <xf numFmtId="165" fontId="23" fillId="0" borderId="22" xfId="0" applyNumberFormat="1" applyFont="1" applyFill="1" applyBorder="1" applyAlignment="1">
      <alignment horizontal="center" vertical="center" wrapText="1"/>
    </xf>
    <xf numFmtId="2" fontId="17" fillId="2" borderId="4" xfId="0" applyNumberFormat="1" applyFont="1" applyFill="1" applyBorder="1" applyAlignment="1">
      <alignment horizontal="left" vertical="center" wrapText="1"/>
    </xf>
    <xf numFmtId="4" fontId="23" fillId="0" borderId="22" xfId="0" applyNumberFormat="1" applyFont="1" applyFill="1" applyBorder="1" applyAlignment="1">
      <alignment horizontal="center" vertical="center" wrapText="1"/>
    </xf>
    <xf numFmtId="4" fontId="17" fillId="0" borderId="4" xfId="0" applyNumberFormat="1" applyFont="1" applyFill="1" applyBorder="1" applyAlignment="1">
      <alignment wrapText="1"/>
    </xf>
    <xf numFmtId="4" fontId="15" fillId="0" borderId="14" xfId="0" applyNumberFormat="1" applyFont="1" applyBorder="1" applyAlignment="1">
      <alignment horizontal="center" vertical="center" wrapText="1"/>
    </xf>
    <xf numFmtId="4" fontId="18" fillId="0" borderId="0" xfId="0" applyNumberFormat="1" applyFont="1"/>
    <xf numFmtId="0" fontId="0" fillId="0" borderId="0" xfId="0" applyFill="1" applyBorder="1"/>
    <xf numFmtId="0" fontId="30" fillId="0" borderId="0" xfId="0" applyFont="1" applyFill="1" applyBorder="1"/>
    <xf numFmtId="0" fontId="15" fillId="0" borderId="46" xfId="0" applyFont="1" applyBorder="1" applyAlignment="1">
      <alignment horizontal="center" vertical="center" wrapText="1"/>
    </xf>
    <xf numFmtId="0" fontId="15" fillId="0" borderId="49" xfId="0" applyFont="1" applyBorder="1" applyAlignment="1">
      <alignment horizontal="center" vertical="center" wrapText="1"/>
    </xf>
    <xf numFmtId="4" fontId="16" fillId="0" borderId="40" xfId="0" applyNumberFormat="1" applyFont="1" applyFill="1" applyBorder="1" applyAlignment="1">
      <alignment horizontal="left" vertical="center" wrapText="1"/>
    </xf>
    <xf numFmtId="4" fontId="16" fillId="0" borderId="52" xfId="0" applyNumberFormat="1" applyFont="1" applyFill="1" applyBorder="1" applyAlignment="1">
      <alignment horizontal="left" vertical="center" wrapText="1"/>
    </xf>
    <xf numFmtId="4" fontId="21" fillId="0" borderId="46" xfId="0" applyNumberFormat="1" applyFont="1" applyFill="1" applyBorder="1" applyAlignment="1">
      <alignment horizontal="left" vertical="center" wrapText="1"/>
    </xf>
    <xf numFmtId="4" fontId="16" fillId="0" borderId="51" xfId="0" applyNumberFormat="1" applyFont="1" applyFill="1" applyBorder="1" applyAlignment="1">
      <alignment horizontal="left" vertical="center" wrapText="1"/>
    </xf>
    <xf numFmtId="4" fontId="16" fillId="0" borderId="40" xfId="0" applyNumberFormat="1" applyFont="1" applyFill="1" applyBorder="1" applyAlignment="1">
      <alignment vertical="center" wrapText="1"/>
    </xf>
    <xf numFmtId="4" fontId="16" fillId="0" borderId="52" xfId="0" applyNumberFormat="1" applyFont="1" applyFill="1" applyBorder="1" applyAlignment="1">
      <alignment vertical="center" wrapText="1"/>
    </xf>
    <xf numFmtId="4" fontId="17" fillId="0" borderId="40" xfId="0" applyNumberFormat="1" applyFont="1" applyFill="1" applyBorder="1" applyAlignment="1">
      <alignment horizontal="left" vertical="center" wrapText="1"/>
    </xf>
    <xf numFmtId="4" fontId="17" fillId="0" borderId="41" xfId="0" applyNumberFormat="1" applyFont="1" applyFill="1" applyBorder="1" applyAlignment="1">
      <alignment horizontal="left" vertical="center" wrapText="1"/>
    </xf>
    <xf numFmtId="4" fontId="19" fillId="3" borderId="10" xfId="0" applyNumberFormat="1" applyFont="1" applyFill="1" applyBorder="1" applyAlignment="1">
      <alignment horizontal="left" vertical="center" wrapText="1"/>
    </xf>
    <xf numFmtId="4" fontId="19" fillId="3" borderId="40" xfId="0" applyNumberFormat="1" applyFont="1" applyFill="1" applyBorder="1" applyAlignment="1">
      <alignment horizontal="left" vertical="center" wrapText="1"/>
    </xf>
    <xf numFmtId="4" fontId="19" fillId="3" borderId="41" xfId="0" applyNumberFormat="1" applyFont="1" applyFill="1" applyBorder="1" applyAlignment="1">
      <alignment horizontal="left" vertical="center" wrapText="1"/>
    </xf>
    <xf numFmtId="4" fontId="15" fillId="0" borderId="53" xfId="0" applyNumberFormat="1" applyFont="1" applyFill="1" applyBorder="1" applyAlignment="1">
      <alignment horizontal="center" vertical="center" wrapText="1"/>
    </xf>
    <xf numFmtId="4" fontId="15" fillId="0" borderId="47" xfId="0" applyNumberFormat="1" applyFont="1" applyFill="1" applyBorder="1" applyAlignment="1">
      <alignment horizontal="center" vertical="center" wrapText="1"/>
    </xf>
    <xf numFmtId="4" fontId="23" fillId="0" borderId="49" xfId="0" applyNumberFormat="1" applyFont="1" applyFill="1" applyBorder="1" applyAlignment="1">
      <alignment horizontal="center" vertical="center" wrapText="1"/>
    </xf>
    <xf numFmtId="4" fontId="21" fillId="3" borderId="12" xfId="0" applyNumberFormat="1" applyFont="1" applyFill="1" applyBorder="1" applyAlignment="1">
      <alignment horizontal="center" vertical="center"/>
    </xf>
    <xf numFmtId="4" fontId="21" fillId="3" borderId="47" xfId="0" applyNumberFormat="1" applyFont="1" applyFill="1" applyBorder="1" applyAlignment="1">
      <alignment horizontal="center" vertical="center"/>
    </xf>
    <xf numFmtId="4" fontId="21" fillId="3" borderId="48" xfId="0" applyNumberFormat="1" applyFont="1" applyFill="1" applyBorder="1" applyAlignment="1">
      <alignment horizontal="center" vertical="center"/>
    </xf>
    <xf numFmtId="4" fontId="15" fillId="0" borderId="26" xfId="0" applyNumberFormat="1" applyFont="1" applyFill="1" applyBorder="1" applyAlignment="1">
      <alignment horizontal="center" vertical="center" wrapText="1"/>
    </xf>
    <xf numFmtId="4" fontId="16" fillId="0" borderId="15" xfId="0" applyNumberFormat="1" applyFont="1" applyFill="1" applyBorder="1" applyAlignment="1">
      <alignment horizontal="center" vertical="center"/>
    </xf>
    <xf numFmtId="4" fontId="16" fillId="0" borderId="30" xfId="0" applyNumberFormat="1" applyFont="1" applyFill="1" applyBorder="1" applyAlignment="1">
      <alignment horizontal="center" vertical="center"/>
    </xf>
    <xf numFmtId="4" fontId="23" fillId="0" borderId="20" xfId="0" applyNumberFormat="1" applyFont="1" applyFill="1" applyBorder="1" applyAlignment="1">
      <alignment horizontal="center" vertical="center" wrapText="1"/>
    </xf>
    <xf numFmtId="4" fontId="28" fillId="0" borderId="34" xfId="0" applyNumberFormat="1" applyFont="1" applyFill="1" applyBorder="1" applyAlignment="1">
      <alignment horizontal="center" vertical="center"/>
    </xf>
    <xf numFmtId="4" fontId="28" fillId="0" borderId="15" xfId="0" applyNumberFormat="1" applyFont="1" applyFill="1" applyBorder="1" applyAlignment="1">
      <alignment horizontal="center" vertical="center" wrapText="1"/>
    </xf>
    <xf numFmtId="4" fontId="28" fillId="0" borderId="15" xfId="0" applyNumberFormat="1" applyFont="1" applyFill="1" applyBorder="1" applyAlignment="1">
      <alignment horizontal="center" vertical="center"/>
    </xf>
    <xf numFmtId="4" fontId="28" fillId="0" borderId="30" xfId="0" applyNumberFormat="1" applyFont="1" applyFill="1" applyBorder="1" applyAlignment="1">
      <alignment horizontal="center" vertical="center"/>
    </xf>
    <xf numFmtId="4" fontId="21" fillId="0" borderId="22" xfId="0" applyNumberFormat="1" applyFont="1" applyFill="1" applyBorder="1" applyAlignment="1">
      <alignment horizontal="center" vertical="center"/>
    </xf>
    <xf numFmtId="4" fontId="17" fillId="0" borderId="34" xfId="0" applyNumberFormat="1" applyFont="1" applyFill="1" applyBorder="1" applyAlignment="1">
      <alignment horizontal="center" vertical="center"/>
    </xf>
    <xf numFmtId="4" fontId="21" fillId="3" borderId="7" xfId="0" applyNumberFormat="1" applyFont="1" applyFill="1" applyBorder="1" applyAlignment="1">
      <alignment horizontal="center" vertical="center"/>
    </xf>
    <xf numFmtId="4" fontId="21" fillId="3" borderId="25" xfId="0" applyNumberFormat="1" applyFont="1" applyFill="1" applyBorder="1" applyAlignment="1">
      <alignment horizontal="center" vertical="center"/>
    </xf>
    <xf numFmtId="4" fontId="21" fillId="3" borderId="24" xfId="0" applyNumberFormat="1" applyFont="1" applyFill="1" applyBorder="1" applyAlignment="1">
      <alignment horizontal="center" vertical="center"/>
    </xf>
    <xf numFmtId="4" fontId="21" fillId="3" borderId="16" xfId="0" applyNumberFormat="1" applyFont="1" applyFill="1" applyBorder="1" applyAlignment="1">
      <alignment horizontal="center" vertical="center"/>
    </xf>
    <xf numFmtId="4" fontId="21" fillId="3" borderId="35" xfId="0" applyNumberFormat="1" applyFont="1" applyFill="1" applyBorder="1" applyAlignment="1">
      <alignment horizontal="center" vertical="center"/>
    </xf>
    <xf numFmtId="4" fontId="21" fillId="3" borderId="36" xfId="0" applyNumberFormat="1" applyFont="1" applyFill="1" applyBorder="1" applyAlignment="1">
      <alignment horizontal="center" vertical="center"/>
    </xf>
    <xf numFmtId="4" fontId="15" fillId="3" borderId="41" xfId="0" applyNumberFormat="1" applyFont="1" applyFill="1" applyBorder="1" applyAlignment="1">
      <alignment horizontal="left" vertical="center" wrapText="1"/>
    </xf>
    <xf numFmtId="4" fontId="15" fillId="0" borderId="40" xfId="0" applyNumberFormat="1" applyFont="1" applyBorder="1" applyAlignment="1">
      <alignment horizontal="left" vertical="center" wrapText="1"/>
    </xf>
    <xf numFmtId="4" fontId="17" fillId="3" borderId="48" xfId="0" applyNumberFormat="1" applyFont="1" applyFill="1" applyBorder="1" applyAlignment="1">
      <alignment horizontal="center" vertical="center"/>
    </xf>
    <xf numFmtId="4" fontId="17" fillId="3" borderId="36" xfId="0" applyNumberFormat="1" applyFont="1" applyFill="1" applyBorder="1" applyAlignment="1">
      <alignment horizontal="center" vertical="center"/>
    </xf>
    <xf numFmtId="4" fontId="15" fillId="0" borderId="10" xfId="0" applyNumberFormat="1" applyFont="1" applyBorder="1" applyAlignment="1">
      <alignment horizontal="left" vertical="center" wrapText="1"/>
    </xf>
    <xf numFmtId="4" fontId="15" fillId="0" borderId="41" xfId="0" applyNumberFormat="1" applyFont="1" applyBorder="1" applyAlignment="1">
      <alignment horizontal="left" vertical="center" wrapText="1"/>
    </xf>
    <xf numFmtId="4" fontId="21" fillId="3" borderId="10" xfId="0" applyNumberFormat="1" applyFont="1" applyFill="1" applyBorder="1" applyAlignment="1">
      <alignment horizontal="center" vertical="center"/>
    </xf>
    <xf numFmtId="4" fontId="21" fillId="3" borderId="40" xfId="0" applyNumberFormat="1" applyFont="1" applyFill="1" applyBorder="1" applyAlignment="1">
      <alignment horizontal="center" vertical="center"/>
    </xf>
    <xf numFmtId="4" fontId="21" fillId="3" borderId="41" xfId="0" applyNumberFormat="1" applyFont="1" applyFill="1" applyBorder="1" applyAlignment="1">
      <alignment horizontal="center" vertical="center"/>
    </xf>
    <xf numFmtId="4" fontId="16" fillId="0" borderId="40" xfId="0" applyNumberFormat="1" applyFont="1" applyFill="1" applyBorder="1" applyAlignment="1">
      <alignment horizontal="center" vertical="center"/>
    </xf>
    <xf numFmtId="4" fontId="16" fillId="0" borderId="52" xfId="0" applyNumberFormat="1" applyFont="1" applyFill="1" applyBorder="1" applyAlignment="1">
      <alignment horizontal="center" vertical="center"/>
    </xf>
    <xf numFmtId="4" fontId="23" fillId="0" borderId="46" xfId="0" applyNumberFormat="1" applyFont="1" applyFill="1" applyBorder="1" applyAlignment="1">
      <alignment horizontal="center" vertical="center" wrapText="1"/>
    </xf>
    <xf numFmtId="4" fontId="17" fillId="0" borderId="51" xfId="0" applyNumberFormat="1" applyFont="1" applyFill="1" applyBorder="1" applyAlignment="1">
      <alignment horizontal="center" vertical="center"/>
    </xf>
    <xf numFmtId="4" fontId="17" fillId="0" borderId="40" xfId="0" applyNumberFormat="1" applyFont="1" applyFill="1" applyBorder="1" applyAlignment="1">
      <alignment horizontal="center" vertical="center"/>
    </xf>
    <xf numFmtId="4" fontId="21" fillId="0" borderId="46" xfId="0" applyNumberFormat="1" applyFont="1" applyFill="1" applyBorder="1" applyAlignment="1">
      <alignment horizontal="center" vertical="center"/>
    </xf>
    <xf numFmtId="165" fontId="15" fillId="0" borderId="53" xfId="0" applyNumberFormat="1" applyFont="1" applyFill="1" applyBorder="1" applyAlignment="1">
      <alignment horizontal="center" vertical="center" wrapText="1"/>
    </xf>
    <xf numFmtId="165" fontId="15" fillId="0" borderId="47" xfId="0" applyNumberFormat="1" applyFont="1" applyFill="1" applyBorder="1" applyAlignment="1">
      <alignment horizontal="center" vertical="center" wrapText="1"/>
    </xf>
    <xf numFmtId="165" fontId="23" fillId="0" borderId="49" xfId="0" applyNumberFormat="1" applyFont="1" applyFill="1" applyBorder="1" applyAlignment="1">
      <alignment horizontal="center" vertical="center" wrapText="1"/>
    </xf>
    <xf numFmtId="165" fontId="16" fillId="0" borderId="15" xfId="0" applyNumberFormat="1" applyFont="1" applyFill="1" applyBorder="1" applyAlignment="1">
      <alignment horizontal="center" vertical="center"/>
    </xf>
    <xf numFmtId="165" fontId="16" fillId="0" borderId="30" xfId="0" applyNumberFormat="1" applyFont="1" applyFill="1" applyBorder="1" applyAlignment="1">
      <alignment horizontal="center" vertical="center"/>
    </xf>
    <xf numFmtId="165" fontId="17" fillId="0" borderId="34" xfId="0" applyNumberFormat="1" applyFont="1" applyFill="1" applyBorder="1" applyAlignment="1">
      <alignment horizontal="center" vertical="center"/>
    </xf>
    <xf numFmtId="165" fontId="17" fillId="0" borderId="15" xfId="0" applyNumberFormat="1" applyFont="1" applyFill="1" applyBorder="1" applyAlignment="1">
      <alignment horizontal="center" vertical="center"/>
    </xf>
    <xf numFmtId="4" fontId="16" fillId="0" borderId="24" xfId="0" applyNumberFormat="1" applyFont="1" applyFill="1" applyBorder="1" applyAlignment="1">
      <alignment vertical="center" wrapText="1"/>
    </xf>
    <xf numFmtId="4" fontId="16" fillId="0" borderId="15" xfId="0" applyNumberFormat="1" applyFont="1" applyFill="1" applyBorder="1" applyAlignment="1">
      <alignment vertical="center" wrapText="1"/>
    </xf>
    <xf numFmtId="4" fontId="16" fillId="0" borderId="25" xfId="0" applyNumberFormat="1" applyFont="1" applyFill="1" applyBorder="1" applyAlignment="1">
      <alignment vertical="center" wrapText="1"/>
    </xf>
    <xf numFmtId="165" fontId="21" fillId="0" borderId="22" xfId="0" applyNumberFormat="1" applyFont="1" applyFill="1" applyBorder="1" applyAlignment="1">
      <alignment horizontal="center" vertical="center"/>
    </xf>
    <xf numFmtId="4" fontId="17" fillId="3" borderId="41" xfId="0" applyNumberFormat="1" applyFont="1" applyFill="1" applyBorder="1" applyAlignment="1">
      <alignment horizontal="center" vertical="center"/>
    </xf>
    <xf numFmtId="165" fontId="27" fillId="0" borderId="0" xfId="0" applyNumberFormat="1" applyFont="1" applyFill="1" applyAlignment="1">
      <alignment horizontal="center"/>
    </xf>
    <xf numFmtId="0" fontId="27" fillId="0" borderId="0" xfId="0" applyFont="1" applyFill="1" applyBorder="1"/>
    <xf numFmtId="0" fontId="27" fillId="3" borderId="0" xfId="0" applyFont="1" applyFill="1" applyBorder="1"/>
    <xf numFmtId="0" fontId="27" fillId="0" borderId="0" xfId="0" applyFont="1"/>
    <xf numFmtId="0" fontId="27" fillId="0" borderId="0" xfId="0" applyFont="1" applyBorder="1"/>
    <xf numFmtId="4" fontId="21" fillId="0" borderId="35" xfId="0" applyNumberFormat="1" applyFont="1" applyFill="1" applyBorder="1" applyAlignment="1">
      <alignment horizontal="center" vertical="center"/>
    </xf>
    <xf numFmtId="4" fontId="21" fillId="0" borderId="33" xfId="0" applyNumberFormat="1" applyFont="1" applyFill="1" applyBorder="1" applyAlignment="1">
      <alignment horizontal="center" vertical="center"/>
    </xf>
    <xf numFmtId="4" fontId="21" fillId="0" borderId="47" xfId="0" applyNumberFormat="1" applyFont="1" applyFill="1" applyBorder="1" applyAlignment="1">
      <alignment horizontal="center" vertical="center"/>
    </xf>
    <xf numFmtId="4" fontId="21" fillId="0" borderId="1" xfId="0" applyNumberFormat="1" applyFont="1" applyFill="1" applyBorder="1" applyAlignment="1">
      <alignment horizontal="center" vertical="center"/>
    </xf>
    <xf numFmtId="4" fontId="21" fillId="0" borderId="40" xfId="0" applyNumberFormat="1" applyFont="1" applyFill="1" applyBorder="1" applyAlignment="1">
      <alignment horizontal="center" vertical="center"/>
    </xf>
    <xf numFmtId="4" fontId="21" fillId="0" borderId="15" xfId="0" applyNumberFormat="1" applyFont="1" applyFill="1" applyBorder="1" applyAlignment="1">
      <alignment horizontal="center" vertical="center"/>
    </xf>
    <xf numFmtId="0" fontId="27" fillId="0" borderId="0" xfId="0" applyFont="1" applyAlignment="1">
      <alignment vertical="center"/>
    </xf>
    <xf numFmtId="0" fontId="27" fillId="0" borderId="0" xfId="0" applyFont="1" applyBorder="1" applyAlignment="1">
      <alignment vertical="center"/>
    </xf>
    <xf numFmtId="4" fontId="21" fillId="0" borderId="24" xfId="0" applyNumberFormat="1" applyFont="1" applyFill="1" applyBorder="1" applyAlignment="1">
      <alignment horizontal="center" vertical="center"/>
    </xf>
    <xf numFmtId="4" fontId="21" fillId="0" borderId="25" xfId="0" applyNumberFormat="1" applyFont="1" applyFill="1" applyBorder="1" applyAlignment="1">
      <alignment horizontal="center" vertical="center"/>
    </xf>
    <xf numFmtId="4" fontId="21" fillId="0" borderId="3" xfId="0" applyNumberFormat="1" applyFont="1" applyFill="1" applyBorder="1" applyAlignment="1">
      <alignment horizontal="center" vertical="center"/>
    </xf>
    <xf numFmtId="4" fontId="21" fillId="0" borderId="30" xfId="0" applyNumberFormat="1" applyFont="1" applyFill="1" applyBorder="1" applyAlignment="1">
      <alignment horizontal="center" vertical="center"/>
    </xf>
    <xf numFmtId="4" fontId="21" fillId="0" borderId="54" xfId="0" applyNumberFormat="1" applyFont="1" applyFill="1" applyBorder="1" applyAlignment="1">
      <alignment horizontal="center" vertical="center"/>
    </xf>
    <xf numFmtId="4" fontId="21" fillId="0" borderId="52" xfId="0" applyNumberFormat="1" applyFont="1" applyFill="1" applyBorder="1" applyAlignment="1">
      <alignment horizontal="center" vertical="center"/>
    </xf>
    <xf numFmtId="0" fontId="27" fillId="0" borderId="0" xfId="0" applyFont="1" applyFill="1" applyAlignment="1">
      <alignment vertical="center"/>
    </xf>
    <xf numFmtId="0" fontId="27" fillId="0" borderId="0" xfId="0" applyFont="1" applyFill="1" applyBorder="1" applyAlignment="1">
      <alignment vertical="center"/>
    </xf>
    <xf numFmtId="4" fontId="21" fillId="3" borderId="50" xfId="0" applyNumberFormat="1" applyFont="1" applyFill="1" applyBorder="1" applyAlignment="1">
      <alignment horizontal="center" vertical="center"/>
    </xf>
    <xf numFmtId="4" fontId="19" fillId="0" borderId="55" xfId="0" applyNumberFormat="1" applyFont="1" applyFill="1" applyBorder="1" applyAlignment="1">
      <alignment horizontal="left" vertical="center" wrapText="1"/>
    </xf>
    <xf numFmtId="4" fontId="19" fillId="0" borderId="56" xfId="0" applyNumberFormat="1" applyFont="1" applyFill="1" applyBorder="1" applyAlignment="1">
      <alignment horizontal="left" vertical="center" wrapText="1"/>
    </xf>
    <xf numFmtId="4" fontId="32" fillId="0" borderId="4" xfId="0" applyNumberFormat="1" applyFont="1" applyBorder="1" applyAlignment="1">
      <alignment horizontal="left" vertical="center" wrapText="1"/>
    </xf>
    <xf numFmtId="4" fontId="32" fillId="0" borderId="4" xfId="0" applyNumberFormat="1" applyFont="1" applyBorder="1" applyAlignment="1">
      <alignment horizontal="center" vertical="center" wrapText="1"/>
    </xf>
    <xf numFmtId="4" fontId="32" fillId="0" borderId="51" xfId="0" applyNumberFormat="1" applyFont="1" applyBorder="1" applyAlignment="1">
      <alignment horizontal="left" vertical="center" wrapText="1"/>
    </xf>
    <xf numFmtId="4" fontId="32" fillId="0" borderId="26" xfId="0" applyNumberFormat="1" applyFont="1" applyBorder="1" applyAlignment="1">
      <alignment horizontal="center" vertical="center" wrapText="1"/>
    </xf>
    <xf numFmtId="4" fontId="32" fillId="0" borderId="34" xfId="0" applyNumberFormat="1" applyFont="1" applyBorder="1" applyAlignment="1">
      <alignment horizontal="center" vertical="center" wrapText="1"/>
    </xf>
    <xf numFmtId="4" fontId="32" fillId="0" borderId="53" xfId="0" applyNumberFormat="1" applyFont="1" applyBorder="1" applyAlignment="1">
      <alignment horizontal="center" vertical="center" wrapText="1"/>
    </xf>
    <xf numFmtId="4" fontId="32" fillId="0" borderId="51" xfId="0" applyNumberFormat="1" applyFont="1" applyBorder="1" applyAlignment="1">
      <alignment horizontal="center" vertical="center" wrapText="1"/>
    </xf>
    <xf numFmtId="165" fontId="32" fillId="0" borderId="4" xfId="0" applyNumberFormat="1" applyFont="1" applyBorder="1" applyAlignment="1">
      <alignment horizontal="center" vertical="center" wrapText="1"/>
    </xf>
    <xf numFmtId="165" fontId="32" fillId="0" borderId="34" xfId="0" applyNumberFormat="1" applyFont="1" applyBorder="1" applyAlignment="1">
      <alignment horizontal="center" vertical="center" wrapText="1"/>
    </xf>
    <xf numFmtId="165" fontId="32" fillId="0" borderId="53" xfId="0" applyNumberFormat="1" applyFont="1" applyFill="1" applyBorder="1" applyAlignment="1">
      <alignment horizontal="center" vertical="center" wrapText="1"/>
    </xf>
    <xf numFmtId="165" fontId="32" fillId="0" borderId="4" xfId="0" applyNumberFormat="1" applyFont="1" applyFill="1" applyBorder="1" applyAlignment="1">
      <alignment horizontal="center" vertical="center" wrapText="1"/>
    </xf>
    <xf numFmtId="165" fontId="32" fillId="0" borderId="34" xfId="0" applyNumberFormat="1" applyFont="1" applyFill="1" applyBorder="1" applyAlignment="1">
      <alignment horizontal="center" vertical="center" wrapText="1"/>
    </xf>
    <xf numFmtId="4" fontId="32" fillId="0" borderId="1" xfId="0" applyNumberFormat="1" applyFont="1" applyBorder="1" applyAlignment="1">
      <alignment horizontal="left" vertical="center" wrapText="1"/>
    </xf>
    <xf numFmtId="4" fontId="32" fillId="0" borderId="1" xfId="0" applyNumberFormat="1" applyFont="1" applyBorder="1" applyAlignment="1">
      <alignment horizontal="center" vertical="center" wrapText="1"/>
    </xf>
    <xf numFmtId="4" fontId="32" fillId="0" borderId="40" xfId="0" applyNumberFormat="1" applyFont="1" applyBorder="1" applyAlignment="1">
      <alignment horizontal="left" vertical="center" wrapText="1"/>
    </xf>
    <xf numFmtId="4" fontId="32" fillId="0" borderId="24" xfId="0" applyNumberFormat="1" applyFont="1" applyBorder="1" applyAlignment="1">
      <alignment horizontal="center" vertical="center" wrapText="1"/>
    </xf>
    <xf numFmtId="4" fontId="32" fillId="0" borderId="15" xfId="0" applyNumberFormat="1" applyFont="1" applyBorder="1" applyAlignment="1">
      <alignment horizontal="center" vertical="center" wrapText="1"/>
    </xf>
    <xf numFmtId="4" fontId="32" fillId="0" borderId="47" xfId="0" applyNumberFormat="1" applyFont="1" applyBorder="1" applyAlignment="1">
      <alignment horizontal="center" vertical="center" wrapText="1"/>
    </xf>
    <xf numFmtId="4" fontId="32" fillId="0" borderId="40" xfId="0" applyNumberFormat="1" applyFont="1" applyBorder="1" applyAlignment="1">
      <alignment horizontal="center" vertical="center" wrapText="1"/>
    </xf>
    <xf numFmtId="165" fontId="32" fillId="0" borderId="1" xfId="0" applyNumberFormat="1" applyFont="1" applyBorder="1" applyAlignment="1">
      <alignment horizontal="center" vertical="center" wrapText="1"/>
    </xf>
    <xf numFmtId="165" fontId="32" fillId="0" borderId="15" xfId="0" applyNumberFormat="1" applyFont="1" applyBorder="1" applyAlignment="1">
      <alignment horizontal="center" vertical="center" wrapText="1"/>
    </xf>
    <xf numFmtId="165" fontId="32" fillId="0" borderId="47" xfId="0" applyNumberFormat="1" applyFont="1" applyFill="1" applyBorder="1" applyAlignment="1">
      <alignment horizontal="center" vertical="center" wrapText="1"/>
    </xf>
    <xf numFmtId="165" fontId="32" fillId="0" borderId="1" xfId="0" applyNumberFormat="1" applyFont="1" applyFill="1" applyBorder="1" applyAlignment="1">
      <alignment horizontal="center" vertical="center" wrapText="1"/>
    </xf>
    <xf numFmtId="165" fontId="32" fillId="0" borderId="15" xfId="0" applyNumberFormat="1" applyFont="1" applyFill="1" applyBorder="1" applyAlignment="1">
      <alignment horizontal="center" vertical="center" wrapText="1"/>
    </xf>
    <xf numFmtId="165" fontId="32" fillId="0" borderId="47" xfId="0" applyNumberFormat="1" applyFont="1" applyBorder="1" applyAlignment="1">
      <alignment horizontal="center" vertical="center" wrapText="1"/>
    </xf>
    <xf numFmtId="4" fontId="32" fillId="0" borderId="5" xfId="0" applyNumberFormat="1" applyFont="1" applyBorder="1" applyAlignment="1">
      <alignment horizontal="left" vertical="center" wrapText="1"/>
    </xf>
    <xf numFmtId="4" fontId="32" fillId="0" borderId="5" xfId="0" applyNumberFormat="1" applyFont="1" applyBorder="1" applyAlignment="1">
      <alignment horizontal="center" vertical="center" wrapText="1"/>
    </xf>
    <xf numFmtId="4" fontId="32" fillId="0" borderId="44" xfId="0" applyNumberFormat="1" applyFont="1" applyBorder="1" applyAlignment="1">
      <alignment horizontal="left" vertical="center" wrapText="1"/>
    </xf>
    <xf numFmtId="4" fontId="32" fillId="0" borderId="14" xfId="0" applyNumberFormat="1" applyFont="1" applyBorder="1" applyAlignment="1">
      <alignment horizontal="center" vertical="center" wrapText="1"/>
    </xf>
    <xf numFmtId="4" fontId="32" fillId="0" borderId="42" xfId="0" applyNumberFormat="1" applyFont="1" applyBorder="1" applyAlignment="1">
      <alignment horizontal="center" vertical="center" wrapText="1"/>
    </xf>
    <xf numFmtId="4" fontId="32" fillId="0" borderId="6" xfId="0" applyNumberFormat="1" applyFont="1" applyBorder="1" applyAlignment="1">
      <alignment horizontal="center" vertical="center" wrapText="1"/>
    </xf>
    <xf numFmtId="4" fontId="32" fillId="0" borderId="44" xfId="0" applyNumberFormat="1" applyFont="1" applyBorder="1" applyAlignment="1">
      <alignment horizontal="center" vertical="center" wrapText="1"/>
    </xf>
    <xf numFmtId="165" fontId="32" fillId="0" borderId="5" xfId="0" applyNumberFormat="1" applyFont="1" applyBorder="1" applyAlignment="1">
      <alignment horizontal="center" vertical="center" wrapText="1"/>
    </xf>
    <xf numFmtId="165" fontId="32" fillId="0" borderId="42" xfId="0" applyNumberFormat="1" applyFont="1" applyBorder="1" applyAlignment="1">
      <alignment horizontal="center" vertical="center" wrapText="1"/>
    </xf>
    <xf numFmtId="165" fontId="32" fillId="0" borderId="6" xfId="0" applyNumberFormat="1" applyFont="1" applyBorder="1" applyAlignment="1">
      <alignment horizontal="center" vertical="center" wrapText="1"/>
    </xf>
    <xf numFmtId="165" fontId="32" fillId="0" borderId="42" xfId="0" applyNumberFormat="1" applyFont="1" applyFill="1" applyBorder="1" applyAlignment="1">
      <alignment horizontal="center" vertical="center" wrapText="1"/>
    </xf>
    <xf numFmtId="4" fontId="23" fillId="3" borderId="10" xfId="0" applyNumberFormat="1" applyFont="1" applyFill="1" applyBorder="1" applyAlignment="1">
      <alignment horizontal="left" vertical="center" wrapText="1"/>
    </xf>
    <xf numFmtId="4" fontId="23" fillId="3" borderId="40" xfId="0" applyNumberFormat="1" applyFont="1" applyFill="1" applyBorder="1" applyAlignment="1">
      <alignment horizontal="left" vertical="center" wrapText="1"/>
    </xf>
    <xf numFmtId="4" fontId="23" fillId="3" borderId="41" xfId="0" applyNumberFormat="1" applyFont="1" applyFill="1" applyBorder="1" applyAlignment="1">
      <alignment horizontal="left" vertical="center" wrapText="1"/>
    </xf>
    <xf numFmtId="4" fontId="33" fillId="0" borderId="26" xfId="0" applyNumberFormat="1" applyFont="1" applyBorder="1" applyAlignment="1">
      <alignment horizontal="center" vertical="center" wrapText="1"/>
    </xf>
    <xf numFmtId="4" fontId="17" fillId="0" borderId="4" xfId="0" applyNumberFormat="1" applyFont="1" applyBorder="1" applyAlignment="1">
      <alignment horizontal="left" vertical="center" wrapText="1"/>
    </xf>
    <xf numFmtId="4" fontId="17" fillId="0" borderId="4" xfId="0" applyNumberFormat="1" applyFont="1" applyBorder="1" applyAlignment="1">
      <alignment horizontal="center" vertical="center" wrapText="1"/>
    </xf>
    <xf numFmtId="4" fontId="17" fillId="0" borderId="51" xfId="0" applyNumberFormat="1" applyFont="1" applyBorder="1" applyAlignment="1">
      <alignment horizontal="left" vertical="center" wrapText="1"/>
    </xf>
    <xf numFmtId="4" fontId="32" fillId="0" borderId="26" xfId="0" applyNumberFormat="1" applyFont="1" applyFill="1" applyBorder="1" applyAlignment="1">
      <alignment horizontal="center" vertical="center" wrapText="1"/>
    </xf>
    <xf numFmtId="4" fontId="17" fillId="0" borderId="4" xfId="0" applyNumberFormat="1" applyFont="1" applyFill="1" applyBorder="1" applyAlignment="1">
      <alignment horizontal="center" vertical="center" wrapText="1"/>
    </xf>
    <xf numFmtId="4" fontId="17" fillId="0" borderId="34" xfId="0" applyNumberFormat="1" applyFont="1" applyFill="1" applyBorder="1" applyAlignment="1">
      <alignment horizontal="center" vertical="center" wrapText="1"/>
    </xf>
    <xf numFmtId="4" fontId="32" fillId="0" borderId="53" xfId="0" applyNumberFormat="1" applyFont="1" applyFill="1" applyBorder="1" applyAlignment="1">
      <alignment horizontal="center" vertical="center" wrapText="1"/>
    </xf>
    <xf numFmtId="4" fontId="17" fillId="0" borderId="51" xfId="0" applyNumberFormat="1" applyFont="1" applyFill="1" applyBorder="1" applyAlignment="1">
      <alignment horizontal="center" vertical="center" wrapText="1"/>
    </xf>
    <xf numFmtId="165" fontId="17" fillId="0" borderId="4" xfId="0" applyNumberFormat="1" applyFont="1" applyFill="1" applyBorder="1" applyAlignment="1">
      <alignment horizontal="center" vertical="center" wrapText="1"/>
    </xf>
    <xf numFmtId="165" fontId="17" fillId="0" borderId="34" xfId="0" applyNumberFormat="1" applyFont="1" applyFill="1" applyBorder="1" applyAlignment="1">
      <alignment horizontal="center" vertical="center" wrapText="1"/>
    </xf>
    <xf numFmtId="4" fontId="32" fillId="0" borderId="24" xfId="0" applyNumberFormat="1" applyFont="1" applyFill="1" applyBorder="1" applyAlignment="1">
      <alignment horizontal="center" vertical="center" wrapText="1"/>
    </xf>
    <xf numFmtId="4" fontId="32" fillId="0" borderId="1" xfId="0" applyNumberFormat="1" applyFont="1" applyFill="1" applyBorder="1" applyAlignment="1">
      <alignment horizontal="center" vertical="center" wrapText="1"/>
    </xf>
    <xf numFmtId="4" fontId="32" fillId="0" borderId="15" xfId="0" applyNumberFormat="1" applyFont="1" applyFill="1" applyBorder="1" applyAlignment="1">
      <alignment horizontal="center" vertical="center" wrapText="1"/>
    </xf>
    <xf numFmtId="4" fontId="32" fillId="0" borderId="47" xfId="0" applyNumberFormat="1" applyFont="1" applyFill="1" applyBorder="1" applyAlignment="1">
      <alignment horizontal="center" vertical="center" wrapText="1"/>
    </xf>
    <xf numFmtId="4" fontId="32" fillId="0" borderId="40" xfId="0" applyNumberFormat="1" applyFont="1" applyFill="1" applyBorder="1" applyAlignment="1">
      <alignment horizontal="center" vertical="center" wrapText="1"/>
    </xf>
    <xf numFmtId="0" fontId="32" fillId="0" borderId="1" xfId="0" applyFont="1" applyBorder="1" applyAlignment="1">
      <alignment horizontal="center" vertical="center" wrapText="1"/>
    </xf>
    <xf numFmtId="4" fontId="32" fillId="0" borderId="25" xfId="0" applyNumberFormat="1" applyFont="1" applyBorder="1" applyAlignment="1">
      <alignment horizontal="center" vertical="center" wrapText="1"/>
    </xf>
    <xf numFmtId="4" fontId="32" fillId="0" borderId="3" xfId="0" applyNumberFormat="1" applyFont="1" applyBorder="1" applyAlignment="1">
      <alignment horizontal="left" vertical="center" wrapText="1"/>
    </xf>
    <xf numFmtId="4" fontId="32" fillId="0" borderId="3" xfId="0" applyNumberFormat="1" applyFont="1" applyBorder="1" applyAlignment="1">
      <alignment horizontal="center" vertical="center" wrapText="1"/>
    </xf>
    <xf numFmtId="4" fontId="32" fillId="0" borderId="52" xfId="0" applyNumberFormat="1" applyFont="1" applyBorder="1" applyAlignment="1">
      <alignment horizontal="left" vertical="center" wrapText="1"/>
    </xf>
    <xf numFmtId="4" fontId="32" fillId="0" borderId="25" xfId="0" applyNumberFormat="1" applyFont="1" applyFill="1" applyBorder="1" applyAlignment="1">
      <alignment horizontal="center" vertical="center" wrapText="1"/>
    </xf>
    <xf numFmtId="4" fontId="32" fillId="0" borderId="30" xfId="0" applyNumberFormat="1" applyFont="1" applyBorder="1" applyAlignment="1">
      <alignment horizontal="center" vertical="center" wrapText="1"/>
    </xf>
    <xf numFmtId="4" fontId="32" fillId="0" borderId="54" xfId="0" applyNumberFormat="1" applyFont="1" applyFill="1" applyBorder="1" applyAlignment="1">
      <alignment horizontal="center" vertical="center" wrapText="1"/>
    </xf>
    <xf numFmtId="4" fontId="32" fillId="0" borderId="52" xfId="0" applyNumberFormat="1" applyFont="1" applyBorder="1" applyAlignment="1">
      <alignment horizontal="center" vertical="center" wrapText="1"/>
    </xf>
    <xf numFmtId="165" fontId="32" fillId="0" borderId="54" xfId="0" applyNumberFormat="1" applyFont="1" applyFill="1" applyBorder="1" applyAlignment="1">
      <alignment horizontal="center" vertical="center" wrapText="1"/>
    </xf>
    <xf numFmtId="165" fontId="32" fillId="0" borderId="3" xfId="0" applyNumberFormat="1" applyFont="1" applyFill="1" applyBorder="1" applyAlignment="1">
      <alignment horizontal="center" vertical="center" wrapText="1"/>
    </xf>
    <xf numFmtId="165" fontId="32" fillId="0" borderId="30" xfId="0" applyNumberFormat="1" applyFont="1" applyFill="1" applyBorder="1" applyAlignment="1">
      <alignment horizontal="center" vertical="center" wrapText="1"/>
    </xf>
    <xf numFmtId="4" fontId="17" fillId="0" borderId="51" xfId="0" applyNumberFormat="1" applyFont="1" applyFill="1" applyBorder="1" applyAlignment="1">
      <alignment horizontal="left" vertical="center" wrapText="1"/>
    </xf>
    <xf numFmtId="4" fontId="17" fillId="0" borderId="1" xfId="0" applyNumberFormat="1" applyFont="1" applyFill="1" applyBorder="1" applyAlignment="1">
      <alignment horizontal="center" vertical="center" wrapText="1"/>
    </xf>
    <xf numFmtId="4" fontId="17" fillId="0" borderId="15" xfId="0" applyNumberFormat="1" applyFont="1" applyFill="1" applyBorder="1" applyAlignment="1">
      <alignment horizontal="center" vertical="center" wrapText="1"/>
    </xf>
    <xf numFmtId="4" fontId="17" fillId="0" borderId="40" xfId="0" applyNumberFormat="1" applyFont="1" applyFill="1" applyBorder="1" applyAlignment="1">
      <alignment horizontal="center" vertical="center" wrapText="1"/>
    </xf>
    <xf numFmtId="165" fontId="17" fillId="0" borderId="1" xfId="0" applyNumberFormat="1" applyFont="1" applyFill="1" applyBorder="1" applyAlignment="1">
      <alignment horizontal="center" vertical="center" wrapText="1"/>
    </xf>
    <xf numFmtId="165" fontId="17" fillId="0" borderId="15" xfId="0" applyNumberFormat="1" applyFont="1" applyFill="1" applyBorder="1" applyAlignment="1">
      <alignment horizontal="center" vertical="center" wrapText="1"/>
    </xf>
    <xf numFmtId="4" fontId="32" fillId="0" borderId="34" xfId="0" applyNumberFormat="1" applyFont="1" applyFill="1" applyBorder="1" applyAlignment="1">
      <alignment horizontal="center" vertical="center" wrapText="1"/>
    </xf>
    <xf numFmtId="4" fontId="32" fillId="0" borderId="4" xfId="0" applyNumberFormat="1" applyFont="1" applyFill="1" applyBorder="1" applyAlignment="1">
      <alignment horizontal="center" vertical="center" wrapText="1"/>
    </xf>
    <xf numFmtId="4" fontId="32" fillId="0" borderId="51" xfId="0" applyNumberFormat="1" applyFont="1" applyFill="1" applyBorder="1" applyAlignment="1">
      <alignment horizontal="center" vertical="center" wrapText="1"/>
    </xf>
    <xf numFmtId="4" fontId="32" fillId="0" borderId="16" xfId="0" applyNumberFormat="1" applyFont="1" applyFill="1" applyBorder="1" applyAlignment="1">
      <alignment horizontal="center" vertical="center" wrapText="1"/>
    </xf>
    <xf numFmtId="4" fontId="32" fillId="0" borderId="39" xfId="0" applyNumberFormat="1" applyFont="1" applyFill="1" applyBorder="1" applyAlignment="1">
      <alignment horizontal="center" vertical="center" wrapText="1"/>
    </xf>
    <xf numFmtId="4" fontId="32" fillId="0" borderId="29" xfId="0" applyNumberFormat="1" applyFont="1" applyFill="1" applyBorder="1" applyAlignment="1">
      <alignment horizontal="center" vertical="center" wrapText="1"/>
    </xf>
    <xf numFmtId="4" fontId="32" fillId="0" borderId="18" xfId="0" applyNumberFormat="1" applyFont="1" applyFill="1" applyBorder="1" applyAlignment="1">
      <alignment horizontal="center" vertical="center" wrapText="1"/>
    </xf>
    <xf numFmtId="4" fontId="32" fillId="0" borderId="45" xfId="0" applyNumberFormat="1" applyFont="1" applyFill="1" applyBorder="1" applyAlignment="1">
      <alignment horizontal="center" vertical="center" wrapText="1"/>
    </xf>
    <xf numFmtId="165" fontId="32" fillId="0" borderId="48" xfId="0" applyNumberFormat="1" applyFont="1" applyFill="1" applyBorder="1" applyAlignment="1">
      <alignment horizontal="center" vertical="center" wrapText="1"/>
    </xf>
    <xf numFmtId="165" fontId="32" fillId="0" borderId="18" xfId="0" applyNumberFormat="1" applyFont="1" applyFill="1" applyBorder="1" applyAlignment="1">
      <alignment horizontal="center" vertical="center" wrapText="1"/>
    </xf>
    <xf numFmtId="165" fontId="32" fillId="0" borderId="17" xfId="0" applyNumberFormat="1" applyFont="1" applyFill="1" applyBorder="1" applyAlignment="1">
      <alignment horizontal="center" vertical="center" wrapText="1"/>
    </xf>
    <xf numFmtId="165" fontId="32" fillId="0" borderId="19" xfId="0" applyNumberFormat="1" applyFont="1" applyFill="1" applyBorder="1" applyAlignment="1">
      <alignment horizontal="center" vertical="center" wrapText="1"/>
    </xf>
    <xf numFmtId="0" fontId="17" fillId="0" borderId="4" xfId="0" applyFont="1" applyFill="1" applyBorder="1" applyAlignment="1">
      <alignment horizontal="center" vertical="center" wrapText="1"/>
    </xf>
    <xf numFmtId="0" fontId="17" fillId="0" borderId="51" xfId="0" applyFont="1" applyFill="1" applyBorder="1" applyAlignment="1">
      <alignment horizontal="left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7" fillId="0" borderId="40" xfId="0" applyFont="1" applyFill="1" applyBorder="1" applyAlignment="1">
      <alignment horizontal="left" vertical="center" wrapText="1"/>
    </xf>
    <xf numFmtId="4" fontId="23" fillId="0" borderId="35" xfId="0" applyNumberFormat="1" applyFont="1" applyFill="1" applyBorder="1" applyAlignment="1">
      <alignment horizontal="center" vertical="center" wrapText="1"/>
    </xf>
    <xf numFmtId="4" fontId="23" fillId="0" borderId="8" xfId="0" applyNumberFormat="1" applyFont="1" applyFill="1" applyBorder="1" applyAlignment="1">
      <alignment horizontal="center" vertical="center" wrapText="1"/>
    </xf>
    <xf numFmtId="4" fontId="23" fillId="0" borderId="33" xfId="0" applyNumberFormat="1" applyFont="1" applyFill="1" applyBorder="1" applyAlignment="1">
      <alignment horizontal="center" vertical="center" wrapText="1"/>
    </xf>
    <xf numFmtId="165" fontId="23" fillId="0" borderId="8" xfId="0" applyNumberFormat="1" applyFont="1" applyFill="1" applyBorder="1" applyAlignment="1">
      <alignment horizontal="center" vertical="center" wrapText="1"/>
    </xf>
    <xf numFmtId="165" fontId="23" fillId="0" borderId="33" xfId="0" applyNumberFormat="1" applyFont="1" applyFill="1" applyBorder="1" applyAlignment="1">
      <alignment horizontal="center" vertical="center" wrapText="1"/>
    </xf>
    <xf numFmtId="165" fontId="23" fillId="0" borderId="47" xfId="0" applyNumberFormat="1" applyFont="1" applyFill="1" applyBorder="1" applyAlignment="1">
      <alignment horizontal="center" vertical="center" wrapText="1"/>
    </xf>
    <xf numFmtId="165" fontId="23" fillId="0" borderId="1" xfId="0" applyNumberFormat="1" applyFont="1" applyFill="1" applyBorder="1" applyAlignment="1">
      <alignment horizontal="center" vertical="center" wrapText="1"/>
    </xf>
    <xf numFmtId="165" fontId="23" fillId="0" borderId="15" xfId="0" applyNumberFormat="1" applyFont="1" applyFill="1" applyBorder="1" applyAlignment="1">
      <alignment horizontal="center" vertical="center" wrapText="1"/>
    </xf>
    <xf numFmtId="4" fontId="23" fillId="0" borderId="24" xfId="0" applyNumberFormat="1" applyFont="1" applyFill="1" applyBorder="1" applyAlignment="1">
      <alignment horizontal="center" vertical="center" wrapText="1"/>
    </xf>
    <xf numFmtId="4" fontId="23" fillId="0" borderId="1" xfId="0" applyNumberFormat="1" applyFont="1" applyFill="1" applyBorder="1" applyAlignment="1">
      <alignment horizontal="center" vertical="center" wrapText="1"/>
    </xf>
    <xf numFmtId="4" fontId="23" fillId="0" borderId="15" xfId="0" applyNumberFormat="1" applyFont="1" applyFill="1" applyBorder="1" applyAlignment="1">
      <alignment horizontal="center" vertical="center" wrapText="1"/>
    </xf>
    <xf numFmtId="4" fontId="23" fillId="0" borderId="25" xfId="0" applyNumberFormat="1" applyFont="1" applyFill="1" applyBorder="1" applyAlignment="1">
      <alignment horizontal="center" vertical="center" wrapText="1"/>
    </xf>
    <xf numFmtId="4" fontId="23" fillId="0" borderId="3" xfId="0" applyNumberFormat="1" applyFont="1" applyFill="1" applyBorder="1" applyAlignment="1">
      <alignment horizontal="center" vertical="center" wrapText="1"/>
    </xf>
    <xf numFmtId="4" fontId="23" fillId="0" borderId="30" xfId="0" applyNumberFormat="1" applyFont="1" applyFill="1" applyBorder="1" applyAlignment="1">
      <alignment horizontal="center" vertical="center" wrapText="1"/>
    </xf>
    <xf numFmtId="4" fontId="23" fillId="0" borderId="17" xfId="0" applyNumberFormat="1" applyFont="1" applyFill="1" applyBorder="1" applyAlignment="1">
      <alignment horizontal="center" vertical="center" wrapText="1"/>
    </xf>
    <xf numFmtId="4" fontId="23" fillId="0" borderId="19" xfId="0" applyNumberFormat="1" applyFont="1" applyFill="1" applyBorder="1" applyAlignment="1">
      <alignment horizontal="center" vertical="center" wrapText="1"/>
    </xf>
    <xf numFmtId="165" fontId="23" fillId="0" borderId="3" xfId="0" applyNumberFormat="1" applyFont="1" applyFill="1" applyBorder="1" applyAlignment="1">
      <alignment horizontal="center" vertical="center" wrapText="1"/>
    </xf>
    <xf numFmtId="165" fontId="23" fillId="0" borderId="30" xfId="0" applyNumberFormat="1" applyFont="1" applyFill="1" applyBorder="1" applyAlignment="1">
      <alignment horizontal="center" vertical="center" wrapText="1"/>
    </xf>
    <xf numFmtId="165" fontId="23" fillId="0" borderId="54" xfId="0" applyNumberFormat="1" applyFont="1" applyFill="1" applyBorder="1" applyAlignment="1">
      <alignment horizontal="center" vertical="center" wrapText="1"/>
    </xf>
    <xf numFmtId="4" fontId="21" fillId="3" borderId="57" xfId="0" applyNumberFormat="1" applyFont="1" applyFill="1" applyBorder="1" applyAlignment="1">
      <alignment horizontal="center" vertical="center"/>
    </xf>
    <xf numFmtId="4" fontId="21" fillId="3" borderId="58" xfId="0" applyNumberFormat="1" applyFont="1" applyFill="1" applyBorder="1" applyAlignment="1">
      <alignment horizontal="center" vertical="center"/>
    </xf>
    <xf numFmtId="4" fontId="21" fillId="3" borderId="59" xfId="0" applyNumberFormat="1" applyFont="1" applyFill="1" applyBorder="1" applyAlignment="1">
      <alignment horizontal="center" vertical="center"/>
    </xf>
    <xf numFmtId="4" fontId="27" fillId="3" borderId="0" xfId="0" applyNumberFormat="1" applyFont="1" applyFill="1"/>
    <xf numFmtId="4" fontId="21" fillId="3" borderId="11" xfId="0" applyNumberFormat="1" applyFont="1" applyFill="1" applyBorder="1" applyAlignment="1">
      <alignment horizontal="center" vertical="center"/>
    </xf>
    <xf numFmtId="4" fontId="15" fillId="0" borderId="36" xfId="0" applyNumberFormat="1" applyFont="1" applyFill="1" applyBorder="1" applyAlignment="1">
      <alignment horizontal="center" vertical="center" wrapText="1"/>
    </xf>
    <xf numFmtId="4" fontId="16" fillId="0" borderId="17" xfId="0" applyNumberFormat="1" applyFont="1" applyFill="1" applyBorder="1" applyAlignment="1">
      <alignment vertical="center" wrapText="1"/>
    </xf>
    <xf numFmtId="4" fontId="16" fillId="0" borderId="19" xfId="0" applyNumberFormat="1" applyFont="1" applyFill="1" applyBorder="1" applyAlignment="1">
      <alignment vertical="center" wrapText="1"/>
    </xf>
    <xf numFmtId="0" fontId="32" fillId="0" borderId="40" xfId="0" applyFont="1" applyBorder="1" applyAlignment="1">
      <alignment horizontal="center" vertical="center" wrapText="1"/>
    </xf>
    <xf numFmtId="4" fontId="32" fillId="0" borderId="35" xfId="0" applyNumberFormat="1" applyFont="1" applyFill="1" applyBorder="1" applyAlignment="1">
      <alignment horizontal="center" vertical="center" wrapText="1"/>
    </xf>
    <xf numFmtId="4" fontId="17" fillId="0" borderId="8" xfId="0" applyNumberFormat="1" applyFont="1" applyFill="1" applyBorder="1" applyAlignment="1">
      <alignment horizontal="center" vertical="center" wrapText="1"/>
    </xf>
    <xf numFmtId="165" fontId="17" fillId="0" borderId="8" xfId="0" applyNumberFormat="1" applyFont="1" applyFill="1" applyBorder="1" applyAlignment="1">
      <alignment horizontal="center" vertical="center" wrapText="1"/>
    </xf>
    <xf numFmtId="165" fontId="17" fillId="0" borderId="33" xfId="0" applyNumberFormat="1" applyFont="1" applyFill="1" applyBorder="1" applyAlignment="1">
      <alignment horizontal="center" vertical="center" wrapText="1"/>
    </xf>
    <xf numFmtId="4" fontId="32" fillId="0" borderId="36" xfId="0" applyNumberFormat="1" applyFont="1" applyFill="1" applyBorder="1" applyAlignment="1">
      <alignment horizontal="center" vertical="center" wrapText="1"/>
    </xf>
    <xf numFmtId="4" fontId="32" fillId="0" borderId="17" xfId="0" applyNumberFormat="1" applyFont="1" applyBorder="1" applyAlignment="1">
      <alignment horizontal="center" vertical="center" wrapText="1"/>
    </xf>
    <xf numFmtId="4" fontId="32" fillId="0" borderId="19" xfId="0" applyNumberFormat="1" applyFont="1" applyBorder="1" applyAlignment="1">
      <alignment horizontal="center" vertical="center" wrapText="1"/>
    </xf>
    <xf numFmtId="165" fontId="32" fillId="0" borderId="0" xfId="0" applyNumberFormat="1" applyFont="1" applyFill="1" applyBorder="1" applyAlignment="1">
      <alignment horizontal="center" vertical="center" wrapText="1"/>
    </xf>
    <xf numFmtId="165" fontId="32" fillId="0" borderId="35" xfId="0" applyNumberFormat="1" applyFont="1" applyFill="1" applyBorder="1" applyAlignment="1">
      <alignment horizontal="center" vertical="center" wrapText="1"/>
    </xf>
    <xf numFmtId="165" fontId="32" fillId="0" borderId="8" xfId="0" applyNumberFormat="1" applyFont="1" applyFill="1" applyBorder="1" applyAlignment="1">
      <alignment horizontal="center" vertical="center" wrapText="1"/>
    </xf>
    <xf numFmtId="165" fontId="32" fillId="0" borderId="33" xfId="0" applyNumberFormat="1" applyFont="1" applyFill="1" applyBorder="1" applyAlignment="1">
      <alignment horizontal="center" vertical="center" wrapText="1"/>
    </xf>
    <xf numFmtId="165" fontId="32" fillId="0" borderId="26" xfId="0" applyNumberFormat="1" applyFont="1" applyFill="1" applyBorder="1" applyAlignment="1">
      <alignment horizontal="center" vertical="center" wrapText="1"/>
    </xf>
    <xf numFmtId="165" fontId="32" fillId="0" borderId="16" xfId="0" applyNumberFormat="1" applyFont="1" applyFill="1" applyBorder="1" applyAlignment="1">
      <alignment horizontal="center" vertical="center" wrapText="1"/>
    </xf>
    <xf numFmtId="165" fontId="32" fillId="0" borderId="39" xfId="0" applyNumberFormat="1" applyFont="1" applyFill="1" applyBorder="1" applyAlignment="1">
      <alignment horizontal="center" vertical="center" wrapText="1"/>
    </xf>
    <xf numFmtId="4" fontId="19" fillId="0" borderId="42" xfId="0" applyNumberFormat="1" applyFont="1" applyFill="1" applyBorder="1" applyAlignment="1">
      <alignment horizontal="center" vertical="center" wrapText="1"/>
    </xf>
    <xf numFmtId="165" fontId="15" fillId="0" borderId="3" xfId="0" applyNumberFormat="1" applyFont="1" applyBorder="1" applyAlignment="1">
      <alignment horizontal="center" vertical="center" wrapText="1"/>
    </xf>
    <xf numFmtId="4" fontId="15" fillId="0" borderId="5" xfId="0" applyNumberFormat="1" applyFont="1" applyBorder="1" applyAlignment="1">
      <alignment horizontal="left" vertical="center" wrapText="1"/>
    </xf>
    <xf numFmtId="0" fontId="15" fillId="0" borderId="0" xfId="0" applyFont="1" applyFill="1" applyBorder="1" applyAlignment="1">
      <alignment horizontal="left" vertical="center" wrapText="1"/>
    </xf>
    <xf numFmtId="0" fontId="15" fillId="0" borderId="6" xfId="0" applyFont="1" applyFill="1" applyBorder="1" applyAlignment="1">
      <alignment horizontal="left" vertical="center" wrapText="1"/>
    </xf>
    <xf numFmtId="0" fontId="15" fillId="0" borderId="5" xfId="0" applyFont="1" applyFill="1" applyBorder="1" applyAlignment="1">
      <alignment horizontal="center" vertical="center" wrapText="1"/>
    </xf>
    <xf numFmtId="0" fontId="15" fillId="0" borderId="51" xfId="0" applyFont="1" applyFill="1" applyBorder="1" applyAlignment="1">
      <alignment horizontal="left" vertical="center" wrapText="1"/>
    </xf>
    <xf numFmtId="165" fontId="15" fillId="0" borderId="6" xfId="0" applyNumberFormat="1" applyFont="1" applyFill="1" applyBorder="1" applyAlignment="1">
      <alignment horizontal="center" vertical="center" wrapText="1"/>
    </xf>
    <xf numFmtId="0" fontId="20" fillId="0" borderId="27" xfId="0" applyFont="1" applyFill="1" applyBorder="1" applyAlignment="1">
      <alignment horizontal="left" vertical="center" wrapText="1"/>
    </xf>
    <xf numFmtId="0" fontId="20" fillId="0" borderId="6" xfId="0" applyFont="1" applyFill="1" applyBorder="1" applyAlignment="1">
      <alignment horizontal="left" vertical="center" wrapText="1"/>
    </xf>
    <xf numFmtId="4" fontId="19" fillId="0" borderId="5" xfId="0" applyNumberFormat="1" applyFont="1" applyFill="1" applyBorder="1" applyAlignment="1">
      <alignment horizontal="center" vertical="center" wrapText="1"/>
    </xf>
    <xf numFmtId="4" fontId="21" fillId="0" borderId="44" xfId="0" applyNumberFormat="1" applyFont="1" applyFill="1" applyBorder="1" applyAlignment="1">
      <alignment horizontal="center" vertical="center"/>
    </xf>
    <xf numFmtId="4" fontId="21" fillId="0" borderId="14" xfId="0" applyNumberFormat="1" applyFont="1" applyFill="1" applyBorder="1" applyAlignment="1">
      <alignment horizontal="center" vertical="center"/>
    </xf>
    <xf numFmtId="4" fontId="21" fillId="0" borderId="5" xfId="0" applyNumberFormat="1" applyFont="1" applyFill="1" applyBorder="1" applyAlignment="1">
      <alignment horizontal="center" vertical="center"/>
    </xf>
    <xf numFmtId="4" fontId="21" fillId="0" borderId="42" xfId="0" applyNumberFormat="1" applyFont="1" applyFill="1" applyBorder="1" applyAlignment="1">
      <alignment horizontal="center" vertical="center"/>
    </xf>
    <xf numFmtId="4" fontId="21" fillId="0" borderId="6" xfId="0" applyNumberFormat="1" applyFont="1" applyFill="1" applyBorder="1" applyAlignment="1">
      <alignment horizontal="center" vertical="center"/>
    </xf>
    <xf numFmtId="4" fontId="16" fillId="0" borderId="44" xfId="0" applyNumberFormat="1" applyFont="1" applyFill="1" applyBorder="1" applyAlignment="1">
      <alignment horizontal="left" vertical="center" wrapText="1"/>
    </xf>
    <xf numFmtId="4" fontId="16" fillId="0" borderId="5" xfId="0" applyNumberFormat="1" applyFont="1" applyFill="1" applyBorder="1" applyAlignment="1">
      <alignment horizontal="center" vertical="center"/>
    </xf>
    <xf numFmtId="4" fontId="16" fillId="0" borderId="42" xfId="0" applyNumberFormat="1" applyFont="1" applyFill="1" applyBorder="1" applyAlignment="1">
      <alignment horizontal="center" vertical="center"/>
    </xf>
    <xf numFmtId="4" fontId="16" fillId="0" borderId="44" xfId="0" applyNumberFormat="1" applyFont="1" applyFill="1" applyBorder="1" applyAlignment="1">
      <alignment horizontal="center" vertical="center"/>
    </xf>
    <xf numFmtId="165" fontId="16" fillId="0" borderId="5" xfId="0" applyNumberFormat="1" applyFont="1" applyFill="1" applyBorder="1" applyAlignment="1">
      <alignment horizontal="center" vertical="center"/>
    </xf>
    <xf numFmtId="165" fontId="16" fillId="0" borderId="42" xfId="0" applyNumberFormat="1" applyFont="1" applyFill="1" applyBorder="1" applyAlignment="1">
      <alignment horizontal="center" vertical="center"/>
    </xf>
    <xf numFmtId="4" fontId="16" fillId="0" borderId="18" xfId="0" applyNumberFormat="1" applyFont="1" applyFill="1" applyBorder="1" applyAlignment="1">
      <alignment horizontal="center" vertical="center" wrapText="1"/>
    </xf>
    <xf numFmtId="4" fontId="32" fillId="0" borderId="62" xfId="0" applyNumberFormat="1" applyFont="1" applyFill="1" applyBorder="1" applyAlignment="1">
      <alignment horizontal="center" vertical="center" wrapText="1"/>
    </xf>
    <xf numFmtId="4" fontId="15" fillId="0" borderId="63" xfId="0" applyNumberFormat="1" applyFont="1" applyFill="1" applyBorder="1" applyAlignment="1">
      <alignment horizontal="center" vertical="center" wrapText="1"/>
    </xf>
    <xf numFmtId="165" fontId="17" fillId="0" borderId="23" xfId="0" applyNumberFormat="1" applyFont="1" applyFill="1" applyBorder="1" applyAlignment="1">
      <alignment horizontal="center" vertical="center"/>
    </xf>
    <xf numFmtId="4" fontId="16" fillId="0" borderId="47" xfId="0" applyNumberFormat="1" applyFont="1" applyFill="1" applyBorder="1" applyAlignment="1">
      <alignment vertical="center" wrapText="1"/>
    </xf>
    <xf numFmtId="4" fontId="28" fillId="0" borderId="40" xfId="0" applyNumberFormat="1" applyFont="1" applyFill="1" applyBorder="1" applyAlignment="1">
      <alignment horizontal="center" vertical="center" wrapText="1"/>
    </xf>
    <xf numFmtId="4" fontId="15" fillId="0" borderId="35" xfId="0" applyNumberFormat="1" applyFont="1" applyFill="1" applyBorder="1" applyAlignment="1">
      <alignment horizontal="center" vertical="center" wrapText="1"/>
    </xf>
    <xf numFmtId="4" fontId="17" fillId="0" borderId="8" xfId="0" applyNumberFormat="1" applyFont="1" applyFill="1" applyBorder="1" applyAlignment="1">
      <alignment horizontal="center" vertical="center"/>
    </xf>
    <xf numFmtId="165" fontId="17" fillId="0" borderId="8" xfId="0" applyNumberFormat="1" applyFont="1" applyFill="1" applyBorder="1" applyAlignment="1">
      <alignment horizontal="center" vertical="center"/>
    </xf>
    <xf numFmtId="165" fontId="17" fillId="0" borderId="33" xfId="0" applyNumberFormat="1" applyFont="1" applyFill="1" applyBorder="1" applyAlignment="1">
      <alignment horizontal="center" vertical="center"/>
    </xf>
    <xf numFmtId="165" fontId="17" fillId="0" borderId="62" xfId="0" applyNumberFormat="1" applyFont="1" applyFill="1" applyBorder="1" applyAlignment="1">
      <alignment horizontal="center" vertical="center"/>
    </xf>
    <xf numFmtId="0" fontId="10" fillId="2" borderId="0" xfId="5" applyFont="1" applyFill="1" applyBorder="1" applyAlignment="1">
      <alignment horizontal="left" vertical="center"/>
    </xf>
    <xf numFmtId="0" fontId="20" fillId="0" borderId="27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 wrapText="1"/>
    </xf>
    <xf numFmtId="0" fontId="20" fillId="0" borderId="2" xfId="0" applyFont="1" applyBorder="1" applyAlignment="1">
      <alignment horizontal="center" vertical="center" wrapText="1"/>
    </xf>
    <xf numFmtId="0" fontId="20" fillId="0" borderId="23" xfId="0" applyFont="1" applyBorder="1" applyAlignment="1">
      <alignment horizontal="center" vertical="center" wrapText="1"/>
    </xf>
    <xf numFmtId="4" fontId="15" fillId="3" borderId="7" xfId="0" applyNumberFormat="1" applyFont="1" applyFill="1" applyBorder="1" applyAlignment="1">
      <alignment horizontal="center" vertical="center" wrapText="1"/>
    </xf>
    <xf numFmtId="4" fontId="15" fillId="3" borderId="14" xfId="0" applyNumberFormat="1" applyFont="1" applyFill="1" applyBorder="1" applyAlignment="1">
      <alignment horizontal="center" vertical="center" wrapText="1"/>
    </xf>
    <xf numFmtId="4" fontId="15" fillId="3" borderId="16" xfId="0" applyNumberFormat="1" applyFont="1" applyFill="1" applyBorder="1" applyAlignment="1">
      <alignment horizontal="center" vertical="center" wrapText="1"/>
    </xf>
    <xf numFmtId="4" fontId="32" fillId="3" borderId="35" xfId="0" applyNumberFormat="1" applyFont="1" applyFill="1" applyBorder="1" applyAlignment="1">
      <alignment horizontal="center" vertical="center" wrapText="1"/>
    </xf>
    <xf numFmtId="4" fontId="32" fillId="3" borderId="24" xfId="0" applyNumberFormat="1" applyFont="1" applyFill="1" applyBorder="1" applyAlignment="1">
      <alignment horizontal="center" vertical="center" wrapText="1"/>
    </xf>
    <xf numFmtId="4" fontId="32" fillId="3" borderId="36" xfId="0" applyNumberFormat="1" applyFont="1" applyFill="1" applyBorder="1" applyAlignment="1">
      <alignment horizontal="center" vertical="center" wrapText="1"/>
    </xf>
    <xf numFmtId="4" fontId="19" fillId="0" borderId="15" xfId="0" applyNumberFormat="1" applyFont="1" applyFill="1" applyBorder="1" applyAlignment="1">
      <alignment horizontal="center" vertical="center" wrapText="1"/>
    </xf>
    <xf numFmtId="4" fontId="19" fillId="0" borderId="19" xfId="0" applyNumberFormat="1" applyFont="1" applyFill="1" applyBorder="1" applyAlignment="1">
      <alignment horizontal="center" vertical="center" wrapText="1"/>
    </xf>
    <xf numFmtId="0" fontId="20" fillId="3" borderId="43" xfId="0" applyFont="1" applyFill="1" applyBorder="1" applyAlignment="1">
      <alignment horizontal="center" vertical="center" wrapText="1"/>
    </xf>
    <xf numFmtId="0" fontId="20" fillId="3" borderId="32" xfId="0" applyFont="1" applyFill="1" applyBorder="1" applyAlignment="1">
      <alignment horizontal="center" vertical="center" wrapText="1"/>
    </xf>
    <xf numFmtId="0" fontId="20" fillId="3" borderId="44" xfId="0" applyFont="1" applyFill="1" applyBorder="1" applyAlignment="1">
      <alignment horizontal="center" vertical="center" wrapText="1"/>
    </xf>
    <xf numFmtId="0" fontId="20" fillId="3" borderId="6" xfId="0" applyFont="1" applyFill="1" applyBorder="1" applyAlignment="1">
      <alignment horizontal="center" vertical="center" wrapText="1"/>
    </xf>
    <xf numFmtId="0" fontId="20" fillId="3" borderId="45" xfId="0" applyFont="1" applyFill="1" applyBorder="1" applyAlignment="1">
      <alignment horizontal="center" vertical="center" wrapText="1"/>
    </xf>
    <xf numFmtId="0" fontId="20" fillId="3" borderId="29" xfId="0" applyFont="1" applyFill="1" applyBorder="1" applyAlignment="1">
      <alignment horizontal="center" vertical="center" wrapText="1"/>
    </xf>
    <xf numFmtId="0" fontId="23" fillId="3" borderId="43" xfId="0" applyFont="1" applyFill="1" applyBorder="1" applyAlignment="1">
      <alignment horizontal="center" vertical="center" wrapText="1"/>
    </xf>
    <xf numFmtId="0" fontId="23" fillId="3" borderId="32" xfId="0" applyFont="1" applyFill="1" applyBorder="1" applyAlignment="1">
      <alignment horizontal="center" vertical="center" wrapText="1"/>
    </xf>
    <xf numFmtId="0" fontId="23" fillId="3" borderId="44" xfId="0" applyFont="1" applyFill="1" applyBorder="1" applyAlignment="1">
      <alignment horizontal="center" vertical="center" wrapText="1"/>
    </xf>
    <xf numFmtId="0" fontId="23" fillId="3" borderId="6" xfId="0" applyFont="1" applyFill="1" applyBorder="1" applyAlignment="1">
      <alignment horizontal="center" vertical="center" wrapText="1"/>
    </xf>
    <xf numFmtId="0" fontId="23" fillId="3" borderId="45" xfId="0" applyFont="1" applyFill="1" applyBorder="1" applyAlignment="1">
      <alignment horizontal="center" vertical="center" wrapText="1"/>
    </xf>
    <xf numFmtId="0" fontId="23" fillId="3" borderId="29" xfId="0" applyFont="1" applyFill="1" applyBorder="1" applyAlignment="1">
      <alignment horizontal="center" vertical="center" wrapText="1"/>
    </xf>
    <xf numFmtId="4" fontId="15" fillId="3" borderId="35" xfId="0" applyNumberFormat="1" applyFont="1" applyFill="1" applyBorder="1" applyAlignment="1">
      <alignment horizontal="center" vertical="center" wrapText="1"/>
    </xf>
    <xf numFmtId="4" fontId="15" fillId="3" borderId="24" xfId="0" applyNumberFormat="1" applyFont="1" applyFill="1" applyBorder="1" applyAlignment="1">
      <alignment horizontal="center" vertical="center" wrapText="1"/>
    </xf>
    <xf numFmtId="4" fontId="15" fillId="3" borderId="36" xfId="0" applyNumberFormat="1" applyFont="1" applyFill="1" applyBorder="1" applyAlignment="1">
      <alignment horizontal="center" vertical="center" wrapText="1"/>
    </xf>
    <xf numFmtId="0" fontId="20" fillId="0" borderId="37" xfId="0" applyFont="1" applyBorder="1" applyAlignment="1">
      <alignment horizontal="center" vertical="center" wrapText="1"/>
    </xf>
    <xf numFmtId="4" fontId="19" fillId="0" borderId="35" xfId="0" applyNumberFormat="1" applyFont="1" applyFill="1" applyBorder="1" applyAlignment="1">
      <alignment horizontal="center" vertical="center" wrapText="1"/>
    </xf>
    <xf numFmtId="4" fontId="19" fillId="0" borderId="24" xfId="0" applyNumberFormat="1" applyFont="1" applyFill="1" applyBorder="1" applyAlignment="1">
      <alignment horizontal="center" vertical="center" wrapText="1"/>
    </xf>
    <xf numFmtId="0" fontId="20" fillId="0" borderId="8" xfId="0" applyFont="1" applyFill="1" applyBorder="1" applyAlignment="1">
      <alignment horizontal="left" vertical="center" wrapText="1"/>
    </xf>
    <xf numFmtId="0" fontId="20" fillId="0" borderId="1" xfId="0" applyFont="1" applyFill="1" applyBorder="1" applyAlignment="1">
      <alignment horizontal="left" vertical="center" wrapText="1"/>
    </xf>
    <xf numFmtId="4" fontId="19" fillId="0" borderId="33" xfId="0" applyNumberFormat="1" applyFont="1" applyFill="1" applyBorder="1" applyAlignment="1">
      <alignment horizontal="center" vertical="center" wrapText="1"/>
    </xf>
    <xf numFmtId="4" fontId="19" fillId="0" borderId="36" xfId="0" applyNumberFormat="1" applyFont="1" applyFill="1" applyBorder="1" applyAlignment="1">
      <alignment horizontal="center" vertical="center" wrapText="1"/>
    </xf>
    <xf numFmtId="0" fontId="20" fillId="0" borderId="17" xfId="0" applyFont="1" applyFill="1" applyBorder="1" applyAlignment="1">
      <alignment horizontal="left" vertical="center" wrapText="1"/>
    </xf>
    <xf numFmtId="0" fontId="18" fillId="0" borderId="0" xfId="0" applyFont="1" applyAlignment="1">
      <alignment horizontal="center" vertical="center" wrapText="1"/>
    </xf>
    <xf numFmtId="4" fontId="34" fillId="0" borderId="3" xfId="0" applyNumberFormat="1" applyFont="1" applyFill="1" applyBorder="1" applyAlignment="1">
      <alignment horizontal="left" vertical="center" wrapText="1"/>
    </xf>
    <xf numFmtId="4" fontId="34" fillId="0" borderId="4" xfId="0" applyNumberFormat="1" applyFont="1" applyFill="1" applyBorder="1" applyAlignment="1">
      <alignment horizontal="left" vertical="center" wrapText="1"/>
    </xf>
    <xf numFmtId="0" fontId="23" fillId="0" borderId="1" xfId="0" applyFont="1" applyBorder="1" applyAlignment="1">
      <alignment horizontal="center" vertical="center" wrapText="1"/>
    </xf>
    <xf numFmtId="0" fontId="23" fillId="0" borderId="17" xfId="0" applyFont="1" applyBorder="1" applyAlignment="1">
      <alignment horizontal="center" vertical="center" wrapText="1"/>
    </xf>
    <xf numFmtId="2" fontId="17" fillId="2" borderId="3" xfId="0" applyNumberFormat="1" applyFont="1" applyFill="1" applyBorder="1" applyAlignment="1">
      <alignment horizontal="left" vertical="center" wrapText="1"/>
    </xf>
    <xf numFmtId="2" fontId="17" fillId="2" borderId="4" xfId="0" applyNumberFormat="1" applyFont="1" applyFill="1" applyBorder="1" applyAlignment="1">
      <alignment horizontal="left" vertical="center" wrapText="1"/>
    </xf>
    <xf numFmtId="4" fontId="10" fillId="2" borderId="0" xfId="5" applyNumberFormat="1" applyFont="1" applyFill="1" applyBorder="1" applyAlignment="1">
      <alignment horizontal="left" vertical="center"/>
    </xf>
    <xf numFmtId="0" fontId="10" fillId="2" borderId="0" xfId="5" applyFont="1" applyFill="1" applyBorder="1" applyAlignment="1">
      <alignment horizontal="left" vertical="center"/>
    </xf>
    <xf numFmtId="0" fontId="15" fillId="0" borderId="1" xfId="0" applyFont="1" applyBorder="1" applyAlignment="1">
      <alignment horizontal="left" vertical="center" wrapText="1"/>
    </xf>
    <xf numFmtId="0" fontId="15" fillId="0" borderId="1" xfId="0" applyFont="1" applyBorder="1" applyAlignment="1">
      <alignment horizontal="center" vertical="center" wrapText="1"/>
    </xf>
    <xf numFmtId="4" fontId="15" fillId="0" borderId="24" xfId="0" applyNumberFormat="1" applyFont="1" applyBorder="1" applyAlignment="1">
      <alignment horizontal="left" vertical="center" wrapText="1"/>
    </xf>
    <xf numFmtId="4" fontId="15" fillId="0" borderId="1" xfId="0" applyNumberFormat="1" applyFont="1" applyBorder="1" applyAlignment="1">
      <alignment horizontal="left" vertical="center" wrapText="1"/>
    </xf>
    <xf numFmtId="4" fontId="15" fillId="0" borderId="1" xfId="0" applyNumberFormat="1" applyFont="1" applyBorder="1" applyAlignment="1">
      <alignment horizontal="center" vertical="center" wrapText="1"/>
    </xf>
    <xf numFmtId="4" fontId="32" fillId="0" borderId="25" xfId="0" applyNumberFormat="1" applyFont="1" applyBorder="1" applyAlignment="1">
      <alignment horizontal="left" vertical="center" wrapText="1"/>
    </xf>
    <xf numFmtId="4" fontId="32" fillId="0" borderId="3" xfId="0" applyNumberFormat="1" applyFont="1" applyBorder="1" applyAlignment="1">
      <alignment horizontal="left" vertical="center" wrapText="1"/>
    </xf>
    <xf numFmtId="0" fontId="20" fillId="3" borderId="31" xfId="0" applyFont="1" applyFill="1" applyBorder="1" applyAlignment="1">
      <alignment horizontal="left" vertical="center" wrapText="1"/>
    </xf>
    <xf numFmtId="0" fontId="20" fillId="3" borderId="32" xfId="0" applyFont="1" applyFill="1" applyBorder="1" applyAlignment="1">
      <alignment horizontal="left" vertical="center" wrapText="1"/>
    </xf>
    <xf numFmtId="0" fontId="20" fillId="3" borderId="27" xfId="0" applyFont="1" applyFill="1" applyBorder="1" applyAlignment="1">
      <alignment horizontal="left" vertical="center" wrapText="1"/>
    </xf>
    <xf numFmtId="0" fontId="20" fillId="3" borderId="6" xfId="0" applyFont="1" applyFill="1" applyBorder="1" applyAlignment="1">
      <alignment horizontal="left" vertical="center" wrapText="1"/>
    </xf>
    <xf numFmtId="0" fontId="20" fillId="3" borderId="28" xfId="0" applyFont="1" applyFill="1" applyBorder="1" applyAlignment="1">
      <alignment horizontal="left" vertical="center" wrapText="1"/>
    </xf>
    <xf numFmtId="0" fontId="20" fillId="3" borderId="29" xfId="0" applyFont="1" applyFill="1" applyBorder="1" applyAlignment="1">
      <alignment horizontal="left" vertical="center" wrapText="1"/>
    </xf>
    <xf numFmtId="4" fontId="19" fillId="3" borderId="9" xfId="0" applyNumberFormat="1" applyFont="1" applyFill="1" applyBorder="1" applyAlignment="1">
      <alignment horizontal="center" vertical="center" wrapText="1"/>
    </xf>
    <xf numFmtId="4" fontId="19" fillId="3" borderId="5" xfId="0" applyNumberFormat="1" applyFont="1" applyFill="1" applyBorder="1" applyAlignment="1">
      <alignment horizontal="center" vertical="center" wrapText="1"/>
    </xf>
    <xf numFmtId="4" fontId="19" fillId="3" borderId="18" xfId="0" applyNumberFormat="1" applyFont="1" applyFill="1" applyBorder="1" applyAlignment="1">
      <alignment horizontal="center" vertical="center" wrapText="1"/>
    </xf>
    <xf numFmtId="0" fontId="15" fillId="0" borderId="4" xfId="0" applyFont="1" applyBorder="1" applyAlignment="1">
      <alignment horizontal="left" vertical="center" wrapText="1"/>
    </xf>
    <xf numFmtId="0" fontId="15" fillId="0" borderId="4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23" fillId="0" borderId="15" xfId="0" applyFont="1" applyBorder="1" applyAlignment="1">
      <alignment horizontal="center" vertical="center" wrapText="1"/>
    </xf>
    <xf numFmtId="0" fontId="23" fillId="0" borderId="19" xfId="0" applyFont="1" applyBorder="1" applyAlignment="1">
      <alignment horizontal="center" vertical="center" wrapText="1"/>
    </xf>
    <xf numFmtId="0" fontId="23" fillId="0" borderId="9" xfId="0" applyFont="1" applyBorder="1" applyAlignment="1">
      <alignment horizontal="center" vertical="center" wrapText="1"/>
    </xf>
    <xf numFmtId="0" fontId="23" fillId="0" borderId="5" xfId="0" applyFont="1" applyBorder="1" applyAlignment="1">
      <alignment horizontal="center" vertical="center" wrapText="1"/>
    </xf>
    <xf numFmtId="0" fontId="23" fillId="0" borderId="50" xfId="0" applyFont="1" applyBorder="1" applyAlignment="1">
      <alignment horizontal="center" vertical="center" wrapText="1"/>
    </xf>
    <xf numFmtId="0" fontId="23" fillId="0" borderId="11" xfId="0" applyFont="1" applyBorder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0" fontId="23" fillId="0" borderId="47" xfId="0" applyFont="1" applyBorder="1" applyAlignment="1">
      <alignment horizontal="center" vertical="center" wrapText="1"/>
    </xf>
    <xf numFmtId="0" fontId="23" fillId="0" borderId="48" xfId="0" applyFont="1" applyBorder="1" applyAlignment="1">
      <alignment horizontal="center" vertical="center" wrapText="1"/>
    </xf>
    <xf numFmtId="0" fontId="23" fillId="0" borderId="24" xfId="0" applyFont="1" applyBorder="1" applyAlignment="1">
      <alignment horizontal="center" vertical="center" wrapText="1"/>
    </xf>
    <xf numFmtId="0" fontId="23" fillId="0" borderId="36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0" fontId="23" fillId="0" borderId="7" xfId="0" applyFont="1" applyBorder="1" applyAlignment="1">
      <alignment horizontal="center" vertical="center" wrapText="1"/>
    </xf>
    <xf numFmtId="0" fontId="23" fillId="0" borderId="14" xfId="0" applyFont="1" applyBorder="1" applyAlignment="1">
      <alignment horizontal="center" vertical="center" wrapText="1"/>
    </xf>
    <xf numFmtId="0" fontId="23" fillId="0" borderId="16" xfId="0" applyFont="1" applyBorder="1" applyAlignment="1">
      <alignment horizontal="center" vertical="center" wrapText="1"/>
    </xf>
    <xf numFmtId="0" fontId="23" fillId="0" borderId="18" xfId="0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0" fontId="23" fillId="0" borderId="40" xfId="0" applyFont="1" applyBorder="1" applyAlignment="1">
      <alignment horizontal="center" vertical="center" wrapText="1"/>
    </xf>
    <xf numFmtId="0" fontId="23" fillId="0" borderId="41" xfId="0" applyFont="1" applyBorder="1" applyAlignment="1">
      <alignment horizontal="center" vertical="center" wrapText="1"/>
    </xf>
    <xf numFmtId="4" fontId="15" fillId="0" borderId="26" xfId="0" applyNumberFormat="1" applyFont="1" applyBorder="1" applyAlignment="1">
      <alignment horizontal="left" vertical="center" wrapText="1"/>
    </xf>
    <xf numFmtId="4" fontId="15" fillId="0" borderId="4" xfId="0" applyNumberFormat="1" applyFont="1" applyBorder="1" applyAlignment="1">
      <alignment horizontal="left" vertical="center" wrapText="1"/>
    </xf>
    <xf numFmtId="4" fontId="19" fillId="0" borderId="7" xfId="0" applyNumberFormat="1" applyFont="1" applyFill="1" applyBorder="1" applyAlignment="1">
      <alignment horizontal="center" vertical="center" wrapText="1"/>
    </xf>
    <xf numFmtId="4" fontId="19" fillId="0" borderId="14" xfId="0" applyNumberFormat="1" applyFont="1" applyFill="1" applyBorder="1" applyAlignment="1">
      <alignment horizontal="center" vertical="center" wrapText="1"/>
    </xf>
    <xf numFmtId="4" fontId="19" fillId="0" borderId="16" xfId="0" applyNumberFormat="1" applyFont="1" applyFill="1" applyBorder="1" applyAlignment="1">
      <alignment horizontal="center" vertical="center" wrapText="1"/>
    </xf>
    <xf numFmtId="0" fontId="20" fillId="0" borderId="9" xfId="0" applyFont="1" applyFill="1" applyBorder="1" applyAlignment="1">
      <alignment horizontal="left" vertical="center" wrapText="1"/>
    </xf>
    <xf numFmtId="0" fontId="20" fillId="0" borderId="5" xfId="0" applyFont="1" applyFill="1" applyBorder="1" applyAlignment="1">
      <alignment horizontal="left" vertical="center" wrapText="1"/>
    </xf>
    <xf numFmtId="0" fontId="20" fillId="0" borderId="18" xfId="0" applyFont="1" applyFill="1" applyBorder="1" applyAlignment="1">
      <alignment horizontal="left" vertical="center" wrapText="1"/>
    </xf>
    <xf numFmtId="4" fontId="19" fillId="0" borderId="38" xfId="0" applyNumberFormat="1" applyFont="1" applyFill="1" applyBorder="1" applyAlignment="1">
      <alignment horizontal="center" vertical="center" wrapText="1"/>
    </xf>
    <xf numFmtId="4" fontId="19" fillId="0" borderId="42" xfId="0" applyNumberFormat="1" applyFont="1" applyFill="1" applyBorder="1" applyAlignment="1">
      <alignment horizontal="center" vertical="center" wrapText="1"/>
    </xf>
    <xf numFmtId="4" fontId="19" fillId="0" borderId="39" xfId="0" applyNumberFormat="1" applyFont="1" applyFill="1" applyBorder="1" applyAlignment="1">
      <alignment horizontal="center" vertical="center" wrapText="1"/>
    </xf>
    <xf numFmtId="4" fontId="20" fillId="3" borderId="31" xfId="0" applyNumberFormat="1" applyFont="1" applyFill="1" applyBorder="1" applyAlignment="1">
      <alignment horizontal="center" vertical="center" wrapText="1"/>
    </xf>
    <xf numFmtId="4" fontId="20" fillId="3" borderId="60" xfId="0" applyNumberFormat="1" applyFont="1" applyFill="1" applyBorder="1" applyAlignment="1">
      <alignment horizontal="center" vertical="center" wrapText="1"/>
    </xf>
    <xf numFmtId="4" fontId="20" fillId="3" borderId="32" xfId="0" applyNumberFormat="1" applyFont="1" applyFill="1" applyBorder="1" applyAlignment="1">
      <alignment horizontal="center" vertical="center" wrapText="1"/>
    </xf>
    <xf numFmtId="4" fontId="20" fillId="3" borderId="27" xfId="0" applyNumberFormat="1" applyFont="1" applyFill="1" applyBorder="1" applyAlignment="1">
      <alignment horizontal="center" vertical="center" wrapText="1"/>
    </xf>
    <xf numFmtId="4" fontId="20" fillId="3" borderId="0" xfId="0" applyNumberFormat="1" applyFont="1" applyFill="1" applyBorder="1" applyAlignment="1">
      <alignment horizontal="center" vertical="center" wrapText="1"/>
    </xf>
    <xf numFmtId="4" fontId="20" fillId="3" borderId="6" xfId="0" applyNumberFormat="1" applyFont="1" applyFill="1" applyBorder="1" applyAlignment="1">
      <alignment horizontal="center" vertical="center" wrapText="1"/>
    </xf>
    <xf numFmtId="4" fontId="20" fillId="3" borderId="28" xfId="0" applyNumberFormat="1" applyFont="1" applyFill="1" applyBorder="1" applyAlignment="1">
      <alignment horizontal="center" vertical="center" wrapText="1"/>
    </xf>
    <xf numFmtId="4" fontId="20" fillId="3" borderId="61" xfId="0" applyNumberFormat="1" applyFont="1" applyFill="1" applyBorder="1" applyAlignment="1">
      <alignment horizontal="center" vertical="center" wrapText="1"/>
    </xf>
    <xf numFmtId="4" fontId="20" fillId="3" borderId="29" xfId="0" applyNumberFormat="1" applyFont="1" applyFill="1" applyBorder="1" applyAlignment="1">
      <alignment horizontal="center" vertical="center" wrapText="1"/>
    </xf>
    <xf numFmtId="4" fontId="17" fillId="0" borderId="25" xfId="0" applyNumberFormat="1" applyFont="1" applyFill="1" applyBorder="1" applyAlignment="1">
      <alignment horizontal="center" vertical="center" wrapText="1"/>
    </xf>
    <xf numFmtId="4" fontId="17" fillId="0" borderId="14" xfId="0" applyNumberFormat="1" applyFont="1" applyFill="1" applyBorder="1" applyAlignment="1">
      <alignment horizontal="center" vertical="center" wrapText="1"/>
    </xf>
    <xf numFmtId="4" fontId="17" fillId="0" borderId="16" xfId="0" applyNumberFormat="1" applyFont="1" applyFill="1" applyBorder="1" applyAlignment="1">
      <alignment horizontal="center" vertical="center" wrapText="1"/>
    </xf>
    <xf numFmtId="4" fontId="17" fillId="0" borderId="3" xfId="0" applyNumberFormat="1" applyFont="1" applyFill="1" applyBorder="1" applyAlignment="1">
      <alignment horizontal="left" vertical="center" wrapText="1"/>
    </xf>
    <xf numFmtId="4" fontId="17" fillId="0" borderId="5" xfId="0" applyNumberFormat="1" applyFont="1" applyFill="1" applyBorder="1" applyAlignment="1">
      <alignment horizontal="left" vertical="center" wrapText="1"/>
    </xf>
    <xf numFmtId="4" fontId="17" fillId="0" borderId="18" xfId="0" applyNumberFormat="1" applyFont="1" applyFill="1" applyBorder="1" applyAlignment="1">
      <alignment horizontal="left" vertical="center" wrapText="1"/>
    </xf>
    <xf numFmtId="4" fontId="17" fillId="0" borderId="3" xfId="0" applyNumberFormat="1" applyFont="1" applyFill="1" applyBorder="1" applyAlignment="1">
      <alignment horizontal="center" vertical="center" wrapText="1"/>
    </xf>
    <xf numFmtId="4" fontId="17" fillId="0" borderId="5" xfId="0" applyNumberFormat="1" applyFont="1" applyFill="1" applyBorder="1" applyAlignment="1">
      <alignment horizontal="center" vertical="center" wrapText="1"/>
    </xf>
    <xf numFmtId="4" fontId="17" fillId="0" borderId="18" xfId="0" applyNumberFormat="1" applyFont="1" applyFill="1" applyBorder="1" applyAlignment="1">
      <alignment horizontal="center" vertical="center" wrapText="1"/>
    </xf>
    <xf numFmtId="0" fontId="19" fillId="0" borderId="35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left" vertical="center" wrapText="1"/>
    </xf>
    <xf numFmtId="0" fontId="19" fillId="0" borderId="7" xfId="0" applyFont="1" applyFill="1" applyBorder="1" applyAlignment="1">
      <alignment horizontal="center" vertical="center" wrapText="1"/>
    </xf>
    <xf numFmtId="0" fontId="19" fillId="0" borderId="43" xfId="0" applyFont="1" applyFill="1" applyBorder="1" applyAlignment="1">
      <alignment horizontal="left" vertical="center" wrapText="1"/>
    </xf>
    <xf numFmtId="4" fontId="21" fillId="0" borderId="7" xfId="0" applyNumberFormat="1" applyFont="1" applyFill="1" applyBorder="1" applyAlignment="1">
      <alignment horizontal="center" vertical="center"/>
    </xf>
    <xf numFmtId="4" fontId="21" fillId="0" borderId="9" xfId="0" applyNumberFormat="1" applyFont="1" applyFill="1" applyBorder="1" applyAlignment="1">
      <alignment horizontal="center" vertical="center"/>
    </xf>
    <xf numFmtId="4" fontId="21" fillId="0" borderId="38" xfId="0" applyNumberFormat="1" applyFont="1" applyFill="1" applyBorder="1" applyAlignment="1">
      <alignment horizontal="center" vertical="center"/>
    </xf>
    <xf numFmtId="4" fontId="21" fillId="0" borderId="32" xfId="0" applyNumberFormat="1" applyFont="1" applyFill="1" applyBorder="1" applyAlignment="1">
      <alignment horizontal="center" vertical="center"/>
    </xf>
    <xf numFmtId="4" fontId="21" fillId="0" borderId="43" xfId="0" applyNumberFormat="1" applyFont="1" applyFill="1" applyBorder="1" applyAlignment="1">
      <alignment horizontal="center" vertical="center"/>
    </xf>
    <xf numFmtId="0" fontId="19" fillId="0" borderId="24" xfId="0" applyFont="1" applyFill="1" applyBorder="1" applyAlignment="1">
      <alignment horizontal="center" vertical="center" wrapText="1"/>
    </xf>
    <xf numFmtId="0" fontId="20" fillId="0" borderId="40" xfId="0" applyFont="1" applyFill="1" applyBorder="1" applyAlignment="1">
      <alignment horizontal="left" vertical="center" wrapText="1"/>
    </xf>
    <xf numFmtId="0" fontId="19" fillId="0" borderId="14" xfId="0" applyFont="1" applyFill="1" applyBorder="1" applyAlignment="1">
      <alignment horizontal="center" vertical="center" wrapText="1"/>
    </xf>
    <xf numFmtId="0" fontId="19" fillId="0" borderId="40" xfId="0" applyFont="1" applyFill="1" applyBorder="1" applyAlignment="1">
      <alignment horizontal="left" vertical="center" wrapText="1"/>
    </xf>
    <xf numFmtId="0" fontId="19" fillId="0" borderId="36" xfId="0" applyFont="1" applyFill="1" applyBorder="1" applyAlignment="1">
      <alignment horizontal="center" vertical="center" wrapText="1"/>
    </xf>
    <xf numFmtId="0" fontId="20" fillId="0" borderId="41" xfId="0" applyFont="1" applyFill="1" applyBorder="1" applyAlignment="1">
      <alignment horizontal="left" vertical="center" wrapText="1"/>
    </xf>
    <xf numFmtId="0" fontId="19" fillId="0" borderId="16" xfId="0" applyFont="1" applyFill="1" applyBorder="1" applyAlignment="1">
      <alignment horizontal="center" vertical="center" wrapText="1"/>
    </xf>
    <xf numFmtId="0" fontId="19" fillId="0" borderId="45" xfId="0" applyFont="1" applyFill="1" applyBorder="1" applyAlignment="1">
      <alignment horizontal="left" vertical="center" wrapText="1"/>
    </xf>
    <xf numFmtId="4" fontId="21" fillId="0" borderId="16" xfId="0" applyNumberFormat="1" applyFont="1" applyFill="1" applyBorder="1" applyAlignment="1">
      <alignment horizontal="center" vertical="center"/>
    </xf>
    <xf numFmtId="4" fontId="21" fillId="0" borderId="18" xfId="0" applyNumberFormat="1" applyFont="1" applyFill="1" applyBorder="1" applyAlignment="1">
      <alignment horizontal="center" vertical="center"/>
    </xf>
    <xf numFmtId="4" fontId="21" fillId="0" borderId="39" xfId="0" applyNumberFormat="1" applyFont="1" applyFill="1" applyBorder="1" applyAlignment="1">
      <alignment horizontal="center" vertical="center"/>
    </xf>
    <xf numFmtId="4" fontId="21" fillId="0" borderId="29" xfId="0" applyNumberFormat="1" applyFont="1" applyFill="1" applyBorder="1" applyAlignment="1">
      <alignment horizontal="center" vertical="center"/>
    </xf>
    <xf numFmtId="4" fontId="21" fillId="0" borderId="45" xfId="0" applyNumberFormat="1" applyFont="1" applyFill="1" applyBorder="1" applyAlignment="1">
      <alignment horizontal="center" vertical="center"/>
    </xf>
    <xf numFmtId="4" fontId="25" fillId="0" borderId="7" xfId="0" applyNumberFormat="1" applyFont="1" applyFill="1" applyBorder="1" applyAlignment="1">
      <alignment horizontal="center" vertical="center" wrapText="1"/>
    </xf>
    <xf numFmtId="4" fontId="25" fillId="0" borderId="43" xfId="0" applyNumberFormat="1" applyFont="1" applyFill="1" applyBorder="1" applyAlignment="1">
      <alignment horizontal="left" vertical="center" wrapText="1"/>
    </xf>
    <xf numFmtId="4" fontId="25" fillId="0" borderId="10" xfId="0" applyNumberFormat="1" applyFont="1" applyFill="1" applyBorder="1" applyAlignment="1">
      <alignment horizontal="left" vertical="center" wrapText="1"/>
    </xf>
    <xf numFmtId="4" fontId="26" fillId="0" borderId="35" xfId="0" applyNumberFormat="1" applyFont="1" applyFill="1" applyBorder="1" applyAlignment="1">
      <alignment horizontal="center" vertical="center" wrapText="1"/>
    </xf>
    <xf numFmtId="4" fontId="25" fillId="0" borderId="8" xfId="0" applyNumberFormat="1" applyFont="1" applyFill="1" applyBorder="1" applyAlignment="1">
      <alignment horizontal="center" vertical="center" wrapText="1"/>
    </xf>
    <xf numFmtId="4" fontId="25" fillId="0" borderId="33" xfId="0" applyNumberFormat="1" applyFont="1" applyFill="1" applyBorder="1" applyAlignment="1">
      <alignment horizontal="center" vertical="center" wrapText="1"/>
    </xf>
    <xf numFmtId="4" fontId="26" fillId="0" borderId="12" xfId="0" applyNumberFormat="1" applyFont="1" applyFill="1" applyBorder="1" applyAlignment="1">
      <alignment horizontal="center" vertical="center" wrapText="1"/>
    </xf>
    <xf numFmtId="4" fontId="25" fillId="0" borderId="10" xfId="0" applyNumberFormat="1" applyFont="1" applyFill="1" applyBorder="1" applyAlignment="1">
      <alignment horizontal="center" vertical="center" wrapText="1"/>
    </xf>
    <xf numFmtId="165" fontId="25" fillId="0" borderId="8" xfId="0" applyNumberFormat="1" applyFont="1" applyFill="1" applyBorder="1" applyAlignment="1">
      <alignment horizontal="center" vertical="center" wrapText="1"/>
    </xf>
    <xf numFmtId="165" fontId="25" fillId="0" borderId="33" xfId="0" applyNumberFormat="1" applyFont="1" applyFill="1" applyBorder="1" applyAlignment="1">
      <alignment horizontal="center" vertical="center" wrapText="1"/>
    </xf>
    <xf numFmtId="165" fontId="26" fillId="0" borderId="12" xfId="0" applyNumberFormat="1" applyFont="1" applyFill="1" applyBorder="1" applyAlignment="1">
      <alignment horizontal="center" vertical="center" wrapText="1"/>
    </xf>
    <xf numFmtId="165" fontId="26" fillId="0" borderId="8" xfId="0" applyNumberFormat="1" applyFont="1" applyFill="1" applyBorder="1" applyAlignment="1">
      <alignment horizontal="center" vertical="center" wrapText="1"/>
    </xf>
    <xf numFmtId="165" fontId="26" fillId="0" borderId="33" xfId="0" applyNumberFormat="1" applyFont="1" applyFill="1" applyBorder="1" applyAlignment="1">
      <alignment horizontal="center" vertical="center" wrapText="1"/>
    </xf>
    <xf numFmtId="4" fontId="25" fillId="0" borderId="14" xfId="0" applyNumberFormat="1" applyFont="1" applyFill="1" applyBorder="1" applyAlignment="1">
      <alignment horizontal="center" vertical="center" wrapText="1"/>
    </xf>
    <xf numFmtId="4" fontId="25" fillId="0" borderId="44" xfId="0" applyNumberFormat="1" applyFont="1" applyFill="1" applyBorder="1" applyAlignment="1">
      <alignment horizontal="left" vertical="center" wrapText="1"/>
    </xf>
    <xf numFmtId="4" fontId="25" fillId="0" borderId="40" xfId="0" applyNumberFormat="1" applyFont="1" applyFill="1" applyBorder="1" applyAlignment="1">
      <alignment horizontal="left" vertical="center" wrapText="1"/>
    </xf>
    <xf numFmtId="4" fontId="26" fillId="0" borderId="26" xfId="0" applyNumberFormat="1" applyFont="1" applyFill="1" applyBorder="1" applyAlignment="1">
      <alignment horizontal="center" vertical="center" wrapText="1"/>
    </xf>
    <xf numFmtId="4" fontId="25" fillId="0" borderId="1" xfId="0" applyNumberFormat="1" applyFont="1" applyFill="1" applyBorder="1" applyAlignment="1">
      <alignment horizontal="center" vertical="center" wrapText="1"/>
    </xf>
    <xf numFmtId="4" fontId="25" fillId="0" borderId="15" xfId="0" applyNumberFormat="1" applyFont="1" applyFill="1" applyBorder="1" applyAlignment="1">
      <alignment horizontal="center" vertical="center" wrapText="1"/>
    </xf>
    <xf numFmtId="4" fontId="26" fillId="0" borderId="47" xfId="0" applyNumberFormat="1" applyFont="1" applyFill="1" applyBorder="1" applyAlignment="1">
      <alignment horizontal="center" vertical="center" wrapText="1"/>
    </xf>
    <xf numFmtId="4" fontId="25" fillId="0" borderId="40" xfId="0" applyNumberFormat="1" applyFont="1" applyFill="1" applyBorder="1" applyAlignment="1">
      <alignment horizontal="center" vertical="center" wrapText="1"/>
    </xf>
    <xf numFmtId="4" fontId="26" fillId="0" borderId="24" xfId="0" applyNumberFormat="1" applyFont="1" applyFill="1" applyBorder="1" applyAlignment="1">
      <alignment horizontal="center" vertical="center" wrapText="1"/>
    </xf>
    <xf numFmtId="165" fontId="25" fillId="0" borderId="1" xfId="0" applyNumberFormat="1" applyFont="1" applyFill="1" applyBorder="1" applyAlignment="1">
      <alignment horizontal="center" vertical="center" wrapText="1"/>
    </xf>
    <xf numFmtId="165" fontId="25" fillId="0" borderId="15" xfId="0" applyNumberFormat="1" applyFont="1" applyFill="1" applyBorder="1" applyAlignment="1">
      <alignment horizontal="center" vertical="center" wrapText="1"/>
    </xf>
    <xf numFmtId="165" fontId="26" fillId="0" borderId="47" xfId="0" applyNumberFormat="1" applyFont="1" applyFill="1" applyBorder="1" applyAlignment="1">
      <alignment horizontal="center" vertical="center" wrapText="1"/>
    </xf>
    <xf numFmtId="165" fontId="26" fillId="0" borderId="4" xfId="0" applyNumberFormat="1" applyFont="1" applyFill="1" applyBorder="1" applyAlignment="1">
      <alignment horizontal="center" vertical="center" wrapText="1"/>
    </xf>
    <xf numFmtId="165" fontId="26" fillId="0" borderId="1" xfId="0" applyNumberFormat="1" applyFont="1" applyFill="1" applyBorder="1" applyAlignment="1">
      <alignment horizontal="center" vertical="center" wrapText="1"/>
    </xf>
    <xf numFmtId="165" fontId="26" fillId="0" borderId="15" xfId="0" applyNumberFormat="1" applyFont="1" applyFill="1" applyBorder="1" applyAlignment="1">
      <alignment horizontal="center" vertical="center" wrapText="1"/>
    </xf>
    <xf numFmtId="4" fontId="25" fillId="0" borderId="52" xfId="0" applyNumberFormat="1" applyFont="1" applyFill="1" applyBorder="1" applyAlignment="1">
      <alignment horizontal="left" vertical="center" wrapText="1"/>
    </xf>
    <xf numFmtId="4" fontId="26" fillId="0" borderId="14" xfId="0" applyNumberFormat="1" applyFont="1" applyFill="1" applyBorder="1" applyAlignment="1">
      <alignment horizontal="center" vertical="center" wrapText="1"/>
    </xf>
    <xf numFmtId="4" fontId="25" fillId="0" borderId="3" xfId="0" applyNumberFormat="1" applyFont="1" applyFill="1" applyBorder="1" applyAlignment="1">
      <alignment horizontal="center" vertical="center" wrapText="1"/>
    </xf>
    <xf numFmtId="4" fontId="25" fillId="0" borderId="30" xfId="0" applyNumberFormat="1" applyFont="1" applyFill="1" applyBorder="1" applyAlignment="1">
      <alignment horizontal="center" vertical="center" wrapText="1"/>
    </xf>
    <xf numFmtId="4" fontId="26" fillId="0" borderId="54" xfId="0" applyNumberFormat="1" applyFont="1" applyFill="1" applyBorder="1" applyAlignment="1">
      <alignment horizontal="center" vertical="center" wrapText="1"/>
    </xf>
    <xf numFmtId="4" fontId="25" fillId="0" borderId="52" xfId="0" applyNumberFormat="1" applyFont="1" applyFill="1" applyBorder="1" applyAlignment="1">
      <alignment horizontal="center" vertical="center" wrapText="1"/>
    </xf>
    <xf numFmtId="4" fontId="26" fillId="0" borderId="25" xfId="0" applyNumberFormat="1" applyFont="1" applyFill="1" applyBorder="1" applyAlignment="1">
      <alignment horizontal="center" vertical="center" wrapText="1"/>
    </xf>
    <xf numFmtId="165" fontId="25" fillId="0" borderId="3" xfId="0" applyNumberFormat="1" applyFont="1" applyFill="1" applyBorder="1" applyAlignment="1">
      <alignment horizontal="center" vertical="center" wrapText="1"/>
    </xf>
    <xf numFmtId="165" fontId="25" fillId="0" borderId="30" xfId="0" applyNumberFormat="1" applyFont="1" applyFill="1" applyBorder="1" applyAlignment="1">
      <alignment horizontal="center" vertical="center" wrapText="1"/>
    </xf>
    <xf numFmtId="165" fontId="26" fillId="0" borderId="54" xfId="0" applyNumberFormat="1" applyFont="1" applyFill="1" applyBorder="1" applyAlignment="1">
      <alignment horizontal="center" vertical="center" wrapText="1"/>
    </xf>
    <xf numFmtId="165" fontId="26" fillId="0" borderId="5" xfId="0" applyNumberFormat="1" applyFont="1" applyFill="1" applyBorder="1" applyAlignment="1">
      <alignment horizontal="center" vertical="center" wrapText="1"/>
    </xf>
    <xf numFmtId="165" fontId="26" fillId="0" borderId="3" xfId="0" applyNumberFormat="1" applyFont="1" applyFill="1" applyBorder="1" applyAlignment="1">
      <alignment horizontal="center" vertical="center" wrapText="1"/>
    </xf>
    <xf numFmtId="165" fontId="26" fillId="0" borderId="30" xfId="0" applyNumberFormat="1" applyFont="1" applyFill="1" applyBorder="1" applyAlignment="1">
      <alignment horizontal="center" vertical="center" wrapText="1"/>
    </xf>
    <xf numFmtId="4" fontId="26" fillId="0" borderId="8" xfId="0" applyNumberFormat="1" applyFont="1" applyFill="1" applyBorder="1" applyAlignment="1">
      <alignment horizontal="center" vertical="center" wrapText="1"/>
    </xf>
    <xf numFmtId="4" fontId="26" fillId="0" borderId="33" xfId="0" applyNumberFormat="1" applyFont="1" applyFill="1" applyBorder="1" applyAlignment="1">
      <alignment horizontal="center" vertical="center" wrapText="1"/>
    </xf>
    <xf numFmtId="4" fontId="26" fillId="0" borderId="10" xfId="0" applyNumberFormat="1" applyFont="1" applyFill="1" applyBorder="1" applyAlignment="1">
      <alignment horizontal="center" vertical="center" wrapText="1"/>
    </xf>
    <xf numFmtId="4" fontId="26" fillId="0" borderId="4" xfId="0" applyNumberFormat="1" applyFont="1" applyFill="1" applyBorder="1" applyAlignment="1">
      <alignment horizontal="center" vertical="center" wrapText="1"/>
    </xf>
    <xf numFmtId="4" fontId="26" fillId="0" borderId="34" xfId="0" applyNumberFormat="1" applyFont="1" applyFill="1" applyBorder="1" applyAlignment="1">
      <alignment horizontal="center" vertical="center" wrapText="1"/>
    </xf>
    <xf numFmtId="4" fontId="26" fillId="0" borderId="53" xfId="0" applyNumberFormat="1" applyFont="1" applyFill="1" applyBorder="1" applyAlignment="1">
      <alignment horizontal="center" vertical="center" wrapText="1"/>
    </xf>
    <xf numFmtId="4" fontId="26" fillId="0" borderId="51" xfId="0" applyNumberFormat="1" applyFont="1" applyFill="1" applyBorder="1" applyAlignment="1">
      <alignment horizontal="center" vertical="center" wrapText="1"/>
    </xf>
    <xf numFmtId="4" fontId="25" fillId="0" borderId="16" xfId="0" applyNumberFormat="1" applyFont="1" applyFill="1" applyBorder="1" applyAlignment="1">
      <alignment horizontal="center" vertical="center" wrapText="1"/>
    </xf>
    <xf numFmtId="4" fontId="25" fillId="0" borderId="41" xfId="0" applyNumberFormat="1" applyFont="1" applyFill="1" applyBorder="1" applyAlignment="1">
      <alignment horizontal="left" vertical="center" wrapText="1"/>
    </xf>
    <xf numFmtId="4" fontId="26" fillId="0" borderId="16" xfId="0" applyNumberFormat="1" applyFont="1" applyFill="1" applyBorder="1" applyAlignment="1">
      <alignment horizontal="center" vertical="center" wrapText="1"/>
    </xf>
    <xf numFmtId="4" fontId="25" fillId="0" borderId="17" xfId="0" applyNumberFormat="1" applyFont="1" applyFill="1" applyBorder="1" applyAlignment="1">
      <alignment horizontal="center" vertical="center" wrapText="1"/>
    </xf>
    <xf numFmtId="4" fontId="25" fillId="0" borderId="19" xfId="0" applyNumberFormat="1" applyFont="1" applyFill="1" applyBorder="1" applyAlignment="1">
      <alignment horizontal="center" vertical="center" wrapText="1"/>
    </xf>
    <xf numFmtId="4" fontId="26" fillId="0" borderId="48" xfId="0" applyNumberFormat="1" applyFont="1" applyFill="1" applyBorder="1" applyAlignment="1">
      <alignment horizontal="center" vertical="center" wrapText="1"/>
    </xf>
    <xf numFmtId="4" fontId="25" fillId="0" borderId="41" xfId="0" applyNumberFormat="1" applyFont="1" applyFill="1" applyBorder="1" applyAlignment="1">
      <alignment horizontal="center" vertical="center" wrapText="1"/>
    </xf>
    <xf numFmtId="4" fontId="26" fillId="0" borderId="36" xfId="0" applyNumberFormat="1" applyFont="1" applyFill="1" applyBorder="1" applyAlignment="1">
      <alignment horizontal="center" vertical="center" wrapText="1"/>
    </xf>
    <xf numFmtId="165" fontId="25" fillId="0" borderId="17" xfId="0" applyNumberFormat="1" applyFont="1" applyFill="1" applyBorder="1" applyAlignment="1">
      <alignment horizontal="center" vertical="center" wrapText="1"/>
    </xf>
    <xf numFmtId="165" fontId="25" fillId="0" borderId="19" xfId="0" applyNumberFormat="1" applyFont="1" applyFill="1" applyBorder="1" applyAlignment="1">
      <alignment horizontal="center" vertical="center" wrapText="1"/>
    </xf>
    <xf numFmtId="4" fontId="25" fillId="0" borderId="1" xfId="0" applyNumberFormat="1" applyFont="1" applyFill="1" applyBorder="1" applyAlignment="1">
      <alignment horizontal="center" vertical="center"/>
    </xf>
    <xf numFmtId="4" fontId="25" fillId="0" borderId="15" xfId="0" applyNumberFormat="1" applyFont="1" applyFill="1" applyBorder="1" applyAlignment="1">
      <alignment horizontal="center" vertical="center"/>
    </xf>
    <xf numFmtId="4" fontId="25" fillId="0" borderId="40" xfId="0" applyNumberFormat="1" applyFont="1" applyFill="1" applyBorder="1" applyAlignment="1">
      <alignment horizontal="center" vertical="center"/>
    </xf>
    <xf numFmtId="165" fontId="25" fillId="0" borderId="1" xfId="0" applyNumberFormat="1" applyFont="1" applyFill="1" applyBorder="1" applyAlignment="1">
      <alignment horizontal="center" vertical="center"/>
    </xf>
    <xf numFmtId="165" fontId="25" fillId="0" borderId="15" xfId="0" applyNumberFormat="1" applyFont="1" applyFill="1" applyBorder="1" applyAlignment="1">
      <alignment horizontal="center" vertical="center"/>
    </xf>
    <xf numFmtId="4" fontId="25" fillId="0" borderId="45" xfId="0" applyNumberFormat="1" applyFont="1" applyFill="1" applyBorder="1" applyAlignment="1">
      <alignment horizontal="left" vertical="center" wrapText="1"/>
    </xf>
    <xf numFmtId="165" fontId="26" fillId="0" borderId="48" xfId="0" applyNumberFormat="1" applyFont="1" applyFill="1" applyBorder="1" applyAlignment="1">
      <alignment horizontal="center" vertical="center" wrapText="1"/>
    </xf>
    <xf numFmtId="165" fontId="26" fillId="0" borderId="18" xfId="0" applyNumberFormat="1" applyFont="1" applyFill="1" applyBorder="1" applyAlignment="1">
      <alignment horizontal="center" vertical="center" wrapText="1"/>
    </xf>
    <xf numFmtId="165" fontId="26" fillId="0" borderId="17" xfId="0" applyNumberFormat="1" applyFont="1" applyFill="1" applyBorder="1" applyAlignment="1">
      <alignment horizontal="center" vertical="center" wrapText="1"/>
    </xf>
    <xf numFmtId="165" fontId="26" fillId="0" borderId="19" xfId="0" applyNumberFormat="1" applyFont="1" applyFill="1" applyBorder="1" applyAlignment="1">
      <alignment horizontal="center" vertical="center" wrapText="1"/>
    </xf>
    <xf numFmtId="4" fontId="29" fillId="0" borderId="7" xfId="0" applyNumberFormat="1" applyFont="1" applyFill="1" applyBorder="1" applyAlignment="1">
      <alignment horizontal="center" vertical="center" wrapText="1"/>
    </xf>
    <xf numFmtId="4" fontId="29" fillId="0" borderId="9" xfId="0" applyNumberFormat="1" applyFont="1" applyFill="1" applyBorder="1" applyAlignment="1">
      <alignment horizontal="center" vertical="center" wrapText="1"/>
    </xf>
    <xf numFmtId="4" fontId="21" fillId="0" borderId="10" xfId="0" applyNumberFormat="1" applyFont="1" applyFill="1" applyBorder="1" applyAlignment="1">
      <alignment horizontal="left" vertical="center" wrapText="1"/>
    </xf>
    <xf numFmtId="4" fontId="21" fillId="0" borderId="10" xfId="0" applyNumberFormat="1" applyFont="1" applyFill="1" applyBorder="1" applyAlignment="1">
      <alignment horizontal="center" vertical="center"/>
    </xf>
    <xf numFmtId="4" fontId="29" fillId="0" borderId="14" xfId="0" applyNumberFormat="1" applyFont="1" applyFill="1" applyBorder="1" applyAlignment="1">
      <alignment horizontal="center" vertical="center" wrapText="1"/>
    </xf>
    <xf numFmtId="4" fontId="29" fillId="0" borderId="5" xfId="0" applyNumberFormat="1" applyFont="1" applyFill="1" applyBorder="1" applyAlignment="1">
      <alignment horizontal="center" vertical="center" wrapText="1"/>
    </xf>
    <xf numFmtId="4" fontId="21" fillId="0" borderId="40" xfId="0" applyNumberFormat="1" applyFont="1" applyFill="1" applyBorder="1" applyAlignment="1">
      <alignment horizontal="left" vertical="center" wrapText="1"/>
    </xf>
    <xf numFmtId="4" fontId="29" fillId="0" borderId="16" xfId="0" applyNumberFormat="1" applyFont="1" applyFill="1" applyBorder="1" applyAlignment="1">
      <alignment horizontal="center" vertical="center" wrapText="1"/>
    </xf>
    <xf numFmtId="4" fontId="29" fillId="0" borderId="18" xfId="0" applyNumberFormat="1" applyFont="1" applyFill="1" applyBorder="1" applyAlignment="1">
      <alignment horizontal="center" vertical="center" wrapText="1"/>
    </xf>
    <xf numFmtId="4" fontId="21" fillId="0" borderId="41" xfId="0" applyNumberFormat="1" applyFont="1" applyFill="1" applyBorder="1" applyAlignment="1">
      <alignment horizontal="left" vertical="center" wrapText="1"/>
    </xf>
    <xf numFmtId="4" fontId="21" fillId="0" borderId="36" xfId="0" applyNumberFormat="1" applyFont="1" applyFill="1" applyBorder="1" applyAlignment="1">
      <alignment horizontal="center" vertical="center"/>
    </xf>
    <xf numFmtId="4" fontId="21" fillId="0" borderId="17" xfId="0" applyNumberFormat="1" applyFont="1" applyFill="1" applyBorder="1" applyAlignment="1">
      <alignment horizontal="center" vertical="center"/>
    </xf>
    <xf numFmtId="4" fontId="21" fillId="0" borderId="19" xfId="0" applyNumberFormat="1" applyFont="1" applyFill="1" applyBorder="1" applyAlignment="1">
      <alignment horizontal="center" vertical="center"/>
    </xf>
    <xf numFmtId="4" fontId="21" fillId="0" borderId="41" xfId="0" applyNumberFormat="1" applyFont="1" applyFill="1" applyBorder="1" applyAlignment="1">
      <alignment horizontal="center" vertical="center"/>
    </xf>
    <xf numFmtId="4" fontId="23" fillId="0" borderId="35" xfId="0" applyNumberFormat="1" applyFont="1" applyFill="1" applyBorder="1" applyAlignment="1">
      <alignment horizontal="center" vertical="center" wrapText="1"/>
    </xf>
    <xf numFmtId="0" fontId="23" fillId="0" borderId="8" xfId="0" applyFont="1" applyFill="1" applyBorder="1" applyAlignment="1">
      <alignment horizontal="left" vertical="center" wrapText="1"/>
    </xf>
    <xf numFmtId="4" fontId="23" fillId="0" borderId="8" xfId="0" applyNumberFormat="1" applyFont="1" applyFill="1" applyBorder="1" applyAlignment="1">
      <alignment horizontal="center" vertical="center" wrapText="1"/>
    </xf>
    <xf numFmtId="4" fontId="23" fillId="0" borderId="10" xfId="0" applyNumberFormat="1" applyFont="1" applyFill="1" applyBorder="1" applyAlignment="1">
      <alignment horizontal="left" vertical="center" wrapText="1"/>
    </xf>
    <xf numFmtId="4" fontId="21" fillId="0" borderId="12" xfId="0" applyNumberFormat="1" applyFont="1" applyFill="1" applyBorder="1" applyAlignment="1">
      <alignment horizontal="center" vertical="center"/>
    </xf>
    <xf numFmtId="4" fontId="23" fillId="0" borderId="24" xfId="0" applyNumberFormat="1" applyFont="1" applyFill="1" applyBorder="1" applyAlignment="1">
      <alignment horizontal="center" vertical="center" wrapText="1"/>
    </xf>
    <xf numFmtId="0" fontId="23" fillId="0" borderId="1" xfId="0" applyFont="1" applyFill="1" applyBorder="1" applyAlignment="1">
      <alignment horizontal="left" vertical="center" wrapText="1"/>
    </xf>
    <xf numFmtId="4" fontId="23" fillId="0" borderId="1" xfId="0" applyNumberFormat="1" applyFont="1" applyFill="1" applyBorder="1" applyAlignment="1">
      <alignment horizontal="center" vertical="center" wrapText="1"/>
    </xf>
    <xf numFmtId="4" fontId="23" fillId="0" borderId="40" xfId="0" applyNumberFormat="1" applyFont="1" applyFill="1" applyBorder="1" applyAlignment="1">
      <alignment horizontal="left" vertical="center" wrapText="1"/>
    </xf>
    <xf numFmtId="4" fontId="23" fillId="0" borderId="36" xfId="0" applyNumberFormat="1" applyFont="1" applyFill="1" applyBorder="1" applyAlignment="1">
      <alignment horizontal="center" vertical="center" wrapText="1"/>
    </xf>
    <xf numFmtId="0" fontId="23" fillId="0" borderId="17" xfId="0" applyFont="1" applyFill="1" applyBorder="1" applyAlignment="1">
      <alignment horizontal="left" vertical="center" wrapText="1"/>
    </xf>
    <xf numFmtId="4" fontId="23" fillId="0" borderId="17" xfId="0" applyNumberFormat="1" applyFont="1" applyFill="1" applyBorder="1" applyAlignment="1">
      <alignment horizontal="center" vertical="center" wrapText="1"/>
    </xf>
    <xf numFmtId="4" fontId="23" fillId="0" borderId="41" xfId="0" applyNumberFormat="1" applyFont="1" applyFill="1" applyBorder="1" applyAlignment="1">
      <alignment horizontal="left" vertical="center" wrapText="1"/>
    </xf>
    <xf numFmtId="4" fontId="21" fillId="0" borderId="48" xfId="0" applyNumberFormat="1" applyFont="1" applyFill="1" applyBorder="1" applyAlignment="1">
      <alignment horizontal="center" vertical="center"/>
    </xf>
    <xf numFmtId="4" fontId="19" fillId="0" borderId="8" xfId="0" applyNumberFormat="1" applyFont="1" applyFill="1" applyBorder="1" applyAlignment="1">
      <alignment horizontal="center" vertical="center" wrapText="1"/>
    </xf>
    <xf numFmtId="4" fontId="19" fillId="0" borderId="10" xfId="0" applyNumberFormat="1" applyFont="1" applyFill="1" applyBorder="1" applyAlignment="1">
      <alignment horizontal="left" vertical="center" wrapText="1"/>
    </xf>
    <xf numFmtId="4" fontId="19" fillId="0" borderId="1" xfId="0" applyNumberFormat="1" applyFont="1" applyFill="1" applyBorder="1" applyAlignment="1">
      <alignment horizontal="center" vertical="center" wrapText="1"/>
    </xf>
    <xf numFmtId="4" fontId="19" fillId="0" borderId="40" xfId="0" applyNumberFormat="1" applyFont="1" applyFill="1" applyBorder="1" applyAlignment="1">
      <alignment horizontal="left" vertical="center" wrapText="1"/>
    </xf>
    <xf numFmtId="4" fontId="19" fillId="0" borderId="17" xfId="0" applyNumberFormat="1" applyFont="1" applyFill="1" applyBorder="1" applyAlignment="1">
      <alignment horizontal="center" vertical="center" wrapText="1"/>
    </xf>
    <xf numFmtId="4" fontId="19" fillId="0" borderId="41" xfId="0" applyNumberFormat="1" applyFont="1" applyFill="1" applyBorder="1" applyAlignment="1">
      <alignment horizontal="left" vertical="center" wrapText="1"/>
    </xf>
    <xf numFmtId="0" fontId="0" fillId="0" borderId="0" xfId="0" applyBorder="1" applyAlignment="1">
      <alignment horizontal="center"/>
    </xf>
  </cellXfs>
  <cellStyles count="15">
    <cellStyle name="Обычный" xfId="0" builtinId="0"/>
    <cellStyle name="Обычный 2" xfId="1"/>
    <cellStyle name="Обычный 2 2" xfId="3"/>
    <cellStyle name="Обычный 2 3" xfId="7"/>
    <cellStyle name="Обычный 2 4" xfId="8"/>
    <cellStyle name="Обычный 2 5" xfId="5"/>
    <cellStyle name="Обычный 2 5 2" xfId="6"/>
    <cellStyle name="Обычный 2 5 3" xfId="9"/>
    <cellStyle name="Обычный 2 5 4" xfId="10"/>
    <cellStyle name="Обычный 2 5 5" xfId="11"/>
    <cellStyle name="Обычный 2 5 6" xfId="12"/>
    <cellStyle name="Обычный 3" xfId="4"/>
    <cellStyle name="Обычный 4" xfId="13"/>
    <cellStyle name="Финансовый 2" xfId="2"/>
    <cellStyle name="Финансовый 3" xfId="1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L194"/>
  <sheetViews>
    <sheetView tabSelected="1" view="pageBreakPreview" zoomScale="60" zoomScaleNormal="70" workbookViewId="0">
      <selection activeCell="K31" sqref="K31"/>
    </sheetView>
  </sheetViews>
  <sheetFormatPr defaultRowHeight="15" x14ac:dyDescent="0.25"/>
  <cols>
    <col min="1" max="1" width="4.7109375" style="14" customWidth="1"/>
    <col min="2" max="2" width="47.85546875" customWidth="1"/>
    <col min="3" max="3" width="10.28515625" style="14" customWidth="1"/>
    <col min="4" max="4" width="1.42578125" hidden="1" customWidth="1"/>
    <col min="5" max="5" width="17.28515625" customWidth="1"/>
    <col min="6" max="6" width="18" customWidth="1"/>
    <col min="7" max="7" width="12.85546875" customWidth="1"/>
    <col min="8" max="8" width="16.42578125" hidden="1" customWidth="1"/>
    <col min="9" max="9" width="16.7109375" customWidth="1"/>
    <col min="10" max="10" width="17.28515625" customWidth="1"/>
    <col min="11" max="11" width="18" customWidth="1"/>
    <col min="12" max="12" width="10" customWidth="1"/>
    <col min="13" max="13" width="16.42578125" hidden="1" customWidth="1"/>
    <col min="14" max="14" width="16.7109375" customWidth="1"/>
    <col min="15" max="15" width="14.42578125" customWidth="1"/>
    <col min="16" max="16" width="14.85546875" customWidth="1"/>
    <col min="17" max="17" width="8" customWidth="1"/>
    <col min="18" max="18" width="11.7109375" hidden="1" customWidth="1"/>
    <col min="19" max="19" width="14.42578125" customWidth="1"/>
    <col min="20" max="20" width="11.5703125" customWidth="1"/>
    <col min="21" max="21" width="11.42578125" customWidth="1"/>
    <col min="22" max="22" width="8.28515625" customWidth="1"/>
    <col min="23" max="23" width="9.42578125" hidden="1" customWidth="1"/>
    <col min="24" max="24" width="10.140625" customWidth="1"/>
    <col min="26" max="26" width="15.7109375" bestFit="1" customWidth="1"/>
    <col min="27" max="27" width="19.85546875" style="59" customWidth="1"/>
    <col min="28" max="28" width="19.28515625" customWidth="1"/>
    <col min="29" max="142" width="9.140625" style="78"/>
  </cols>
  <sheetData>
    <row r="1" spans="1:142" ht="36.75" customHeight="1" x14ac:dyDescent="0.25">
      <c r="A1" s="441" t="s">
        <v>111</v>
      </c>
      <c r="B1" s="441"/>
      <c r="C1" s="441"/>
      <c r="D1" s="441"/>
      <c r="E1" s="441"/>
      <c r="F1" s="441"/>
      <c r="G1" s="441"/>
      <c r="H1" s="441"/>
      <c r="I1" s="441"/>
      <c r="J1" s="441"/>
      <c r="K1" s="441"/>
      <c r="L1" s="441"/>
      <c r="M1" s="441"/>
      <c r="N1" s="441"/>
      <c r="O1" s="441"/>
      <c r="P1" s="441"/>
      <c r="Q1" s="441"/>
      <c r="R1" s="441"/>
      <c r="S1" s="441"/>
      <c r="T1" s="441"/>
      <c r="U1" s="441"/>
      <c r="V1" s="441"/>
      <c r="W1" s="441"/>
      <c r="X1" s="441"/>
    </row>
    <row r="2" spans="1:142" ht="9" customHeight="1" thickBot="1" x14ac:dyDescent="0.3">
      <c r="A2" s="453"/>
      <c r="B2" s="453"/>
      <c r="C2" s="453"/>
      <c r="D2" s="453"/>
      <c r="E2" s="453"/>
    </row>
    <row r="3" spans="1:142" ht="40.5" customHeight="1" x14ac:dyDescent="0.25">
      <c r="A3" s="454" t="s">
        <v>75</v>
      </c>
      <c r="B3" s="444" t="s">
        <v>73</v>
      </c>
      <c r="C3" s="444" t="s">
        <v>76</v>
      </c>
      <c r="D3" s="458" t="s">
        <v>10</v>
      </c>
      <c r="E3" s="446" t="s">
        <v>9</v>
      </c>
      <c r="F3" s="447"/>
      <c r="G3" s="447"/>
      <c r="H3" s="447"/>
      <c r="I3" s="448"/>
      <c r="J3" s="446" t="s">
        <v>109</v>
      </c>
      <c r="K3" s="447"/>
      <c r="L3" s="447"/>
      <c r="M3" s="447"/>
      <c r="N3" s="448"/>
      <c r="O3" s="446" t="s">
        <v>110</v>
      </c>
      <c r="P3" s="447"/>
      <c r="Q3" s="447"/>
      <c r="R3" s="447"/>
      <c r="S3" s="448"/>
      <c r="T3" s="447" t="s">
        <v>78</v>
      </c>
      <c r="U3" s="447"/>
      <c r="V3" s="447"/>
      <c r="W3" s="447"/>
      <c r="X3" s="448"/>
    </row>
    <row r="4" spans="1:142" x14ac:dyDescent="0.25">
      <c r="A4" s="455"/>
      <c r="B4" s="445"/>
      <c r="C4" s="445"/>
      <c r="D4" s="459"/>
      <c r="E4" s="451" t="s">
        <v>69</v>
      </c>
      <c r="F4" s="417" t="s">
        <v>6</v>
      </c>
      <c r="G4" s="417" t="s">
        <v>7</v>
      </c>
      <c r="H4" s="417" t="s">
        <v>68</v>
      </c>
      <c r="I4" s="442" t="s">
        <v>8</v>
      </c>
      <c r="J4" s="451" t="s">
        <v>77</v>
      </c>
      <c r="K4" s="417" t="s">
        <v>6</v>
      </c>
      <c r="L4" s="417" t="s">
        <v>7</v>
      </c>
      <c r="M4" s="417" t="s">
        <v>68</v>
      </c>
      <c r="N4" s="442" t="s">
        <v>8</v>
      </c>
      <c r="O4" s="451" t="s">
        <v>69</v>
      </c>
      <c r="P4" s="417" t="s">
        <v>6</v>
      </c>
      <c r="Q4" s="417" t="s">
        <v>7</v>
      </c>
      <c r="R4" s="417" t="s">
        <v>68</v>
      </c>
      <c r="S4" s="442" t="s">
        <v>8</v>
      </c>
      <c r="T4" s="449" t="s">
        <v>69</v>
      </c>
      <c r="U4" s="417" t="s">
        <v>6</v>
      </c>
      <c r="V4" s="417" t="s">
        <v>7</v>
      </c>
      <c r="W4" s="417" t="s">
        <v>68</v>
      </c>
      <c r="X4" s="442" t="s">
        <v>8</v>
      </c>
    </row>
    <row r="5" spans="1:142" ht="30.75" customHeight="1" thickBot="1" x14ac:dyDescent="0.3">
      <c r="A5" s="456"/>
      <c r="B5" s="82" t="s">
        <v>74</v>
      </c>
      <c r="C5" s="457"/>
      <c r="D5" s="460"/>
      <c r="E5" s="452"/>
      <c r="F5" s="418"/>
      <c r="G5" s="418"/>
      <c r="H5" s="418"/>
      <c r="I5" s="443"/>
      <c r="J5" s="452"/>
      <c r="K5" s="418"/>
      <c r="L5" s="418"/>
      <c r="M5" s="418"/>
      <c r="N5" s="443"/>
      <c r="O5" s="452"/>
      <c r="P5" s="418"/>
      <c r="Q5" s="418"/>
      <c r="R5" s="418"/>
      <c r="S5" s="443"/>
      <c r="T5" s="450"/>
      <c r="U5" s="418"/>
      <c r="V5" s="418"/>
      <c r="W5" s="418"/>
      <c r="X5" s="443"/>
    </row>
    <row r="6" spans="1:142" ht="22.5" customHeight="1" thickBot="1" x14ac:dyDescent="0.3">
      <c r="A6" s="31">
        <v>1</v>
      </c>
      <c r="B6" s="32">
        <v>2</v>
      </c>
      <c r="C6" s="32">
        <v>3</v>
      </c>
      <c r="D6" s="128">
        <v>4</v>
      </c>
      <c r="E6" s="31">
        <v>4</v>
      </c>
      <c r="F6" s="32">
        <v>5</v>
      </c>
      <c r="G6" s="32">
        <v>6</v>
      </c>
      <c r="H6" s="32">
        <v>7</v>
      </c>
      <c r="I6" s="33">
        <v>8</v>
      </c>
      <c r="J6" s="31">
        <v>4</v>
      </c>
      <c r="K6" s="32">
        <v>5</v>
      </c>
      <c r="L6" s="32">
        <v>6</v>
      </c>
      <c r="M6" s="32">
        <v>7</v>
      </c>
      <c r="N6" s="33">
        <v>8</v>
      </c>
      <c r="O6" s="31">
        <v>9</v>
      </c>
      <c r="P6" s="32">
        <v>10</v>
      </c>
      <c r="Q6" s="32">
        <v>11</v>
      </c>
      <c r="R6" s="32">
        <v>12</v>
      </c>
      <c r="S6" s="33">
        <v>13</v>
      </c>
      <c r="T6" s="129">
        <v>14</v>
      </c>
      <c r="U6" s="32">
        <v>15</v>
      </c>
      <c r="V6" s="32">
        <v>16</v>
      </c>
      <c r="W6" s="32">
        <v>17</v>
      </c>
      <c r="X6" s="33">
        <v>18</v>
      </c>
    </row>
    <row r="7" spans="1:142" ht="15.75" customHeight="1" thickBot="1" x14ac:dyDescent="0.3">
      <c r="A7" s="379" t="s">
        <v>12</v>
      </c>
      <c r="B7" s="380"/>
      <c r="C7" s="380"/>
      <c r="D7" s="380"/>
      <c r="E7" s="380"/>
      <c r="F7" s="380"/>
      <c r="G7" s="380"/>
      <c r="H7" s="380"/>
      <c r="I7" s="380"/>
      <c r="J7" s="380"/>
      <c r="K7" s="380"/>
      <c r="L7" s="380"/>
      <c r="M7" s="380"/>
      <c r="N7" s="380"/>
      <c r="O7" s="380"/>
      <c r="P7" s="380"/>
      <c r="Q7" s="380"/>
      <c r="R7" s="380"/>
      <c r="S7" s="380"/>
      <c r="T7" s="380"/>
      <c r="U7" s="380"/>
      <c r="V7" s="380"/>
      <c r="W7" s="380"/>
      <c r="X7" s="406"/>
    </row>
    <row r="8" spans="1:142" s="109" customFormat="1" ht="19.5" customHeight="1" x14ac:dyDescent="0.25">
      <c r="A8" s="490" t="s">
        <v>13</v>
      </c>
      <c r="B8" s="491" t="s">
        <v>14</v>
      </c>
      <c r="C8" s="492" t="s">
        <v>15</v>
      </c>
      <c r="D8" s="493" t="s">
        <v>11</v>
      </c>
      <c r="E8" s="494">
        <f t="shared" ref="E8:I8" si="0">SUM(E9:E11)</f>
        <v>3498577489</v>
      </c>
      <c r="F8" s="495">
        <f t="shared" si="0"/>
        <v>2921977200</v>
      </c>
      <c r="G8" s="495">
        <f t="shared" si="0"/>
        <v>0</v>
      </c>
      <c r="H8" s="495">
        <f t="shared" si="0"/>
        <v>647343502</v>
      </c>
      <c r="I8" s="496">
        <f t="shared" si="0"/>
        <v>576600289</v>
      </c>
      <c r="J8" s="497">
        <f>K8+L8+N8</f>
        <v>1848039690</v>
      </c>
      <c r="K8" s="495">
        <f t="shared" ref="K8:N8" si="1">SUM(K9:K11)</f>
        <v>1549687852</v>
      </c>
      <c r="L8" s="495">
        <f t="shared" si="1"/>
        <v>0</v>
      </c>
      <c r="M8" s="495">
        <f t="shared" si="1"/>
        <v>161835880</v>
      </c>
      <c r="N8" s="498">
        <f t="shared" si="1"/>
        <v>298351838</v>
      </c>
      <c r="O8" s="494">
        <f>P8+Q8+S8</f>
        <v>866205201.54999995</v>
      </c>
      <c r="P8" s="495">
        <f t="shared" ref="P8:S8" si="2">SUM(P9:P11)</f>
        <v>724181969.1099999</v>
      </c>
      <c r="Q8" s="495">
        <f t="shared" si="2"/>
        <v>0</v>
      </c>
      <c r="R8" s="495">
        <f t="shared" si="2"/>
        <v>7735140</v>
      </c>
      <c r="S8" s="496">
        <f t="shared" si="2"/>
        <v>142023232.44</v>
      </c>
      <c r="T8" s="494">
        <f>O8/E8*100</f>
        <v>24.758782798822267</v>
      </c>
      <c r="U8" s="495">
        <f>P8/F8*100</f>
        <v>24.783970563151549</v>
      </c>
      <c r="V8" s="495">
        <f t="shared" ref="V8:V11" si="3">SUM(V9:V11)</f>
        <v>0</v>
      </c>
      <c r="W8" s="495">
        <f>R8/M8*100</f>
        <v>4.7796199458364859</v>
      </c>
      <c r="X8" s="496">
        <f>S8/I8*100</f>
        <v>24.631141390218762</v>
      </c>
      <c r="AA8" s="60"/>
      <c r="AB8" s="190"/>
      <c r="AC8" s="191"/>
      <c r="AD8" s="191"/>
      <c r="AE8" s="191"/>
      <c r="AF8" s="191"/>
      <c r="AG8" s="191"/>
      <c r="AH8" s="191"/>
      <c r="AI8" s="191"/>
      <c r="AJ8" s="191"/>
      <c r="AK8" s="191"/>
      <c r="AL8" s="191"/>
      <c r="AM8" s="191"/>
      <c r="AN8" s="191"/>
      <c r="AO8" s="191"/>
      <c r="AP8" s="191"/>
      <c r="AQ8" s="191"/>
      <c r="AR8" s="191"/>
      <c r="AS8" s="191"/>
      <c r="AT8" s="191"/>
      <c r="AU8" s="191"/>
      <c r="AV8" s="191"/>
      <c r="AW8" s="191"/>
      <c r="AX8" s="191"/>
      <c r="AY8" s="191"/>
      <c r="AZ8" s="191"/>
      <c r="BA8" s="191"/>
      <c r="BB8" s="191"/>
      <c r="BC8" s="191"/>
      <c r="BD8" s="191"/>
      <c r="BE8" s="191"/>
      <c r="BF8" s="191"/>
      <c r="BG8" s="191"/>
      <c r="BH8" s="191"/>
      <c r="BI8" s="191"/>
      <c r="BJ8" s="191"/>
      <c r="BK8" s="191"/>
      <c r="BL8" s="191"/>
      <c r="BM8" s="191"/>
      <c r="BN8" s="191"/>
      <c r="BO8" s="191"/>
      <c r="BP8" s="191"/>
      <c r="BQ8" s="191"/>
      <c r="BR8" s="191"/>
      <c r="BS8" s="191"/>
      <c r="BT8" s="191"/>
      <c r="BU8" s="191"/>
      <c r="BV8" s="191"/>
      <c r="BW8" s="191"/>
      <c r="BX8" s="191"/>
      <c r="BY8" s="191"/>
      <c r="BZ8" s="191"/>
      <c r="CA8" s="191"/>
      <c r="CB8" s="191"/>
      <c r="CC8" s="191"/>
      <c r="CD8" s="191"/>
      <c r="CE8" s="191"/>
      <c r="CF8" s="191"/>
      <c r="CG8" s="191"/>
      <c r="CH8" s="191"/>
      <c r="CI8" s="191"/>
      <c r="CJ8" s="191"/>
      <c r="CK8" s="191"/>
      <c r="CL8" s="191"/>
      <c r="CM8" s="191"/>
      <c r="CN8" s="191"/>
      <c r="CO8" s="191"/>
      <c r="CP8" s="191"/>
      <c r="CQ8" s="191"/>
      <c r="CR8" s="191"/>
      <c r="CS8" s="191"/>
      <c r="CT8" s="191"/>
      <c r="CU8" s="191"/>
      <c r="CV8" s="191"/>
      <c r="CW8" s="191"/>
      <c r="CX8" s="191"/>
      <c r="CY8" s="191"/>
      <c r="CZ8" s="191"/>
      <c r="DA8" s="191"/>
      <c r="DB8" s="191"/>
      <c r="DC8" s="191"/>
      <c r="DD8" s="191"/>
      <c r="DE8" s="191"/>
      <c r="DF8" s="191"/>
      <c r="DG8" s="191"/>
      <c r="DH8" s="191"/>
      <c r="DI8" s="191"/>
      <c r="DJ8" s="191"/>
      <c r="DK8" s="191"/>
      <c r="DL8" s="191"/>
      <c r="DM8" s="191"/>
      <c r="DN8" s="191"/>
      <c r="DO8" s="191"/>
      <c r="DP8" s="191"/>
      <c r="DQ8" s="191"/>
      <c r="DR8" s="191"/>
      <c r="DS8" s="191"/>
      <c r="DT8" s="191"/>
      <c r="DU8" s="191"/>
      <c r="DV8" s="191"/>
      <c r="DW8" s="191"/>
      <c r="DX8" s="191"/>
      <c r="DY8" s="191"/>
      <c r="DZ8" s="191"/>
      <c r="EA8" s="191"/>
      <c r="EB8" s="191"/>
      <c r="EC8" s="191"/>
      <c r="ED8" s="191"/>
      <c r="EE8" s="191"/>
      <c r="EF8" s="191"/>
      <c r="EG8" s="191"/>
      <c r="EH8" s="191"/>
      <c r="EI8" s="191"/>
      <c r="EJ8" s="191"/>
      <c r="EK8" s="191"/>
      <c r="EL8" s="191"/>
    </row>
    <row r="9" spans="1:142" s="109" customFormat="1" ht="19.5" customHeight="1" x14ac:dyDescent="0.25">
      <c r="A9" s="499"/>
      <c r="B9" s="500"/>
      <c r="C9" s="501"/>
      <c r="D9" s="502" t="s">
        <v>16</v>
      </c>
      <c r="E9" s="203">
        <f>F9+G9+I9</f>
        <v>2921977200</v>
      </c>
      <c r="F9" s="198">
        <f>F12+F13+F16+F17+F18+F19+F20+F21+F22+F23+F26</f>
        <v>2921977200</v>
      </c>
      <c r="G9" s="198">
        <f t="shared" ref="G9:H9" si="4">G12+G13+G16+G17+G18+G19+G20+G21+G22+G23</f>
        <v>0</v>
      </c>
      <c r="H9" s="198">
        <f t="shared" si="4"/>
        <v>323671751</v>
      </c>
      <c r="I9" s="198">
        <v>0</v>
      </c>
      <c r="J9" s="203">
        <f>K9+L9+N9</f>
        <v>1549687852</v>
      </c>
      <c r="K9" s="198">
        <f>K12+K13+K16+K17+K18+K19+K20+K21+K22+K23+K26</f>
        <v>1549687852</v>
      </c>
      <c r="L9" s="198">
        <f t="shared" ref="L9:M9" si="5">L12+L13+L16+L17+L18+L19+L20+L21+L22+L23</f>
        <v>0</v>
      </c>
      <c r="M9" s="198">
        <f t="shared" si="5"/>
        <v>80917940</v>
      </c>
      <c r="N9" s="199">
        <v>0</v>
      </c>
      <c r="O9" s="203">
        <f>P9+Q9+S9</f>
        <v>724181969.1099999</v>
      </c>
      <c r="P9" s="198">
        <f>P12+P13+P16+P17+P18+P19+P20+P21+P22+P23+P26</f>
        <v>724181969.1099999</v>
      </c>
      <c r="Q9" s="198">
        <f t="shared" ref="Q9:R9" si="6">Q12+Q13+Q16+Q17+Q18+Q19+Q20+Q21+Q22+Q23</f>
        <v>0</v>
      </c>
      <c r="R9" s="198">
        <f t="shared" si="6"/>
        <v>3867570</v>
      </c>
      <c r="S9" s="200">
        <v>0</v>
      </c>
      <c r="T9" s="203">
        <f>O9/E9*100</f>
        <v>24.783970563151549</v>
      </c>
      <c r="U9" s="198">
        <f t="shared" ref="U9" si="7">P9/F9*100</f>
        <v>24.783970563151549</v>
      </c>
      <c r="V9" s="198">
        <f t="shared" si="3"/>
        <v>0</v>
      </c>
      <c r="W9" s="198">
        <v>0</v>
      </c>
      <c r="X9" s="200">
        <v>0</v>
      </c>
      <c r="AA9" s="61"/>
      <c r="AC9" s="191"/>
      <c r="AD9" s="191"/>
      <c r="AE9" s="191"/>
      <c r="AF9" s="191"/>
      <c r="AG9" s="191"/>
      <c r="AH9" s="191"/>
      <c r="AI9" s="191"/>
      <c r="AJ9" s="191"/>
      <c r="AK9" s="191"/>
      <c r="AL9" s="191"/>
      <c r="AM9" s="191"/>
      <c r="AN9" s="191"/>
      <c r="AO9" s="191"/>
      <c r="AP9" s="191"/>
      <c r="AQ9" s="191"/>
      <c r="AR9" s="191"/>
      <c r="AS9" s="191"/>
      <c r="AT9" s="191"/>
      <c r="AU9" s="191"/>
      <c r="AV9" s="191"/>
      <c r="AW9" s="191"/>
      <c r="AX9" s="191"/>
      <c r="AY9" s="191"/>
      <c r="AZ9" s="191"/>
      <c r="BA9" s="191"/>
      <c r="BB9" s="191"/>
      <c r="BC9" s="191"/>
      <c r="BD9" s="191"/>
      <c r="BE9" s="191"/>
      <c r="BF9" s="191"/>
      <c r="BG9" s="191"/>
      <c r="BH9" s="191"/>
      <c r="BI9" s="191"/>
      <c r="BJ9" s="191"/>
      <c r="BK9" s="191"/>
      <c r="BL9" s="191"/>
      <c r="BM9" s="191"/>
      <c r="BN9" s="191"/>
      <c r="BO9" s="191"/>
      <c r="BP9" s="191"/>
      <c r="BQ9" s="191"/>
      <c r="BR9" s="191"/>
      <c r="BS9" s="191"/>
      <c r="BT9" s="191"/>
      <c r="BU9" s="191"/>
      <c r="BV9" s="191"/>
      <c r="BW9" s="191"/>
      <c r="BX9" s="191"/>
      <c r="BY9" s="191"/>
      <c r="BZ9" s="191"/>
      <c r="CA9" s="191"/>
      <c r="CB9" s="191"/>
      <c r="CC9" s="191"/>
      <c r="CD9" s="191"/>
      <c r="CE9" s="191"/>
      <c r="CF9" s="191"/>
      <c r="CG9" s="191"/>
      <c r="CH9" s="191"/>
      <c r="CI9" s="191"/>
      <c r="CJ9" s="191"/>
      <c r="CK9" s="191"/>
      <c r="CL9" s="191"/>
      <c r="CM9" s="191"/>
      <c r="CN9" s="191"/>
      <c r="CO9" s="191"/>
      <c r="CP9" s="191"/>
      <c r="CQ9" s="191"/>
      <c r="CR9" s="191"/>
      <c r="CS9" s="191"/>
      <c r="CT9" s="191"/>
      <c r="CU9" s="191"/>
      <c r="CV9" s="191"/>
      <c r="CW9" s="191"/>
      <c r="CX9" s="191"/>
      <c r="CY9" s="191"/>
      <c r="CZ9" s="191"/>
      <c r="DA9" s="191"/>
      <c r="DB9" s="191"/>
      <c r="DC9" s="191"/>
      <c r="DD9" s="191"/>
      <c r="DE9" s="191"/>
      <c r="DF9" s="191"/>
      <c r="DG9" s="191"/>
      <c r="DH9" s="191"/>
      <c r="DI9" s="191"/>
      <c r="DJ9" s="191"/>
      <c r="DK9" s="191"/>
      <c r="DL9" s="191"/>
      <c r="DM9" s="191"/>
      <c r="DN9" s="191"/>
      <c r="DO9" s="191"/>
      <c r="DP9" s="191"/>
      <c r="DQ9" s="191"/>
      <c r="DR9" s="191"/>
      <c r="DS9" s="191"/>
      <c r="DT9" s="191"/>
      <c r="DU9" s="191"/>
      <c r="DV9" s="191"/>
      <c r="DW9" s="191"/>
      <c r="DX9" s="191"/>
      <c r="DY9" s="191"/>
      <c r="DZ9" s="191"/>
      <c r="EA9" s="191"/>
      <c r="EB9" s="191"/>
      <c r="EC9" s="191"/>
      <c r="ED9" s="191"/>
      <c r="EE9" s="191"/>
      <c r="EF9" s="191"/>
      <c r="EG9" s="191"/>
      <c r="EH9" s="191"/>
      <c r="EI9" s="191"/>
      <c r="EJ9" s="191"/>
      <c r="EK9" s="191"/>
      <c r="EL9" s="191"/>
    </row>
    <row r="10" spans="1:142" s="109" customFormat="1" ht="19.5" customHeight="1" x14ac:dyDescent="0.25">
      <c r="A10" s="499"/>
      <c r="B10" s="500"/>
      <c r="C10" s="501"/>
      <c r="D10" s="502" t="s">
        <v>8</v>
      </c>
      <c r="E10" s="203">
        <f>F10+G10+I10</f>
        <v>576600289</v>
      </c>
      <c r="F10" s="198"/>
      <c r="G10" s="198"/>
      <c r="H10" s="198"/>
      <c r="I10" s="200">
        <f>I19+I20+I22</f>
        <v>576600289</v>
      </c>
      <c r="J10" s="203">
        <f>K10+L10+N10</f>
        <v>298351838</v>
      </c>
      <c r="K10" s="198"/>
      <c r="L10" s="198"/>
      <c r="M10" s="198"/>
      <c r="N10" s="199">
        <f>N19+N20+N22</f>
        <v>298351838</v>
      </c>
      <c r="O10" s="203">
        <f>P10+Q10+S10</f>
        <v>142023232.44</v>
      </c>
      <c r="P10" s="198"/>
      <c r="Q10" s="198"/>
      <c r="R10" s="198"/>
      <c r="S10" s="200">
        <f>S19+S20+S22</f>
        <v>142023232.44</v>
      </c>
      <c r="T10" s="203">
        <f>O10/E10*100</f>
        <v>24.631141390218762</v>
      </c>
      <c r="U10" s="198">
        <v>0</v>
      </c>
      <c r="V10" s="198">
        <f t="shared" si="3"/>
        <v>0</v>
      </c>
      <c r="W10" s="198">
        <v>0</v>
      </c>
      <c r="X10" s="200">
        <f>S10/I10*100</f>
        <v>24.631141390218762</v>
      </c>
      <c r="AA10" s="60"/>
      <c r="AC10" s="191"/>
      <c r="AD10" s="191"/>
      <c r="AE10" s="191"/>
      <c r="AF10" s="191"/>
      <c r="AG10" s="191"/>
      <c r="AH10" s="191"/>
      <c r="AI10" s="191"/>
      <c r="AJ10" s="191"/>
      <c r="AK10" s="191"/>
      <c r="AL10" s="191"/>
      <c r="AM10" s="191"/>
      <c r="AN10" s="191"/>
      <c r="AO10" s="191"/>
      <c r="AP10" s="191"/>
      <c r="AQ10" s="191"/>
      <c r="AR10" s="191"/>
      <c r="AS10" s="191"/>
      <c r="AT10" s="191"/>
      <c r="AU10" s="191"/>
      <c r="AV10" s="191"/>
      <c r="AW10" s="191"/>
      <c r="AX10" s="191"/>
      <c r="AY10" s="191"/>
      <c r="AZ10" s="191"/>
      <c r="BA10" s="191"/>
      <c r="BB10" s="191"/>
      <c r="BC10" s="191"/>
      <c r="BD10" s="191"/>
      <c r="BE10" s="191"/>
      <c r="BF10" s="191"/>
      <c r="BG10" s="191"/>
      <c r="BH10" s="191"/>
      <c r="BI10" s="191"/>
      <c r="BJ10" s="191"/>
      <c r="BK10" s="191"/>
      <c r="BL10" s="191"/>
      <c r="BM10" s="191"/>
      <c r="BN10" s="191"/>
      <c r="BO10" s="191"/>
      <c r="BP10" s="191"/>
      <c r="BQ10" s="191"/>
      <c r="BR10" s="191"/>
      <c r="BS10" s="191"/>
      <c r="BT10" s="191"/>
      <c r="BU10" s="191"/>
      <c r="BV10" s="191"/>
      <c r="BW10" s="191"/>
      <c r="BX10" s="191"/>
      <c r="BY10" s="191"/>
      <c r="BZ10" s="191"/>
      <c r="CA10" s="191"/>
      <c r="CB10" s="191"/>
      <c r="CC10" s="191"/>
      <c r="CD10" s="191"/>
      <c r="CE10" s="191"/>
      <c r="CF10" s="191"/>
      <c r="CG10" s="191"/>
      <c r="CH10" s="191"/>
      <c r="CI10" s="191"/>
      <c r="CJ10" s="191"/>
      <c r="CK10" s="191"/>
      <c r="CL10" s="191"/>
      <c r="CM10" s="191"/>
      <c r="CN10" s="191"/>
      <c r="CO10" s="191"/>
      <c r="CP10" s="191"/>
      <c r="CQ10" s="191"/>
      <c r="CR10" s="191"/>
      <c r="CS10" s="191"/>
      <c r="CT10" s="191"/>
      <c r="CU10" s="191"/>
      <c r="CV10" s="191"/>
      <c r="CW10" s="191"/>
      <c r="CX10" s="191"/>
      <c r="CY10" s="191"/>
      <c r="CZ10" s="191"/>
      <c r="DA10" s="191"/>
      <c r="DB10" s="191"/>
      <c r="DC10" s="191"/>
      <c r="DD10" s="191"/>
      <c r="DE10" s="191"/>
      <c r="DF10" s="191"/>
      <c r="DG10" s="191"/>
      <c r="DH10" s="191"/>
      <c r="DI10" s="191"/>
      <c r="DJ10" s="191"/>
      <c r="DK10" s="191"/>
      <c r="DL10" s="191"/>
      <c r="DM10" s="191"/>
      <c r="DN10" s="191"/>
      <c r="DO10" s="191"/>
      <c r="DP10" s="191"/>
      <c r="DQ10" s="191"/>
      <c r="DR10" s="191"/>
      <c r="DS10" s="191"/>
      <c r="DT10" s="191"/>
      <c r="DU10" s="191"/>
      <c r="DV10" s="191"/>
      <c r="DW10" s="191"/>
      <c r="DX10" s="191"/>
      <c r="DY10" s="191"/>
      <c r="DZ10" s="191"/>
      <c r="EA10" s="191"/>
      <c r="EB10" s="191"/>
      <c r="EC10" s="191"/>
      <c r="ED10" s="191"/>
      <c r="EE10" s="191"/>
      <c r="EF10" s="191"/>
      <c r="EG10" s="191"/>
      <c r="EH10" s="191"/>
      <c r="EI10" s="191"/>
      <c r="EJ10" s="191"/>
      <c r="EK10" s="191"/>
      <c r="EL10" s="191"/>
    </row>
    <row r="11" spans="1:142" s="109" customFormat="1" ht="18.75" customHeight="1" thickBot="1" x14ac:dyDescent="0.3">
      <c r="A11" s="503"/>
      <c r="B11" s="504"/>
      <c r="C11" s="505"/>
      <c r="D11" s="506" t="s">
        <v>17</v>
      </c>
      <c r="E11" s="507">
        <f>F11+G11+I11</f>
        <v>0</v>
      </c>
      <c r="F11" s="508"/>
      <c r="G11" s="508"/>
      <c r="H11" s="508">
        <f>H21</f>
        <v>323671751</v>
      </c>
      <c r="I11" s="509"/>
      <c r="J11" s="510">
        <f t="shared" ref="J11" si="8">K11+L11+N11</f>
        <v>0</v>
      </c>
      <c r="K11" s="508"/>
      <c r="L11" s="508"/>
      <c r="M11" s="508">
        <f>M21</f>
        <v>80917940</v>
      </c>
      <c r="N11" s="511"/>
      <c r="O11" s="507">
        <f t="shared" ref="O11" si="9">P11+Q11+S11</f>
        <v>0</v>
      </c>
      <c r="P11" s="508"/>
      <c r="Q11" s="508"/>
      <c r="R11" s="508">
        <v>3867570</v>
      </c>
      <c r="S11" s="509"/>
      <c r="T11" s="507">
        <v>0</v>
      </c>
      <c r="U11" s="508">
        <v>0</v>
      </c>
      <c r="V11" s="508">
        <f t="shared" si="3"/>
        <v>0</v>
      </c>
      <c r="W11" s="508">
        <f>R11/M11*100</f>
        <v>4.7796199458364859</v>
      </c>
      <c r="X11" s="509">
        <v>0</v>
      </c>
      <c r="AA11" s="61"/>
      <c r="AC11" s="191"/>
      <c r="AD11" s="191"/>
      <c r="AE11" s="191"/>
      <c r="AF11" s="191"/>
      <c r="AG11" s="191"/>
      <c r="AH11" s="191"/>
      <c r="AI11" s="191"/>
      <c r="AJ11" s="191"/>
      <c r="AK11" s="191"/>
      <c r="AL11" s="191"/>
      <c r="AM11" s="191"/>
      <c r="AN11" s="191"/>
      <c r="AO11" s="191"/>
      <c r="AP11" s="191"/>
      <c r="AQ11" s="191"/>
      <c r="AR11" s="191"/>
      <c r="AS11" s="191"/>
      <c r="AT11" s="191"/>
      <c r="AU11" s="191"/>
      <c r="AV11" s="191"/>
      <c r="AW11" s="191"/>
      <c r="AX11" s="191"/>
      <c r="AY11" s="191"/>
      <c r="AZ11" s="191"/>
      <c r="BA11" s="191"/>
      <c r="BB11" s="191"/>
      <c r="BC11" s="191"/>
      <c r="BD11" s="191"/>
      <c r="BE11" s="191"/>
      <c r="BF11" s="191"/>
      <c r="BG11" s="191"/>
      <c r="BH11" s="191"/>
      <c r="BI11" s="191"/>
      <c r="BJ11" s="191"/>
      <c r="BK11" s="191"/>
      <c r="BL11" s="191"/>
      <c r="BM11" s="191"/>
      <c r="BN11" s="191"/>
      <c r="BO11" s="191"/>
      <c r="BP11" s="191"/>
      <c r="BQ11" s="191"/>
      <c r="BR11" s="191"/>
      <c r="BS11" s="191"/>
      <c r="BT11" s="191"/>
      <c r="BU11" s="191"/>
      <c r="BV11" s="191"/>
      <c r="BW11" s="191"/>
      <c r="BX11" s="191"/>
      <c r="BY11" s="191"/>
      <c r="BZ11" s="191"/>
      <c r="CA11" s="191"/>
      <c r="CB11" s="191"/>
      <c r="CC11" s="191"/>
      <c r="CD11" s="191"/>
      <c r="CE11" s="191"/>
      <c r="CF11" s="191"/>
      <c r="CG11" s="191"/>
      <c r="CH11" s="191"/>
      <c r="CI11" s="191"/>
      <c r="CJ11" s="191"/>
      <c r="CK11" s="191"/>
      <c r="CL11" s="191"/>
      <c r="CM11" s="191"/>
      <c r="CN11" s="191"/>
      <c r="CO11" s="191"/>
      <c r="CP11" s="191"/>
      <c r="CQ11" s="191"/>
      <c r="CR11" s="191"/>
      <c r="CS11" s="191"/>
      <c r="CT11" s="191"/>
      <c r="CU11" s="191"/>
      <c r="CV11" s="191"/>
      <c r="CW11" s="191"/>
      <c r="CX11" s="191"/>
      <c r="CY11" s="191"/>
      <c r="CZ11" s="191"/>
      <c r="DA11" s="191"/>
      <c r="DB11" s="191"/>
      <c r="DC11" s="191"/>
      <c r="DD11" s="191"/>
      <c r="DE11" s="191"/>
      <c r="DF11" s="191"/>
      <c r="DG11" s="191"/>
      <c r="DH11" s="191"/>
      <c r="DI11" s="191"/>
      <c r="DJ11" s="191"/>
      <c r="DK11" s="191"/>
      <c r="DL11" s="191"/>
      <c r="DM11" s="191"/>
      <c r="DN11" s="191"/>
      <c r="DO11" s="191"/>
      <c r="DP11" s="191"/>
      <c r="DQ11" s="191"/>
      <c r="DR11" s="191"/>
      <c r="DS11" s="191"/>
      <c r="DT11" s="191"/>
      <c r="DU11" s="191"/>
      <c r="DV11" s="191"/>
      <c r="DW11" s="191"/>
      <c r="DX11" s="191"/>
      <c r="DY11" s="191"/>
      <c r="DZ11" s="191"/>
      <c r="EA11" s="191"/>
      <c r="EB11" s="191"/>
      <c r="EC11" s="191"/>
      <c r="ED11" s="191"/>
      <c r="EE11" s="191"/>
      <c r="EF11" s="191"/>
      <c r="EG11" s="191"/>
      <c r="EH11" s="191"/>
      <c r="EI11" s="191"/>
      <c r="EJ11" s="191"/>
      <c r="EK11" s="191"/>
      <c r="EL11" s="191"/>
    </row>
    <row r="12" spans="1:142" ht="79.5" hidden="1" customHeight="1" x14ac:dyDescent="0.25">
      <c r="A12" s="54"/>
      <c r="B12" s="55" t="s">
        <v>18</v>
      </c>
      <c r="C12" s="299"/>
      <c r="D12" s="300" t="s">
        <v>16</v>
      </c>
      <c r="E12" s="257">
        <f>F12+G12+I12</f>
        <v>920956800</v>
      </c>
      <c r="F12" s="258">
        <f>857572600+63384200</f>
        <v>920956800</v>
      </c>
      <c r="G12" s="258"/>
      <c r="H12" s="258"/>
      <c r="I12" s="259"/>
      <c r="J12" s="260">
        <f>K12+L12+M12+N12</f>
        <v>479121507</v>
      </c>
      <c r="K12" s="258">
        <f>446930400+32191107</f>
        <v>479121507</v>
      </c>
      <c r="L12" s="258"/>
      <c r="M12" s="258"/>
      <c r="N12" s="261"/>
      <c r="O12" s="257">
        <f t="shared" ref="O12:O70" si="10">P12+Q12+R12+S12</f>
        <v>241934662.78999999</v>
      </c>
      <c r="P12" s="258">
        <f>226472555.79+15462107</f>
        <v>241934662.78999999</v>
      </c>
      <c r="Q12" s="262"/>
      <c r="R12" s="262"/>
      <c r="S12" s="263"/>
      <c r="T12" s="223">
        <f>U12+V12+W12+X12</f>
        <v>52.024319381756015</v>
      </c>
      <c r="U12" s="224">
        <f>K12/F12*100</f>
        <v>52.024319381756015</v>
      </c>
      <c r="V12" s="224">
        <f t="shared" ref="V12" si="11">SUM(V13:V15)</f>
        <v>0</v>
      </c>
      <c r="W12" s="224">
        <v>0</v>
      </c>
      <c r="X12" s="225">
        <v>0</v>
      </c>
      <c r="AA12" s="62" t="s">
        <v>70</v>
      </c>
    </row>
    <row r="13" spans="1:142" ht="117" hidden="1" customHeight="1" x14ac:dyDescent="0.25">
      <c r="A13" s="35"/>
      <c r="B13" s="6" t="s">
        <v>19</v>
      </c>
      <c r="C13" s="301"/>
      <c r="D13" s="302" t="s">
        <v>16</v>
      </c>
      <c r="E13" s="257">
        <f t="shared" ref="E13:E70" si="12">F13+G13+I13</f>
        <v>1814540100</v>
      </c>
      <c r="F13" s="282">
        <f>1790688000+23852100</f>
        <v>1814540100</v>
      </c>
      <c r="G13" s="282"/>
      <c r="H13" s="282"/>
      <c r="I13" s="283"/>
      <c r="J13" s="267">
        <f t="shared" ref="J13:J70" si="13">K13+L13+M13+N13</f>
        <v>970589474</v>
      </c>
      <c r="K13" s="282">
        <f>956611244+13978230</f>
        <v>970589474</v>
      </c>
      <c r="L13" s="282"/>
      <c r="M13" s="282"/>
      <c r="N13" s="284"/>
      <c r="O13" s="264">
        <f t="shared" si="10"/>
        <v>427059632.36000001</v>
      </c>
      <c r="P13" s="282">
        <f>421838846+5220786.36</f>
        <v>427059632.36000001</v>
      </c>
      <c r="Q13" s="285"/>
      <c r="R13" s="285"/>
      <c r="S13" s="286"/>
      <c r="T13" s="235">
        <f t="shared" ref="T13:T70" si="14">U13+V13+W13+X13</f>
        <v>23.53541993147465</v>
      </c>
      <c r="U13" s="224">
        <f>P13/F13*100</f>
        <v>23.53541993147465</v>
      </c>
      <c r="V13" s="236">
        <f t="shared" ref="V13" si="15">SUM(V14:V16)</f>
        <v>0</v>
      </c>
      <c r="W13" s="236">
        <v>0</v>
      </c>
      <c r="X13" s="237">
        <v>0</v>
      </c>
      <c r="AA13" s="62" t="s">
        <v>71</v>
      </c>
    </row>
    <row r="14" spans="1:142" ht="67.5" hidden="1" customHeight="1" x14ac:dyDescent="0.25">
      <c r="A14" s="37"/>
      <c r="B14" s="16"/>
      <c r="C14" s="282"/>
      <c r="D14" s="136"/>
      <c r="E14" s="257"/>
      <c r="F14" s="282"/>
      <c r="G14" s="282"/>
      <c r="H14" s="282"/>
      <c r="I14" s="283"/>
      <c r="J14" s="267"/>
      <c r="K14" s="282"/>
      <c r="L14" s="282"/>
      <c r="M14" s="282"/>
      <c r="N14" s="284"/>
      <c r="O14" s="264"/>
      <c r="P14" s="282"/>
      <c r="Q14" s="285"/>
      <c r="R14" s="285"/>
      <c r="S14" s="286"/>
      <c r="T14" s="235"/>
      <c r="U14" s="224"/>
      <c r="V14" s="236"/>
      <c r="W14" s="236"/>
      <c r="X14" s="237"/>
      <c r="Z14" s="22"/>
      <c r="AA14" s="414"/>
    </row>
    <row r="15" spans="1:142" ht="87" hidden="1" customHeight="1" x14ac:dyDescent="0.25">
      <c r="A15" s="37"/>
      <c r="B15" s="18"/>
      <c r="C15" s="282"/>
      <c r="D15" s="136"/>
      <c r="E15" s="257"/>
      <c r="F15" s="282"/>
      <c r="G15" s="282"/>
      <c r="H15" s="282"/>
      <c r="I15" s="283"/>
      <c r="J15" s="267"/>
      <c r="K15" s="282"/>
      <c r="L15" s="282"/>
      <c r="M15" s="282"/>
      <c r="N15" s="284"/>
      <c r="O15" s="264"/>
      <c r="P15" s="282"/>
      <c r="Q15" s="285"/>
      <c r="R15" s="285"/>
      <c r="S15" s="286"/>
      <c r="T15" s="235"/>
      <c r="U15" s="224"/>
      <c r="V15" s="236"/>
      <c r="W15" s="236"/>
      <c r="X15" s="237"/>
      <c r="AA15" s="414"/>
    </row>
    <row r="16" spans="1:142" ht="138" hidden="1" customHeight="1" x14ac:dyDescent="0.25">
      <c r="A16" s="37"/>
      <c r="B16" s="19" t="s">
        <v>22</v>
      </c>
      <c r="C16" s="282"/>
      <c r="D16" s="136" t="s">
        <v>16</v>
      </c>
      <c r="E16" s="257">
        <f t="shared" si="12"/>
        <v>103093800</v>
      </c>
      <c r="F16" s="282">
        <v>103093800</v>
      </c>
      <c r="G16" s="282"/>
      <c r="H16" s="282"/>
      <c r="I16" s="283"/>
      <c r="J16" s="267">
        <f t="shared" si="13"/>
        <v>51622800</v>
      </c>
      <c r="K16" s="282">
        <v>51622800</v>
      </c>
      <c r="L16" s="282"/>
      <c r="M16" s="282"/>
      <c r="N16" s="284"/>
      <c r="O16" s="264">
        <f t="shared" si="10"/>
        <v>22063833.649999999</v>
      </c>
      <c r="P16" s="282">
        <v>22063833.649999999</v>
      </c>
      <c r="Q16" s="285"/>
      <c r="R16" s="285"/>
      <c r="S16" s="286"/>
      <c r="T16" s="235">
        <f t="shared" si="14"/>
        <v>21.401707619662869</v>
      </c>
      <c r="U16" s="224">
        <f t="shared" ref="U16:U23" si="16">P16/F16*100</f>
        <v>21.401707619662869</v>
      </c>
      <c r="V16" s="236">
        <f t="shared" ref="V16" si="17">SUM(V17:V19)</f>
        <v>0</v>
      </c>
      <c r="W16" s="236">
        <v>0</v>
      </c>
      <c r="X16" s="237">
        <v>0</v>
      </c>
      <c r="AA16" s="62">
        <v>210184030</v>
      </c>
    </row>
    <row r="17" spans="1:142" ht="90" hidden="1" customHeight="1" x14ac:dyDescent="0.25">
      <c r="A17" s="37"/>
      <c r="B17" s="19" t="s">
        <v>23</v>
      </c>
      <c r="C17" s="282"/>
      <c r="D17" s="136" t="s">
        <v>16</v>
      </c>
      <c r="E17" s="257">
        <f t="shared" si="12"/>
        <v>68518400</v>
      </c>
      <c r="F17" s="282">
        <v>68518400</v>
      </c>
      <c r="G17" s="282"/>
      <c r="H17" s="282"/>
      <c r="I17" s="283"/>
      <c r="J17" s="267">
        <f t="shared" si="13"/>
        <v>42044971</v>
      </c>
      <c r="K17" s="282">
        <v>42044971</v>
      </c>
      <c r="L17" s="282"/>
      <c r="M17" s="282"/>
      <c r="N17" s="284"/>
      <c r="O17" s="264">
        <f t="shared" si="10"/>
        <v>29784840.309999999</v>
      </c>
      <c r="P17" s="282">
        <v>29784840.309999999</v>
      </c>
      <c r="Q17" s="285"/>
      <c r="R17" s="285"/>
      <c r="S17" s="286"/>
      <c r="T17" s="235">
        <f t="shared" si="14"/>
        <v>43.469842129997197</v>
      </c>
      <c r="U17" s="224">
        <f t="shared" si="16"/>
        <v>43.469842129997197</v>
      </c>
      <c r="V17" s="236">
        <f t="shared" ref="V17" si="18">SUM(V18:V20)</f>
        <v>0</v>
      </c>
      <c r="W17" s="236">
        <v>0</v>
      </c>
      <c r="X17" s="237">
        <v>0</v>
      </c>
      <c r="AA17" s="62">
        <v>210184050</v>
      </c>
    </row>
    <row r="18" spans="1:142" ht="90" hidden="1" customHeight="1" x14ac:dyDescent="0.25">
      <c r="A18" s="37"/>
      <c r="B18" s="19" t="s">
        <v>24</v>
      </c>
      <c r="C18" s="282"/>
      <c r="D18" s="136" t="s">
        <v>16</v>
      </c>
      <c r="E18" s="257">
        <f t="shared" si="12"/>
        <v>13500000</v>
      </c>
      <c r="F18" s="282">
        <v>13500000</v>
      </c>
      <c r="G18" s="282"/>
      <c r="H18" s="282"/>
      <c r="I18" s="283"/>
      <c r="J18" s="267">
        <f t="shared" si="13"/>
        <v>4941000</v>
      </c>
      <c r="K18" s="282">
        <v>4941000</v>
      </c>
      <c r="L18" s="282"/>
      <c r="M18" s="282"/>
      <c r="N18" s="284"/>
      <c r="O18" s="264">
        <f t="shared" si="10"/>
        <v>3339000</v>
      </c>
      <c r="P18" s="282">
        <v>3339000</v>
      </c>
      <c r="Q18" s="285"/>
      <c r="R18" s="285"/>
      <c r="S18" s="286"/>
      <c r="T18" s="235">
        <f t="shared" si="14"/>
        <v>24.733333333333331</v>
      </c>
      <c r="U18" s="224">
        <f t="shared" si="16"/>
        <v>24.733333333333331</v>
      </c>
      <c r="V18" s="236">
        <f t="shared" ref="V18" si="19">SUM(V19:V21)</f>
        <v>0</v>
      </c>
      <c r="W18" s="236">
        <v>0</v>
      </c>
      <c r="X18" s="237">
        <v>0</v>
      </c>
      <c r="AA18" s="62">
        <v>210182470</v>
      </c>
    </row>
    <row r="19" spans="1:142" ht="61.5" hidden="1" customHeight="1" x14ac:dyDescent="0.25">
      <c r="A19" s="37"/>
      <c r="B19" s="19" t="s">
        <v>25</v>
      </c>
      <c r="C19" s="282"/>
      <c r="D19" s="136" t="s">
        <v>8</v>
      </c>
      <c r="E19" s="257">
        <f t="shared" si="12"/>
        <v>711100</v>
      </c>
      <c r="F19" s="21"/>
      <c r="G19" s="21"/>
      <c r="H19" s="21"/>
      <c r="I19" s="39">
        <v>711100</v>
      </c>
      <c r="J19" s="267">
        <f t="shared" si="13"/>
        <v>334016</v>
      </c>
      <c r="K19" s="21"/>
      <c r="L19" s="21"/>
      <c r="M19" s="21"/>
      <c r="N19" s="176">
        <v>334016</v>
      </c>
      <c r="O19" s="264">
        <f t="shared" si="10"/>
        <v>141284</v>
      </c>
      <c r="P19" s="21"/>
      <c r="Q19" s="8"/>
      <c r="R19" s="8"/>
      <c r="S19" s="184">
        <v>141284</v>
      </c>
      <c r="T19" s="235">
        <f t="shared" si="14"/>
        <v>19.868372943327238</v>
      </c>
      <c r="U19" s="224">
        <v>0</v>
      </c>
      <c r="V19" s="236">
        <f t="shared" ref="V19" si="20">SUM(V20:V22)</f>
        <v>0</v>
      </c>
      <c r="W19" s="236">
        <v>0</v>
      </c>
      <c r="X19" s="237">
        <f>S19/I19*100</f>
        <v>19.868372943327238</v>
      </c>
      <c r="AA19" s="62">
        <v>210161804</v>
      </c>
    </row>
    <row r="20" spans="1:142" ht="28.5" hidden="1" customHeight="1" x14ac:dyDescent="0.25">
      <c r="A20" s="37"/>
      <c r="B20" s="19" t="s">
        <v>2</v>
      </c>
      <c r="C20" s="282"/>
      <c r="D20" s="136" t="s">
        <v>8</v>
      </c>
      <c r="E20" s="257">
        <f t="shared" si="12"/>
        <v>571894289</v>
      </c>
      <c r="F20" s="21"/>
      <c r="G20" s="21"/>
      <c r="H20" s="21"/>
      <c r="I20" s="39">
        <v>571894289</v>
      </c>
      <c r="J20" s="267">
        <f t="shared" si="13"/>
        <v>296213722</v>
      </c>
      <c r="K20" s="21"/>
      <c r="L20" s="21"/>
      <c r="M20" s="21"/>
      <c r="N20" s="176">
        <v>296213722</v>
      </c>
      <c r="O20" s="264">
        <f t="shared" si="10"/>
        <v>141730708.44</v>
      </c>
      <c r="P20" s="21"/>
      <c r="Q20" s="8"/>
      <c r="R20" s="8"/>
      <c r="S20" s="184">
        <v>141730708.44</v>
      </c>
      <c r="T20" s="235">
        <f t="shared" si="14"/>
        <v>24.78267595359743</v>
      </c>
      <c r="U20" s="224">
        <v>0</v>
      </c>
      <c r="V20" s="236">
        <f t="shared" ref="V20" si="21">SUM(V21:V23)</f>
        <v>0</v>
      </c>
      <c r="W20" s="236">
        <v>0</v>
      </c>
      <c r="X20" s="237">
        <f>S20/I20*100</f>
        <v>24.78267595359743</v>
      </c>
      <c r="AA20" s="62">
        <v>210100590</v>
      </c>
    </row>
    <row r="21" spans="1:142" ht="28.5" hidden="1" customHeight="1" x14ac:dyDescent="0.25">
      <c r="A21" s="37"/>
      <c r="B21" s="19" t="s">
        <v>72</v>
      </c>
      <c r="C21" s="282"/>
      <c r="D21" s="136" t="s">
        <v>17</v>
      </c>
      <c r="E21" s="257">
        <v>324433859.56999999</v>
      </c>
      <c r="F21" s="21"/>
      <c r="G21" s="21"/>
      <c r="H21" s="21">
        <f>227902000+95769751</f>
        <v>323671751</v>
      </c>
      <c r="I21" s="39"/>
      <c r="J21" s="267">
        <v>162100000</v>
      </c>
      <c r="K21" s="21"/>
      <c r="L21" s="21"/>
      <c r="M21" s="21">
        <v>80917940</v>
      </c>
      <c r="N21" s="176"/>
      <c r="O21" s="264">
        <v>89259559.310000002</v>
      </c>
      <c r="P21" s="21"/>
      <c r="Q21" s="8"/>
      <c r="R21" s="8">
        <v>3867570</v>
      </c>
      <c r="S21" s="184"/>
      <c r="T21" s="235">
        <f t="shared" si="14"/>
        <v>4.7796199458364859</v>
      </c>
      <c r="U21" s="224">
        <v>0</v>
      </c>
      <c r="V21" s="236">
        <f t="shared" ref="V21" si="22">SUM(V22:V24)</f>
        <v>0</v>
      </c>
      <c r="W21" s="236">
        <f>R21/M21*100</f>
        <v>4.7796199458364859</v>
      </c>
      <c r="X21" s="237">
        <v>0</v>
      </c>
      <c r="AA21" s="62">
        <v>210100590</v>
      </c>
    </row>
    <row r="22" spans="1:142" ht="28.5" hidden="1" customHeight="1" x14ac:dyDescent="0.25">
      <c r="A22" s="37"/>
      <c r="B22" s="19" t="s">
        <v>0</v>
      </c>
      <c r="C22" s="282"/>
      <c r="D22" s="136" t="s">
        <v>8</v>
      </c>
      <c r="E22" s="257">
        <f t="shared" si="12"/>
        <v>3994900</v>
      </c>
      <c r="F22" s="21"/>
      <c r="G22" s="21"/>
      <c r="H22" s="21"/>
      <c r="I22" s="39">
        <v>3994900</v>
      </c>
      <c r="J22" s="267">
        <f t="shared" si="13"/>
        <v>1804100</v>
      </c>
      <c r="K22" s="21"/>
      <c r="L22" s="21"/>
      <c r="M22" s="21"/>
      <c r="N22" s="176">
        <v>1804100</v>
      </c>
      <c r="O22" s="264">
        <f t="shared" si="10"/>
        <v>151240</v>
      </c>
      <c r="P22" s="21"/>
      <c r="Q22" s="8"/>
      <c r="R22" s="8"/>
      <c r="S22" s="184">
        <v>151240</v>
      </c>
      <c r="T22" s="235">
        <f t="shared" si="14"/>
        <v>3.7858269293349021</v>
      </c>
      <c r="U22" s="224">
        <v>0</v>
      </c>
      <c r="V22" s="236">
        <f t="shared" ref="V22" si="23">SUM(V23:V25)</f>
        <v>0</v>
      </c>
      <c r="W22" s="236">
        <v>0</v>
      </c>
      <c r="X22" s="237">
        <f t="shared" ref="X22:X69" si="24">S22/I22*100</f>
        <v>3.7858269293349021</v>
      </c>
      <c r="AA22" s="62">
        <v>210199990</v>
      </c>
    </row>
    <row r="23" spans="1:142" ht="28.5" hidden="1" customHeight="1" x14ac:dyDescent="0.25">
      <c r="A23" s="37"/>
      <c r="B23" s="19" t="s">
        <v>26</v>
      </c>
      <c r="C23" s="282"/>
      <c r="D23" s="136" t="s">
        <v>16</v>
      </c>
      <c r="E23" s="257">
        <f t="shared" si="12"/>
        <v>218100</v>
      </c>
      <c r="F23" s="21">
        <v>218100</v>
      </c>
      <c r="G23" s="21"/>
      <c r="H23" s="21"/>
      <c r="I23" s="39"/>
      <c r="J23" s="267">
        <f t="shared" si="13"/>
        <v>218100</v>
      </c>
      <c r="K23" s="21">
        <v>218100</v>
      </c>
      <c r="L23" s="21"/>
      <c r="M23" s="21"/>
      <c r="N23" s="176"/>
      <c r="O23" s="264">
        <f t="shared" si="10"/>
        <v>0</v>
      </c>
      <c r="P23" s="21"/>
      <c r="Q23" s="8"/>
      <c r="R23" s="8"/>
      <c r="S23" s="184"/>
      <c r="T23" s="235">
        <f t="shared" si="14"/>
        <v>0</v>
      </c>
      <c r="U23" s="224">
        <f t="shared" si="16"/>
        <v>0</v>
      </c>
      <c r="V23" s="236">
        <f t="shared" ref="V23:V26" si="25">SUM(V24:V27)</f>
        <v>0</v>
      </c>
      <c r="W23" s="236">
        <v>0</v>
      </c>
      <c r="X23" s="237">
        <v>0</v>
      </c>
      <c r="AA23" s="62">
        <v>210185060</v>
      </c>
    </row>
    <row r="24" spans="1:142" ht="21.75" hidden="1" customHeight="1" x14ac:dyDescent="0.25">
      <c r="A24" s="37"/>
      <c r="B24" s="17"/>
      <c r="C24" s="15"/>
      <c r="D24" s="130" t="s">
        <v>16</v>
      </c>
      <c r="E24" s="257">
        <f t="shared" si="12"/>
        <v>0</v>
      </c>
      <c r="F24" s="20"/>
      <c r="G24" s="20"/>
      <c r="H24" s="20"/>
      <c r="I24" s="148"/>
      <c r="J24" s="267">
        <f t="shared" si="13"/>
        <v>0</v>
      </c>
      <c r="K24" s="20"/>
      <c r="L24" s="20"/>
      <c r="M24" s="20"/>
      <c r="N24" s="172"/>
      <c r="O24" s="264">
        <f t="shared" si="10"/>
        <v>0</v>
      </c>
      <c r="P24" s="20"/>
      <c r="Q24" s="7"/>
      <c r="R24" s="7"/>
      <c r="S24" s="181"/>
      <c r="T24" s="235" t="e">
        <f t="shared" ref="T24:T26" si="26">U24+V24+W24+X24</f>
        <v>#DIV/0!</v>
      </c>
      <c r="U24" s="224" t="e">
        <f t="shared" ref="U24:U26" si="27">P24/F24*100</f>
        <v>#DIV/0!</v>
      </c>
      <c r="V24" s="236">
        <f t="shared" si="25"/>
        <v>0</v>
      </c>
      <c r="W24" s="236">
        <v>0</v>
      </c>
      <c r="X24" s="237">
        <v>0</v>
      </c>
    </row>
    <row r="25" spans="1:142" ht="18.75" hidden="1" customHeight="1" x14ac:dyDescent="0.25">
      <c r="A25" s="90"/>
      <c r="B25" s="93"/>
      <c r="C25" s="79"/>
      <c r="D25" s="131" t="s">
        <v>8</v>
      </c>
      <c r="E25" s="257">
        <f t="shared" si="12"/>
        <v>0</v>
      </c>
      <c r="F25" s="97"/>
      <c r="G25" s="97"/>
      <c r="H25" s="97"/>
      <c r="I25" s="149"/>
      <c r="J25" s="267">
        <f t="shared" si="13"/>
        <v>0</v>
      </c>
      <c r="K25" s="97"/>
      <c r="L25" s="97"/>
      <c r="M25" s="97"/>
      <c r="N25" s="173"/>
      <c r="O25" s="264">
        <f t="shared" si="10"/>
        <v>0</v>
      </c>
      <c r="P25" s="97"/>
      <c r="Q25" s="98"/>
      <c r="R25" s="98"/>
      <c r="S25" s="182"/>
      <c r="T25" s="235" t="e">
        <f t="shared" si="26"/>
        <v>#DIV/0!</v>
      </c>
      <c r="U25" s="224" t="e">
        <f t="shared" si="27"/>
        <v>#DIV/0!</v>
      </c>
      <c r="V25" s="236">
        <f t="shared" si="25"/>
        <v>0</v>
      </c>
      <c r="W25" s="236">
        <v>0</v>
      </c>
      <c r="X25" s="237">
        <v>0</v>
      </c>
    </row>
    <row r="26" spans="1:142" ht="52.5" hidden="1" customHeight="1" thickBot="1" x14ac:dyDescent="0.3">
      <c r="A26" s="91"/>
      <c r="B26" s="19" t="s">
        <v>112</v>
      </c>
      <c r="C26" s="367"/>
      <c r="D26" s="361"/>
      <c r="E26" s="368">
        <f t="shared" si="12"/>
        <v>1150000</v>
      </c>
      <c r="F26" s="293">
        <v>1150000</v>
      </c>
      <c r="G26" s="362"/>
      <c r="H26" s="362"/>
      <c r="I26" s="363"/>
      <c r="J26" s="368">
        <f t="shared" si="13"/>
        <v>1150000</v>
      </c>
      <c r="K26" s="293">
        <v>1150000</v>
      </c>
      <c r="L26" s="362"/>
      <c r="M26" s="362"/>
      <c r="N26" s="364"/>
      <c r="O26" s="264">
        <f t="shared" si="10"/>
        <v>0</v>
      </c>
      <c r="P26" s="362"/>
      <c r="Q26" s="365"/>
      <c r="R26" s="365"/>
      <c r="S26" s="366"/>
      <c r="T26" s="235">
        <f t="shared" si="26"/>
        <v>0</v>
      </c>
      <c r="U26" s="224">
        <f t="shared" si="27"/>
        <v>0</v>
      </c>
      <c r="V26" s="236">
        <f t="shared" si="25"/>
        <v>0</v>
      </c>
      <c r="W26" s="236">
        <v>0</v>
      </c>
      <c r="X26" s="237">
        <v>0</v>
      </c>
    </row>
    <row r="27" spans="1:142" s="96" customFormat="1" ht="14.25" customHeight="1" x14ac:dyDescent="0.25">
      <c r="A27" s="512" t="s">
        <v>27</v>
      </c>
      <c r="B27" s="513" t="s">
        <v>28</v>
      </c>
      <c r="C27" s="512" t="s">
        <v>15</v>
      </c>
      <c r="D27" s="514" t="s">
        <v>11</v>
      </c>
      <c r="E27" s="515">
        <f t="shared" si="12"/>
        <v>0</v>
      </c>
      <c r="F27" s="516">
        <f t="shared" ref="F27" si="28">SUM(F28:F29)</f>
        <v>0</v>
      </c>
      <c r="G27" s="516"/>
      <c r="H27" s="516"/>
      <c r="I27" s="517"/>
      <c r="J27" s="518">
        <f t="shared" si="13"/>
        <v>0</v>
      </c>
      <c r="K27" s="516">
        <f t="shared" ref="K27" si="29">SUM(K28:K29)</f>
        <v>0</v>
      </c>
      <c r="L27" s="516"/>
      <c r="M27" s="516"/>
      <c r="N27" s="519"/>
      <c r="O27" s="515">
        <f t="shared" si="10"/>
        <v>0</v>
      </c>
      <c r="P27" s="516">
        <f t="shared" ref="P27" si="30">SUM(P28:P29)</f>
        <v>0</v>
      </c>
      <c r="Q27" s="520"/>
      <c r="R27" s="520"/>
      <c r="S27" s="521"/>
      <c r="T27" s="522">
        <f t="shared" si="14"/>
        <v>0</v>
      </c>
      <c r="U27" s="523">
        <v>0</v>
      </c>
      <c r="V27" s="523">
        <f t="shared" ref="V27" si="31">SUM(V28:V30)</f>
        <v>0</v>
      </c>
      <c r="W27" s="523">
        <v>0</v>
      </c>
      <c r="X27" s="524">
        <v>0</v>
      </c>
      <c r="AA27" s="95"/>
      <c r="AC27" s="192"/>
      <c r="AD27" s="192"/>
      <c r="AE27" s="192"/>
      <c r="AF27" s="192"/>
      <c r="AG27" s="192"/>
      <c r="AH27" s="192"/>
      <c r="AI27" s="192"/>
      <c r="AJ27" s="192"/>
      <c r="AK27" s="192"/>
      <c r="AL27" s="192"/>
      <c r="AM27" s="192"/>
      <c r="AN27" s="192"/>
      <c r="AO27" s="192"/>
      <c r="AP27" s="192"/>
      <c r="AQ27" s="192"/>
      <c r="AR27" s="192"/>
      <c r="AS27" s="192"/>
      <c r="AT27" s="192"/>
      <c r="AU27" s="192"/>
      <c r="AV27" s="192"/>
      <c r="AW27" s="192"/>
      <c r="AX27" s="192"/>
      <c r="AY27" s="192"/>
      <c r="AZ27" s="192"/>
      <c r="BA27" s="192"/>
      <c r="BB27" s="192"/>
      <c r="BC27" s="192"/>
      <c r="BD27" s="192"/>
      <c r="BE27" s="192"/>
      <c r="BF27" s="192"/>
      <c r="BG27" s="192"/>
      <c r="BH27" s="192"/>
      <c r="BI27" s="192"/>
      <c r="BJ27" s="192"/>
      <c r="BK27" s="192"/>
      <c r="BL27" s="192"/>
      <c r="BM27" s="192"/>
      <c r="BN27" s="192"/>
      <c r="BO27" s="192"/>
      <c r="BP27" s="192"/>
      <c r="BQ27" s="192"/>
      <c r="BR27" s="192"/>
      <c r="BS27" s="192"/>
      <c r="BT27" s="192"/>
      <c r="BU27" s="192"/>
      <c r="BV27" s="192"/>
      <c r="BW27" s="192"/>
      <c r="BX27" s="192"/>
      <c r="BY27" s="192"/>
      <c r="BZ27" s="192"/>
      <c r="CA27" s="192"/>
      <c r="CB27" s="192"/>
      <c r="CC27" s="192"/>
      <c r="CD27" s="192"/>
      <c r="CE27" s="192"/>
      <c r="CF27" s="192"/>
      <c r="CG27" s="192"/>
      <c r="CH27" s="192"/>
      <c r="CI27" s="192"/>
      <c r="CJ27" s="192"/>
      <c r="CK27" s="192"/>
      <c r="CL27" s="192"/>
      <c r="CM27" s="192"/>
      <c r="CN27" s="192"/>
      <c r="CO27" s="192"/>
      <c r="CP27" s="192"/>
      <c r="CQ27" s="192"/>
      <c r="CR27" s="192"/>
      <c r="CS27" s="192"/>
      <c r="CT27" s="192"/>
      <c r="CU27" s="192"/>
      <c r="CV27" s="192"/>
      <c r="CW27" s="192"/>
      <c r="CX27" s="192"/>
      <c r="CY27" s="192"/>
      <c r="CZ27" s="192"/>
      <c r="DA27" s="192"/>
      <c r="DB27" s="192"/>
      <c r="DC27" s="192"/>
      <c r="DD27" s="192"/>
      <c r="DE27" s="192"/>
      <c r="DF27" s="192"/>
      <c r="DG27" s="192"/>
      <c r="DH27" s="192"/>
      <c r="DI27" s="192"/>
      <c r="DJ27" s="192"/>
      <c r="DK27" s="192"/>
      <c r="DL27" s="192"/>
      <c r="DM27" s="192"/>
      <c r="DN27" s="192"/>
      <c r="DO27" s="192"/>
      <c r="DP27" s="192"/>
      <c r="DQ27" s="192"/>
      <c r="DR27" s="192"/>
      <c r="DS27" s="192"/>
      <c r="DT27" s="192"/>
      <c r="DU27" s="192"/>
      <c r="DV27" s="192"/>
      <c r="DW27" s="192"/>
      <c r="DX27" s="192"/>
      <c r="DY27" s="192"/>
      <c r="DZ27" s="192"/>
      <c r="EA27" s="192"/>
      <c r="EB27" s="192"/>
      <c r="EC27" s="192"/>
      <c r="ED27" s="192"/>
      <c r="EE27" s="192"/>
      <c r="EF27" s="192"/>
      <c r="EG27" s="192"/>
      <c r="EH27" s="192"/>
      <c r="EI27" s="192"/>
      <c r="EJ27" s="192"/>
      <c r="EK27" s="192"/>
      <c r="EL27" s="192"/>
    </row>
    <row r="28" spans="1:142" s="96" customFormat="1" ht="19.5" customHeight="1" x14ac:dyDescent="0.25">
      <c r="A28" s="525"/>
      <c r="B28" s="526"/>
      <c r="C28" s="525"/>
      <c r="D28" s="527" t="s">
        <v>16</v>
      </c>
      <c r="E28" s="528">
        <f t="shared" si="12"/>
        <v>0</v>
      </c>
      <c r="F28" s="529">
        <f t="shared" ref="F28" si="32">F65</f>
        <v>0</v>
      </c>
      <c r="G28" s="529"/>
      <c r="H28" s="529"/>
      <c r="I28" s="530"/>
      <c r="J28" s="531">
        <f t="shared" si="13"/>
        <v>0</v>
      </c>
      <c r="K28" s="529">
        <f t="shared" ref="K28:K29" si="33">K65</f>
        <v>0</v>
      </c>
      <c r="L28" s="529"/>
      <c r="M28" s="529"/>
      <c r="N28" s="532"/>
      <c r="O28" s="533">
        <f t="shared" si="10"/>
        <v>0</v>
      </c>
      <c r="P28" s="529">
        <f t="shared" ref="P28" si="34">P65</f>
        <v>0</v>
      </c>
      <c r="Q28" s="534"/>
      <c r="R28" s="534"/>
      <c r="S28" s="535"/>
      <c r="T28" s="536">
        <f t="shared" si="14"/>
        <v>0</v>
      </c>
      <c r="U28" s="537">
        <v>0</v>
      </c>
      <c r="V28" s="538">
        <f t="shared" ref="V28" si="35">SUM(V29:V31)</f>
        <v>0</v>
      </c>
      <c r="W28" s="538">
        <v>0</v>
      </c>
      <c r="X28" s="539">
        <v>0</v>
      </c>
      <c r="AA28" s="95"/>
      <c r="AC28" s="192"/>
      <c r="AD28" s="192"/>
      <c r="AE28" s="192"/>
      <c r="AF28" s="192"/>
      <c r="AG28" s="192"/>
      <c r="AH28" s="192"/>
      <c r="AI28" s="192"/>
      <c r="AJ28" s="192"/>
      <c r="AK28" s="192"/>
      <c r="AL28" s="192"/>
      <c r="AM28" s="192"/>
      <c r="AN28" s="192"/>
      <c r="AO28" s="192"/>
      <c r="AP28" s="192"/>
      <c r="AQ28" s="192"/>
      <c r="AR28" s="192"/>
      <c r="AS28" s="192"/>
      <c r="AT28" s="192"/>
      <c r="AU28" s="192"/>
      <c r="AV28" s="192"/>
      <c r="AW28" s="192"/>
      <c r="AX28" s="192"/>
      <c r="AY28" s="192"/>
      <c r="AZ28" s="192"/>
      <c r="BA28" s="192"/>
      <c r="BB28" s="192"/>
      <c r="BC28" s="192"/>
      <c r="BD28" s="192"/>
      <c r="BE28" s="192"/>
      <c r="BF28" s="192"/>
      <c r="BG28" s="192"/>
      <c r="BH28" s="192"/>
      <c r="BI28" s="192"/>
      <c r="BJ28" s="192"/>
      <c r="BK28" s="192"/>
      <c r="BL28" s="192"/>
      <c r="BM28" s="192"/>
      <c r="BN28" s="192"/>
      <c r="BO28" s="192"/>
      <c r="BP28" s="192"/>
      <c r="BQ28" s="192"/>
      <c r="BR28" s="192"/>
      <c r="BS28" s="192"/>
      <c r="BT28" s="192"/>
      <c r="BU28" s="192"/>
      <c r="BV28" s="192"/>
      <c r="BW28" s="192"/>
      <c r="BX28" s="192"/>
      <c r="BY28" s="192"/>
      <c r="BZ28" s="192"/>
      <c r="CA28" s="192"/>
      <c r="CB28" s="192"/>
      <c r="CC28" s="192"/>
      <c r="CD28" s="192"/>
      <c r="CE28" s="192"/>
      <c r="CF28" s="192"/>
      <c r="CG28" s="192"/>
      <c r="CH28" s="192"/>
      <c r="CI28" s="192"/>
      <c r="CJ28" s="192"/>
      <c r="CK28" s="192"/>
      <c r="CL28" s="192"/>
      <c r="CM28" s="192"/>
      <c r="CN28" s="192"/>
      <c r="CO28" s="192"/>
      <c r="CP28" s="192"/>
      <c r="CQ28" s="192"/>
      <c r="CR28" s="192"/>
      <c r="CS28" s="192"/>
      <c r="CT28" s="192"/>
      <c r="CU28" s="192"/>
      <c r="CV28" s="192"/>
      <c r="CW28" s="192"/>
      <c r="CX28" s="192"/>
      <c r="CY28" s="192"/>
      <c r="CZ28" s="192"/>
      <c r="DA28" s="192"/>
      <c r="DB28" s="192"/>
      <c r="DC28" s="192"/>
      <c r="DD28" s="192"/>
      <c r="DE28" s="192"/>
      <c r="DF28" s="192"/>
      <c r="DG28" s="192"/>
      <c r="DH28" s="192"/>
      <c r="DI28" s="192"/>
      <c r="DJ28" s="192"/>
      <c r="DK28" s="192"/>
      <c r="DL28" s="192"/>
      <c r="DM28" s="192"/>
      <c r="DN28" s="192"/>
      <c r="DO28" s="192"/>
      <c r="DP28" s="192"/>
      <c r="DQ28" s="192"/>
      <c r="DR28" s="192"/>
      <c r="DS28" s="192"/>
      <c r="DT28" s="192"/>
      <c r="DU28" s="192"/>
      <c r="DV28" s="192"/>
      <c r="DW28" s="192"/>
      <c r="DX28" s="192"/>
      <c r="DY28" s="192"/>
      <c r="DZ28" s="192"/>
      <c r="EA28" s="192"/>
      <c r="EB28" s="192"/>
      <c r="EC28" s="192"/>
      <c r="ED28" s="192"/>
      <c r="EE28" s="192"/>
      <c r="EF28" s="192"/>
      <c r="EG28" s="192"/>
      <c r="EH28" s="192"/>
      <c r="EI28" s="192"/>
      <c r="EJ28" s="192"/>
      <c r="EK28" s="192"/>
      <c r="EL28" s="192"/>
    </row>
    <row r="29" spans="1:142" s="96" customFormat="1" ht="16.5" customHeight="1" thickBot="1" x14ac:dyDescent="0.3">
      <c r="A29" s="525"/>
      <c r="B29" s="526"/>
      <c r="C29" s="525"/>
      <c r="D29" s="540" t="s">
        <v>8</v>
      </c>
      <c r="E29" s="541">
        <f t="shared" si="12"/>
        <v>0</v>
      </c>
      <c r="F29" s="542">
        <f t="shared" ref="F29" si="36">F66</f>
        <v>0</v>
      </c>
      <c r="G29" s="542"/>
      <c r="H29" s="542"/>
      <c r="I29" s="543"/>
      <c r="J29" s="544">
        <f t="shared" si="13"/>
        <v>0</v>
      </c>
      <c r="K29" s="542">
        <f t="shared" si="33"/>
        <v>0</v>
      </c>
      <c r="L29" s="542"/>
      <c r="M29" s="542"/>
      <c r="N29" s="545"/>
      <c r="O29" s="546">
        <f t="shared" si="10"/>
        <v>0</v>
      </c>
      <c r="P29" s="542">
        <f t="shared" ref="P29" si="37">P66</f>
        <v>0</v>
      </c>
      <c r="Q29" s="547"/>
      <c r="R29" s="547"/>
      <c r="S29" s="548"/>
      <c r="T29" s="549">
        <f t="shared" si="14"/>
        <v>0</v>
      </c>
      <c r="U29" s="550">
        <v>0</v>
      </c>
      <c r="V29" s="551">
        <f t="shared" ref="V29:V32" si="38">SUM(V30:V32)</f>
        <v>0</v>
      </c>
      <c r="W29" s="551">
        <v>0</v>
      </c>
      <c r="X29" s="552">
        <v>0</v>
      </c>
      <c r="AA29" s="95"/>
      <c r="AC29" s="192"/>
      <c r="AD29" s="192"/>
      <c r="AE29" s="192"/>
      <c r="AF29" s="192"/>
      <c r="AG29" s="192"/>
      <c r="AH29" s="192"/>
      <c r="AI29" s="192"/>
      <c r="AJ29" s="192"/>
      <c r="AK29" s="192"/>
      <c r="AL29" s="192"/>
      <c r="AM29" s="192"/>
      <c r="AN29" s="192"/>
      <c r="AO29" s="192"/>
      <c r="AP29" s="192"/>
      <c r="AQ29" s="192"/>
      <c r="AR29" s="192"/>
      <c r="AS29" s="192"/>
      <c r="AT29" s="192"/>
      <c r="AU29" s="192"/>
      <c r="AV29" s="192"/>
      <c r="AW29" s="192"/>
      <c r="AX29" s="192"/>
      <c r="AY29" s="192"/>
      <c r="AZ29" s="192"/>
      <c r="BA29" s="192"/>
      <c r="BB29" s="192"/>
      <c r="BC29" s="192"/>
      <c r="BD29" s="192"/>
      <c r="BE29" s="192"/>
      <c r="BF29" s="192"/>
      <c r="BG29" s="192"/>
      <c r="BH29" s="192"/>
      <c r="BI29" s="192"/>
      <c r="BJ29" s="192"/>
      <c r="BK29" s="192"/>
      <c r="BL29" s="192"/>
      <c r="BM29" s="192"/>
      <c r="BN29" s="192"/>
      <c r="BO29" s="192"/>
      <c r="BP29" s="192"/>
      <c r="BQ29" s="192"/>
      <c r="BR29" s="192"/>
      <c r="BS29" s="192"/>
      <c r="BT29" s="192"/>
      <c r="BU29" s="192"/>
      <c r="BV29" s="192"/>
      <c r="BW29" s="192"/>
      <c r="BX29" s="192"/>
      <c r="BY29" s="192"/>
      <c r="BZ29" s="192"/>
      <c r="CA29" s="192"/>
      <c r="CB29" s="192"/>
      <c r="CC29" s="192"/>
      <c r="CD29" s="192"/>
      <c r="CE29" s="192"/>
      <c r="CF29" s="192"/>
      <c r="CG29" s="192"/>
      <c r="CH29" s="192"/>
      <c r="CI29" s="192"/>
      <c r="CJ29" s="192"/>
      <c r="CK29" s="192"/>
      <c r="CL29" s="192"/>
      <c r="CM29" s="192"/>
      <c r="CN29" s="192"/>
      <c r="CO29" s="192"/>
      <c r="CP29" s="192"/>
      <c r="CQ29" s="192"/>
      <c r="CR29" s="192"/>
      <c r="CS29" s="192"/>
      <c r="CT29" s="192"/>
      <c r="CU29" s="192"/>
      <c r="CV29" s="192"/>
      <c r="CW29" s="192"/>
      <c r="CX29" s="192"/>
      <c r="CY29" s="192"/>
      <c r="CZ29" s="192"/>
      <c r="DA29" s="192"/>
      <c r="DB29" s="192"/>
      <c r="DC29" s="192"/>
      <c r="DD29" s="192"/>
      <c r="DE29" s="192"/>
      <c r="DF29" s="192"/>
      <c r="DG29" s="192"/>
      <c r="DH29" s="192"/>
      <c r="DI29" s="192"/>
      <c r="DJ29" s="192"/>
      <c r="DK29" s="192"/>
      <c r="DL29" s="192"/>
      <c r="DM29" s="192"/>
      <c r="DN29" s="192"/>
      <c r="DO29" s="192"/>
      <c r="DP29" s="192"/>
      <c r="DQ29" s="192"/>
      <c r="DR29" s="192"/>
      <c r="DS29" s="192"/>
      <c r="DT29" s="192"/>
      <c r="DU29" s="192"/>
      <c r="DV29" s="192"/>
      <c r="DW29" s="192"/>
      <c r="DX29" s="192"/>
      <c r="DY29" s="192"/>
      <c r="DZ29" s="192"/>
      <c r="EA29" s="192"/>
      <c r="EB29" s="192"/>
      <c r="EC29" s="192"/>
      <c r="ED29" s="192"/>
      <c r="EE29" s="192"/>
      <c r="EF29" s="192"/>
      <c r="EG29" s="192"/>
      <c r="EH29" s="192"/>
      <c r="EI29" s="192"/>
      <c r="EJ29" s="192"/>
      <c r="EK29" s="192"/>
      <c r="EL29" s="192"/>
    </row>
    <row r="30" spans="1:142" s="96" customFormat="1" ht="19.5" customHeight="1" x14ac:dyDescent="0.25">
      <c r="A30" s="525"/>
      <c r="B30" s="526"/>
      <c r="C30" s="512" t="s">
        <v>29</v>
      </c>
      <c r="D30" s="514" t="s">
        <v>11</v>
      </c>
      <c r="E30" s="515">
        <f>E31+E32+E33</f>
        <v>113181880</v>
      </c>
      <c r="F30" s="553">
        <f t="shared" ref="F30:S30" si="39">F31+F32+F33</f>
        <v>0</v>
      </c>
      <c r="G30" s="553">
        <f t="shared" si="39"/>
        <v>0</v>
      </c>
      <c r="H30" s="553">
        <f t="shared" si="39"/>
        <v>0</v>
      </c>
      <c r="I30" s="554">
        <f t="shared" si="39"/>
        <v>113181880</v>
      </c>
      <c r="J30" s="518">
        <f t="shared" si="39"/>
        <v>14082226</v>
      </c>
      <c r="K30" s="553">
        <f t="shared" si="39"/>
        <v>0</v>
      </c>
      <c r="L30" s="553">
        <f t="shared" si="39"/>
        <v>0</v>
      </c>
      <c r="M30" s="553">
        <f t="shared" si="39"/>
        <v>0</v>
      </c>
      <c r="N30" s="555">
        <f t="shared" si="39"/>
        <v>14082226</v>
      </c>
      <c r="O30" s="515">
        <f t="shared" si="39"/>
        <v>9833128.1300000008</v>
      </c>
      <c r="P30" s="553">
        <f t="shared" si="39"/>
        <v>0</v>
      </c>
      <c r="Q30" s="553">
        <f t="shared" si="39"/>
        <v>0</v>
      </c>
      <c r="R30" s="553">
        <f t="shared" si="39"/>
        <v>0</v>
      </c>
      <c r="S30" s="554">
        <f t="shared" si="39"/>
        <v>9833128.1300000008</v>
      </c>
      <c r="T30" s="536">
        <f>O30/E30*100</f>
        <v>8.6878996266893616</v>
      </c>
      <c r="U30" s="536">
        <v>0</v>
      </c>
      <c r="V30" s="536">
        <f t="shared" si="38"/>
        <v>0</v>
      </c>
      <c r="W30" s="536" t="e">
        <f>R30/M30*100</f>
        <v>#DIV/0!</v>
      </c>
      <c r="X30" s="536">
        <f>S30/I30*100</f>
        <v>8.6878996266893616</v>
      </c>
      <c r="AA30" s="95"/>
      <c r="AC30" s="192"/>
      <c r="AD30" s="192"/>
      <c r="AE30" s="192"/>
      <c r="AF30" s="192"/>
      <c r="AG30" s="192"/>
      <c r="AH30" s="192"/>
      <c r="AI30" s="192"/>
      <c r="AJ30" s="192"/>
      <c r="AK30" s="192"/>
      <c r="AL30" s="192"/>
      <c r="AM30" s="192"/>
      <c r="AN30" s="192"/>
      <c r="AO30" s="192"/>
      <c r="AP30" s="192"/>
      <c r="AQ30" s="192"/>
      <c r="AR30" s="192"/>
      <c r="AS30" s="192"/>
      <c r="AT30" s="192"/>
      <c r="AU30" s="192"/>
      <c r="AV30" s="192"/>
      <c r="AW30" s="192"/>
      <c r="AX30" s="192"/>
      <c r="AY30" s="192"/>
      <c r="AZ30" s="192"/>
      <c r="BA30" s="192"/>
      <c r="BB30" s="192"/>
      <c r="BC30" s="192"/>
      <c r="BD30" s="192"/>
      <c r="BE30" s="192"/>
      <c r="BF30" s="192"/>
      <c r="BG30" s="192"/>
      <c r="BH30" s="192"/>
      <c r="BI30" s="192"/>
      <c r="BJ30" s="192"/>
      <c r="BK30" s="192"/>
      <c r="BL30" s="192"/>
      <c r="BM30" s="192"/>
      <c r="BN30" s="192"/>
      <c r="BO30" s="192"/>
      <c r="BP30" s="192"/>
      <c r="BQ30" s="192"/>
      <c r="BR30" s="192"/>
      <c r="BS30" s="192"/>
      <c r="BT30" s="192"/>
      <c r="BU30" s="192"/>
      <c r="BV30" s="192"/>
      <c r="BW30" s="192"/>
      <c r="BX30" s="192"/>
      <c r="BY30" s="192"/>
      <c r="BZ30" s="192"/>
      <c r="CA30" s="192"/>
      <c r="CB30" s="192"/>
      <c r="CC30" s="192"/>
      <c r="CD30" s="192"/>
      <c r="CE30" s="192"/>
      <c r="CF30" s="192"/>
      <c r="CG30" s="192"/>
      <c r="CH30" s="192"/>
      <c r="CI30" s="192"/>
      <c r="CJ30" s="192"/>
      <c r="CK30" s="192"/>
      <c r="CL30" s="192"/>
      <c r="CM30" s="192"/>
      <c r="CN30" s="192"/>
      <c r="CO30" s="192"/>
      <c r="CP30" s="192"/>
      <c r="CQ30" s="192"/>
      <c r="CR30" s="192"/>
      <c r="CS30" s="192"/>
      <c r="CT30" s="192"/>
      <c r="CU30" s="192"/>
      <c r="CV30" s="192"/>
      <c r="CW30" s="192"/>
      <c r="CX30" s="192"/>
      <c r="CY30" s="192"/>
      <c r="CZ30" s="192"/>
      <c r="DA30" s="192"/>
      <c r="DB30" s="192"/>
      <c r="DC30" s="192"/>
      <c r="DD30" s="192"/>
      <c r="DE30" s="192"/>
      <c r="DF30" s="192"/>
      <c r="DG30" s="192"/>
      <c r="DH30" s="192"/>
      <c r="DI30" s="192"/>
      <c r="DJ30" s="192"/>
      <c r="DK30" s="192"/>
      <c r="DL30" s="192"/>
      <c r="DM30" s="192"/>
      <c r="DN30" s="192"/>
      <c r="DO30" s="192"/>
      <c r="DP30" s="192"/>
      <c r="DQ30" s="192"/>
      <c r="DR30" s="192"/>
      <c r="DS30" s="192"/>
      <c r="DT30" s="192"/>
      <c r="DU30" s="192"/>
      <c r="DV30" s="192"/>
      <c r="DW30" s="192"/>
      <c r="DX30" s="192"/>
      <c r="DY30" s="192"/>
      <c r="DZ30" s="192"/>
      <c r="EA30" s="192"/>
      <c r="EB30" s="192"/>
      <c r="EC30" s="192"/>
      <c r="ED30" s="192"/>
      <c r="EE30" s="192"/>
      <c r="EF30" s="192"/>
      <c r="EG30" s="192"/>
      <c r="EH30" s="192"/>
      <c r="EI30" s="192"/>
      <c r="EJ30" s="192"/>
      <c r="EK30" s="192"/>
      <c r="EL30" s="192"/>
    </row>
    <row r="31" spans="1:142" s="96" customFormat="1" ht="17.25" customHeight="1" x14ac:dyDescent="0.25">
      <c r="A31" s="525"/>
      <c r="B31" s="526"/>
      <c r="C31" s="525"/>
      <c r="D31" s="527" t="s">
        <v>16</v>
      </c>
      <c r="E31" s="528">
        <f t="shared" si="12"/>
        <v>0</v>
      </c>
      <c r="F31" s="529">
        <v>0</v>
      </c>
      <c r="G31" s="529"/>
      <c r="H31" s="529"/>
      <c r="I31" s="530"/>
      <c r="J31" s="531">
        <f t="shared" si="13"/>
        <v>0</v>
      </c>
      <c r="K31" s="529">
        <v>0</v>
      </c>
      <c r="L31" s="529"/>
      <c r="M31" s="529"/>
      <c r="N31" s="532"/>
      <c r="O31" s="533">
        <f t="shared" si="10"/>
        <v>0</v>
      </c>
      <c r="P31" s="529">
        <v>0</v>
      </c>
      <c r="Q31" s="534"/>
      <c r="R31" s="534"/>
      <c r="S31" s="535"/>
      <c r="T31" s="536">
        <v>0</v>
      </c>
      <c r="U31" s="536">
        <v>0</v>
      </c>
      <c r="V31" s="536">
        <f t="shared" si="38"/>
        <v>0</v>
      </c>
      <c r="W31" s="536">
        <v>0</v>
      </c>
      <c r="X31" s="536">
        <v>0</v>
      </c>
      <c r="AA31" s="95"/>
      <c r="AC31" s="192"/>
      <c r="AD31" s="192"/>
      <c r="AE31" s="192"/>
      <c r="AF31" s="192"/>
      <c r="AG31" s="192"/>
      <c r="AH31" s="192"/>
      <c r="AI31" s="192"/>
      <c r="AJ31" s="192"/>
      <c r="AK31" s="192"/>
      <c r="AL31" s="192"/>
      <c r="AM31" s="192"/>
      <c r="AN31" s="192"/>
      <c r="AO31" s="192"/>
      <c r="AP31" s="192"/>
      <c r="AQ31" s="192"/>
      <c r="AR31" s="192"/>
      <c r="AS31" s="192"/>
      <c r="AT31" s="192"/>
      <c r="AU31" s="192"/>
      <c r="AV31" s="192"/>
      <c r="AW31" s="192"/>
      <c r="AX31" s="192"/>
      <c r="AY31" s="192"/>
      <c r="AZ31" s="192"/>
      <c r="BA31" s="192"/>
      <c r="BB31" s="192"/>
      <c r="BC31" s="192"/>
      <c r="BD31" s="192"/>
      <c r="BE31" s="192"/>
      <c r="BF31" s="192"/>
      <c r="BG31" s="192"/>
      <c r="BH31" s="192"/>
      <c r="BI31" s="192"/>
      <c r="BJ31" s="192"/>
      <c r="BK31" s="192"/>
      <c r="BL31" s="192"/>
      <c r="BM31" s="192"/>
      <c r="BN31" s="192"/>
      <c r="BO31" s="192"/>
      <c r="BP31" s="192"/>
      <c r="BQ31" s="192"/>
      <c r="BR31" s="192"/>
      <c r="BS31" s="192"/>
      <c r="BT31" s="192"/>
      <c r="BU31" s="192"/>
      <c r="BV31" s="192"/>
      <c r="BW31" s="192"/>
      <c r="BX31" s="192"/>
      <c r="BY31" s="192"/>
      <c r="BZ31" s="192"/>
      <c r="CA31" s="192"/>
      <c r="CB31" s="192"/>
      <c r="CC31" s="192"/>
      <c r="CD31" s="192"/>
      <c r="CE31" s="192"/>
      <c r="CF31" s="192"/>
      <c r="CG31" s="192"/>
      <c r="CH31" s="192"/>
      <c r="CI31" s="192"/>
      <c r="CJ31" s="192"/>
      <c r="CK31" s="192"/>
      <c r="CL31" s="192"/>
      <c r="CM31" s="192"/>
      <c r="CN31" s="192"/>
      <c r="CO31" s="192"/>
      <c r="CP31" s="192"/>
      <c r="CQ31" s="192"/>
      <c r="CR31" s="192"/>
      <c r="CS31" s="192"/>
      <c r="CT31" s="192"/>
      <c r="CU31" s="192"/>
      <c r="CV31" s="192"/>
      <c r="CW31" s="192"/>
      <c r="CX31" s="192"/>
      <c r="CY31" s="192"/>
      <c r="CZ31" s="192"/>
      <c r="DA31" s="192"/>
      <c r="DB31" s="192"/>
      <c r="DC31" s="192"/>
      <c r="DD31" s="192"/>
      <c r="DE31" s="192"/>
      <c r="DF31" s="192"/>
      <c r="DG31" s="192"/>
      <c r="DH31" s="192"/>
      <c r="DI31" s="192"/>
      <c r="DJ31" s="192"/>
      <c r="DK31" s="192"/>
      <c r="DL31" s="192"/>
      <c r="DM31" s="192"/>
      <c r="DN31" s="192"/>
      <c r="DO31" s="192"/>
      <c r="DP31" s="192"/>
      <c r="DQ31" s="192"/>
      <c r="DR31" s="192"/>
      <c r="DS31" s="192"/>
      <c r="DT31" s="192"/>
      <c r="DU31" s="192"/>
      <c r="DV31" s="192"/>
      <c r="DW31" s="192"/>
      <c r="DX31" s="192"/>
      <c r="DY31" s="192"/>
      <c r="DZ31" s="192"/>
      <c r="EA31" s="192"/>
      <c r="EB31" s="192"/>
      <c r="EC31" s="192"/>
      <c r="ED31" s="192"/>
      <c r="EE31" s="192"/>
      <c r="EF31" s="192"/>
      <c r="EG31" s="192"/>
      <c r="EH31" s="192"/>
      <c r="EI31" s="192"/>
      <c r="EJ31" s="192"/>
      <c r="EK31" s="192"/>
      <c r="EL31" s="192"/>
    </row>
    <row r="32" spans="1:142" s="96" customFormat="1" ht="19.5" customHeight="1" x14ac:dyDescent="0.25">
      <c r="A32" s="525"/>
      <c r="B32" s="526"/>
      <c r="C32" s="525"/>
      <c r="D32" s="527" t="s">
        <v>8</v>
      </c>
      <c r="E32" s="528">
        <f>E38</f>
        <v>113181880</v>
      </c>
      <c r="F32" s="556">
        <f t="shared" ref="F32:S32" si="40">F38</f>
        <v>0</v>
      </c>
      <c r="G32" s="556">
        <f t="shared" si="40"/>
        <v>0</v>
      </c>
      <c r="H32" s="556">
        <f t="shared" si="40"/>
        <v>0</v>
      </c>
      <c r="I32" s="557">
        <f t="shared" si="40"/>
        <v>113181880</v>
      </c>
      <c r="J32" s="558">
        <f t="shared" si="40"/>
        <v>14082226</v>
      </c>
      <c r="K32" s="556">
        <f t="shared" si="40"/>
        <v>0</v>
      </c>
      <c r="L32" s="556">
        <f t="shared" si="40"/>
        <v>0</v>
      </c>
      <c r="M32" s="556">
        <f t="shared" si="40"/>
        <v>0</v>
      </c>
      <c r="N32" s="559">
        <f t="shared" si="40"/>
        <v>14082226</v>
      </c>
      <c r="O32" s="528">
        <f t="shared" si="40"/>
        <v>9833128.1300000008</v>
      </c>
      <c r="P32" s="556">
        <f t="shared" si="40"/>
        <v>0</v>
      </c>
      <c r="Q32" s="556">
        <f t="shared" si="40"/>
        <v>0</v>
      </c>
      <c r="R32" s="556">
        <f t="shared" si="40"/>
        <v>0</v>
      </c>
      <c r="S32" s="557">
        <f t="shared" si="40"/>
        <v>9833128.1300000008</v>
      </c>
      <c r="T32" s="536">
        <f>O32/E32*100</f>
        <v>8.6878996266893616</v>
      </c>
      <c r="U32" s="536">
        <v>0</v>
      </c>
      <c r="V32" s="536">
        <f t="shared" si="38"/>
        <v>0</v>
      </c>
      <c r="W32" s="536">
        <v>0</v>
      </c>
      <c r="X32" s="536">
        <f>S32/I32*100</f>
        <v>8.6878996266893616</v>
      </c>
      <c r="Z32" s="325"/>
      <c r="AA32" s="95"/>
      <c r="AC32" s="192"/>
      <c r="AD32" s="192"/>
      <c r="AE32" s="192"/>
      <c r="AF32" s="192"/>
      <c r="AG32" s="192"/>
      <c r="AH32" s="192"/>
      <c r="AI32" s="192"/>
      <c r="AJ32" s="192"/>
      <c r="AK32" s="192"/>
      <c r="AL32" s="192"/>
      <c r="AM32" s="192"/>
      <c r="AN32" s="192"/>
      <c r="AO32" s="192"/>
      <c r="AP32" s="192"/>
      <c r="AQ32" s="192"/>
      <c r="AR32" s="192"/>
      <c r="AS32" s="192"/>
      <c r="AT32" s="192"/>
      <c r="AU32" s="192"/>
      <c r="AV32" s="192"/>
      <c r="AW32" s="192"/>
      <c r="AX32" s="192"/>
      <c r="AY32" s="192"/>
      <c r="AZ32" s="192"/>
      <c r="BA32" s="192"/>
      <c r="BB32" s="192"/>
      <c r="BC32" s="192"/>
      <c r="BD32" s="192"/>
      <c r="BE32" s="192"/>
      <c r="BF32" s="192"/>
      <c r="BG32" s="192"/>
      <c r="BH32" s="192"/>
      <c r="BI32" s="192"/>
      <c r="BJ32" s="192"/>
      <c r="BK32" s="192"/>
      <c r="BL32" s="192"/>
      <c r="BM32" s="192"/>
      <c r="BN32" s="192"/>
      <c r="BO32" s="192"/>
      <c r="BP32" s="192"/>
      <c r="BQ32" s="192"/>
      <c r="BR32" s="192"/>
      <c r="BS32" s="192"/>
      <c r="BT32" s="192"/>
      <c r="BU32" s="192"/>
      <c r="BV32" s="192"/>
      <c r="BW32" s="192"/>
      <c r="BX32" s="192"/>
      <c r="BY32" s="192"/>
      <c r="BZ32" s="192"/>
      <c r="CA32" s="192"/>
      <c r="CB32" s="192"/>
      <c r="CC32" s="192"/>
      <c r="CD32" s="192"/>
      <c r="CE32" s="192"/>
      <c r="CF32" s="192"/>
      <c r="CG32" s="192"/>
      <c r="CH32" s="192"/>
      <c r="CI32" s="192"/>
      <c r="CJ32" s="192"/>
      <c r="CK32" s="192"/>
      <c r="CL32" s="192"/>
      <c r="CM32" s="192"/>
      <c r="CN32" s="192"/>
      <c r="CO32" s="192"/>
      <c r="CP32" s="192"/>
      <c r="CQ32" s="192"/>
      <c r="CR32" s="192"/>
      <c r="CS32" s="192"/>
      <c r="CT32" s="192"/>
      <c r="CU32" s="192"/>
      <c r="CV32" s="192"/>
      <c r="CW32" s="192"/>
      <c r="CX32" s="192"/>
      <c r="CY32" s="192"/>
      <c r="CZ32" s="192"/>
      <c r="DA32" s="192"/>
      <c r="DB32" s="192"/>
      <c r="DC32" s="192"/>
      <c r="DD32" s="192"/>
      <c r="DE32" s="192"/>
      <c r="DF32" s="192"/>
      <c r="DG32" s="192"/>
      <c r="DH32" s="192"/>
      <c r="DI32" s="192"/>
      <c r="DJ32" s="192"/>
      <c r="DK32" s="192"/>
      <c r="DL32" s="192"/>
      <c r="DM32" s="192"/>
      <c r="DN32" s="192"/>
      <c r="DO32" s="192"/>
      <c r="DP32" s="192"/>
      <c r="DQ32" s="192"/>
      <c r="DR32" s="192"/>
      <c r="DS32" s="192"/>
      <c r="DT32" s="192"/>
      <c r="DU32" s="192"/>
      <c r="DV32" s="192"/>
      <c r="DW32" s="192"/>
      <c r="DX32" s="192"/>
      <c r="DY32" s="192"/>
      <c r="DZ32" s="192"/>
      <c r="EA32" s="192"/>
      <c r="EB32" s="192"/>
      <c r="EC32" s="192"/>
      <c r="ED32" s="192"/>
      <c r="EE32" s="192"/>
      <c r="EF32" s="192"/>
      <c r="EG32" s="192"/>
      <c r="EH32" s="192"/>
      <c r="EI32" s="192"/>
      <c r="EJ32" s="192"/>
      <c r="EK32" s="192"/>
      <c r="EL32" s="192"/>
    </row>
    <row r="33" spans="1:142" s="96" customFormat="1" ht="14.25" customHeight="1" thickBot="1" x14ac:dyDescent="0.3">
      <c r="A33" s="525"/>
      <c r="B33" s="526"/>
      <c r="C33" s="560"/>
      <c r="D33" s="561" t="s">
        <v>17</v>
      </c>
      <c r="E33" s="562">
        <f t="shared" si="12"/>
        <v>0</v>
      </c>
      <c r="F33" s="563">
        <v>0</v>
      </c>
      <c r="G33" s="563"/>
      <c r="H33" s="563"/>
      <c r="I33" s="564"/>
      <c r="J33" s="565">
        <f t="shared" si="13"/>
        <v>0</v>
      </c>
      <c r="K33" s="563">
        <v>0</v>
      </c>
      <c r="L33" s="563"/>
      <c r="M33" s="563"/>
      <c r="N33" s="566"/>
      <c r="O33" s="567">
        <f t="shared" si="10"/>
        <v>0</v>
      </c>
      <c r="P33" s="563">
        <v>0</v>
      </c>
      <c r="Q33" s="568"/>
      <c r="R33" s="568"/>
      <c r="S33" s="569"/>
      <c r="T33" s="536">
        <f t="shared" si="14"/>
        <v>0</v>
      </c>
      <c r="U33" s="536">
        <v>0</v>
      </c>
      <c r="V33" s="536">
        <f t="shared" ref="V33" si="41">SUM(V34:V36)</f>
        <v>0</v>
      </c>
      <c r="W33" s="536">
        <v>0</v>
      </c>
      <c r="X33" s="536">
        <v>0</v>
      </c>
      <c r="AA33" s="95"/>
      <c r="AC33" s="192"/>
      <c r="AD33" s="192"/>
      <c r="AE33" s="192"/>
      <c r="AF33" s="192"/>
      <c r="AG33" s="192"/>
      <c r="AH33" s="192"/>
      <c r="AI33" s="192"/>
      <c r="AJ33" s="192"/>
      <c r="AK33" s="192"/>
      <c r="AL33" s="192"/>
      <c r="AM33" s="192"/>
      <c r="AN33" s="192"/>
      <c r="AO33" s="192"/>
      <c r="AP33" s="192"/>
      <c r="AQ33" s="192"/>
      <c r="AR33" s="192"/>
      <c r="AS33" s="192"/>
      <c r="AT33" s="192"/>
      <c r="AU33" s="192"/>
      <c r="AV33" s="192"/>
      <c r="AW33" s="192"/>
      <c r="AX33" s="192"/>
      <c r="AY33" s="192"/>
      <c r="AZ33" s="192"/>
      <c r="BA33" s="192"/>
      <c r="BB33" s="192"/>
      <c r="BC33" s="192"/>
      <c r="BD33" s="192"/>
      <c r="BE33" s="192"/>
      <c r="BF33" s="192"/>
      <c r="BG33" s="192"/>
      <c r="BH33" s="192"/>
      <c r="BI33" s="192"/>
      <c r="BJ33" s="192"/>
      <c r="BK33" s="192"/>
      <c r="BL33" s="192"/>
      <c r="BM33" s="192"/>
      <c r="BN33" s="192"/>
      <c r="BO33" s="192"/>
      <c r="BP33" s="192"/>
      <c r="BQ33" s="192"/>
      <c r="BR33" s="192"/>
      <c r="BS33" s="192"/>
      <c r="BT33" s="192"/>
      <c r="BU33" s="192"/>
      <c r="BV33" s="192"/>
      <c r="BW33" s="192"/>
      <c r="BX33" s="192"/>
      <c r="BY33" s="192"/>
      <c r="BZ33" s="192"/>
      <c r="CA33" s="192"/>
      <c r="CB33" s="192"/>
      <c r="CC33" s="192"/>
      <c r="CD33" s="192"/>
      <c r="CE33" s="192"/>
      <c r="CF33" s="192"/>
      <c r="CG33" s="192"/>
      <c r="CH33" s="192"/>
      <c r="CI33" s="192"/>
      <c r="CJ33" s="192"/>
      <c r="CK33" s="192"/>
      <c r="CL33" s="192"/>
      <c r="CM33" s="192"/>
      <c r="CN33" s="192"/>
      <c r="CO33" s="192"/>
      <c r="CP33" s="192"/>
      <c r="CQ33" s="192"/>
      <c r="CR33" s="192"/>
      <c r="CS33" s="192"/>
      <c r="CT33" s="192"/>
      <c r="CU33" s="192"/>
      <c r="CV33" s="192"/>
      <c r="CW33" s="192"/>
      <c r="CX33" s="192"/>
      <c r="CY33" s="192"/>
      <c r="CZ33" s="192"/>
      <c r="DA33" s="192"/>
      <c r="DB33" s="192"/>
      <c r="DC33" s="192"/>
      <c r="DD33" s="192"/>
      <c r="DE33" s="192"/>
      <c r="DF33" s="192"/>
      <c r="DG33" s="192"/>
      <c r="DH33" s="192"/>
      <c r="DI33" s="192"/>
      <c r="DJ33" s="192"/>
      <c r="DK33" s="192"/>
      <c r="DL33" s="192"/>
      <c r="DM33" s="192"/>
      <c r="DN33" s="192"/>
      <c r="DO33" s="192"/>
      <c r="DP33" s="192"/>
      <c r="DQ33" s="192"/>
      <c r="DR33" s="192"/>
      <c r="DS33" s="192"/>
      <c r="DT33" s="192"/>
      <c r="DU33" s="192"/>
      <c r="DV33" s="192"/>
      <c r="DW33" s="192"/>
      <c r="DX33" s="192"/>
      <c r="DY33" s="192"/>
      <c r="DZ33" s="192"/>
      <c r="EA33" s="192"/>
      <c r="EB33" s="192"/>
      <c r="EC33" s="192"/>
      <c r="ED33" s="192"/>
      <c r="EE33" s="192"/>
      <c r="EF33" s="192"/>
      <c r="EG33" s="192"/>
      <c r="EH33" s="192"/>
      <c r="EI33" s="192"/>
      <c r="EJ33" s="192"/>
      <c r="EK33" s="192"/>
      <c r="EL33" s="192"/>
    </row>
    <row r="34" spans="1:142" s="96" customFormat="1" ht="18" customHeight="1" x14ac:dyDescent="0.25">
      <c r="A34" s="525"/>
      <c r="B34" s="526"/>
      <c r="C34" s="512" t="s">
        <v>30</v>
      </c>
      <c r="D34" s="514" t="s">
        <v>11</v>
      </c>
      <c r="E34" s="515">
        <f>E35+E37+E36</f>
        <v>27058171</v>
      </c>
      <c r="F34" s="553">
        <f t="shared" ref="F34:X34" si="42">F35+F37+F36</f>
        <v>0</v>
      </c>
      <c r="G34" s="553">
        <f t="shared" si="42"/>
        <v>0</v>
      </c>
      <c r="H34" s="553">
        <f t="shared" si="42"/>
        <v>0</v>
      </c>
      <c r="I34" s="554">
        <f t="shared" si="42"/>
        <v>27058171</v>
      </c>
      <c r="J34" s="518">
        <f t="shared" si="42"/>
        <v>0</v>
      </c>
      <c r="K34" s="553">
        <f t="shared" si="42"/>
        <v>0</v>
      </c>
      <c r="L34" s="553">
        <f t="shared" si="42"/>
        <v>0</v>
      </c>
      <c r="M34" s="553">
        <f t="shared" si="42"/>
        <v>0</v>
      </c>
      <c r="N34" s="555">
        <f t="shared" si="42"/>
        <v>0</v>
      </c>
      <c r="O34" s="515">
        <f t="shared" si="42"/>
        <v>0</v>
      </c>
      <c r="P34" s="553">
        <f t="shared" si="42"/>
        <v>0</v>
      </c>
      <c r="Q34" s="553">
        <f t="shared" si="42"/>
        <v>0</v>
      </c>
      <c r="R34" s="553">
        <f t="shared" si="42"/>
        <v>0</v>
      </c>
      <c r="S34" s="554">
        <f t="shared" si="42"/>
        <v>0</v>
      </c>
      <c r="T34" s="518">
        <f t="shared" si="42"/>
        <v>0</v>
      </c>
      <c r="U34" s="553">
        <f t="shared" si="42"/>
        <v>0</v>
      </c>
      <c r="V34" s="553">
        <f t="shared" si="42"/>
        <v>0</v>
      </c>
      <c r="W34" s="553">
        <f t="shared" si="42"/>
        <v>0</v>
      </c>
      <c r="X34" s="554">
        <f t="shared" si="42"/>
        <v>0</v>
      </c>
      <c r="AA34" s="95"/>
      <c r="AC34" s="192"/>
      <c r="AD34" s="192"/>
      <c r="AE34" s="192"/>
      <c r="AF34" s="192"/>
      <c r="AG34" s="192"/>
      <c r="AH34" s="192"/>
      <c r="AI34" s="192"/>
      <c r="AJ34" s="192"/>
      <c r="AK34" s="192"/>
      <c r="AL34" s="192"/>
      <c r="AM34" s="192"/>
      <c r="AN34" s="192"/>
      <c r="AO34" s="192"/>
      <c r="AP34" s="192"/>
      <c r="AQ34" s="192"/>
      <c r="AR34" s="192"/>
      <c r="AS34" s="192"/>
      <c r="AT34" s="192"/>
      <c r="AU34" s="192"/>
      <c r="AV34" s="192"/>
      <c r="AW34" s="192"/>
      <c r="AX34" s="192"/>
      <c r="AY34" s="192"/>
      <c r="AZ34" s="192"/>
      <c r="BA34" s="192"/>
      <c r="BB34" s="192"/>
      <c r="BC34" s="192"/>
      <c r="BD34" s="192"/>
      <c r="BE34" s="192"/>
      <c r="BF34" s="192"/>
      <c r="BG34" s="192"/>
      <c r="BH34" s="192"/>
      <c r="BI34" s="192"/>
      <c r="BJ34" s="192"/>
      <c r="BK34" s="192"/>
      <c r="BL34" s="192"/>
      <c r="BM34" s="192"/>
      <c r="BN34" s="192"/>
      <c r="BO34" s="192"/>
      <c r="BP34" s="192"/>
      <c r="BQ34" s="192"/>
      <c r="BR34" s="192"/>
      <c r="BS34" s="192"/>
      <c r="BT34" s="192"/>
      <c r="BU34" s="192"/>
      <c r="BV34" s="192"/>
      <c r="BW34" s="192"/>
      <c r="BX34" s="192"/>
      <c r="BY34" s="192"/>
      <c r="BZ34" s="192"/>
      <c r="CA34" s="192"/>
      <c r="CB34" s="192"/>
      <c r="CC34" s="192"/>
      <c r="CD34" s="192"/>
      <c r="CE34" s="192"/>
      <c r="CF34" s="192"/>
      <c r="CG34" s="192"/>
      <c r="CH34" s="192"/>
      <c r="CI34" s="192"/>
      <c r="CJ34" s="192"/>
      <c r="CK34" s="192"/>
      <c r="CL34" s="192"/>
      <c r="CM34" s="192"/>
      <c r="CN34" s="192"/>
      <c r="CO34" s="192"/>
      <c r="CP34" s="192"/>
      <c r="CQ34" s="192"/>
      <c r="CR34" s="192"/>
      <c r="CS34" s="192"/>
      <c r="CT34" s="192"/>
      <c r="CU34" s="192"/>
      <c r="CV34" s="192"/>
      <c r="CW34" s="192"/>
      <c r="CX34" s="192"/>
      <c r="CY34" s="192"/>
      <c r="CZ34" s="192"/>
      <c r="DA34" s="192"/>
      <c r="DB34" s="192"/>
      <c r="DC34" s="192"/>
      <c r="DD34" s="192"/>
      <c r="DE34" s="192"/>
      <c r="DF34" s="192"/>
      <c r="DG34" s="192"/>
      <c r="DH34" s="192"/>
      <c r="DI34" s="192"/>
      <c r="DJ34" s="192"/>
      <c r="DK34" s="192"/>
      <c r="DL34" s="192"/>
      <c r="DM34" s="192"/>
      <c r="DN34" s="192"/>
      <c r="DO34" s="192"/>
      <c r="DP34" s="192"/>
      <c r="DQ34" s="192"/>
      <c r="DR34" s="192"/>
      <c r="DS34" s="192"/>
      <c r="DT34" s="192"/>
      <c r="DU34" s="192"/>
      <c r="DV34" s="192"/>
      <c r="DW34" s="192"/>
      <c r="DX34" s="192"/>
      <c r="DY34" s="192"/>
      <c r="DZ34" s="192"/>
      <c r="EA34" s="192"/>
      <c r="EB34" s="192"/>
      <c r="EC34" s="192"/>
      <c r="ED34" s="192"/>
      <c r="EE34" s="192"/>
      <c r="EF34" s="192"/>
      <c r="EG34" s="192"/>
      <c r="EH34" s="192"/>
      <c r="EI34" s="192"/>
      <c r="EJ34" s="192"/>
      <c r="EK34" s="192"/>
      <c r="EL34" s="192"/>
    </row>
    <row r="35" spans="1:142" s="96" customFormat="1" ht="18.75" customHeight="1" x14ac:dyDescent="0.25">
      <c r="A35" s="525"/>
      <c r="B35" s="526"/>
      <c r="C35" s="525"/>
      <c r="D35" s="527" t="s">
        <v>16</v>
      </c>
      <c r="E35" s="528">
        <f t="shared" si="12"/>
        <v>0</v>
      </c>
      <c r="F35" s="529">
        <v>0</v>
      </c>
      <c r="G35" s="529"/>
      <c r="H35" s="529"/>
      <c r="I35" s="530"/>
      <c r="J35" s="531">
        <f>K35+L35+M35+N35</f>
        <v>0</v>
      </c>
      <c r="K35" s="529">
        <v>0</v>
      </c>
      <c r="L35" s="529"/>
      <c r="M35" s="529"/>
      <c r="N35" s="532"/>
      <c r="O35" s="533">
        <f t="shared" si="10"/>
        <v>0</v>
      </c>
      <c r="P35" s="529">
        <v>0</v>
      </c>
      <c r="Q35" s="534"/>
      <c r="R35" s="534"/>
      <c r="S35" s="535"/>
      <c r="T35" s="536">
        <f t="shared" si="14"/>
        <v>0</v>
      </c>
      <c r="U35" s="537">
        <v>0</v>
      </c>
      <c r="V35" s="538">
        <f t="shared" ref="V35" si="43">SUM(V36:V38)</f>
        <v>0</v>
      </c>
      <c r="W35" s="538">
        <v>0</v>
      </c>
      <c r="X35" s="539">
        <v>0</v>
      </c>
      <c r="AA35" s="95"/>
      <c r="AC35" s="192"/>
      <c r="AD35" s="192"/>
      <c r="AE35" s="192"/>
      <c r="AF35" s="192"/>
      <c r="AG35" s="192"/>
      <c r="AH35" s="192"/>
      <c r="AI35" s="192"/>
      <c r="AJ35" s="192"/>
      <c r="AK35" s="192"/>
      <c r="AL35" s="192"/>
      <c r="AM35" s="192"/>
      <c r="AN35" s="192"/>
      <c r="AO35" s="192"/>
      <c r="AP35" s="192"/>
      <c r="AQ35" s="192"/>
      <c r="AR35" s="192"/>
      <c r="AS35" s="192"/>
      <c r="AT35" s="192"/>
      <c r="AU35" s="192"/>
      <c r="AV35" s="192"/>
      <c r="AW35" s="192"/>
      <c r="AX35" s="192"/>
      <c r="AY35" s="192"/>
      <c r="AZ35" s="192"/>
      <c r="BA35" s="192"/>
      <c r="BB35" s="192"/>
      <c r="BC35" s="192"/>
      <c r="BD35" s="192"/>
      <c r="BE35" s="192"/>
      <c r="BF35" s="192"/>
      <c r="BG35" s="192"/>
      <c r="BH35" s="192"/>
      <c r="BI35" s="192"/>
      <c r="BJ35" s="192"/>
      <c r="BK35" s="192"/>
      <c r="BL35" s="192"/>
      <c r="BM35" s="192"/>
      <c r="BN35" s="192"/>
      <c r="BO35" s="192"/>
      <c r="BP35" s="192"/>
      <c r="BQ35" s="192"/>
      <c r="BR35" s="192"/>
      <c r="BS35" s="192"/>
      <c r="BT35" s="192"/>
      <c r="BU35" s="192"/>
      <c r="BV35" s="192"/>
      <c r="BW35" s="192"/>
      <c r="BX35" s="192"/>
      <c r="BY35" s="192"/>
      <c r="BZ35" s="192"/>
      <c r="CA35" s="192"/>
      <c r="CB35" s="192"/>
      <c r="CC35" s="192"/>
      <c r="CD35" s="192"/>
      <c r="CE35" s="192"/>
      <c r="CF35" s="192"/>
      <c r="CG35" s="192"/>
      <c r="CH35" s="192"/>
      <c r="CI35" s="192"/>
      <c r="CJ35" s="192"/>
      <c r="CK35" s="192"/>
      <c r="CL35" s="192"/>
      <c r="CM35" s="192"/>
      <c r="CN35" s="192"/>
      <c r="CO35" s="192"/>
      <c r="CP35" s="192"/>
      <c r="CQ35" s="192"/>
      <c r="CR35" s="192"/>
      <c r="CS35" s="192"/>
      <c r="CT35" s="192"/>
      <c r="CU35" s="192"/>
      <c r="CV35" s="192"/>
      <c r="CW35" s="192"/>
      <c r="CX35" s="192"/>
      <c r="CY35" s="192"/>
      <c r="CZ35" s="192"/>
      <c r="DA35" s="192"/>
      <c r="DB35" s="192"/>
      <c r="DC35" s="192"/>
      <c r="DD35" s="192"/>
      <c r="DE35" s="192"/>
      <c r="DF35" s="192"/>
      <c r="DG35" s="192"/>
      <c r="DH35" s="192"/>
      <c r="DI35" s="192"/>
      <c r="DJ35" s="192"/>
      <c r="DK35" s="192"/>
      <c r="DL35" s="192"/>
      <c r="DM35" s="192"/>
      <c r="DN35" s="192"/>
      <c r="DO35" s="192"/>
      <c r="DP35" s="192"/>
      <c r="DQ35" s="192"/>
      <c r="DR35" s="192"/>
      <c r="DS35" s="192"/>
      <c r="DT35" s="192"/>
      <c r="DU35" s="192"/>
      <c r="DV35" s="192"/>
      <c r="DW35" s="192"/>
      <c r="DX35" s="192"/>
      <c r="DY35" s="192"/>
      <c r="DZ35" s="192"/>
      <c r="EA35" s="192"/>
      <c r="EB35" s="192"/>
      <c r="EC35" s="192"/>
      <c r="ED35" s="192"/>
      <c r="EE35" s="192"/>
      <c r="EF35" s="192"/>
      <c r="EG35" s="192"/>
      <c r="EH35" s="192"/>
      <c r="EI35" s="192"/>
      <c r="EJ35" s="192"/>
      <c r="EK35" s="192"/>
      <c r="EL35" s="192"/>
    </row>
    <row r="36" spans="1:142" s="96" customFormat="1" ht="19.5" customHeight="1" x14ac:dyDescent="0.25">
      <c r="A36" s="525"/>
      <c r="B36" s="526"/>
      <c r="C36" s="525"/>
      <c r="D36" s="527" t="s">
        <v>8</v>
      </c>
      <c r="E36" s="528">
        <f t="shared" si="12"/>
        <v>27058171</v>
      </c>
      <c r="F36" s="570">
        <v>0</v>
      </c>
      <c r="G36" s="570"/>
      <c r="H36" s="570"/>
      <c r="I36" s="571">
        <f>I62</f>
        <v>27058171</v>
      </c>
      <c r="J36" s="531">
        <f t="shared" si="13"/>
        <v>0</v>
      </c>
      <c r="K36" s="570">
        <v>0</v>
      </c>
      <c r="L36" s="570"/>
      <c r="M36" s="570"/>
      <c r="N36" s="572"/>
      <c r="O36" s="533">
        <f t="shared" si="10"/>
        <v>0</v>
      </c>
      <c r="P36" s="570">
        <v>0</v>
      </c>
      <c r="Q36" s="573"/>
      <c r="R36" s="573"/>
      <c r="S36" s="574"/>
      <c r="T36" s="536">
        <f t="shared" si="14"/>
        <v>0</v>
      </c>
      <c r="U36" s="537">
        <v>0</v>
      </c>
      <c r="V36" s="538">
        <f>SUM(V37:V62)</f>
        <v>0</v>
      </c>
      <c r="W36" s="538">
        <v>0</v>
      </c>
      <c r="X36" s="539">
        <v>0</v>
      </c>
      <c r="AA36" s="95"/>
      <c r="AC36" s="192"/>
      <c r="AD36" s="192"/>
      <c r="AE36" s="192"/>
      <c r="AF36" s="192"/>
      <c r="AG36" s="192"/>
      <c r="AH36" s="192"/>
      <c r="AI36" s="192"/>
      <c r="AJ36" s="192"/>
      <c r="AK36" s="192"/>
      <c r="AL36" s="192"/>
      <c r="AM36" s="192"/>
      <c r="AN36" s="192"/>
      <c r="AO36" s="192"/>
      <c r="AP36" s="192"/>
      <c r="AQ36" s="192"/>
      <c r="AR36" s="192"/>
      <c r="AS36" s="192"/>
      <c r="AT36" s="192"/>
      <c r="AU36" s="192"/>
      <c r="AV36" s="192"/>
      <c r="AW36" s="192"/>
      <c r="AX36" s="192"/>
      <c r="AY36" s="192"/>
      <c r="AZ36" s="192"/>
      <c r="BA36" s="192"/>
      <c r="BB36" s="192"/>
      <c r="BC36" s="192"/>
      <c r="BD36" s="192"/>
      <c r="BE36" s="192"/>
      <c r="BF36" s="192"/>
      <c r="BG36" s="192"/>
      <c r="BH36" s="192"/>
      <c r="BI36" s="192"/>
      <c r="BJ36" s="192"/>
      <c r="BK36" s="192"/>
      <c r="BL36" s="192"/>
      <c r="BM36" s="192"/>
      <c r="BN36" s="192"/>
      <c r="BO36" s="192"/>
      <c r="BP36" s="192"/>
      <c r="BQ36" s="192"/>
      <c r="BR36" s="192"/>
      <c r="BS36" s="192"/>
      <c r="BT36" s="192"/>
      <c r="BU36" s="192"/>
      <c r="BV36" s="192"/>
      <c r="BW36" s="192"/>
      <c r="BX36" s="192"/>
      <c r="BY36" s="192"/>
      <c r="BZ36" s="192"/>
      <c r="CA36" s="192"/>
      <c r="CB36" s="192"/>
      <c r="CC36" s="192"/>
      <c r="CD36" s="192"/>
      <c r="CE36" s="192"/>
      <c r="CF36" s="192"/>
      <c r="CG36" s="192"/>
      <c r="CH36" s="192"/>
      <c r="CI36" s="192"/>
      <c r="CJ36" s="192"/>
      <c r="CK36" s="192"/>
      <c r="CL36" s="192"/>
      <c r="CM36" s="192"/>
      <c r="CN36" s="192"/>
      <c r="CO36" s="192"/>
      <c r="CP36" s="192"/>
      <c r="CQ36" s="192"/>
      <c r="CR36" s="192"/>
      <c r="CS36" s="192"/>
      <c r="CT36" s="192"/>
      <c r="CU36" s="192"/>
      <c r="CV36" s="192"/>
      <c r="CW36" s="192"/>
      <c r="CX36" s="192"/>
      <c r="CY36" s="192"/>
      <c r="CZ36" s="192"/>
      <c r="DA36" s="192"/>
      <c r="DB36" s="192"/>
      <c r="DC36" s="192"/>
      <c r="DD36" s="192"/>
      <c r="DE36" s="192"/>
      <c r="DF36" s="192"/>
      <c r="DG36" s="192"/>
      <c r="DH36" s="192"/>
      <c r="DI36" s="192"/>
      <c r="DJ36" s="192"/>
      <c r="DK36" s="192"/>
      <c r="DL36" s="192"/>
      <c r="DM36" s="192"/>
      <c r="DN36" s="192"/>
      <c r="DO36" s="192"/>
      <c r="DP36" s="192"/>
      <c r="DQ36" s="192"/>
      <c r="DR36" s="192"/>
      <c r="DS36" s="192"/>
      <c r="DT36" s="192"/>
      <c r="DU36" s="192"/>
      <c r="DV36" s="192"/>
      <c r="DW36" s="192"/>
      <c r="DX36" s="192"/>
      <c r="DY36" s="192"/>
      <c r="DZ36" s="192"/>
      <c r="EA36" s="192"/>
      <c r="EB36" s="192"/>
      <c r="EC36" s="192"/>
      <c r="ED36" s="192"/>
      <c r="EE36" s="192"/>
      <c r="EF36" s="192"/>
      <c r="EG36" s="192"/>
      <c r="EH36" s="192"/>
      <c r="EI36" s="192"/>
      <c r="EJ36" s="192"/>
      <c r="EK36" s="192"/>
      <c r="EL36" s="192"/>
    </row>
    <row r="37" spans="1:142" s="96" customFormat="1" ht="18" customHeight="1" thickBot="1" x14ac:dyDescent="0.3">
      <c r="A37" s="560"/>
      <c r="B37" s="575"/>
      <c r="C37" s="560"/>
      <c r="D37" s="561" t="s">
        <v>17</v>
      </c>
      <c r="E37" s="562">
        <f t="shared" si="12"/>
        <v>0</v>
      </c>
      <c r="F37" s="563">
        <v>0</v>
      </c>
      <c r="G37" s="563"/>
      <c r="H37" s="563"/>
      <c r="I37" s="564"/>
      <c r="J37" s="565">
        <f t="shared" si="13"/>
        <v>0</v>
      </c>
      <c r="K37" s="563">
        <v>0</v>
      </c>
      <c r="L37" s="563"/>
      <c r="M37" s="563"/>
      <c r="N37" s="566"/>
      <c r="O37" s="567">
        <f t="shared" si="10"/>
        <v>0</v>
      </c>
      <c r="P37" s="563">
        <v>0</v>
      </c>
      <c r="Q37" s="568"/>
      <c r="R37" s="568"/>
      <c r="S37" s="569"/>
      <c r="T37" s="576">
        <f t="shared" si="14"/>
        <v>0</v>
      </c>
      <c r="U37" s="577">
        <v>0</v>
      </c>
      <c r="V37" s="578">
        <f>SUM(V38:V65)</f>
        <v>0</v>
      </c>
      <c r="W37" s="578">
        <v>0</v>
      </c>
      <c r="X37" s="579">
        <v>0</v>
      </c>
      <c r="AA37" s="95"/>
      <c r="AC37" s="192"/>
      <c r="AD37" s="192"/>
      <c r="AE37" s="192"/>
      <c r="AF37" s="192"/>
      <c r="AG37" s="192"/>
      <c r="AH37" s="192"/>
      <c r="AI37" s="192"/>
      <c r="AJ37" s="192"/>
      <c r="AK37" s="192"/>
      <c r="AL37" s="192"/>
      <c r="AM37" s="192"/>
      <c r="AN37" s="192"/>
      <c r="AO37" s="192"/>
      <c r="AP37" s="192"/>
      <c r="AQ37" s="192"/>
      <c r="AR37" s="192"/>
      <c r="AS37" s="192"/>
      <c r="AT37" s="192"/>
      <c r="AU37" s="192"/>
      <c r="AV37" s="192"/>
      <c r="AW37" s="192"/>
      <c r="AX37" s="192"/>
      <c r="AY37" s="192"/>
      <c r="AZ37" s="192"/>
      <c r="BA37" s="192"/>
      <c r="BB37" s="192"/>
      <c r="BC37" s="192"/>
      <c r="BD37" s="192"/>
      <c r="BE37" s="192"/>
      <c r="BF37" s="192"/>
      <c r="BG37" s="192"/>
      <c r="BH37" s="192"/>
      <c r="BI37" s="192"/>
      <c r="BJ37" s="192"/>
      <c r="BK37" s="192"/>
      <c r="BL37" s="192"/>
      <c r="BM37" s="192"/>
      <c r="BN37" s="192"/>
      <c r="BO37" s="192"/>
      <c r="BP37" s="192"/>
      <c r="BQ37" s="192"/>
      <c r="BR37" s="192"/>
      <c r="BS37" s="192"/>
      <c r="BT37" s="192"/>
      <c r="BU37" s="192"/>
      <c r="BV37" s="192"/>
      <c r="BW37" s="192"/>
      <c r="BX37" s="192"/>
      <c r="BY37" s="192"/>
      <c r="BZ37" s="192"/>
      <c r="CA37" s="192"/>
      <c r="CB37" s="192"/>
      <c r="CC37" s="192"/>
      <c r="CD37" s="192"/>
      <c r="CE37" s="192"/>
      <c r="CF37" s="192"/>
      <c r="CG37" s="192"/>
      <c r="CH37" s="192"/>
      <c r="CI37" s="192"/>
      <c r="CJ37" s="192"/>
      <c r="CK37" s="192"/>
      <c r="CL37" s="192"/>
      <c r="CM37" s="192"/>
      <c r="CN37" s="192"/>
      <c r="CO37" s="192"/>
      <c r="CP37" s="192"/>
      <c r="CQ37" s="192"/>
      <c r="CR37" s="192"/>
      <c r="CS37" s="192"/>
      <c r="CT37" s="192"/>
      <c r="CU37" s="192"/>
      <c r="CV37" s="192"/>
      <c r="CW37" s="192"/>
      <c r="CX37" s="192"/>
      <c r="CY37" s="192"/>
      <c r="CZ37" s="192"/>
      <c r="DA37" s="192"/>
      <c r="DB37" s="192"/>
      <c r="DC37" s="192"/>
      <c r="DD37" s="192"/>
      <c r="DE37" s="192"/>
      <c r="DF37" s="192"/>
      <c r="DG37" s="192"/>
      <c r="DH37" s="192"/>
      <c r="DI37" s="192"/>
      <c r="DJ37" s="192"/>
      <c r="DK37" s="192"/>
      <c r="DL37" s="192"/>
      <c r="DM37" s="192"/>
      <c r="DN37" s="192"/>
      <c r="DO37" s="192"/>
      <c r="DP37" s="192"/>
      <c r="DQ37" s="192"/>
      <c r="DR37" s="192"/>
      <c r="DS37" s="192"/>
      <c r="DT37" s="192"/>
      <c r="DU37" s="192"/>
      <c r="DV37" s="192"/>
      <c r="DW37" s="192"/>
      <c r="DX37" s="192"/>
      <c r="DY37" s="192"/>
      <c r="DZ37" s="192"/>
      <c r="EA37" s="192"/>
      <c r="EB37" s="192"/>
      <c r="EC37" s="192"/>
      <c r="ED37" s="192"/>
      <c r="EE37" s="192"/>
      <c r="EF37" s="192"/>
      <c r="EG37" s="192"/>
      <c r="EH37" s="192"/>
      <c r="EI37" s="192"/>
      <c r="EJ37" s="192"/>
      <c r="EK37" s="192"/>
      <c r="EL37" s="192"/>
    </row>
    <row r="38" spans="1:142" s="110" customFormat="1" ht="20.25" hidden="1" customHeight="1" thickBot="1" x14ac:dyDescent="0.25">
      <c r="A38" s="113"/>
      <c r="B38" s="114"/>
      <c r="C38" s="115" t="s">
        <v>31</v>
      </c>
      <c r="D38" s="132" t="s">
        <v>8</v>
      </c>
      <c r="E38" s="150">
        <f>SUM(E39:E61)</f>
        <v>113181880</v>
      </c>
      <c r="F38" s="116">
        <f t="shared" ref="F38:W38" si="44">SUM(F39:F61)</f>
        <v>0</v>
      </c>
      <c r="G38" s="116">
        <f t="shared" si="44"/>
        <v>0</v>
      </c>
      <c r="H38" s="116">
        <f t="shared" si="44"/>
        <v>0</v>
      </c>
      <c r="I38" s="122">
        <f t="shared" si="44"/>
        <v>113181880</v>
      </c>
      <c r="J38" s="143">
        <f>SUM(J39:J61)</f>
        <v>14082226</v>
      </c>
      <c r="K38" s="116">
        <f t="shared" si="44"/>
        <v>0</v>
      </c>
      <c r="L38" s="116">
        <f t="shared" si="44"/>
        <v>0</v>
      </c>
      <c r="M38" s="116">
        <f t="shared" si="44"/>
        <v>0</v>
      </c>
      <c r="N38" s="174">
        <f t="shared" si="44"/>
        <v>14082226</v>
      </c>
      <c r="O38" s="150">
        <f t="shared" si="44"/>
        <v>9833128.1300000008</v>
      </c>
      <c r="P38" s="116">
        <f t="shared" si="44"/>
        <v>0</v>
      </c>
      <c r="Q38" s="116">
        <f t="shared" si="44"/>
        <v>0</v>
      </c>
      <c r="R38" s="116">
        <f t="shared" si="44"/>
        <v>0</v>
      </c>
      <c r="S38" s="122">
        <f t="shared" si="44"/>
        <v>9833128.1300000008</v>
      </c>
      <c r="T38" s="143">
        <f>O38/E38*100</f>
        <v>8.6878996266893616</v>
      </c>
      <c r="U38" s="116">
        <v>0</v>
      </c>
      <c r="V38" s="116">
        <f t="shared" si="44"/>
        <v>0</v>
      </c>
      <c r="W38" s="116">
        <f t="shared" si="44"/>
        <v>0</v>
      </c>
      <c r="X38" s="122">
        <f>S38/I38*100</f>
        <v>8.6878996266893616</v>
      </c>
      <c r="AA38" s="111"/>
      <c r="AC38" s="127"/>
      <c r="AD38" s="127"/>
      <c r="AE38" s="127"/>
      <c r="AF38" s="127"/>
      <c r="AG38" s="127"/>
      <c r="AH38" s="127"/>
      <c r="AI38" s="127"/>
      <c r="AJ38" s="127"/>
      <c r="AK38" s="127"/>
      <c r="AL38" s="127"/>
      <c r="AM38" s="127"/>
      <c r="AN38" s="127"/>
      <c r="AO38" s="127"/>
      <c r="AP38" s="127"/>
      <c r="AQ38" s="127"/>
      <c r="AR38" s="127"/>
      <c r="AS38" s="127"/>
      <c r="AT38" s="127"/>
      <c r="AU38" s="127"/>
      <c r="AV38" s="127"/>
      <c r="AW38" s="127"/>
      <c r="AX38" s="127"/>
      <c r="AY38" s="127"/>
      <c r="AZ38" s="127"/>
      <c r="BA38" s="127"/>
      <c r="BB38" s="127"/>
      <c r="BC38" s="127"/>
      <c r="BD38" s="127"/>
      <c r="BE38" s="127"/>
      <c r="BF38" s="127"/>
      <c r="BG38" s="127"/>
      <c r="BH38" s="127"/>
      <c r="BI38" s="127"/>
      <c r="BJ38" s="127"/>
      <c r="BK38" s="127"/>
      <c r="BL38" s="127"/>
      <c r="BM38" s="127"/>
      <c r="BN38" s="127"/>
      <c r="BO38" s="127"/>
      <c r="BP38" s="127"/>
      <c r="BQ38" s="127"/>
      <c r="BR38" s="127"/>
      <c r="BS38" s="127"/>
      <c r="BT38" s="127"/>
      <c r="BU38" s="127"/>
      <c r="BV38" s="127"/>
      <c r="BW38" s="127"/>
      <c r="BX38" s="127"/>
      <c r="BY38" s="127"/>
      <c r="BZ38" s="127"/>
      <c r="CA38" s="127"/>
      <c r="CB38" s="127"/>
      <c r="CC38" s="127"/>
      <c r="CD38" s="127"/>
      <c r="CE38" s="127"/>
      <c r="CF38" s="127"/>
      <c r="CG38" s="127"/>
      <c r="CH38" s="127"/>
      <c r="CI38" s="127"/>
      <c r="CJ38" s="127"/>
      <c r="CK38" s="127"/>
      <c r="CL38" s="127"/>
      <c r="CM38" s="127"/>
      <c r="CN38" s="127"/>
      <c r="CO38" s="127"/>
      <c r="CP38" s="127"/>
      <c r="CQ38" s="127"/>
      <c r="CR38" s="127"/>
      <c r="CS38" s="127"/>
      <c r="CT38" s="127"/>
      <c r="CU38" s="127"/>
      <c r="CV38" s="127"/>
      <c r="CW38" s="127"/>
      <c r="CX38" s="127"/>
      <c r="CY38" s="127"/>
      <c r="CZ38" s="127"/>
      <c r="DA38" s="127"/>
      <c r="DB38" s="127"/>
      <c r="DC38" s="127"/>
      <c r="DD38" s="127"/>
      <c r="DE38" s="127"/>
      <c r="DF38" s="127"/>
      <c r="DG38" s="127"/>
      <c r="DH38" s="127"/>
      <c r="DI38" s="127"/>
      <c r="DJ38" s="127"/>
      <c r="DK38" s="127"/>
      <c r="DL38" s="127"/>
      <c r="DM38" s="127"/>
      <c r="DN38" s="127"/>
      <c r="DO38" s="127"/>
      <c r="DP38" s="127"/>
      <c r="DQ38" s="127"/>
      <c r="DR38" s="127"/>
      <c r="DS38" s="127"/>
      <c r="DT38" s="127"/>
      <c r="DU38" s="127"/>
      <c r="DV38" s="127"/>
      <c r="DW38" s="127"/>
      <c r="DX38" s="127"/>
      <c r="DY38" s="127"/>
      <c r="DZ38" s="127"/>
      <c r="EA38" s="127"/>
      <c r="EB38" s="127"/>
      <c r="EC38" s="127"/>
      <c r="ED38" s="127"/>
      <c r="EE38" s="127"/>
      <c r="EF38" s="127"/>
      <c r="EG38" s="127"/>
      <c r="EH38" s="127"/>
      <c r="EI38" s="127"/>
      <c r="EJ38" s="127"/>
      <c r="EK38" s="127"/>
      <c r="EL38" s="127"/>
    </row>
    <row r="39" spans="1:142" s="5" customFormat="1" ht="65.25" hidden="1" customHeight="1" x14ac:dyDescent="0.25">
      <c r="A39" s="92"/>
      <c r="B39" s="121" t="s">
        <v>82</v>
      </c>
      <c r="C39" s="81" t="s">
        <v>31</v>
      </c>
      <c r="D39" s="133"/>
      <c r="E39" s="147">
        <f>F39+G39+I39</f>
        <v>4890000</v>
      </c>
      <c r="F39" s="99"/>
      <c r="G39" s="99"/>
      <c r="H39" s="99"/>
      <c r="I39" s="151">
        <v>4890000</v>
      </c>
      <c r="J39" s="147">
        <f>K39+L39+N39</f>
        <v>0</v>
      </c>
      <c r="K39" s="99"/>
      <c r="L39" s="99"/>
      <c r="M39" s="99"/>
      <c r="N39" s="175"/>
      <c r="O39" s="373">
        <f>P39+Q39+S39</f>
        <v>0</v>
      </c>
      <c r="P39" s="374"/>
      <c r="Q39" s="375"/>
      <c r="R39" s="375"/>
      <c r="S39" s="376"/>
      <c r="T39" s="339">
        <v>0</v>
      </c>
      <c r="U39" s="340">
        <v>0</v>
      </c>
      <c r="V39" s="340">
        <f t="shared" ref="V39:W61" si="45">SUM(V40:V42)</f>
        <v>0</v>
      </c>
      <c r="W39" s="340">
        <v>0</v>
      </c>
      <c r="X39" s="341">
        <v>0</v>
      </c>
      <c r="AA39" s="61"/>
      <c r="AC39" s="126"/>
      <c r="AD39" s="126"/>
      <c r="AE39" s="126"/>
      <c r="AF39" s="126"/>
      <c r="AG39" s="126"/>
      <c r="AH39" s="126"/>
      <c r="AI39" s="126"/>
      <c r="AJ39" s="126"/>
      <c r="AK39" s="126"/>
      <c r="AL39" s="126"/>
      <c r="AM39" s="126"/>
      <c r="AN39" s="126"/>
      <c r="AO39" s="126"/>
      <c r="AP39" s="126"/>
      <c r="AQ39" s="126"/>
      <c r="AR39" s="126"/>
      <c r="AS39" s="126"/>
      <c r="AT39" s="126"/>
      <c r="AU39" s="126"/>
      <c r="AV39" s="126"/>
      <c r="AW39" s="126"/>
      <c r="AX39" s="126"/>
      <c r="AY39" s="126"/>
      <c r="AZ39" s="126"/>
      <c r="BA39" s="126"/>
      <c r="BB39" s="126"/>
      <c r="BC39" s="126"/>
      <c r="BD39" s="126"/>
      <c r="BE39" s="126"/>
      <c r="BF39" s="126"/>
      <c r="BG39" s="126"/>
      <c r="BH39" s="126"/>
      <c r="BI39" s="126"/>
      <c r="BJ39" s="126"/>
      <c r="BK39" s="126"/>
      <c r="BL39" s="126"/>
      <c r="BM39" s="126"/>
      <c r="BN39" s="126"/>
      <c r="BO39" s="126"/>
      <c r="BP39" s="126"/>
      <c r="BQ39" s="126"/>
      <c r="BR39" s="126"/>
      <c r="BS39" s="126"/>
      <c r="BT39" s="126"/>
      <c r="BU39" s="126"/>
      <c r="BV39" s="126"/>
      <c r="BW39" s="126"/>
      <c r="BX39" s="126"/>
      <c r="BY39" s="126"/>
      <c r="BZ39" s="126"/>
      <c r="CA39" s="126"/>
      <c r="CB39" s="126"/>
      <c r="CC39" s="126"/>
      <c r="CD39" s="126"/>
      <c r="CE39" s="126"/>
      <c r="CF39" s="126"/>
      <c r="CG39" s="126"/>
      <c r="CH39" s="126"/>
      <c r="CI39" s="126"/>
      <c r="CJ39" s="126"/>
      <c r="CK39" s="126"/>
      <c r="CL39" s="126"/>
      <c r="CM39" s="126"/>
      <c r="CN39" s="126"/>
      <c r="CO39" s="126"/>
      <c r="CP39" s="126"/>
      <c r="CQ39" s="126"/>
      <c r="CR39" s="126"/>
      <c r="CS39" s="126"/>
      <c r="CT39" s="126"/>
      <c r="CU39" s="126"/>
      <c r="CV39" s="126"/>
      <c r="CW39" s="126"/>
      <c r="CX39" s="126"/>
      <c r="CY39" s="126"/>
      <c r="CZ39" s="126"/>
      <c r="DA39" s="126"/>
      <c r="DB39" s="126"/>
      <c r="DC39" s="126"/>
      <c r="DD39" s="126"/>
      <c r="DE39" s="126"/>
      <c r="DF39" s="126"/>
      <c r="DG39" s="126"/>
      <c r="DH39" s="126"/>
      <c r="DI39" s="126"/>
      <c r="DJ39" s="126"/>
      <c r="DK39" s="126"/>
      <c r="DL39" s="126"/>
      <c r="DM39" s="126"/>
      <c r="DN39" s="126"/>
      <c r="DO39" s="126"/>
      <c r="DP39" s="126"/>
      <c r="DQ39" s="126"/>
      <c r="DR39" s="126"/>
      <c r="DS39" s="126"/>
      <c r="DT39" s="126"/>
      <c r="DU39" s="126"/>
      <c r="DV39" s="126"/>
      <c r="DW39" s="126"/>
      <c r="DX39" s="126"/>
      <c r="DY39" s="126"/>
      <c r="DZ39" s="126"/>
      <c r="EA39" s="126"/>
      <c r="EB39" s="126"/>
      <c r="EC39" s="126"/>
      <c r="ED39" s="126"/>
      <c r="EE39" s="126"/>
      <c r="EF39" s="126"/>
      <c r="EG39" s="126"/>
      <c r="EH39" s="126"/>
      <c r="EI39" s="126"/>
      <c r="EJ39" s="126"/>
      <c r="EK39" s="126"/>
      <c r="EL39" s="126"/>
    </row>
    <row r="40" spans="1:142" s="5" customFormat="1" ht="43.5" hidden="1" customHeight="1" x14ac:dyDescent="0.25">
      <c r="A40" s="37"/>
      <c r="B40" s="104" t="s">
        <v>83</v>
      </c>
      <c r="C40" s="15" t="s">
        <v>31</v>
      </c>
      <c r="D40" s="130"/>
      <c r="E40" s="89">
        <f t="shared" ref="E40:E61" si="46">F40+G40+I40</f>
        <v>2100000</v>
      </c>
      <c r="F40" s="21"/>
      <c r="G40" s="21"/>
      <c r="H40" s="21"/>
      <c r="I40" s="152">
        <v>2100000</v>
      </c>
      <c r="J40" s="89">
        <f t="shared" ref="J40:J61" si="47">K40+L40+N40</f>
        <v>2100000</v>
      </c>
      <c r="K40" s="21"/>
      <c r="L40" s="21"/>
      <c r="M40" s="21"/>
      <c r="N40" s="176">
        <v>2100000</v>
      </c>
      <c r="O40" s="89">
        <f t="shared" ref="O40:O61" si="48">P40+Q40+S40</f>
        <v>0</v>
      </c>
      <c r="P40" s="21"/>
      <c r="Q40" s="8"/>
      <c r="R40" s="8"/>
      <c r="S40" s="184"/>
      <c r="T40" s="342">
        <v>0</v>
      </c>
      <c r="U40" s="224">
        <v>0</v>
      </c>
      <c r="V40" s="224">
        <f t="shared" si="45"/>
        <v>0</v>
      </c>
      <c r="W40" s="224">
        <v>0</v>
      </c>
      <c r="X40" s="225">
        <v>0</v>
      </c>
      <c r="AA40" s="61"/>
      <c r="AC40" s="126"/>
      <c r="AD40" s="126"/>
      <c r="AE40" s="126"/>
      <c r="AF40" s="126"/>
      <c r="AG40" s="126"/>
      <c r="AH40" s="126"/>
      <c r="AI40" s="126"/>
      <c r="AJ40" s="126"/>
      <c r="AK40" s="126"/>
      <c r="AL40" s="126"/>
      <c r="AM40" s="126"/>
      <c r="AN40" s="126"/>
      <c r="AO40" s="126"/>
      <c r="AP40" s="126"/>
      <c r="AQ40" s="126"/>
      <c r="AR40" s="126"/>
      <c r="AS40" s="126"/>
      <c r="AT40" s="126"/>
      <c r="AU40" s="126"/>
      <c r="AV40" s="126"/>
      <c r="AW40" s="126"/>
      <c r="AX40" s="126"/>
      <c r="AY40" s="126"/>
      <c r="AZ40" s="126"/>
      <c r="BA40" s="126"/>
      <c r="BB40" s="126"/>
      <c r="BC40" s="126"/>
      <c r="BD40" s="126"/>
      <c r="BE40" s="126"/>
      <c r="BF40" s="126"/>
      <c r="BG40" s="126"/>
      <c r="BH40" s="126"/>
      <c r="BI40" s="126"/>
      <c r="BJ40" s="126"/>
      <c r="BK40" s="126"/>
      <c r="BL40" s="126"/>
      <c r="BM40" s="126"/>
      <c r="BN40" s="126"/>
      <c r="BO40" s="126"/>
      <c r="BP40" s="126"/>
      <c r="BQ40" s="126"/>
      <c r="BR40" s="126"/>
      <c r="BS40" s="126"/>
      <c r="BT40" s="126"/>
      <c r="BU40" s="126"/>
      <c r="BV40" s="126"/>
      <c r="BW40" s="126"/>
      <c r="BX40" s="126"/>
      <c r="BY40" s="126"/>
      <c r="BZ40" s="126"/>
      <c r="CA40" s="126"/>
      <c r="CB40" s="126"/>
      <c r="CC40" s="126"/>
      <c r="CD40" s="126"/>
      <c r="CE40" s="126"/>
      <c r="CF40" s="126"/>
      <c r="CG40" s="126"/>
      <c r="CH40" s="126"/>
      <c r="CI40" s="126"/>
      <c r="CJ40" s="126"/>
      <c r="CK40" s="126"/>
      <c r="CL40" s="126"/>
      <c r="CM40" s="126"/>
      <c r="CN40" s="126"/>
      <c r="CO40" s="126"/>
      <c r="CP40" s="126"/>
      <c r="CQ40" s="126"/>
      <c r="CR40" s="126"/>
      <c r="CS40" s="126"/>
      <c r="CT40" s="126"/>
      <c r="CU40" s="126"/>
      <c r="CV40" s="126"/>
      <c r="CW40" s="126"/>
      <c r="CX40" s="126"/>
      <c r="CY40" s="126"/>
      <c r="CZ40" s="126"/>
      <c r="DA40" s="126"/>
      <c r="DB40" s="126"/>
      <c r="DC40" s="126"/>
      <c r="DD40" s="126"/>
      <c r="DE40" s="126"/>
      <c r="DF40" s="126"/>
      <c r="DG40" s="126"/>
      <c r="DH40" s="126"/>
      <c r="DI40" s="126"/>
      <c r="DJ40" s="126"/>
      <c r="DK40" s="126"/>
      <c r="DL40" s="126"/>
      <c r="DM40" s="126"/>
      <c r="DN40" s="126"/>
      <c r="DO40" s="126"/>
      <c r="DP40" s="126"/>
      <c r="DQ40" s="126"/>
      <c r="DR40" s="126"/>
      <c r="DS40" s="126"/>
      <c r="DT40" s="126"/>
      <c r="DU40" s="126"/>
      <c r="DV40" s="126"/>
      <c r="DW40" s="126"/>
      <c r="DX40" s="126"/>
      <c r="DY40" s="126"/>
      <c r="DZ40" s="126"/>
      <c r="EA40" s="126"/>
      <c r="EB40" s="126"/>
      <c r="EC40" s="126"/>
      <c r="ED40" s="126"/>
      <c r="EE40" s="126"/>
      <c r="EF40" s="126"/>
      <c r="EG40" s="126"/>
      <c r="EH40" s="126"/>
      <c r="EI40" s="126"/>
      <c r="EJ40" s="126"/>
      <c r="EK40" s="126"/>
      <c r="EL40" s="126"/>
    </row>
    <row r="41" spans="1:142" s="5" customFormat="1" ht="43.5" hidden="1" customHeight="1" x14ac:dyDescent="0.25">
      <c r="A41" s="37"/>
      <c r="B41" s="104" t="s">
        <v>84</v>
      </c>
      <c r="C41" s="15" t="s">
        <v>31</v>
      </c>
      <c r="D41" s="130"/>
      <c r="E41" s="89">
        <f t="shared" si="46"/>
        <v>2773366</v>
      </c>
      <c r="F41" s="21"/>
      <c r="G41" s="21"/>
      <c r="H41" s="21"/>
      <c r="I41" s="152">
        <f>1395591+1377775</f>
        <v>2773366</v>
      </c>
      <c r="J41" s="89">
        <f t="shared" si="47"/>
        <v>0</v>
      </c>
      <c r="K41" s="21"/>
      <c r="L41" s="21"/>
      <c r="M41" s="21"/>
      <c r="N41" s="176"/>
      <c r="O41" s="89">
        <f t="shared" si="48"/>
        <v>0</v>
      </c>
      <c r="P41" s="21"/>
      <c r="Q41" s="8"/>
      <c r="R41" s="8"/>
      <c r="S41" s="184"/>
      <c r="T41" s="342">
        <v>0</v>
      </c>
      <c r="U41" s="224">
        <v>0</v>
      </c>
      <c r="V41" s="224">
        <f t="shared" si="45"/>
        <v>0</v>
      </c>
      <c r="W41" s="224">
        <v>0</v>
      </c>
      <c r="X41" s="225">
        <v>0</v>
      </c>
      <c r="AA41" s="61"/>
      <c r="AC41" s="126"/>
      <c r="AD41" s="126"/>
      <c r="AE41" s="126"/>
      <c r="AF41" s="126"/>
      <c r="AG41" s="126"/>
      <c r="AH41" s="126"/>
      <c r="AI41" s="126"/>
      <c r="AJ41" s="126"/>
      <c r="AK41" s="126"/>
      <c r="AL41" s="126"/>
      <c r="AM41" s="126"/>
      <c r="AN41" s="126"/>
      <c r="AO41" s="126"/>
      <c r="AP41" s="126"/>
      <c r="AQ41" s="126"/>
      <c r="AR41" s="126"/>
      <c r="AS41" s="126"/>
      <c r="AT41" s="126"/>
      <c r="AU41" s="126"/>
      <c r="AV41" s="126"/>
      <c r="AW41" s="126"/>
      <c r="AX41" s="126"/>
      <c r="AY41" s="126"/>
      <c r="AZ41" s="126"/>
      <c r="BA41" s="126"/>
      <c r="BB41" s="126"/>
      <c r="BC41" s="126"/>
      <c r="BD41" s="126"/>
      <c r="BE41" s="126"/>
      <c r="BF41" s="126"/>
      <c r="BG41" s="126"/>
      <c r="BH41" s="126"/>
      <c r="BI41" s="126"/>
      <c r="BJ41" s="126"/>
      <c r="BK41" s="126"/>
      <c r="BL41" s="126"/>
      <c r="BM41" s="126"/>
      <c r="BN41" s="126"/>
      <c r="BO41" s="126"/>
      <c r="BP41" s="126"/>
      <c r="BQ41" s="126"/>
      <c r="BR41" s="126"/>
      <c r="BS41" s="126"/>
      <c r="BT41" s="126"/>
      <c r="BU41" s="126"/>
      <c r="BV41" s="126"/>
      <c r="BW41" s="126"/>
      <c r="BX41" s="126"/>
      <c r="BY41" s="126"/>
      <c r="BZ41" s="126"/>
      <c r="CA41" s="126"/>
      <c r="CB41" s="126"/>
      <c r="CC41" s="126"/>
      <c r="CD41" s="126"/>
      <c r="CE41" s="126"/>
      <c r="CF41" s="126"/>
      <c r="CG41" s="126"/>
      <c r="CH41" s="126"/>
      <c r="CI41" s="126"/>
      <c r="CJ41" s="126"/>
      <c r="CK41" s="126"/>
      <c r="CL41" s="126"/>
      <c r="CM41" s="126"/>
      <c r="CN41" s="126"/>
      <c r="CO41" s="126"/>
      <c r="CP41" s="126"/>
      <c r="CQ41" s="126"/>
      <c r="CR41" s="126"/>
      <c r="CS41" s="126"/>
      <c r="CT41" s="126"/>
      <c r="CU41" s="126"/>
      <c r="CV41" s="126"/>
      <c r="CW41" s="126"/>
      <c r="CX41" s="126"/>
      <c r="CY41" s="126"/>
      <c r="CZ41" s="126"/>
      <c r="DA41" s="126"/>
      <c r="DB41" s="126"/>
      <c r="DC41" s="126"/>
      <c r="DD41" s="126"/>
      <c r="DE41" s="126"/>
      <c r="DF41" s="126"/>
      <c r="DG41" s="126"/>
      <c r="DH41" s="126"/>
      <c r="DI41" s="126"/>
      <c r="DJ41" s="126"/>
      <c r="DK41" s="126"/>
      <c r="DL41" s="126"/>
      <c r="DM41" s="126"/>
      <c r="DN41" s="126"/>
      <c r="DO41" s="126"/>
      <c r="DP41" s="126"/>
      <c r="DQ41" s="126"/>
      <c r="DR41" s="126"/>
      <c r="DS41" s="126"/>
      <c r="DT41" s="126"/>
      <c r="DU41" s="126"/>
      <c r="DV41" s="126"/>
      <c r="DW41" s="126"/>
      <c r="DX41" s="126"/>
      <c r="DY41" s="126"/>
      <c r="DZ41" s="126"/>
      <c r="EA41" s="126"/>
      <c r="EB41" s="126"/>
      <c r="EC41" s="126"/>
      <c r="ED41" s="126"/>
      <c r="EE41" s="126"/>
      <c r="EF41" s="126"/>
      <c r="EG41" s="126"/>
      <c r="EH41" s="126"/>
      <c r="EI41" s="126"/>
      <c r="EJ41" s="126"/>
      <c r="EK41" s="126"/>
      <c r="EL41" s="126"/>
    </row>
    <row r="42" spans="1:142" s="5" customFormat="1" ht="43.5" hidden="1" customHeight="1" x14ac:dyDescent="0.25">
      <c r="A42" s="37"/>
      <c r="B42" s="104" t="s">
        <v>85</v>
      </c>
      <c r="C42" s="15" t="s">
        <v>31</v>
      </c>
      <c r="D42" s="130"/>
      <c r="E42" s="89">
        <f t="shared" si="46"/>
        <v>35072</v>
      </c>
      <c r="F42" s="21"/>
      <c r="G42" s="21"/>
      <c r="H42" s="21"/>
      <c r="I42" s="152">
        <v>35072</v>
      </c>
      <c r="J42" s="89">
        <f t="shared" si="47"/>
        <v>35072</v>
      </c>
      <c r="K42" s="21"/>
      <c r="L42" s="21"/>
      <c r="M42" s="21"/>
      <c r="N42" s="176">
        <v>35072</v>
      </c>
      <c r="O42" s="89">
        <f t="shared" si="48"/>
        <v>35071.96</v>
      </c>
      <c r="P42" s="21"/>
      <c r="Q42" s="8"/>
      <c r="R42" s="8"/>
      <c r="S42" s="184">
        <v>35071.96</v>
      </c>
      <c r="T42" s="342">
        <f t="shared" ref="T42:T61" si="49">U42+V42+W42+X42</f>
        <v>99.999885948905103</v>
      </c>
      <c r="U42" s="223">
        <v>0</v>
      </c>
      <c r="V42" s="224">
        <v>0</v>
      </c>
      <c r="W42" s="224">
        <f t="shared" si="45"/>
        <v>0</v>
      </c>
      <c r="X42" s="225">
        <f>S42/I42*100</f>
        <v>99.999885948905103</v>
      </c>
      <c r="Y42" s="338"/>
      <c r="AA42" s="61"/>
      <c r="AC42" s="126"/>
      <c r="AD42" s="126"/>
      <c r="AE42" s="126"/>
      <c r="AF42" s="126"/>
      <c r="AG42" s="126"/>
      <c r="AH42" s="126"/>
      <c r="AI42" s="126"/>
      <c r="AJ42" s="126"/>
      <c r="AK42" s="126"/>
      <c r="AL42" s="126"/>
      <c r="AM42" s="126"/>
      <c r="AN42" s="126"/>
      <c r="AO42" s="126"/>
      <c r="AP42" s="126"/>
      <c r="AQ42" s="126"/>
      <c r="AR42" s="126"/>
      <c r="AS42" s="126"/>
      <c r="AT42" s="126"/>
      <c r="AU42" s="126"/>
      <c r="AV42" s="126"/>
      <c r="AW42" s="126"/>
      <c r="AX42" s="126"/>
      <c r="AY42" s="126"/>
      <c r="AZ42" s="126"/>
      <c r="BA42" s="126"/>
      <c r="BB42" s="126"/>
      <c r="BC42" s="126"/>
      <c r="BD42" s="126"/>
      <c r="BE42" s="126"/>
      <c r="BF42" s="126"/>
      <c r="BG42" s="126"/>
      <c r="BH42" s="126"/>
      <c r="BI42" s="126"/>
      <c r="BJ42" s="126"/>
      <c r="BK42" s="126"/>
      <c r="BL42" s="126"/>
      <c r="BM42" s="126"/>
      <c r="BN42" s="126"/>
      <c r="BO42" s="126"/>
      <c r="BP42" s="126"/>
      <c r="BQ42" s="126"/>
      <c r="BR42" s="126"/>
      <c r="BS42" s="126"/>
      <c r="BT42" s="126"/>
      <c r="BU42" s="126"/>
      <c r="BV42" s="126"/>
      <c r="BW42" s="126"/>
      <c r="BX42" s="126"/>
      <c r="BY42" s="126"/>
      <c r="BZ42" s="126"/>
      <c r="CA42" s="126"/>
      <c r="CB42" s="126"/>
      <c r="CC42" s="126"/>
      <c r="CD42" s="126"/>
      <c r="CE42" s="126"/>
      <c r="CF42" s="126"/>
      <c r="CG42" s="126"/>
      <c r="CH42" s="126"/>
      <c r="CI42" s="126"/>
      <c r="CJ42" s="126"/>
      <c r="CK42" s="126"/>
      <c r="CL42" s="126"/>
      <c r="CM42" s="126"/>
      <c r="CN42" s="126"/>
      <c r="CO42" s="126"/>
      <c r="CP42" s="126"/>
      <c r="CQ42" s="126"/>
      <c r="CR42" s="126"/>
      <c r="CS42" s="126"/>
      <c r="CT42" s="126"/>
      <c r="CU42" s="126"/>
      <c r="CV42" s="126"/>
      <c r="CW42" s="126"/>
      <c r="CX42" s="126"/>
      <c r="CY42" s="126"/>
      <c r="CZ42" s="126"/>
      <c r="DA42" s="126"/>
      <c r="DB42" s="126"/>
      <c r="DC42" s="126"/>
      <c r="DD42" s="126"/>
      <c r="DE42" s="126"/>
      <c r="DF42" s="126"/>
      <c r="DG42" s="126"/>
      <c r="DH42" s="126"/>
      <c r="DI42" s="126"/>
      <c r="DJ42" s="126"/>
      <c r="DK42" s="126"/>
      <c r="DL42" s="126"/>
      <c r="DM42" s="126"/>
      <c r="DN42" s="126"/>
      <c r="DO42" s="126"/>
      <c r="DP42" s="126"/>
      <c r="DQ42" s="126"/>
      <c r="DR42" s="126"/>
      <c r="DS42" s="126"/>
      <c r="DT42" s="126"/>
      <c r="DU42" s="126"/>
      <c r="DV42" s="126"/>
      <c r="DW42" s="126"/>
      <c r="DX42" s="126"/>
      <c r="DY42" s="126"/>
      <c r="DZ42" s="126"/>
      <c r="EA42" s="126"/>
      <c r="EB42" s="126"/>
      <c r="EC42" s="126"/>
      <c r="ED42" s="126"/>
      <c r="EE42" s="126"/>
      <c r="EF42" s="126"/>
      <c r="EG42" s="126"/>
      <c r="EH42" s="126"/>
      <c r="EI42" s="126"/>
      <c r="EJ42" s="126"/>
      <c r="EK42" s="126"/>
      <c r="EL42" s="126"/>
    </row>
    <row r="43" spans="1:142" s="5" customFormat="1" ht="43.5" hidden="1" customHeight="1" x14ac:dyDescent="0.25">
      <c r="A43" s="37"/>
      <c r="B43" s="104" t="s">
        <v>86</v>
      </c>
      <c r="C43" s="15" t="s">
        <v>31</v>
      </c>
      <c r="D43" s="130"/>
      <c r="E43" s="89">
        <f t="shared" si="46"/>
        <v>3678933</v>
      </c>
      <c r="F43" s="21"/>
      <c r="G43" s="21"/>
      <c r="H43" s="21"/>
      <c r="I43" s="152">
        <v>3678933</v>
      </c>
      <c r="J43" s="89">
        <f t="shared" si="47"/>
        <v>3678933</v>
      </c>
      <c r="K43" s="21"/>
      <c r="L43" s="21"/>
      <c r="M43" s="21"/>
      <c r="N43" s="372">
        <v>3678933</v>
      </c>
      <c r="O43" s="89">
        <f t="shared" si="48"/>
        <v>0</v>
      </c>
      <c r="P43" s="21"/>
      <c r="Q43" s="8"/>
      <c r="R43" s="8"/>
      <c r="S43" s="184"/>
      <c r="T43" s="342">
        <f t="shared" si="49"/>
        <v>0</v>
      </c>
      <c r="U43" s="224">
        <v>0</v>
      </c>
      <c r="V43" s="224">
        <f t="shared" si="45"/>
        <v>0</v>
      </c>
      <c r="W43" s="224">
        <v>0</v>
      </c>
      <c r="X43" s="225">
        <f t="shared" ref="X43:X53" si="50">S43/N43*100</f>
        <v>0</v>
      </c>
      <c r="AA43" s="61"/>
      <c r="AC43" s="126"/>
      <c r="AD43" s="126"/>
      <c r="AE43" s="126"/>
      <c r="AF43" s="126"/>
      <c r="AG43" s="126"/>
      <c r="AH43" s="126"/>
      <c r="AI43" s="126"/>
      <c r="AJ43" s="126"/>
      <c r="AK43" s="126"/>
      <c r="AL43" s="126"/>
      <c r="AM43" s="126"/>
      <c r="AN43" s="126"/>
      <c r="AO43" s="126"/>
      <c r="AP43" s="126"/>
      <c r="AQ43" s="126"/>
      <c r="AR43" s="126"/>
      <c r="AS43" s="126"/>
      <c r="AT43" s="126"/>
      <c r="AU43" s="126"/>
      <c r="AV43" s="126"/>
      <c r="AW43" s="126"/>
      <c r="AX43" s="126"/>
      <c r="AY43" s="126"/>
      <c r="AZ43" s="126"/>
      <c r="BA43" s="126"/>
      <c r="BB43" s="126"/>
      <c r="BC43" s="126"/>
      <c r="BD43" s="126"/>
      <c r="BE43" s="126"/>
      <c r="BF43" s="126"/>
      <c r="BG43" s="126"/>
      <c r="BH43" s="126"/>
      <c r="BI43" s="126"/>
      <c r="BJ43" s="126"/>
      <c r="BK43" s="126"/>
      <c r="BL43" s="126"/>
      <c r="BM43" s="126"/>
      <c r="BN43" s="126"/>
      <c r="BO43" s="126"/>
      <c r="BP43" s="126"/>
      <c r="BQ43" s="126"/>
      <c r="BR43" s="126"/>
      <c r="BS43" s="126"/>
      <c r="BT43" s="126"/>
      <c r="BU43" s="126"/>
      <c r="BV43" s="126"/>
      <c r="BW43" s="126"/>
      <c r="BX43" s="126"/>
      <c r="BY43" s="126"/>
      <c r="BZ43" s="126"/>
      <c r="CA43" s="126"/>
      <c r="CB43" s="126"/>
      <c r="CC43" s="126"/>
      <c r="CD43" s="126"/>
      <c r="CE43" s="126"/>
      <c r="CF43" s="126"/>
      <c r="CG43" s="126"/>
      <c r="CH43" s="126"/>
      <c r="CI43" s="126"/>
      <c r="CJ43" s="126"/>
      <c r="CK43" s="126"/>
      <c r="CL43" s="126"/>
      <c r="CM43" s="126"/>
      <c r="CN43" s="126"/>
      <c r="CO43" s="126"/>
      <c r="CP43" s="126"/>
      <c r="CQ43" s="126"/>
      <c r="CR43" s="126"/>
      <c r="CS43" s="126"/>
      <c r="CT43" s="126"/>
      <c r="CU43" s="126"/>
      <c r="CV43" s="126"/>
      <c r="CW43" s="126"/>
      <c r="CX43" s="126"/>
      <c r="CY43" s="126"/>
      <c r="CZ43" s="126"/>
      <c r="DA43" s="126"/>
      <c r="DB43" s="126"/>
      <c r="DC43" s="126"/>
      <c r="DD43" s="126"/>
      <c r="DE43" s="126"/>
      <c r="DF43" s="126"/>
      <c r="DG43" s="126"/>
      <c r="DH43" s="126"/>
      <c r="DI43" s="126"/>
      <c r="DJ43" s="126"/>
      <c r="DK43" s="126"/>
      <c r="DL43" s="126"/>
      <c r="DM43" s="126"/>
      <c r="DN43" s="126"/>
      <c r="DO43" s="126"/>
      <c r="DP43" s="126"/>
      <c r="DQ43" s="126"/>
      <c r="DR43" s="126"/>
      <c r="DS43" s="126"/>
      <c r="DT43" s="126"/>
      <c r="DU43" s="126"/>
      <c r="DV43" s="126"/>
      <c r="DW43" s="126"/>
      <c r="DX43" s="126"/>
      <c r="DY43" s="126"/>
      <c r="DZ43" s="126"/>
      <c r="EA43" s="126"/>
      <c r="EB43" s="126"/>
      <c r="EC43" s="126"/>
      <c r="ED43" s="126"/>
      <c r="EE43" s="126"/>
      <c r="EF43" s="126"/>
      <c r="EG43" s="126"/>
      <c r="EH43" s="126"/>
      <c r="EI43" s="126"/>
      <c r="EJ43" s="126"/>
      <c r="EK43" s="126"/>
      <c r="EL43" s="126"/>
    </row>
    <row r="44" spans="1:142" s="5" customFormat="1" ht="43.5" hidden="1" customHeight="1" x14ac:dyDescent="0.25">
      <c r="A44" s="37"/>
      <c r="B44" s="104" t="s">
        <v>87</v>
      </c>
      <c r="C44" s="15" t="s">
        <v>31</v>
      </c>
      <c r="D44" s="130"/>
      <c r="E44" s="89">
        <f t="shared" si="46"/>
        <v>42432</v>
      </c>
      <c r="F44" s="21"/>
      <c r="G44" s="21"/>
      <c r="H44" s="21"/>
      <c r="I44" s="152">
        <v>42432</v>
      </c>
      <c r="J44" s="89">
        <f t="shared" si="47"/>
        <v>42432</v>
      </c>
      <c r="K44" s="21"/>
      <c r="L44" s="21"/>
      <c r="M44" s="21"/>
      <c r="N44" s="372">
        <v>42432</v>
      </c>
      <c r="O44" s="89">
        <f t="shared" si="48"/>
        <v>0</v>
      </c>
      <c r="P44" s="21"/>
      <c r="Q44" s="8"/>
      <c r="R44" s="8"/>
      <c r="S44" s="184"/>
      <c r="T44" s="342">
        <f t="shared" si="49"/>
        <v>0</v>
      </c>
      <c r="U44" s="224">
        <v>0</v>
      </c>
      <c r="V44" s="224">
        <f t="shared" si="45"/>
        <v>0</v>
      </c>
      <c r="W44" s="224">
        <v>0</v>
      </c>
      <c r="X44" s="225">
        <f t="shared" si="50"/>
        <v>0</v>
      </c>
      <c r="AA44" s="61"/>
      <c r="AC44" s="126"/>
      <c r="AD44" s="126"/>
      <c r="AE44" s="126"/>
      <c r="AF44" s="126"/>
      <c r="AG44" s="126"/>
      <c r="AH44" s="126"/>
      <c r="AI44" s="126"/>
      <c r="AJ44" s="126"/>
      <c r="AK44" s="126"/>
      <c r="AL44" s="126"/>
      <c r="AM44" s="126"/>
      <c r="AN44" s="126"/>
      <c r="AO44" s="126"/>
      <c r="AP44" s="126"/>
      <c r="AQ44" s="126"/>
      <c r="AR44" s="126"/>
      <c r="AS44" s="126"/>
      <c r="AT44" s="126"/>
      <c r="AU44" s="126"/>
      <c r="AV44" s="126"/>
      <c r="AW44" s="126"/>
      <c r="AX44" s="126"/>
      <c r="AY44" s="126"/>
      <c r="AZ44" s="126"/>
      <c r="BA44" s="126"/>
      <c r="BB44" s="126"/>
      <c r="BC44" s="126"/>
      <c r="BD44" s="126"/>
      <c r="BE44" s="126"/>
      <c r="BF44" s="126"/>
      <c r="BG44" s="126"/>
      <c r="BH44" s="126"/>
      <c r="BI44" s="126"/>
      <c r="BJ44" s="126"/>
      <c r="BK44" s="126"/>
      <c r="BL44" s="126"/>
      <c r="BM44" s="126"/>
      <c r="BN44" s="126"/>
      <c r="BO44" s="126"/>
      <c r="BP44" s="126"/>
      <c r="BQ44" s="126"/>
      <c r="BR44" s="126"/>
      <c r="BS44" s="126"/>
      <c r="BT44" s="126"/>
      <c r="BU44" s="126"/>
      <c r="BV44" s="126"/>
      <c r="BW44" s="126"/>
      <c r="BX44" s="126"/>
      <c r="BY44" s="126"/>
      <c r="BZ44" s="126"/>
      <c r="CA44" s="126"/>
      <c r="CB44" s="126"/>
      <c r="CC44" s="126"/>
      <c r="CD44" s="126"/>
      <c r="CE44" s="126"/>
      <c r="CF44" s="126"/>
      <c r="CG44" s="126"/>
      <c r="CH44" s="126"/>
      <c r="CI44" s="126"/>
      <c r="CJ44" s="126"/>
      <c r="CK44" s="126"/>
      <c r="CL44" s="126"/>
      <c r="CM44" s="126"/>
      <c r="CN44" s="126"/>
      <c r="CO44" s="126"/>
      <c r="CP44" s="126"/>
      <c r="CQ44" s="126"/>
      <c r="CR44" s="126"/>
      <c r="CS44" s="126"/>
      <c r="CT44" s="126"/>
      <c r="CU44" s="126"/>
      <c r="CV44" s="126"/>
      <c r="CW44" s="126"/>
      <c r="CX44" s="126"/>
      <c r="CY44" s="126"/>
      <c r="CZ44" s="126"/>
      <c r="DA44" s="126"/>
      <c r="DB44" s="126"/>
      <c r="DC44" s="126"/>
      <c r="DD44" s="126"/>
      <c r="DE44" s="126"/>
      <c r="DF44" s="126"/>
      <c r="DG44" s="126"/>
      <c r="DH44" s="126"/>
      <c r="DI44" s="126"/>
      <c r="DJ44" s="126"/>
      <c r="DK44" s="126"/>
      <c r="DL44" s="126"/>
      <c r="DM44" s="126"/>
      <c r="DN44" s="126"/>
      <c r="DO44" s="126"/>
      <c r="DP44" s="126"/>
      <c r="DQ44" s="126"/>
      <c r="DR44" s="126"/>
      <c r="DS44" s="126"/>
      <c r="DT44" s="126"/>
      <c r="DU44" s="126"/>
      <c r="DV44" s="126"/>
      <c r="DW44" s="126"/>
      <c r="DX44" s="126"/>
      <c r="DY44" s="126"/>
      <c r="DZ44" s="126"/>
      <c r="EA44" s="126"/>
      <c r="EB44" s="126"/>
      <c r="EC44" s="126"/>
      <c r="ED44" s="126"/>
      <c r="EE44" s="126"/>
      <c r="EF44" s="126"/>
      <c r="EG44" s="126"/>
      <c r="EH44" s="126"/>
      <c r="EI44" s="126"/>
      <c r="EJ44" s="126"/>
      <c r="EK44" s="126"/>
      <c r="EL44" s="126"/>
    </row>
    <row r="45" spans="1:142" s="102" customFormat="1" ht="43.5" hidden="1" customHeight="1" x14ac:dyDescent="0.25">
      <c r="A45" s="185"/>
      <c r="B45" s="104" t="s">
        <v>88</v>
      </c>
      <c r="C45" s="15" t="s">
        <v>31</v>
      </c>
      <c r="D45" s="134"/>
      <c r="E45" s="89">
        <f t="shared" si="46"/>
        <v>480000</v>
      </c>
      <c r="F45" s="103"/>
      <c r="G45" s="103"/>
      <c r="H45" s="103"/>
      <c r="I45" s="152">
        <v>480000</v>
      </c>
      <c r="J45" s="89">
        <f t="shared" si="47"/>
        <v>0</v>
      </c>
      <c r="K45" s="103"/>
      <c r="L45" s="103"/>
      <c r="M45" s="103"/>
      <c r="N45" s="134"/>
      <c r="O45" s="89">
        <f t="shared" si="48"/>
        <v>0</v>
      </c>
      <c r="P45" s="103"/>
      <c r="Q45" s="103"/>
      <c r="R45" s="103"/>
      <c r="S45" s="186"/>
      <c r="T45" s="342" t="e">
        <f t="shared" si="49"/>
        <v>#DIV/0!</v>
      </c>
      <c r="U45" s="224">
        <v>0</v>
      </c>
      <c r="V45" s="224">
        <f t="shared" si="45"/>
        <v>0</v>
      </c>
      <c r="W45" s="224">
        <v>0</v>
      </c>
      <c r="X45" s="225" t="e">
        <f t="shared" si="50"/>
        <v>#DIV/0!</v>
      </c>
      <c r="Y45" s="101"/>
      <c r="Z45" s="101"/>
      <c r="AA45" s="101"/>
      <c r="AB45" s="101"/>
      <c r="AC45" s="101"/>
      <c r="AD45" s="101"/>
      <c r="AE45" s="101"/>
      <c r="AF45" s="101"/>
      <c r="AG45" s="101"/>
      <c r="AH45" s="101"/>
      <c r="AI45" s="101"/>
      <c r="AJ45" s="101"/>
      <c r="AK45" s="101"/>
      <c r="AL45" s="101"/>
      <c r="AM45" s="101"/>
      <c r="AN45" s="101"/>
      <c r="AO45" s="101"/>
      <c r="AP45" s="101"/>
      <c r="AQ45" s="101"/>
      <c r="AR45" s="101"/>
      <c r="AS45" s="101"/>
      <c r="AT45" s="101"/>
      <c r="AU45" s="101"/>
      <c r="AV45" s="101"/>
      <c r="AW45" s="101"/>
      <c r="AX45" s="101"/>
      <c r="AY45" s="101"/>
      <c r="AZ45" s="101"/>
      <c r="BA45" s="101"/>
      <c r="BB45" s="101"/>
      <c r="BC45" s="101"/>
      <c r="BD45" s="101"/>
      <c r="BE45" s="101"/>
      <c r="BF45" s="101"/>
      <c r="BG45" s="101"/>
      <c r="BH45" s="101"/>
      <c r="BI45" s="101"/>
      <c r="BJ45" s="101"/>
      <c r="BK45" s="101"/>
      <c r="BL45" s="101"/>
      <c r="BM45" s="101"/>
      <c r="BN45" s="101"/>
      <c r="BO45" s="101"/>
      <c r="BP45" s="101"/>
      <c r="BQ45" s="101"/>
      <c r="BR45" s="101"/>
      <c r="BS45" s="101"/>
      <c r="BT45" s="101"/>
      <c r="BU45" s="101"/>
      <c r="BV45" s="101"/>
      <c r="BW45" s="101"/>
      <c r="BX45" s="101"/>
      <c r="BY45" s="101"/>
      <c r="BZ45" s="101"/>
      <c r="CA45" s="101"/>
      <c r="CB45" s="101"/>
      <c r="CC45" s="101"/>
      <c r="CD45" s="101"/>
      <c r="CE45" s="101"/>
      <c r="CF45" s="101"/>
      <c r="CG45" s="101"/>
      <c r="CH45" s="101"/>
      <c r="CI45" s="101"/>
      <c r="CJ45" s="101"/>
      <c r="CK45" s="101"/>
      <c r="CL45" s="101"/>
      <c r="CM45" s="101"/>
      <c r="CN45" s="101"/>
      <c r="CO45" s="101"/>
      <c r="CP45" s="101"/>
      <c r="CQ45" s="101"/>
      <c r="CR45" s="101"/>
      <c r="CS45" s="101"/>
      <c r="CT45" s="101"/>
      <c r="CU45" s="101"/>
      <c r="CV45" s="101"/>
      <c r="CW45" s="101"/>
      <c r="CX45" s="101"/>
      <c r="CY45" s="101"/>
      <c r="CZ45" s="101"/>
      <c r="DA45" s="101"/>
      <c r="DB45" s="101"/>
      <c r="DC45" s="101"/>
      <c r="DD45" s="101"/>
      <c r="DE45" s="101"/>
      <c r="DF45" s="101"/>
      <c r="DG45" s="101"/>
      <c r="DH45" s="101"/>
      <c r="DI45" s="101"/>
      <c r="DJ45" s="101"/>
      <c r="DK45" s="101"/>
      <c r="DL45" s="101"/>
      <c r="DM45" s="101"/>
      <c r="DN45" s="101"/>
      <c r="DO45" s="101"/>
      <c r="DP45" s="101"/>
      <c r="DQ45" s="101"/>
      <c r="DR45" s="101"/>
      <c r="DS45" s="101"/>
      <c r="DT45" s="101"/>
      <c r="DU45" s="101"/>
      <c r="DV45" s="101"/>
      <c r="DW45" s="101"/>
      <c r="DX45" s="101"/>
      <c r="DY45" s="101"/>
      <c r="DZ45" s="101"/>
      <c r="EA45" s="101"/>
      <c r="EB45" s="101"/>
      <c r="EC45" s="101"/>
      <c r="ED45" s="101"/>
      <c r="EE45" s="101"/>
      <c r="EF45" s="101"/>
      <c r="EG45" s="101"/>
      <c r="EH45" s="101"/>
      <c r="EI45" s="101"/>
      <c r="EJ45" s="101"/>
      <c r="EK45" s="101"/>
      <c r="EL45" s="101"/>
    </row>
    <row r="46" spans="1:142" s="102" customFormat="1" ht="43.5" hidden="1" customHeight="1" x14ac:dyDescent="0.25">
      <c r="A46" s="185"/>
      <c r="B46" s="104" t="s">
        <v>89</v>
      </c>
      <c r="C46" s="15" t="s">
        <v>31</v>
      </c>
      <c r="D46" s="134"/>
      <c r="E46" s="89">
        <f t="shared" si="46"/>
        <v>1464951</v>
      </c>
      <c r="F46" s="103"/>
      <c r="G46" s="103"/>
      <c r="H46" s="103"/>
      <c r="I46" s="152">
        <v>1464951</v>
      </c>
      <c r="J46" s="89">
        <f t="shared" si="47"/>
        <v>1464951</v>
      </c>
      <c r="K46" s="103"/>
      <c r="L46" s="103"/>
      <c r="M46" s="103"/>
      <c r="N46" s="372">
        <v>1464951</v>
      </c>
      <c r="O46" s="89">
        <f t="shared" si="48"/>
        <v>0</v>
      </c>
      <c r="P46" s="103"/>
      <c r="Q46" s="103"/>
      <c r="R46" s="103"/>
      <c r="S46" s="186"/>
      <c r="T46" s="342">
        <f t="shared" si="49"/>
        <v>0</v>
      </c>
      <c r="U46" s="224">
        <v>0</v>
      </c>
      <c r="V46" s="224">
        <f t="shared" si="45"/>
        <v>0</v>
      </c>
      <c r="W46" s="224">
        <v>0</v>
      </c>
      <c r="X46" s="225">
        <f t="shared" si="50"/>
        <v>0</v>
      </c>
      <c r="Y46" s="101"/>
      <c r="Z46" s="101"/>
      <c r="AA46" s="101"/>
      <c r="AB46" s="101"/>
      <c r="AC46" s="101"/>
      <c r="AD46" s="101"/>
      <c r="AE46" s="101"/>
      <c r="AF46" s="101"/>
      <c r="AG46" s="101"/>
      <c r="AH46" s="101"/>
      <c r="AI46" s="101"/>
      <c r="AJ46" s="101"/>
      <c r="AK46" s="101"/>
      <c r="AL46" s="101"/>
      <c r="AM46" s="101"/>
      <c r="AN46" s="101"/>
      <c r="AO46" s="101"/>
      <c r="AP46" s="101"/>
      <c r="AQ46" s="101"/>
      <c r="AR46" s="101"/>
      <c r="AS46" s="101"/>
      <c r="AT46" s="101"/>
      <c r="AU46" s="101"/>
      <c r="AV46" s="101"/>
      <c r="AW46" s="101"/>
      <c r="AX46" s="101"/>
      <c r="AY46" s="101"/>
      <c r="AZ46" s="101"/>
      <c r="BA46" s="101"/>
      <c r="BB46" s="101"/>
      <c r="BC46" s="101"/>
      <c r="BD46" s="101"/>
      <c r="BE46" s="101"/>
      <c r="BF46" s="101"/>
      <c r="BG46" s="101"/>
      <c r="BH46" s="101"/>
      <c r="BI46" s="101"/>
      <c r="BJ46" s="101"/>
      <c r="BK46" s="101"/>
      <c r="BL46" s="101"/>
      <c r="BM46" s="101"/>
      <c r="BN46" s="101"/>
      <c r="BO46" s="101"/>
      <c r="BP46" s="101"/>
      <c r="BQ46" s="101"/>
      <c r="BR46" s="101"/>
      <c r="BS46" s="101"/>
      <c r="BT46" s="101"/>
      <c r="BU46" s="101"/>
      <c r="BV46" s="101"/>
      <c r="BW46" s="101"/>
      <c r="BX46" s="101"/>
      <c r="BY46" s="101"/>
      <c r="BZ46" s="101"/>
      <c r="CA46" s="101"/>
      <c r="CB46" s="101"/>
      <c r="CC46" s="101"/>
      <c r="CD46" s="101"/>
      <c r="CE46" s="101"/>
      <c r="CF46" s="101"/>
      <c r="CG46" s="101"/>
      <c r="CH46" s="101"/>
      <c r="CI46" s="101"/>
      <c r="CJ46" s="101"/>
      <c r="CK46" s="101"/>
      <c r="CL46" s="101"/>
      <c r="CM46" s="101"/>
      <c r="CN46" s="101"/>
      <c r="CO46" s="101"/>
      <c r="CP46" s="101"/>
      <c r="CQ46" s="101"/>
      <c r="CR46" s="101"/>
      <c r="CS46" s="101"/>
      <c r="CT46" s="101"/>
      <c r="CU46" s="101"/>
      <c r="CV46" s="101"/>
      <c r="CW46" s="101"/>
      <c r="CX46" s="101"/>
      <c r="CY46" s="101"/>
      <c r="CZ46" s="101"/>
      <c r="DA46" s="101"/>
      <c r="DB46" s="101"/>
      <c r="DC46" s="101"/>
      <c r="DD46" s="101"/>
      <c r="DE46" s="101"/>
      <c r="DF46" s="101"/>
      <c r="DG46" s="101"/>
      <c r="DH46" s="101"/>
      <c r="DI46" s="101"/>
      <c r="DJ46" s="101"/>
      <c r="DK46" s="101"/>
      <c r="DL46" s="101"/>
      <c r="DM46" s="101"/>
      <c r="DN46" s="101"/>
      <c r="DO46" s="101"/>
      <c r="DP46" s="101"/>
      <c r="DQ46" s="101"/>
      <c r="DR46" s="101"/>
      <c r="DS46" s="101"/>
      <c r="DT46" s="101"/>
      <c r="DU46" s="101"/>
      <c r="DV46" s="101"/>
      <c r="DW46" s="101"/>
      <c r="DX46" s="101"/>
      <c r="DY46" s="101"/>
      <c r="DZ46" s="101"/>
      <c r="EA46" s="101"/>
      <c r="EB46" s="101"/>
      <c r="EC46" s="101"/>
      <c r="ED46" s="101"/>
      <c r="EE46" s="101"/>
      <c r="EF46" s="101"/>
      <c r="EG46" s="101"/>
      <c r="EH46" s="101"/>
      <c r="EI46" s="101"/>
      <c r="EJ46" s="101"/>
      <c r="EK46" s="101"/>
      <c r="EL46" s="101"/>
    </row>
    <row r="47" spans="1:142" s="102" customFormat="1" ht="43.5" hidden="1" customHeight="1" x14ac:dyDescent="0.25">
      <c r="A47" s="185"/>
      <c r="B47" s="104" t="s">
        <v>90</v>
      </c>
      <c r="C47" s="15" t="s">
        <v>31</v>
      </c>
      <c r="D47" s="134"/>
      <c r="E47" s="89">
        <f t="shared" si="46"/>
        <v>8023491</v>
      </c>
      <c r="F47" s="103"/>
      <c r="G47" s="103"/>
      <c r="H47" s="103"/>
      <c r="I47" s="152">
        <v>8023491</v>
      </c>
      <c r="J47" s="89">
        <f t="shared" si="47"/>
        <v>2502753</v>
      </c>
      <c r="K47" s="103"/>
      <c r="L47" s="103"/>
      <c r="M47" s="103"/>
      <c r="N47" s="134">
        <v>2502753</v>
      </c>
      <c r="O47" s="89">
        <f t="shared" si="48"/>
        <v>0</v>
      </c>
      <c r="P47" s="103"/>
      <c r="Q47" s="103"/>
      <c r="R47" s="103"/>
      <c r="S47" s="186"/>
      <c r="T47" s="342">
        <f t="shared" si="49"/>
        <v>0</v>
      </c>
      <c r="U47" s="224">
        <v>0</v>
      </c>
      <c r="V47" s="224">
        <f t="shared" si="45"/>
        <v>0</v>
      </c>
      <c r="W47" s="224">
        <v>0</v>
      </c>
      <c r="X47" s="225">
        <f t="shared" si="50"/>
        <v>0</v>
      </c>
      <c r="Y47" s="101"/>
      <c r="Z47" s="101"/>
      <c r="AA47" s="101"/>
      <c r="AB47" s="101"/>
      <c r="AC47" s="101"/>
      <c r="AD47" s="101"/>
      <c r="AE47" s="101"/>
      <c r="AF47" s="101"/>
      <c r="AG47" s="101"/>
      <c r="AH47" s="101"/>
      <c r="AI47" s="101"/>
      <c r="AJ47" s="101"/>
      <c r="AK47" s="101"/>
      <c r="AL47" s="101"/>
      <c r="AM47" s="101"/>
      <c r="AN47" s="101"/>
      <c r="AO47" s="101"/>
      <c r="AP47" s="101"/>
      <c r="AQ47" s="101"/>
      <c r="AR47" s="101"/>
      <c r="AS47" s="101"/>
      <c r="AT47" s="101"/>
      <c r="AU47" s="101"/>
      <c r="AV47" s="101"/>
      <c r="AW47" s="101"/>
      <c r="AX47" s="101"/>
      <c r="AY47" s="101"/>
      <c r="AZ47" s="101"/>
      <c r="BA47" s="101"/>
      <c r="BB47" s="101"/>
      <c r="BC47" s="101"/>
      <c r="BD47" s="101"/>
      <c r="BE47" s="101"/>
      <c r="BF47" s="101"/>
      <c r="BG47" s="101"/>
      <c r="BH47" s="101"/>
      <c r="BI47" s="101"/>
      <c r="BJ47" s="101"/>
      <c r="BK47" s="101"/>
      <c r="BL47" s="101"/>
      <c r="BM47" s="101"/>
      <c r="BN47" s="101"/>
      <c r="BO47" s="101"/>
      <c r="BP47" s="101"/>
      <c r="BQ47" s="101"/>
      <c r="BR47" s="101"/>
      <c r="BS47" s="101"/>
      <c r="BT47" s="101"/>
      <c r="BU47" s="101"/>
      <c r="BV47" s="101"/>
      <c r="BW47" s="101"/>
      <c r="BX47" s="101"/>
      <c r="BY47" s="101"/>
      <c r="BZ47" s="101"/>
      <c r="CA47" s="101"/>
      <c r="CB47" s="101"/>
      <c r="CC47" s="101"/>
      <c r="CD47" s="101"/>
      <c r="CE47" s="101"/>
      <c r="CF47" s="101"/>
      <c r="CG47" s="101"/>
      <c r="CH47" s="101"/>
      <c r="CI47" s="101"/>
      <c r="CJ47" s="101"/>
      <c r="CK47" s="101"/>
      <c r="CL47" s="101"/>
      <c r="CM47" s="101"/>
      <c r="CN47" s="101"/>
      <c r="CO47" s="101"/>
      <c r="CP47" s="101"/>
      <c r="CQ47" s="101"/>
      <c r="CR47" s="101"/>
      <c r="CS47" s="101"/>
      <c r="CT47" s="101"/>
      <c r="CU47" s="101"/>
      <c r="CV47" s="101"/>
      <c r="CW47" s="101"/>
      <c r="CX47" s="101"/>
      <c r="CY47" s="101"/>
      <c r="CZ47" s="101"/>
      <c r="DA47" s="101"/>
      <c r="DB47" s="101"/>
      <c r="DC47" s="101"/>
      <c r="DD47" s="101"/>
      <c r="DE47" s="101"/>
      <c r="DF47" s="101"/>
      <c r="DG47" s="101"/>
      <c r="DH47" s="101"/>
      <c r="DI47" s="101"/>
      <c r="DJ47" s="101"/>
      <c r="DK47" s="101"/>
      <c r="DL47" s="101"/>
      <c r="DM47" s="101"/>
      <c r="DN47" s="101"/>
      <c r="DO47" s="101"/>
      <c r="DP47" s="101"/>
      <c r="DQ47" s="101"/>
      <c r="DR47" s="101"/>
      <c r="DS47" s="101"/>
      <c r="DT47" s="101"/>
      <c r="DU47" s="101"/>
      <c r="DV47" s="101"/>
      <c r="DW47" s="101"/>
      <c r="DX47" s="101"/>
      <c r="DY47" s="101"/>
      <c r="DZ47" s="101"/>
      <c r="EA47" s="101"/>
      <c r="EB47" s="101"/>
      <c r="EC47" s="101"/>
      <c r="ED47" s="101"/>
      <c r="EE47" s="101"/>
      <c r="EF47" s="101"/>
      <c r="EG47" s="101"/>
      <c r="EH47" s="101"/>
      <c r="EI47" s="101"/>
      <c r="EJ47" s="101"/>
      <c r="EK47" s="101"/>
      <c r="EL47" s="101"/>
    </row>
    <row r="48" spans="1:142" s="102" customFormat="1" ht="43.5" hidden="1" customHeight="1" x14ac:dyDescent="0.25">
      <c r="A48" s="185"/>
      <c r="B48" s="104" t="s">
        <v>91</v>
      </c>
      <c r="C48" s="15" t="s">
        <v>31</v>
      </c>
      <c r="D48" s="134"/>
      <c r="E48" s="89">
        <f t="shared" si="46"/>
        <v>723514</v>
      </c>
      <c r="F48" s="103"/>
      <c r="G48" s="103"/>
      <c r="H48" s="103"/>
      <c r="I48" s="153">
        <v>723514</v>
      </c>
      <c r="J48" s="89">
        <f t="shared" si="47"/>
        <v>723514</v>
      </c>
      <c r="K48" s="103"/>
      <c r="L48" s="103"/>
      <c r="M48" s="103"/>
      <c r="N48" s="176">
        <v>723514</v>
      </c>
      <c r="O48" s="89">
        <f t="shared" si="48"/>
        <v>720763.66</v>
      </c>
      <c r="P48" s="103"/>
      <c r="Q48" s="103"/>
      <c r="R48" s="103"/>
      <c r="S48" s="39">
        <v>720763.66</v>
      </c>
      <c r="T48" s="342">
        <f t="shared" si="49"/>
        <v>99.619863610102925</v>
      </c>
      <c r="U48" s="224">
        <v>0</v>
      </c>
      <c r="V48" s="224">
        <f t="shared" si="45"/>
        <v>0</v>
      </c>
      <c r="W48" s="224">
        <v>0</v>
      </c>
      <c r="X48" s="225">
        <f t="shared" si="50"/>
        <v>99.619863610102925</v>
      </c>
      <c r="Y48" s="101"/>
      <c r="Z48" s="101"/>
      <c r="AA48" s="101"/>
      <c r="AB48" s="101"/>
      <c r="AC48" s="101"/>
      <c r="AD48" s="101"/>
      <c r="AE48" s="101"/>
      <c r="AF48" s="101"/>
      <c r="AG48" s="101"/>
      <c r="AH48" s="101"/>
      <c r="AI48" s="101"/>
      <c r="AJ48" s="101"/>
      <c r="AK48" s="101"/>
      <c r="AL48" s="101"/>
      <c r="AM48" s="101"/>
      <c r="AN48" s="101"/>
      <c r="AO48" s="101"/>
      <c r="AP48" s="101"/>
      <c r="AQ48" s="101"/>
      <c r="AR48" s="101"/>
      <c r="AS48" s="101"/>
      <c r="AT48" s="101"/>
      <c r="AU48" s="101"/>
      <c r="AV48" s="101"/>
      <c r="AW48" s="101"/>
      <c r="AX48" s="101"/>
      <c r="AY48" s="101"/>
      <c r="AZ48" s="101"/>
      <c r="BA48" s="101"/>
      <c r="BB48" s="101"/>
      <c r="BC48" s="101"/>
      <c r="BD48" s="101"/>
      <c r="BE48" s="101"/>
      <c r="BF48" s="101"/>
      <c r="BG48" s="101"/>
      <c r="BH48" s="101"/>
      <c r="BI48" s="101"/>
      <c r="BJ48" s="101"/>
      <c r="BK48" s="101"/>
      <c r="BL48" s="101"/>
      <c r="BM48" s="101"/>
      <c r="BN48" s="101"/>
      <c r="BO48" s="101"/>
      <c r="BP48" s="101"/>
      <c r="BQ48" s="101"/>
      <c r="BR48" s="101"/>
      <c r="BS48" s="101"/>
      <c r="BT48" s="101"/>
      <c r="BU48" s="101"/>
      <c r="BV48" s="101"/>
      <c r="BW48" s="101"/>
      <c r="BX48" s="101"/>
      <c r="BY48" s="101"/>
      <c r="BZ48" s="101"/>
      <c r="CA48" s="101"/>
      <c r="CB48" s="101"/>
      <c r="CC48" s="101"/>
      <c r="CD48" s="101"/>
      <c r="CE48" s="101"/>
      <c r="CF48" s="101"/>
      <c r="CG48" s="101"/>
      <c r="CH48" s="101"/>
      <c r="CI48" s="101"/>
      <c r="CJ48" s="101"/>
      <c r="CK48" s="101"/>
      <c r="CL48" s="101"/>
      <c r="CM48" s="101"/>
      <c r="CN48" s="101"/>
      <c r="CO48" s="101"/>
      <c r="CP48" s="101"/>
      <c r="CQ48" s="101"/>
      <c r="CR48" s="101"/>
      <c r="CS48" s="101"/>
      <c r="CT48" s="101"/>
      <c r="CU48" s="101"/>
      <c r="CV48" s="101"/>
      <c r="CW48" s="101"/>
      <c r="CX48" s="101"/>
      <c r="CY48" s="101"/>
      <c r="CZ48" s="101"/>
      <c r="DA48" s="101"/>
      <c r="DB48" s="101"/>
      <c r="DC48" s="101"/>
      <c r="DD48" s="101"/>
      <c r="DE48" s="101"/>
      <c r="DF48" s="101"/>
      <c r="DG48" s="101"/>
      <c r="DH48" s="101"/>
      <c r="DI48" s="101"/>
      <c r="DJ48" s="101"/>
      <c r="DK48" s="101"/>
      <c r="DL48" s="101"/>
      <c r="DM48" s="101"/>
      <c r="DN48" s="101"/>
      <c r="DO48" s="101"/>
      <c r="DP48" s="101"/>
      <c r="DQ48" s="101"/>
      <c r="DR48" s="101"/>
      <c r="DS48" s="101"/>
      <c r="DT48" s="101"/>
      <c r="DU48" s="101"/>
      <c r="DV48" s="101"/>
      <c r="DW48" s="101"/>
      <c r="DX48" s="101"/>
      <c r="DY48" s="101"/>
      <c r="DZ48" s="101"/>
      <c r="EA48" s="101"/>
      <c r="EB48" s="101"/>
      <c r="EC48" s="101"/>
      <c r="ED48" s="101"/>
      <c r="EE48" s="101"/>
      <c r="EF48" s="101"/>
      <c r="EG48" s="101"/>
      <c r="EH48" s="101"/>
      <c r="EI48" s="101"/>
      <c r="EJ48" s="101"/>
      <c r="EK48" s="101"/>
      <c r="EL48" s="101"/>
    </row>
    <row r="49" spans="1:142" s="102" customFormat="1" ht="43.5" hidden="1" customHeight="1" x14ac:dyDescent="0.25">
      <c r="A49" s="185"/>
      <c r="B49" s="415" t="s">
        <v>92</v>
      </c>
      <c r="C49" s="15" t="s">
        <v>31</v>
      </c>
      <c r="D49" s="134"/>
      <c r="E49" s="89">
        <f t="shared" si="46"/>
        <v>1096746</v>
      </c>
      <c r="F49" s="103"/>
      <c r="G49" s="103"/>
      <c r="H49" s="103"/>
      <c r="I49" s="153">
        <v>1096746</v>
      </c>
      <c r="J49" s="264">
        <f t="shared" si="47"/>
        <v>1096746</v>
      </c>
      <c r="K49" s="103"/>
      <c r="L49" s="103"/>
      <c r="M49" s="103"/>
      <c r="N49" s="176">
        <v>1096746</v>
      </c>
      <c r="O49" s="264">
        <f t="shared" si="48"/>
        <v>1261518.8400000001</v>
      </c>
      <c r="P49" s="103"/>
      <c r="Q49" s="103"/>
      <c r="R49" s="103"/>
      <c r="S49" s="39">
        <v>1261518.8400000001</v>
      </c>
      <c r="T49" s="342">
        <f t="shared" si="49"/>
        <v>115.02379219983479</v>
      </c>
      <c r="U49" s="224">
        <v>0</v>
      </c>
      <c r="V49" s="224">
        <f t="shared" si="45"/>
        <v>0</v>
      </c>
      <c r="W49" s="224">
        <v>0</v>
      </c>
      <c r="X49" s="225">
        <f t="shared" si="50"/>
        <v>115.02379219983479</v>
      </c>
      <c r="Y49" s="101"/>
      <c r="Z49" s="101"/>
      <c r="AA49" s="101"/>
      <c r="AB49" s="101"/>
      <c r="AC49" s="101"/>
      <c r="AD49" s="101"/>
      <c r="AE49" s="101"/>
      <c r="AF49" s="101"/>
      <c r="AG49" s="101"/>
      <c r="AH49" s="101"/>
      <c r="AI49" s="101"/>
      <c r="AJ49" s="101"/>
      <c r="AK49" s="101"/>
      <c r="AL49" s="101"/>
      <c r="AM49" s="101"/>
      <c r="AN49" s="101"/>
      <c r="AO49" s="101"/>
      <c r="AP49" s="101"/>
      <c r="AQ49" s="101"/>
      <c r="AR49" s="101"/>
      <c r="AS49" s="101"/>
      <c r="AT49" s="101"/>
      <c r="AU49" s="101"/>
      <c r="AV49" s="101"/>
      <c r="AW49" s="101"/>
      <c r="AX49" s="101"/>
      <c r="AY49" s="101"/>
      <c r="AZ49" s="101"/>
      <c r="BA49" s="101"/>
      <c r="BB49" s="101"/>
      <c r="BC49" s="101"/>
      <c r="BD49" s="101"/>
      <c r="BE49" s="101"/>
      <c r="BF49" s="101"/>
      <c r="BG49" s="101"/>
      <c r="BH49" s="101"/>
      <c r="BI49" s="101"/>
      <c r="BJ49" s="101"/>
      <c r="BK49" s="101"/>
      <c r="BL49" s="101"/>
      <c r="BM49" s="101"/>
      <c r="BN49" s="101"/>
      <c r="BO49" s="101"/>
      <c r="BP49" s="101"/>
      <c r="BQ49" s="101"/>
      <c r="BR49" s="101"/>
      <c r="BS49" s="101"/>
      <c r="BT49" s="101"/>
      <c r="BU49" s="101"/>
      <c r="BV49" s="101"/>
      <c r="BW49" s="101"/>
      <c r="BX49" s="101"/>
      <c r="BY49" s="101"/>
      <c r="BZ49" s="101"/>
      <c r="CA49" s="101"/>
      <c r="CB49" s="101"/>
      <c r="CC49" s="101"/>
      <c r="CD49" s="101"/>
      <c r="CE49" s="101"/>
      <c r="CF49" s="101"/>
      <c r="CG49" s="101"/>
      <c r="CH49" s="101"/>
      <c r="CI49" s="101"/>
      <c r="CJ49" s="101"/>
      <c r="CK49" s="101"/>
      <c r="CL49" s="101"/>
      <c r="CM49" s="101"/>
      <c r="CN49" s="101"/>
      <c r="CO49" s="101"/>
      <c r="CP49" s="101"/>
      <c r="CQ49" s="101"/>
      <c r="CR49" s="101"/>
      <c r="CS49" s="101"/>
      <c r="CT49" s="101"/>
      <c r="CU49" s="101"/>
      <c r="CV49" s="101"/>
      <c r="CW49" s="101"/>
      <c r="CX49" s="101"/>
      <c r="CY49" s="101"/>
      <c r="CZ49" s="101"/>
      <c r="DA49" s="101"/>
      <c r="DB49" s="101"/>
      <c r="DC49" s="101"/>
      <c r="DD49" s="101"/>
      <c r="DE49" s="101"/>
      <c r="DF49" s="101"/>
      <c r="DG49" s="101"/>
      <c r="DH49" s="101"/>
      <c r="DI49" s="101"/>
      <c r="DJ49" s="101"/>
      <c r="DK49" s="101"/>
      <c r="DL49" s="101"/>
      <c r="DM49" s="101"/>
      <c r="DN49" s="101"/>
      <c r="DO49" s="101"/>
      <c r="DP49" s="101"/>
      <c r="DQ49" s="101"/>
      <c r="DR49" s="101"/>
      <c r="DS49" s="101"/>
      <c r="DT49" s="101"/>
      <c r="DU49" s="101"/>
      <c r="DV49" s="101"/>
      <c r="DW49" s="101"/>
      <c r="DX49" s="101"/>
      <c r="DY49" s="101"/>
      <c r="DZ49" s="101"/>
      <c r="EA49" s="101"/>
      <c r="EB49" s="101"/>
      <c r="EC49" s="101"/>
      <c r="ED49" s="101"/>
      <c r="EE49" s="101"/>
      <c r="EF49" s="101"/>
      <c r="EG49" s="101"/>
      <c r="EH49" s="101"/>
      <c r="EI49" s="101"/>
      <c r="EJ49" s="101"/>
      <c r="EK49" s="101"/>
      <c r="EL49" s="101"/>
    </row>
    <row r="50" spans="1:142" s="102" customFormat="1" ht="43.5" hidden="1" customHeight="1" x14ac:dyDescent="0.25">
      <c r="A50" s="185"/>
      <c r="B50" s="416"/>
      <c r="C50" s="15" t="s">
        <v>31</v>
      </c>
      <c r="D50" s="134"/>
      <c r="E50" s="89">
        <f t="shared" si="46"/>
        <v>171759</v>
      </c>
      <c r="F50" s="103"/>
      <c r="G50" s="103"/>
      <c r="H50" s="103"/>
      <c r="I50" s="153">
        <v>171759</v>
      </c>
      <c r="J50" s="264">
        <f t="shared" si="47"/>
        <v>171759</v>
      </c>
      <c r="K50" s="103"/>
      <c r="L50" s="103"/>
      <c r="M50" s="103"/>
      <c r="N50" s="176">
        <v>171759</v>
      </c>
      <c r="O50" s="264">
        <f t="shared" si="48"/>
        <v>0</v>
      </c>
      <c r="P50" s="103"/>
      <c r="Q50" s="103"/>
      <c r="R50" s="103"/>
      <c r="S50" s="39"/>
      <c r="T50" s="342">
        <f t="shared" si="49"/>
        <v>0</v>
      </c>
      <c r="U50" s="224">
        <v>0</v>
      </c>
      <c r="V50" s="224">
        <f t="shared" si="45"/>
        <v>0</v>
      </c>
      <c r="W50" s="224">
        <v>0</v>
      </c>
      <c r="X50" s="225">
        <f t="shared" si="50"/>
        <v>0</v>
      </c>
      <c r="Y50" s="101"/>
      <c r="Z50" s="101"/>
      <c r="AA50" s="101"/>
      <c r="AB50" s="101"/>
      <c r="AC50" s="101"/>
      <c r="AD50" s="101"/>
      <c r="AE50" s="101"/>
      <c r="AF50" s="101"/>
      <c r="AG50" s="101"/>
      <c r="AH50" s="101"/>
      <c r="AI50" s="101"/>
      <c r="AJ50" s="101"/>
      <c r="AK50" s="101"/>
      <c r="AL50" s="101"/>
      <c r="AM50" s="101"/>
      <c r="AN50" s="101"/>
      <c r="AO50" s="101"/>
      <c r="AP50" s="101"/>
      <c r="AQ50" s="101"/>
      <c r="AR50" s="101"/>
      <c r="AS50" s="101"/>
      <c r="AT50" s="101"/>
      <c r="AU50" s="101"/>
      <c r="AV50" s="101"/>
      <c r="AW50" s="101"/>
      <c r="AX50" s="101"/>
      <c r="AY50" s="101"/>
      <c r="AZ50" s="101"/>
      <c r="BA50" s="101"/>
      <c r="BB50" s="101"/>
      <c r="BC50" s="101"/>
      <c r="BD50" s="101"/>
      <c r="BE50" s="101"/>
      <c r="BF50" s="101"/>
      <c r="BG50" s="101"/>
      <c r="BH50" s="101"/>
      <c r="BI50" s="101"/>
      <c r="BJ50" s="101"/>
      <c r="BK50" s="101"/>
      <c r="BL50" s="101"/>
      <c r="BM50" s="101"/>
      <c r="BN50" s="101"/>
      <c r="BO50" s="101"/>
      <c r="BP50" s="101"/>
      <c r="BQ50" s="101"/>
      <c r="BR50" s="101"/>
      <c r="BS50" s="101"/>
      <c r="BT50" s="101"/>
      <c r="BU50" s="101"/>
      <c r="BV50" s="101"/>
      <c r="BW50" s="101"/>
      <c r="BX50" s="101"/>
      <c r="BY50" s="101"/>
      <c r="BZ50" s="101"/>
      <c r="CA50" s="101"/>
      <c r="CB50" s="101"/>
      <c r="CC50" s="101"/>
      <c r="CD50" s="101"/>
      <c r="CE50" s="101"/>
      <c r="CF50" s="101"/>
      <c r="CG50" s="101"/>
      <c r="CH50" s="101"/>
      <c r="CI50" s="101"/>
      <c r="CJ50" s="101"/>
      <c r="CK50" s="101"/>
      <c r="CL50" s="101"/>
      <c r="CM50" s="101"/>
      <c r="CN50" s="101"/>
      <c r="CO50" s="101"/>
      <c r="CP50" s="101"/>
      <c r="CQ50" s="101"/>
      <c r="CR50" s="101"/>
      <c r="CS50" s="101"/>
      <c r="CT50" s="101"/>
      <c r="CU50" s="101"/>
      <c r="CV50" s="101"/>
      <c r="CW50" s="101"/>
      <c r="CX50" s="101"/>
      <c r="CY50" s="101"/>
      <c r="CZ50" s="101"/>
      <c r="DA50" s="101"/>
      <c r="DB50" s="101"/>
      <c r="DC50" s="101"/>
      <c r="DD50" s="101"/>
      <c r="DE50" s="101"/>
      <c r="DF50" s="101"/>
      <c r="DG50" s="101"/>
      <c r="DH50" s="101"/>
      <c r="DI50" s="101"/>
      <c r="DJ50" s="101"/>
      <c r="DK50" s="101"/>
      <c r="DL50" s="101"/>
      <c r="DM50" s="101"/>
      <c r="DN50" s="101"/>
      <c r="DO50" s="101"/>
      <c r="DP50" s="101"/>
      <c r="DQ50" s="101"/>
      <c r="DR50" s="101"/>
      <c r="DS50" s="101"/>
      <c r="DT50" s="101"/>
      <c r="DU50" s="101"/>
      <c r="DV50" s="101"/>
      <c r="DW50" s="101"/>
      <c r="DX50" s="101"/>
      <c r="DY50" s="101"/>
      <c r="DZ50" s="101"/>
      <c r="EA50" s="101"/>
      <c r="EB50" s="101"/>
      <c r="EC50" s="101"/>
      <c r="ED50" s="101"/>
      <c r="EE50" s="101"/>
      <c r="EF50" s="101"/>
      <c r="EG50" s="101"/>
      <c r="EH50" s="101"/>
      <c r="EI50" s="101"/>
      <c r="EJ50" s="101"/>
      <c r="EK50" s="101"/>
      <c r="EL50" s="101"/>
    </row>
    <row r="51" spans="1:142" s="102" customFormat="1" ht="43.5" hidden="1" customHeight="1" x14ac:dyDescent="0.25">
      <c r="A51" s="185"/>
      <c r="B51" s="104" t="s">
        <v>102</v>
      </c>
      <c r="C51" s="15" t="s">
        <v>31</v>
      </c>
      <c r="D51" s="134"/>
      <c r="E51" s="89">
        <f t="shared" si="46"/>
        <v>873592</v>
      </c>
      <c r="F51" s="103"/>
      <c r="G51" s="103"/>
      <c r="H51" s="103"/>
      <c r="I51" s="153">
        <v>873592</v>
      </c>
      <c r="J51" s="264">
        <f t="shared" si="47"/>
        <v>873592</v>
      </c>
      <c r="K51" s="103"/>
      <c r="L51" s="103"/>
      <c r="M51" s="103"/>
      <c r="N51" s="176">
        <v>873592</v>
      </c>
      <c r="O51" s="264">
        <f t="shared" si="48"/>
        <v>873591.44</v>
      </c>
      <c r="P51" s="103"/>
      <c r="Q51" s="103"/>
      <c r="R51" s="103"/>
      <c r="S51" s="39">
        <v>873591.44</v>
      </c>
      <c r="T51" s="342">
        <f t="shared" si="49"/>
        <v>99.999935896848868</v>
      </c>
      <c r="U51" s="224">
        <v>0</v>
      </c>
      <c r="V51" s="224">
        <f t="shared" si="45"/>
        <v>0</v>
      </c>
      <c r="W51" s="224">
        <v>0</v>
      </c>
      <c r="X51" s="225">
        <f t="shared" si="50"/>
        <v>99.999935896848868</v>
      </c>
      <c r="Y51" s="101"/>
      <c r="Z51" s="101"/>
      <c r="AA51" s="101"/>
      <c r="AB51" s="101"/>
      <c r="AC51" s="101"/>
      <c r="AD51" s="101"/>
      <c r="AE51" s="101"/>
      <c r="AF51" s="101"/>
      <c r="AG51" s="101"/>
      <c r="AH51" s="101"/>
      <c r="AI51" s="101"/>
      <c r="AJ51" s="101"/>
      <c r="AK51" s="101"/>
      <c r="AL51" s="101"/>
      <c r="AM51" s="101"/>
      <c r="AN51" s="101"/>
      <c r="AO51" s="101"/>
      <c r="AP51" s="101"/>
      <c r="AQ51" s="101"/>
      <c r="AR51" s="101"/>
      <c r="AS51" s="101"/>
      <c r="AT51" s="101"/>
      <c r="AU51" s="101"/>
      <c r="AV51" s="101"/>
      <c r="AW51" s="101"/>
      <c r="AX51" s="101"/>
      <c r="AY51" s="101"/>
      <c r="AZ51" s="101"/>
      <c r="BA51" s="101"/>
      <c r="BB51" s="101"/>
      <c r="BC51" s="101"/>
      <c r="BD51" s="101"/>
      <c r="BE51" s="101"/>
      <c r="BF51" s="101"/>
      <c r="BG51" s="101"/>
      <c r="BH51" s="101"/>
      <c r="BI51" s="101"/>
      <c r="BJ51" s="101"/>
      <c r="BK51" s="101"/>
      <c r="BL51" s="101"/>
      <c r="BM51" s="101"/>
      <c r="BN51" s="101"/>
      <c r="BO51" s="101"/>
      <c r="BP51" s="101"/>
      <c r="BQ51" s="101"/>
      <c r="BR51" s="101"/>
      <c r="BS51" s="101"/>
      <c r="BT51" s="101"/>
      <c r="BU51" s="101"/>
      <c r="BV51" s="101"/>
      <c r="BW51" s="101"/>
      <c r="BX51" s="101"/>
      <c r="BY51" s="101"/>
      <c r="BZ51" s="101"/>
      <c r="CA51" s="101"/>
      <c r="CB51" s="101"/>
      <c r="CC51" s="101"/>
      <c r="CD51" s="101"/>
      <c r="CE51" s="101"/>
      <c r="CF51" s="101"/>
      <c r="CG51" s="101"/>
      <c r="CH51" s="101"/>
      <c r="CI51" s="101"/>
      <c r="CJ51" s="101"/>
      <c r="CK51" s="101"/>
      <c r="CL51" s="101"/>
      <c r="CM51" s="101"/>
      <c r="CN51" s="101"/>
      <c r="CO51" s="101"/>
      <c r="CP51" s="101"/>
      <c r="CQ51" s="101"/>
      <c r="CR51" s="101"/>
      <c r="CS51" s="101"/>
      <c r="CT51" s="101"/>
      <c r="CU51" s="101"/>
      <c r="CV51" s="101"/>
      <c r="CW51" s="101"/>
      <c r="CX51" s="101"/>
      <c r="CY51" s="101"/>
      <c r="CZ51" s="101"/>
      <c r="DA51" s="101"/>
      <c r="DB51" s="101"/>
      <c r="DC51" s="101"/>
      <c r="DD51" s="101"/>
      <c r="DE51" s="101"/>
      <c r="DF51" s="101"/>
      <c r="DG51" s="101"/>
      <c r="DH51" s="101"/>
      <c r="DI51" s="101"/>
      <c r="DJ51" s="101"/>
      <c r="DK51" s="101"/>
      <c r="DL51" s="101"/>
      <c r="DM51" s="101"/>
      <c r="DN51" s="101"/>
      <c r="DO51" s="101"/>
      <c r="DP51" s="101"/>
      <c r="DQ51" s="101"/>
      <c r="DR51" s="101"/>
      <c r="DS51" s="101"/>
      <c r="DT51" s="101"/>
      <c r="DU51" s="101"/>
      <c r="DV51" s="101"/>
      <c r="DW51" s="101"/>
      <c r="DX51" s="101"/>
      <c r="DY51" s="101"/>
      <c r="DZ51" s="101"/>
      <c r="EA51" s="101"/>
      <c r="EB51" s="101"/>
      <c r="EC51" s="101"/>
      <c r="ED51" s="101"/>
      <c r="EE51" s="101"/>
      <c r="EF51" s="101"/>
      <c r="EG51" s="101"/>
      <c r="EH51" s="101"/>
      <c r="EI51" s="101"/>
      <c r="EJ51" s="101"/>
      <c r="EK51" s="101"/>
      <c r="EL51" s="101"/>
    </row>
    <row r="52" spans="1:142" s="102" customFormat="1" ht="43.5" hidden="1" customHeight="1" x14ac:dyDescent="0.25">
      <c r="A52" s="185"/>
      <c r="B52" s="104" t="s">
        <v>93</v>
      </c>
      <c r="C52" s="15" t="s">
        <v>31</v>
      </c>
      <c r="D52" s="134"/>
      <c r="E52" s="89">
        <f t="shared" si="46"/>
        <v>29350247</v>
      </c>
      <c r="F52" s="103"/>
      <c r="G52" s="103"/>
      <c r="H52" s="103"/>
      <c r="I52" s="153">
        <v>29350247</v>
      </c>
      <c r="J52" s="264">
        <f t="shared" si="47"/>
        <v>0</v>
      </c>
      <c r="K52" s="103"/>
      <c r="L52" s="103"/>
      <c r="M52" s="103"/>
      <c r="N52" s="176"/>
      <c r="O52" s="264">
        <f t="shared" si="48"/>
        <v>0</v>
      </c>
      <c r="P52" s="103"/>
      <c r="Q52" s="103"/>
      <c r="R52" s="103"/>
      <c r="S52" s="39"/>
      <c r="T52" s="342">
        <f t="shared" si="49"/>
        <v>0</v>
      </c>
      <c r="U52" s="224">
        <v>0</v>
      </c>
      <c r="V52" s="224">
        <f t="shared" si="45"/>
        <v>0</v>
      </c>
      <c r="W52" s="224">
        <v>0</v>
      </c>
      <c r="X52" s="225">
        <v>0</v>
      </c>
      <c r="Y52" s="101"/>
      <c r="Z52" s="101"/>
      <c r="AA52" s="101"/>
      <c r="AB52" s="101"/>
      <c r="AC52" s="101"/>
      <c r="AD52" s="101"/>
      <c r="AE52" s="101"/>
      <c r="AF52" s="101"/>
      <c r="AG52" s="101"/>
      <c r="AH52" s="101"/>
      <c r="AI52" s="101"/>
      <c r="AJ52" s="101"/>
      <c r="AK52" s="101"/>
      <c r="AL52" s="101"/>
      <c r="AM52" s="101"/>
      <c r="AN52" s="101"/>
      <c r="AO52" s="101"/>
      <c r="AP52" s="101"/>
      <c r="AQ52" s="101"/>
      <c r="AR52" s="101"/>
      <c r="AS52" s="101"/>
      <c r="AT52" s="101"/>
      <c r="AU52" s="101"/>
      <c r="AV52" s="101"/>
      <c r="AW52" s="101"/>
      <c r="AX52" s="101"/>
      <c r="AY52" s="101"/>
      <c r="AZ52" s="101"/>
      <c r="BA52" s="101"/>
      <c r="BB52" s="101"/>
      <c r="BC52" s="101"/>
      <c r="BD52" s="101"/>
      <c r="BE52" s="101"/>
      <c r="BF52" s="101"/>
      <c r="BG52" s="101"/>
      <c r="BH52" s="101"/>
      <c r="BI52" s="101"/>
      <c r="BJ52" s="101"/>
      <c r="BK52" s="101"/>
      <c r="BL52" s="101"/>
      <c r="BM52" s="101"/>
      <c r="BN52" s="101"/>
      <c r="BO52" s="101"/>
      <c r="BP52" s="101"/>
      <c r="BQ52" s="101"/>
      <c r="BR52" s="101"/>
      <c r="BS52" s="101"/>
      <c r="BT52" s="101"/>
      <c r="BU52" s="101"/>
      <c r="BV52" s="101"/>
      <c r="BW52" s="101"/>
      <c r="BX52" s="101"/>
      <c r="BY52" s="101"/>
      <c r="BZ52" s="101"/>
      <c r="CA52" s="101"/>
      <c r="CB52" s="101"/>
      <c r="CC52" s="101"/>
      <c r="CD52" s="101"/>
      <c r="CE52" s="101"/>
      <c r="CF52" s="101"/>
      <c r="CG52" s="101"/>
      <c r="CH52" s="101"/>
      <c r="CI52" s="101"/>
      <c r="CJ52" s="101"/>
      <c r="CK52" s="101"/>
      <c r="CL52" s="101"/>
      <c r="CM52" s="101"/>
      <c r="CN52" s="101"/>
      <c r="CO52" s="101"/>
      <c r="CP52" s="101"/>
      <c r="CQ52" s="101"/>
      <c r="CR52" s="101"/>
      <c r="CS52" s="101"/>
      <c r="CT52" s="101"/>
      <c r="CU52" s="101"/>
      <c r="CV52" s="101"/>
      <c r="CW52" s="101"/>
      <c r="CX52" s="101"/>
      <c r="CY52" s="101"/>
      <c r="CZ52" s="101"/>
      <c r="DA52" s="101"/>
      <c r="DB52" s="101"/>
      <c r="DC52" s="101"/>
      <c r="DD52" s="101"/>
      <c r="DE52" s="101"/>
      <c r="DF52" s="101"/>
      <c r="DG52" s="101"/>
      <c r="DH52" s="101"/>
      <c r="DI52" s="101"/>
      <c r="DJ52" s="101"/>
      <c r="DK52" s="101"/>
      <c r="DL52" s="101"/>
      <c r="DM52" s="101"/>
      <c r="DN52" s="101"/>
      <c r="DO52" s="101"/>
      <c r="DP52" s="101"/>
      <c r="DQ52" s="101"/>
      <c r="DR52" s="101"/>
      <c r="DS52" s="101"/>
      <c r="DT52" s="101"/>
      <c r="DU52" s="101"/>
      <c r="DV52" s="101"/>
      <c r="DW52" s="101"/>
      <c r="DX52" s="101"/>
      <c r="DY52" s="101"/>
      <c r="DZ52" s="101"/>
      <c r="EA52" s="101"/>
      <c r="EB52" s="101"/>
      <c r="EC52" s="101"/>
      <c r="ED52" s="101"/>
      <c r="EE52" s="101"/>
      <c r="EF52" s="101"/>
      <c r="EG52" s="101"/>
      <c r="EH52" s="101"/>
      <c r="EI52" s="101"/>
      <c r="EJ52" s="101"/>
      <c r="EK52" s="101"/>
      <c r="EL52" s="101"/>
    </row>
    <row r="53" spans="1:142" s="102" customFormat="1" ht="43.5" hidden="1" customHeight="1" x14ac:dyDescent="0.25">
      <c r="A53" s="185"/>
      <c r="B53" s="104" t="s">
        <v>94</v>
      </c>
      <c r="C53" s="15" t="s">
        <v>31</v>
      </c>
      <c r="D53" s="134"/>
      <c r="E53" s="89">
        <f t="shared" si="46"/>
        <v>1368474</v>
      </c>
      <c r="F53" s="103"/>
      <c r="G53" s="103"/>
      <c r="H53" s="103"/>
      <c r="I53" s="153">
        <v>1368474</v>
      </c>
      <c r="J53" s="264">
        <f t="shared" si="47"/>
        <v>1368474</v>
      </c>
      <c r="K53" s="103"/>
      <c r="L53" s="103"/>
      <c r="M53" s="103"/>
      <c r="N53" s="176">
        <v>1368474</v>
      </c>
      <c r="O53" s="264">
        <f t="shared" si="48"/>
        <v>1368474</v>
      </c>
      <c r="P53" s="103"/>
      <c r="Q53" s="103"/>
      <c r="R53" s="103"/>
      <c r="S53" s="39">
        <v>1368474</v>
      </c>
      <c r="T53" s="342">
        <f t="shared" si="49"/>
        <v>100</v>
      </c>
      <c r="U53" s="224">
        <v>0</v>
      </c>
      <c r="V53" s="224">
        <f>SUM(V54:V57)</f>
        <v>0</v>
      </c>
      <c r="W53" s="224">
        <v>0</v>
      </c>
      <c r="X53" s="225">
        <f t="shared" si="50"/>
        <v>100</v>
      </c>
      <c r="Y53" s="101"/>
      <c r="Z53" s="101"/>
      <c r="AA53" s="101"/>
      <c r="AB53" s="101"/>
      <c r="AC53" s="101"/>
      <c r="AD53" s="101"/>
      <c r="AE53" s="101"/>
      <c r="AF53" s="101"/>
      <c r="AG53" s="101"/>
      <c r="AH53" s="101"/>
      <c r="AI53" s="101"/>
      <c r="AJ53" s="101"/>
      <c r="AK53" s="101"/>
      <c r="AL53" s="101"/>
      <c r="AM53" s="101"/>
      <c r="AN53" s="101"/>
      <c r="AO53" s="101"/>
      <c r="AP53" s="101"/>
      <c r="AQ53" s="101"/>
      <c r="AR53" s="101"/>
      <c r="AS53" s="101"/>
      <c r="AT53" s="101"/>
      <c r="AU53" s="101"/>
      <c r="AV53" s="101"/>
      <c r="AW53" s="101"/>
      <c r="AX53" s="101"/>
      <c r="AY53" s="101"/>
      <c r="AZ53" s="101"/>
      <c r="BA53" s="101"/>
      <c r="BB53" s="101"/>
      <c r="BC53" s="101"/>
      <c r="BD53" s="101"/>
      <c r="BE53" s="101"/>
      <c r="BF53" s="101"/>
      <c r="BG53" s="101"/>
      <c r="BH53" s="101"/>
      <c r="BI53" s="101"/>
      <c r="BJ53" s="101"/>
      <c r="BK53" s="101"/>
      <c r="BL53" s="101"/>
      <c r="BM53" s="101"/>
      <c r="BN53" s="101"/>
      <c r="BO53" s="101"/>
      <c r="BP53" s="101"/>
      <c r="BQ53" s="101"/>
      <c r="BR53" s="101"/>
      <c r="BS53" s="101"/>
      <c r="BT53" s="101"/>
      <c r="BU53" s="101"/>
      <c r="BV53" s="101"/>
      <c r="BW53" s="101"/>
      <c r="BX53" s="101"/>
      <c r="BY53" s="101"/>
      <c r="BZ53" s="101"/>
      <c r="CA53" s="101"/>
      <c r="CB53" s="101"/>
      <c r="CC53" s="101"/>
      <c r="CD53" s="101"/>
      <c r="CE53" s="101"/>
      <c r="CF53" s="101"/>
      <c r="CG53" s="101"/>
      <c r="CH53" s="101"/>
      <c r="CI53" s="101"/>
      <c r="CJ53" s="101"/>
      <c r="CK53" s="101"/>
      <c r="CL53" s="101"/>
      <c r="CM53" s="101"/>
      <c r="CN53" s="101"/>
      <c r="CO53" s="101"/>
      <c r="CP53" s="101"/>
      <c r="CQ53" s="101"/>
      <c r="CR53" s="101"/>
      <c r="CS53" s="101"/>
      <c r="CT53" s="101"/>
      <c r="CU53" s="101"/>
      <c r="CV53" s="101"/>
      <c r="CW53" s="101"/>
      <c r="CX53" s="101"/>
      <c r="CY53" s="101"/>
      <c r="CZ53" s="101"/>
      <c r="DA53" s="101"/>
      <c r="DB53" s="101"/>
      <c r="DC53" s="101"/>
      <c r="DD53" s="101"/>
      <c r="DE53" s="101"/>
      <c r="DF53" s="101"/>
      <c r="DG53" s="101"/>
      <c r="DH53" s="101"/>
      <c r="DI53" s="101"/>
      <c r="DJ53" s="101"/>
      <c r="DK53" s="101"/>
      <c r="DL53" s="101"/>
      <c r="DM53" s="101"/>
      <c r="DN53" s="101"/>
      <c r="DO53" s="101"/>
      <c r="DP53" s="101"/>
      <c r="DQ53" s="101"/>
      <c r="DR53" s="101"/>
      <c r="DS53" s="101"/>
      <c r="DT53" s="101"/>
      <c r="DU53" s="101"/>
      <c r="DV53" s="101"/>
      <c r="DW53" s="101"/>
      <c r="DX53" s="101"/>
      <c r="DY53" s="101"/>
      <c r="DZ53" s="101"/>
      <c r="EA53" s="101"/>
      <c r="EB53" s="101"/>
      <c r="EC53" s="101"/>
      <c r="ED53" s="101"/>
      <c r="EE53" s="101"/>
      <c r="EF53" s="101"/>
      <c r="EG53" s="101"/>
      <c r="EH53" s="101"/>
      <c r="EI53" s="101"/>
      <c r="EJ53" s="101"/>
      <c r="EK53" s="101"/>
      <c r="EL53" s="101"/>
    </row>
    <row r="54" spans="1:142" s="102" customFormat="1" ht="43.5" hidden="1" customHeight="1" x14ac:dyDescent="0.25">
      <c r="A54" s="185"/>
      <c r="B54" s="104" t="s">
        <v>95</v>
      </c>
      <c r="C54" s="15" t="s">
        <v>31</v>
      </c>
      <c r="D54" s="134"/>
      <c r="E54" s="89">
        <f t="shared" si="46"/>
        <v>535000</v>
      </c>
      <c r="F54" s="103"/>
      <c r="G54" s="103"/>
      <c r="H54" s="103"/>
      <c r="I54" s="153">
        <v>535000</v>
      </c>
      <c r="J54" s="264">
        <f t="shared" si="47"/>
        <v>0</v>
      </c>
      <c r="K54" s="103"/>
      <c r="L54" s="103"/>
      <c r="M54" s="103"/>
      <c r="N54" s="176"/>
      <c r="O54" s="264">
        <f t="shared" si="48"/>
        <v>0</v>
      </c>
      <c r="P54" s="103"/>
      <c r="Q54" s="103"/>
      <c r="R54" s="103"/>
      <c r="S54" s="39"/>
      <c r="T54" s="342">
        <f t="shared" si="49"/>
        <v>0</v>
      </c>
      <c r="U54" s="224">
        <v>0</v>
      </c>
      <c r="V54" s="224">
        <f>SUM(V55:V58)</f>
        <v>0</v>
      </c>
      <c r="W54" s="224">
        <v>0</v>
      </c>
      <c r="X54" s="225">
        <v>0</v>
      </c>
      <c r="Y54" s="101"/>
      <c r="Z54" s="101"/>
      <c r="AA54" s="101"/>
      <c r="AB54" s="101"/>
      <c r="AC54" s="101"/>
      <c r="AD54" s="101"/>
      <c r="AE54" s="101"/>
      <c r="AF54" s="101"/>
      <c r="AG54" s="101"/>
      <c r="AH54" s="101"/>
      <c r="AI54" s="101"/>
      <c r="AJ54" s="101"/>
      <c r="AK54" s="101"/>
      <c r="AL54" s="101"/>
      <c r="AM54" s="101"/>
      <c r="AN54" s="101"/>
      <c r="AO54" s="101"/>
      <c r="AP54" s="101"/>
      <c r="AQ54" s="101"/>
      <c r="AR54" s="101"/>
      <c r="AS54" s="101"/>
      <c r="AT54" s="101"/>
      <c r="AU54" s="101"/>
      <c r="AV54" s="101"/>
      <c r="AW54" s="101"/>
      <c r="AX54" s="101"/>
      <c r="AY54" s="101"/>
      <c r="AZ54" s="101"/>
      <c r="BA54" s="101"/>
      <c r="BB54" s="101"/>
      <c r="BC54" s="101"/>
      <c r="BD54" s="101"/>
      <c r="BE54" s="101"/>
      <c r="BF54" s="101"/>
      <c r="BG54" s="101"/>
      <c r="BH54" s="101"/>
      <c r="BI54" s="101"/>
      <c r="BJ54" s="101"/>
      <c r="BK54" s="101"/>
      <c r="BL54" s="101"/>
      <c r="BM54" s="101"/>
      <c r="BN54" s="101"/>
      <c r="BO54" s="101"/>
      <c r="BP54" s="101"/>
      <c r="BQ54" s="101"/>
      <c r="BR54" s="101"/>
      <c r="BS54" s="101"/>
      <c r="BT54" s="101"/>
      <c r="BU54" s="101"/>
      <c r="BV54" s="101"/>
      <c r="BW54" s="101"/>
      <c r="BX54" s="101"/>
      <c r="BY54" s="101"/>
      <c r="BZ54" s="101"/>
      <c r="CA54" s="101"/>
      <c r="CB54" s="101"/>
      <c r="CC54" s="101"/>
      <c r="CD54" s="101"/>
      <c r="CE54" s="101"/>
      <c r="CF54" s="101"/>
      <c r="CG54" s="101"/>
      <c r="CH54" s="101"/>
      <c r="CI54" s="101"/>
      <c r="CJ54" s="101"/>
      <c r="CK54" s="101"/>
      <c r="CL54" s="101"/>
      <c r="CM54" s="101"/>
      <c r="CN54" s="101"/>
      <c r="CO54" s="101"/>
      <c r="CP54" s="101"/>
      <c r="CQ54" s="101"/>
      <c r="CR54" s="101"/>
      <c r="CS54" s="101"/>
      <c r="CT54" s="101"/>
      <c r="CU54" s="101"/>
      <c r="CV54" s="101"/>
      <c r="CW54" s="101"/>
      <c r="CX54" s="101"/>
      <c r="CY54" s="101"/>
      <c r="CZ54" s="101"/>
      <c r="DA54" s="101"/>
      <c r="DB54" s="101"/>
      <c r="DC54" s="101"/>
      <c r="DD54" s="101"/>
      <c r="DE54" s="101"/>
      <c r="DF54" s="101"/>
      <c r="DG54" s="101"/>
      <c r="DH54" s="101"/>
      <c r="DI54" s="101"/>
      <c r="DJ54" s="101"/>
      <c r="DK54" s="101"/>
      <c r="DL54" s="101"/>
      <c r="DM54" s="101"/>
      <c r="DN54" s="101"/>
      <c r="DO54" s="101"/>
      <c r="DP54" s="101"/>
      <c r="DQ54" s="101"/>
      <c r="DR54" s="101"/>
      <c r="DS54" s="101"/>
      <c r="DT54" s="101"/>
      <c r="DU54" s="101"/>
      <c r="DV54" s="101"/>
      <c r="DW54" s="101"/>
      <c r="DX54" s="101"/>
      <c r="DY54" s="101"/>
      <c r="DZ54" s="101"/>
      <c r="EA54" s="101"/>
      <c r="EB54" s="101"/>
      <c r="EC54" s="101"/>
      <c r="ED54" s="101"/>
      <c r="EE54" s="101"/>
      <c r="EF54" s="101"/>
      <c r="EG54" s="101"/>
      <c r="EH54" s="101"/>
      <c r="EI54" s="101"/>
      <c r="EJ54" s="101"/>
      <c r="EK54" s="101"/>
      <c r="EL54" s="101"/>
    </row>
    <row r="55" spans="1:142" s="102" customFormat="1" ht="43.5" hidden="1" customHeight="1" x14ac:dyDescent="0.25">
      <c r="A55" s="185"/>
      <c r="B55" s="419" t="s">
        <v>96</v>
      </c>
      <c r="C55" s="15" t="s">
        <v>31</v>
      </c>
      <c r="D55" s="134"/>
      <c r="E55" s="89">
        <f t="shared" si="46"/>
        <v>499000</v>
      </c>
      <c r="F55" s="103"/>
      <c r="G55" s="103"/>
      <c r="H55" s="103"/>
      <c r="I55" s="153">
        <v>499000</v>
      </c>
      <c r="J55" s="264">
        <f t="shared" si="47"/>
        <v>0</v>
      </c>
      <c r="K55" s="103"/>
      <c r="L55" s="103"/>
      <c r="M55" s="103"/>
      <c r="N55" s="176"/>
      <c r="O55" s="264">
        <f t="shared" si="48"/>
        <v>0</v>
      </c>
      <c r="P55" s="103"/>
      <c r="Q55" s="103"/>
      <c r="R55" s="103"/>
      <c r="S55" s="39"/>
      <c r="T55" s="342">
        <f t="shared" si="49"/>
        <v>0</v>
      </c>
      <c r="U55" s="224">
        <v>0</v>
      </c>
      <c r="V55" s="224">
        <f>SUM(V57:V59)</f>
        <v>0</v>
      </c>
      <c r="W55" s="224">
        <v>0</v>
      </c>
      <c r="X55" s="225">
        <v>0</v>
      </c>
      <c r="Y55" s="101"/>
      <c r="Z55" s="101"/>
      <c r="AA55" s="101"/>
      <c r="AB55" s="101"/>
      <c r="AC55" s="101"/>
      <c r="AD55" s="101"/>
      <c r="AE55" s="101"/>
      <c r="AF55" s="101"/>
      <c r="AG55" s="101"/>
      <c r="AH55" s="101"/>
      <c r="AI55" s="101"/>
      <c r="AJ55" s="101"/>
      <c r="AK55" s="101"/>
      <c r="AL55" s="101"/>
      <c r="AM55" s="101"/>
      <c r="AN55" s="101"/>
      <c r="AO55" s="101"/>
      <c r="AP55" s="101"/>
      <c r="AQ55" s="101"/>
      <c r="AR55" s="101"/>
      <c r="AS55" s="101"/>
      <c r="AT55" s="101"/>
      <c r="AU55" s="101"/>
      <c r="AV55" s="101"/>
      <c r="AW55" s="101"/>
      <c r="AX55" s="101"/>
      <c r="AY55" s="101"/>
      <c r="AZ55" s="101"/>
      <c r="BA55" s="101"/>
      <c r="BB55" s="101"/>
      <c r="BC55" s="101"/>
      <c r="BD55" s="101"/>
      <c r="BE55" s="101"/>
      <c r="BF55" s="101"/>
      <c r="BG55" s="101"/>
      <c r="BH55" s="101"/>
      <c r="BI55" s="101"/>
      <c r="BJ55" s="101"/>
      <c r="BK55" s="101"/>
      <c r="BL55" s="101"/>
      <c r="BM55" s="101"/>
      <c r="BN55" s="101"/>
      <c r="BO55" s="101"/>
      <c r="BP55" s="101"/>
      <c r="BQ55" s="101"/>
      <c r="BR55" s="101"/>
      <c r="BS55" s="101"/>
      <c r="BT55" s="101"/>
      <c r="BU55" s="101"/>
      <c r="BV55" s="101"/>
      <c r="BW55" s="101"/>
      <c r="BX55" s="101"/>
      <c r="BY55" s="101"/>
      <c r="BZ55" s="101"/>
      <c r="CA55" s="101"/>
      <c r="CB55" s="101"/>
      <c r="CC55" s="101"/>
      <c r="CD55" s="101"/>
      <c r="CE55" s="101"/>
      <c r="CF55" s="101"/>
      <c r="CG55" s="101"/>
      <c r="CH55" s="101"/>
      <c r="CI55" s="101"/>
      <c r="CJ55" s="101"/>
      <c r="CK55" s="101"/>
      <c r="CL55" s="101"/>
      <c r="CM55" s="101"/>
      <c r="CN55" s="101"/>
      <c r="CO55" s="101"/>
      <c r="CP55" s="101"/>
      <c r="CQ55" s="101"/>
      <c r="CR55" s="101"/>
      <c r="CS55" s="101"/>
      <c r="CT55" s="101"/>
      <c r="CU55" s="101"/>
      <c r="CV55" s="101"/>
      <c r="CW55" s="101"/>
      <c r="CX55" s="101"/>
      <c r="CY55" s="101"/>
      <c r="CZ55" s="101"/>
      <c r="DA55" s="101"/>
      <c r="DB55" s="101"/>
      <c r="DC55" s="101"/>
      <c r="DD55" s="101"/>
      <c r="DE55" s="101"/>
      <c r="DF55" s="101"/>
      <c r="DG55" s="101"/>
      <c r="DH55" s="101"/>
      <c r="DI55" s="101"/>
      <c r="DJ55" s="101"/>
      <c r="DK55" s="101"/>
      <c r="DL55" s="101"/>
      <c r="DM55" s="101"/>
      <c r="DN55" s="101"/>
      <c r="DO55" s="101"/>
      <c r="DP55" s="101"/>
      <c r="DQ55" s="101"/>
      <c r="DR55" s="101"/>
      <c r="DS55" s="101"/>
      <c r="DT55" s="101"/>
      <c r="DU55" s="101"/>
      <c r="DV55" s="101"/>
      <c r="DW55" s="101"/>
      <c r="DX55" s="101"/>
      <c r="DY55" s="101"/>
      <c r="DZ55" s="101"/>
      <c r="EA55" s="101"/>
      <c r="EB55" s="101"/>
      <c r="EC55" s="101"/>
      <c r="ED55" s="101"/>
      <c r="EE55" s="101"/>
      <c r="EF55" s="101"/>
      <c r="EG55" s="101"/>
      <c r="EH55" s="101"/>
      <c r="EI55" s="101"/>
      <c r="EJ55" s="101"/>
      <c r="EK55" s="101"/>
      <c r="EL55" s="101"/>
    </row>
    <row r="56" spans="1:142" s="102" customFormat="1" ht="43.5" hidden="1" customHeight="1" x14ac:dyDescent="0.25">
      <c r="A56" s="185"/>
      <c r="B56" s="420"/>
      <c r="C56" s="15" t="s">
        <v>31</v>
      </c>
      <c r="D56" s="134"/>
      <c r="E56" s="89">
        <f t="shared" si="46"/>
        <v>24000</v>
      </c>
      <c r="F56" s="103"/>
      <c r="G56" s="103"/>
      <c r="H56" s="103"/>
      <c r="I56" s="153">
        <v>24000</v>
      </c>
      <c r="J56" s="264">
        <f t="shared" si="47"/>
        <v>24000</v>
      </c>
      <c r="K56" s="103"/>
      <c r="L56" s="103"/>
      <c r="M56" s="103"/>
      <c r="N56" s="176">
        <v>24000</v>
      </c>
      <c r="O56" s="89"/>
      <c r="P56" s="103"/>
      <c r="Q56" s="103"/>
      <c r="R56" s="103"/>
      <c r="S56" s="39"/>
      <c r="T56" s="342"/>
      <c r="U56" s="224"/>
      <c r="V56" s="224"/>
      <c r="W56" s="224"/>
      <c r="X56" s="225"/>
      <c r="Y56" s="101"/>
      <c r="Z56" s="101"/>
      <c r="AA56" s="101"/>
      <c r="AB56" s="101"/>
      <c r="AC56" s="101"/>
      <c r="AD56" s="101"/>
      <c r="AE56" s="101"/>
      <c r="AF56" s="101"/>
      <c r="AG56" s="101"/>
      <c r="AH56" s="101"/>
      <c r="AI56" s="101"/>
      <c r="AJ56" s="101"/>
      <c r="AK56" s="101"/>
      <c r="AL56" s="101"/>
      <c r="AM56" s="101"/>
      <c r="AN56" s="101"/>
      <c r="AO56" s="101"/>
      <c r="AP56" s="101"/>
      <c r="AQ56" s="101"/>
      <c r="AR56" s="101"/>
      <c r="AS56" s="101"/>
      <c r="AT56" s="101"/>
      <c r="AU56" s="101"/>
      <c r="AV56" s="101"/>
      <c r="AW56" s="101"/>
      <c r="AX56" s="101"/>
      <c r="AY56" s="101"/>
      <c r="AZ56" s="101"/>
      <c r="BA56" s="101"/>
      <c r="BB56" s="101"/>
      <c r="BC56" s="101"/>
      <c r="BD56" s="101"/>
      <c r="BE56" s="101"/>
      <c r="BF56" s="101"/>
      <c r="BG56" s="101"/>
      <c r="BH56" s="101"/>
      <c r="BI56" s="101"/>
      <c r="BJ56" s="101"/>
      <c r="BK56" s="101"/>
      <c r="BL56" s="101"/>
      <c r="BM56" s="101"/>
      <c r="BN56" s="101"/>
      <c r="BO56" s="101"/>
      <c r="BP56" s="101"/>
      <c r="BQ56" s="101"/>
      <c r="BR56" s="101"/>
      <c r="BS56" s="101"/>
      <c r="BT56" s="101"/>
      <c r="BU56" s="101"/>
      <c r="BV56" s="101"/>
      <c r="BW56" s="101"/>
      <c r="BX56" s="101"/>
      <c r="BY56" s="101"/>
      <c r="BZ56" s="101"/>
      <c r="CA56" s="101"/>
      <c r="CB56" s="101"/>
      <c r="CC56" s="101"/>
      <c r="CD56" s="101"/>
      <c r="CE56" s="101"/>
      <c r="CF56" s="101"/>
      <c r="CG56" s="101"/>
      <c r="CH56" s="101"/>
      <c r="CI56" s="101"/>
      <c r="CJ56" s="101"/>
      <c r="CK56" s="101"/>
      <c r="CL56" s="101"/>
      <c r="CM56" s="101"/>
      <c r="CN56" s="101"/>
      <c r="CO56" s="101"/>
      <c r="CP56" s="101"/>
      <c r="CQ56" s="101"/>
      <c r="CR56" s="101"/>
      <c r="CS56" s="101"/>
      <c r="CT56" s="101"/>
      <c r="CU56" s="101"/>
      <c r="CV56" s="101"/>
      <c r="CW56" s="101"/>
      <c r="CX56" s="101"/>
      <c r="CY56" s="101"/>
      <c r="CZ56" s="101"/>
      <c r="DA56" s="101"/>
      <c r="DB56" s="101"/>
      <c r="DC56" s="101"/>
      <c r="DD56" s="101"/>
      <c r="DE56" s="101"/>
      <c r="DF56" s="101"/>
      <c r="DG56" s="101"/>
      <c r="DH56" s="101"/>
      <c r="DI56" s="101"/>
      <c r="DJ56" s="101"/>
      <c r="DK56" s="101"/>
      <c r="DL56" s="101"/>
      <c r="DM56" s="101"/>
      <c r="DN56" s="101"/>
      <c r="DO56" s="101"/>
      <c r="DP56" s="101"/>
      <c r="DQ56" s="101"/>
      <c r="DR56" s="101"/>
      <c r="DS56" s="101"/>
      <c r="DT56" s="101"/>
      <c r="DU56" s="101"/>
      <c r="DV56" s="101"/>
      <c r="DW56" s="101"/>
      <c r="DX56" s="101"/>
      <c r="DY56" s="101"/>
      <c r="DZ56" s="101"/>
      <c r="EA56" s="101"/>
      <c r="EB56" s="101"/>
      <c r="EC56" s="101"/>
      <c r="ED56" s="101"/>
      <c r="EE56" s="101"/>
      <c r="EF56" s="101"/>
      <c r="EG56" s="101"/>
      <c r="EH56" s="101"/>
      <c r="EI56" s="101"/>
      <c r="EJ56" s="101"/>
      <c r="EK56" s="101"/>
      <c r="EL56" s="101"/>
    </row>
    <row r="57" spans="1:142" s="102" customFormat="1" ht="43.5" hidden="1" customHeight="1" x14ac:dyDescent="0.25">
      <c r="A57" s="185"/>
      <c r="B57" s="104" t="s">
        <v>97</v>
      </c>
      <c r="C57" s="15" t="s">
        <v>31</v>
      </c>
      <c r="D57" s="134"/>
      <c r="E57" s="89">
        <f t="shared" si="46"/>
        <v>306295</v>
      </c>
      <c r="F57" s="103"/>
      <c r="G57" s="103"/>
      <c r="H57" s="103"/>
      <c r="I57" s="153">
        <v>306295</v>
      </c>
      <c r="J57" s="89">
        <f t="shared" si="47"/>
        <v>0</v>
      </c>
      <c r="K57" s="103"/>
      <c r="L57" s="103"/>
      <c r="M57" s="103"/>
      <c r="N57" s="134"/>
      <c r="O57" s="89">
        <f t="shared" si="48"/>
        <v>0</v>
      </c>
      <c r="P57" s="103"/>
      <c r="Q57" s="103"/>
      <c r="R57" s="103"/>
      <c r="S57" s="186"/>
      <c r="T57" s="342">
        <f t="shared" si="49"/>
        <v>0</v>
      </c>
      <c r="U57" s="224">
        <v>0</v>
      </c>
      <c r="V57" s="224">
        <f t="shared" si="45"/>
        <v>0</v>
      </c>
      <c r="W57" s="224">
        <v>0</v>
      </c>
      <c r="X57" s="225">
        <v>0</v>
      </c>
      <c r="Y57" s="101"/>
      <c r="Z57" s="101"/>
      <c r="AA57" s="101"/>
      <c r="AB57" s="101"/>
      <c r="AC57" s="101"/>
      <c r="AD57" s="101"/>
      <c r="AE57" s="101"/>
      <c r="AF57" s="101"/>
      <c r="AG57" s="101"/>
      <c r="AH57" s="101"/>
      <c r="AI57" s="101"/>
      <c r="AJ57" s="101"/>
      <c r="AK57" s="101"/>
      <c r="AL57" s="101"/>
      <c r="AM57" s="101"/>
      <c r="AN57" s="101"/>
      <c r="AO57" s="101"/>
      <c r="AP57" s="101"/>
      <c r="AQ57" s="101"/>
      <c r="AR57" s="101"/>
      <c r="AS57" s="101"/>
      <c r="AT57" s="101"/>
      <c r="AU57" s="101"/>
      <c r="AV57" s="101"/>
      <c r="AW57" s="101"/>
      <c r="AX57" s="101"/>
      <c r="AY57" s="101"/>
      <c r="AZ57" s="101"/>
      <c r="BA57" s="101"/>
      <c r="BB57" s="101"/>
      <c r="BC57" s="101"/>
      <c r="BD57" s="101"/>
      <c r="BE57" s="101"/>
      <c r="BF57" s="101"/>
      <c r="BG57" s="101"/>
      <c r="BH57" s="101"/>
      <c r="BI57" s="101"/>
      <c r="BJ57" s="101"/>
      <c r="BK57" s="101"/>
      <c r="BL57" s="101"/>
      <c r="BM57" s="101"/>
      <c r="BN57" s="101"/>
      <c r="BO57" s="101"/>
      <c r="BP57" s="101"/>
      <c r="BQ57" s="101"/>
      <c r="BR57" s="101"/>
      <c r="BS57" s="101"/>
      <c r="BT57" s="101"/>
      <c r="BU57" s="101"/>
      <c r="BV57" s="101"/>
      <c r="BW57" s="101"/>
      <c r="BX57" s="101"/>
      <c r="BY57" s="101"/>
      <c r="BZ57" s="101"/>
      <c r="CA57" s="101"/>
      <c r="CB57" s="101"/>
      <c r="CC57" s="101"/>
      <c r="CD57" s="101"/>
      <c r="CE57" s="101"/>
      <c r="CF57" s="101"/>
      <c r="CG57" s="101"/>
      <c r="CH57" s="101"/>
      <c r="CI57" s="101"/>
      <c r="CJ57" s="101"/>
      <c r="CK57" s="101"/>
      <c r="CL57" s="101"/>
      <c r="CM57" s="101"/>
      <c r="CN57" s="101"/>
      <c r="CO57" s="101"/>
      <c r="CP57" s="101"/>
      <c r="CQ57" s="101"/>
      <c r="CR57" s="101"/>
      <c r="CS57" s="101"/>
      <c r="CT57" s="101"/>
      <c r="CU57" s="101"/>
      <c r="CV57" s="101"/>
      <c r="CW57" s="101"/>
      <c r="CX57" s="101"/>
      <c r="CY57" s="101"/>
      <c r="CZ57" s="101"/>
      <c r="DA57" s="101"/>
      <c r="DB57" s="101"/>
      <c r="DC57" s="101"/>
      <c r="DD57" s="101"/>
      <c r="DE57" s="101"/>
      <c r="DF57" s="101"/>
      <c r="DG57" s="101"/>
      <c r="DH57" s="101"/>
      <c r="DI57" s="101"/>
      <c r="DJ57" s="101"/>
      <c r="DK57" s="101"/>
      <c r="DL57" s="101"/>
      <c r="DM57" s="101"/>
      <c r="DN57" s="101"/>
      <c r="DO57" s="101"/>
      <c r="DP57" s="101"/>
      <c r="DQ57" s="101"/>
      <c r="DR57" s="101"/>
      <c r="DS57" s="101"/>
      <c r="DT57" s="101"/>
      <c r="DU57" s="101"/>
      <c r="DV57" s="101"/>
      <c r="DW57" s="101"/>
      <c r="DX57" s="101"/>
      <c r="DY57" s="101"/>
      <c r="DZ57" s="101"/>
      <c r="EA57" s="101"/>
      <c r="EB57" s="101"/>
      <c r="EC57" s="101"/>
      <c r="ED57" s="101"/>
      <c r="EE57" s="101"/>
      <c r="EF57" s="101"/>
      <c r="EG57" s="101"/>
      <c r="EH57" s="101"/>
      <c r="EI57" s="101"/>
      <c r="EJ57" s="101"/>
      <c r="EK57" s="101"/>
      <c r="EL57" s="101"/>
    </row>
    <row r="58" spans="1:142" s="102" customFormat="1" ht="43.5" hidden="1" customHeight="1" x14ac:dyDescent="0.25">
      <c r="A58" s="185"/>
      <c r="B58" s="104" t="s">
        <v>98</v>
      </c>
      <c r="C58" s="15" t="s">
        <v>31</v>
      </c>
      <c r="D58" s="134"/>
      <c r="E58" s="89">
        <f t="shared" si="46"/>
        <v>28206698</v>
      </c>
      <c r="F58" s="103"/>
      <c r="G58" s="103"/>
      <c r="H58" s="103"/>
      <c r="I58" s="153">
        <f>31461841-3255143</f>
        <v>28206698</v>
      </c>
      <c r="J58" s="89">
        <f t="shared" si="47"/>
        <v>0</v>
      </c>
      <c r="K58" s="103"/>
      <c r="L58" s="103"/>
      <c r="M58" s="103"/>
      <c r="N58" s="134"/>
      <c r="O58" s="89">
        <f t="shared" si="48"/>
        <v>0</v>
      </c>
      <c r="P58" s="103"/>
      <c r="Q58" s="103"/>
      <c r="R58" s="103"/>
      <c r="S58" s="186"/>
      <c r="T58" s="342">
        <f t="shared" si="49"/>
        <v>0</v>
      </c>
      <c r="U58" s="224">
        <v>0</v>
      </c>
      <c r="V58" s="224">
        <f t="shared" si="45"/>
        <v>0</v>
      </c>
      <c r="W58" s="224">
        <v>0</v>
      </c>
      <c r="X58" s="225">
        <v>0</v>
      </c>
      <c r="Y58" s="101"/>
      <c r="Z58" s="101"/>
      <c r="AA58" s="101"/>
      <c r="AB58" s="101"/>
      <c r="AC58" s="101"/>
      <c r="AD58" s="101"/>
      <c r="AE58" s="101"/>
      <c r="AF58" s="101"/>
      <c r="AG58" s="101"/>
      <c r="AH58" s="101"/>
      <c r="AI58" s="101"/>
      <c r="AJ58" s="101"/>
      <c r="AK58" s="101"/>
      <c r="AL58" s="101"/>
      <c r="AM58" s="101"/>
      <c r="AN58" s="101"/>
      <c r="AO58" s="101"/>
      <c r="AP58" s="101"/>
      <c r="AQ58" s="101"/>
      <c r="AR58" s="101"/>
      <c r="AS58" s="101"/>
      <c r="AT58" s="101"/>
      <c r="AU58" s="101"/>
      <c r="AV58" s="101"/>
      <c r="AW58" s="101"/>
      <c r="AX58" s="101"/>
      <c r="AY58" s="101"/>
      <c r="AZ58" s="101"/>
      <c r="BA58" s="101"/>
      <c r="BB58" s="101"/>
      <c r="BC58" s="101"/>
      <c r="BD58" s="101"/>
      <c r="BE58" s="101"/>
      <c r="BF58" s="101"/>
      <c r="BG58" s="101"/>
      <c r="BH58" s="101"/>
      <c r="BI58" s="101"/>
      <c r="BJ58" s="101"/>
      <c r="BK58" s="101"/>
      <c r="BL58" s="101"/>
      <c r="BM58" s="101"/>
      <c r="BN58" s="101"/>
      <c r="BO58" s="101"/>
      <c r="BP58" s="101"/>
      <c r="BQ58" s="101"/>
      <c r="BR58" s="101"/>
      <c r="BS58" s="101"/>
      <c r="BT58" s="101"/>
      <c r="BU58" s="101"/>
      <c r="BV58" s="101"/>
      <c r="BW58" s="101"/>
      <c r="BX58" s="101"/>
      <c r="BY58" s="101"/>
      <c r="BZ58" s="101"/>
      <c r="CA58" s="101"/>
      <c r="CB58" s="101"/>
      <c r="CC58" s="101"/>
      <c r="CD58" s="101"/>
      <c r="CE58" s="101"/>
      <c r="CF58" s="101"/>
      <c r="CG58" s="101"/>
      <c r="CH58" s="101"/>
      <c r="CI58" s="101"/>
      <c r="CJ58" s="101"/>
      <c r="CK58" s="101"/>
      <c r="CL58" s="101"/>
      <c r="CM58" s="101"/>
      <c r="CN58" s="101"/>
      <c r="CO58" s="101"/>
      <c r="CP58" s="101"/>
      <c r="CQ58" s="101"/>
      <c r="CR58" s="101"/>
      <c r="CS58" s="101"/>
      <c r="CT58" s="101"/>
      <c r="CU58" s="101"/>
      <c r="CV58" s="101"/>
      <c r="CW58" s="101"/>
      <c r="CX58" s="101"/>
      <c r="CY58" s="101"/>
      <c r="CZ58" s="101"/>
      <c r="DA58" s="101"/>
      <c r="DB58" s="101"/>
      <c r="DC58" s="101"/>
      <c r="DD58" s="101"/>
      <c r="DE58" s="101"/>
      <c r="DF58" s="101"/>
      <c r="DG58" s="101"/>
      <c r="DH58" s="101"/>
      <c r="DI58" s="101"/>
      <c r="DJ58" s="101"/>
      <c r="DK58" s="101"/>
      <c r="DL58" s="101"/>
      <c r="DM58" s="101"/>
      <c r="DN58" s="101"/>
      <c r="DO58" s="101"/>
      <c r="DP58" s="101"/>
      <c r="DQ58" s="101"/>
      <c r="DR58" s="101"/>
      <c r="DS58" s="101"/>
      <c r="DT58" s="101"/>
      <c r="DU58" s="101"/>
      <c r="DV58" s="101"/>
      <c r="DW58" s="101"/>
      <c r="DX58" s="101"/>
      <c r="DY58" s="101"/>
      <c r="DZ58" s="101"/>
      <c r="EA58" s="101"/>
      <c r="EB58" s="101"/>
      <c r="EC58" s="101"/>
      <c r="ED58" s="101"/>
      <c r="EE58" s="101"/>
      <c r="EF58" s="101"/>
      <c r="EG58" s="101"/>
      <c r="EH58" s="101"/>
      <c r="EI58" s="101"/>
      <c r="EJ58" s="101"/>
      <c r="EK58" s="101"/>
      <c r="EL58" s="101"/>
    </row>
    <row r="59" spans="1:142" s="102" customFormat="1" ht="43.5" hidden="1" customHeight="1" x14ac:dyDescent="0.25">
      <c r="A59" s="185"/>
      <c r="B59" s="104" t="s">
        <v>99</v>
      </c>
      <c r="C59" s="15" t="s">
        <v>31</v>
      </c>
      <c r="D59" s="134"/>
      <c r="E59" s="89">
        <f t="shared" si="46"/>
        <v>24745840</v>
      </c>
      <c r="F59" s="103"/>
      <c r="G59" s="103"/>
      <c r="H59" s="103"/>
      <c r="I59" s="153">
        <v>24745840</v>
      </c>
      <c r="J59" s="89">
        <f t="shared" si="47"/>
        <v>0</v>
      </c>
      <c r="K59" s="103"/>
      <c r="L59" s="103"/>
      <c r="M59" s="103"/>
      <c r="N59" s="134"/>
      <c r="O59" s="377">
        <f t="shared" si="48"/>
        <v>5573708.2300000004</v>
      </c>
      <c r="P59" s="8"/>
      <c r="Q59" s="8"/>
      <c r="R59" s="370"/>
      <c r="S59" s="183">
        <v>5573708.2300000004</v>
      </c>
      <c r="T59" s="342">
        <f t="shared" si="49"/>
        <v>0</v>
      </c>
      <c r="U59" s="224">
        <v>0</v>
      </c>
      <c r="V59" s="224">
        <f t="shared" si="45"/>
        <v>0</v>
      </c>
      <c r="W59" s="224">
        <v>0</v>
      </c>
      <c r="X59" s="225">
        <v>0</v>
      </c>
      <c r="Y59" s="101"/>
      <c r="Z59" s="101"/>
      <c r="AA59" s="101"/>
      <c r="AB59" s="101"/>
      <c r="AC59" s="101"/>
      <c r="AD59" s="101"/>
      <c r="AE59" s="101"/>
      <c r="AF59" s="101"/>
      <c r="AG59" s="101"/>
      <c r="AH59" s="101"/>
      <c r="AI59" s="101"/>
      <c r="AJ59" s="101"/>
      <c r="AK59" s="101"/>
      <c r="AL59" s="101"/>
      <c r="AM59" s="101"/>
      <c r="AN59" s="101"/>
      <c r="AO59" s="101"/>
      <c r="AP59" s="101"/>
      <c r="AQ59" s="101"/>
      <c r="AR59" s="101"/>
      <c r="AS59" s="101"/>
      <c r="AT59" s="101"/>
      <c r="AU59" s="101"/>
      <c r="AV59" s="101"/>
      <c r="AW59" s="101"/>
      <c r="AX59" s="101"/>
      <c r="AY59" s="101"/>
      <c r="AZ59" s="101"/>
      <c r="BA59" s="101"/>
      <c r="BB59" s="101"/>
      <c r="BC59" s="101"/>
      <c r="BD59" s="101"/>
      <c r="BE59" s="101"/>
      <c r="BF59" s="101"/>
      <c r="BG59" s="101"/>
      <c r="BH59" s="101"/>
      <c r="BI59" s="101"/>
      <c r="BJ59" s="101"/>
      <c r="BK59" s="101"/>
      <c r="BL59" s="101"/>
      <c r="BM59" s="101"/>
      <c r="BN59" s="101"/>
      <c r="BO59" s="101"/>
      <c r="BP59" s="101"/>
      <c r="BQ59" s="101"/>
      <c r="BR59" s="101"/>
      <c r="BS59" s="101"/>
      <c r="BT59" s="101"/>
      <c r="BU59" s="101"/>
      <c r="BV59" s="101"/>
      <c r="BW59" s="101"/>
      <c r="BX59" s="101"/>
      <c r="BY59" s="101"/>
      <c r="BZ59" s="101"/>
      <c r="CA59" s="101"/>
      <c r="CB59" s="101"/>
      <c r="CC59" s="101"/>
      <c r="CD59" s="101"/>
      <c r="CE59" s="101"/>
      <c r="CF59" s="101"/>
      <c r="CG59" s="101"/>
      <c r="CH59" s="101"/>
      <c r="CI59" s="101"/>
      <c r="CJ59" s="101"/>
      <c r="CK59" s="101"/>
      <c r="CL59" s="101"/>
      <c r="CM59" s="101"/>
      <c r="CN59" s="101"/>
      <c r="CO59" s="101"/>
      <c r="CP59" s="101"/>
      <c r="CQ59" s="101"/>
      <c r="CR59" s="101"/>
      <c r="CS59" s="101"/>
      <c r="CT59" s="101"/>
      <c r="CU59" s="101"/>
      <c r="CV59" s="101"/>
      <c r="CW59" s="101"/>
      <c r="CX59" s="101"/>
      <c r="CY59" s="101"/>
      <c r="CZ59" s="101"/>
      <c r="DA59" s="101"/>
      <c r="DB59" s="101"/>
      <c r="DC59" s="101"/>
      <c r="DD59" s="101"/>
      <c r="DE59" s="101"/>
      <c r="DF59" s="101"/>
      <c r="DG59" s="101"/>
      <c r="DH59" s="101"/>
      <c r="DI59" s="101"/>
      <c r="DJ59" s="101"/>
      <c r="DK59" s="101"/>
      <c r="DL59" s="101"/>
      <c r="DM59" s="101"/>
      <c r="DN59" s="101"/>
      <c r="DO59" s="101"/>
      <c r="DP59" s="101"/>
      <c r="DQ59" s="101"/>
      <c r="DR59" s="101"/>
      <c r="DS59" s="101"/>
      <c r="DT59" s="101"/>
      <c r="DU59" s="101"/>
      <c r="DV59" s="101"/>
      <c r="DW59" s="101"/>
      <c r="DX59" s="101"/>
      <c r="DY59" s="101"/>
      <c r="DZ59" s="101"/>
      <c r="EA59" s="101"/>
      <c r="EB59" s="101"/>
      <c r="EC59" s="101"/>
      <c r="ED59" s="101"/>
      <c r="EE59" s="101"/>
      <c r="EF59" s="101"/>
      <c r="EG59" s="101"/>
      <c r="EH59" s="101"/>
      <c r="EI59" s="101"/>
      <c r="EJ59" s="101"/>
      <c r="EK59" s="101"/>
      <c r="EL59" s="101"/>
    </row>
    <row r="60" spans="1:142" s="102" customFormat="1" ht="43.5" hidden="1" customHeight="1" x14ac:dyDescent="0.25">
      <c r="A60" s="185"/>
      <c r="B60" s="105" t="s">
        <v>100</v>
      </c>
      <c r="C60" s="15" t="s">
        <v>31</v>
      </c>
      <c r="D60" s="134"/>
      <c r="E60" s="89">
        <f t="shared" si="46"/>
        <v>1217142</v>
      </c>
      <c r="F60" s="103"/>
      <c r="G60" s="103"/>
      <c r="H60" s="103"/>
      <c r="I60" s="153">
        <v>1217142</v>
      </c>
      <c r="J60" s="89">
        <f t="shared" si="47"/>
        <v>0</v>
      </c>
      <c r="K60" s="103"/>
      <c r="L60" s="103"/>
      <c r="M60" s="103"/>
      <c r="N60" s="134"/>
      <c r="O60" s="369">
        <f t="shared" si="48"/>
        <v>0</v>
      </c>
      <c r="P60" s="103"/>
      <c r="Q60" s="103"/>
      <c r="R60" s="371"/>
      <c r="S60" s="186"/>
      <c r="T60" s="342">
        <f t="shared" si="49"/>
        <v>0</v>
      </c>
      <c r="U60" s="224">
        <v>0</v>
      </c>
      <c r="V60" s="224">
        <f t="shared" si="45"/>
        <v>0</v>
      </c>
      <c r="W60" s="224">
        <v>0</v>
      </c>
      <c r="X60" s="225">
        <v>0</v>
      </c>
      <c r="Y60" s="101"/>
      <c r="Z60" s="101"/>
      <c r="AA60" s="101"/>
      <c r="AB60" s="101"/>
      <c r="AC60" s="101"/>
      <c r="AD60" s="101"/>
      <c r="AE60" s="101"/>
      <c r="AF60" s="101"/>
      <c r="AG60" s="101"/>
      <c r="AH60" s="101"/>
      <c r="AI60" s="101"/>
      <c r="AJ60" s="101"/>
      <c r="AK60" s="101"/>
      <c r="AL60" s="101"/>
      <c r="AM60" s="101"/>
      <c r="AN60" s="101"/>
      <c r="AO60" s="101"/>
      <c r="AP60" s="101"/>
      <c r="AQ60" s="101"/>
      <c r="AR60" s="101"/>
      <c r="AS60" s="101"/>
      <c r="AT60" s="101"/>
      <c r="AU60" s="101"/>
      <c r="AV60" s="101"/>
      <c r="AW60" s="101"/>
      <c r="AX60" s="101"/>
      <c r="AY60" s="101"/>
      <c r="AZ60" s="101"/>
      <c r="BA60" s="101"/>
      <c r="BB60" s="101"/>
      <c r="BC60" s="101"/>
      <c r="BD60" s="101"/>
      <c r="BE60" s="101"/>
      <c r="BF60" s="101"/>
      <c r="BG60" s="101"/>
      <c r="BH60" s="101"/>
      <c r="BI60" s="101"/>
      <c r="BJ60" s="101"/>
      <c r="BK60" s="101"/>
      <c r="BL60" s="101"/>
      <c r="BM60" s="101"/>
      <c r="BN60" s="101"/>
      <c r="BO60" s="101"/>
      <c r="BP60" s="101"/>
      <c r="BQ60" s="101"/>
      <c r="BR60" s="101"/>
      <c r="BS60" s="101"/>
      <c r="BT60" s="101"/>
      <c r="BU60" s="101"/>
      <c r="BV60" s="101"/>
      <c r="BW60" s="101"/>
      <c r="BX60" s="101"/>
      <c r="BY60" s="101"/>
      <c r="BZ60" s="101"/>
      <c r="CA60" s="101"/>
      <c r="CB60" s="101"/>
      <c r="CC60" s="101"/>
      <c r="CD60" s="101"/>
      <c r="CE60" s="101"/>
      <c r="CF60" s="101"/>
      <c r="CG60" s="101"/>
      <c r="CH60" s="101"/>
      <c r="CI60" s="101"/>
      <c r="CJ60" s="101"/>
      <c r="CK60" s="101"/>
      <c r="CL60" s="101"/>
      <c r="CM60" s="101"/>
      <c r="CN60" s="101"/>
      <c r="CO60" s="101"/>
      <c r="CP60" s="101"/>
      <c r="CQ60" s="101"/>
      <c r="CR60" s="101"/>
      <c r="CS60" s="101"/>
      <c r="CT60" s="101"/>
      <c r="CU60" s="101"/>
      <c r="CV60" s="101"/>
      <c r="CW60" s="101"/>
      <c r="CX60" s="101"/>
      <c r="CY60" s="101"/>
      <c r="CZ60" s="101"/>
      <c r="DA60" s="101"/>
      <c r="DB60" s="101"/>
      <c r="DC60" s="101"/>
      <c r="DD60" s="101"/>
      <c r="DE60" s="101"/>
      <c r="DF60" s="101"/>
      <c r="DG60" s="101"/>
      <c r="DH60" s="101"/>
      <c r="DI60" s="101"/>
      <c r="DJ60" s="101"/>
      <c r="DK60" s="101"/>
      <c r="DL60" s="101"/>
      <c r="DM60" s="101"/>
      <c r="DN60" s="101"/>
      <c r="DO60" s="101"/>
      <c r="DP60" s="101"/>
      <c r="DQ60" s="101"/>
      <c r="DR60" s="101"/>
      <c r="DS60" s="101"/>
      <c r="DT60" s="101"/>
      <c r="DU60" s="101"/>
      <c r="DV60" s="101"/>
      <c r="DW60" s="101"/>
      <c r="DX60" s="101"/>
      <c r="DY60" s="101"/>
      <c r="DZ60" s="101"/>
      <c r="EA60" s="101"/>
      <c r="EB60" s="101"/>
      <c r="EC60" s="101"/>
      <c r="ED60" s="101"/>
      <c r="EE60" s="101"/>
      <c r="EF60" s="101"/>
      <c r="EG60" s="101"/>
      <c r="EH60" s="101"/>
      <c r="EI60" s="101"/>
      <c r="EJ60" s="101"/>
      <c r="EK60" s="101"/>
      <c r="EL60" s="101"/>
    </row>
    <row r="61" spans="1:142" s="102" customFormat="1" ht="43.5" hidden="1" customHeight="1" thickBot="1" x14ac:dyDescent="0.3">
      <c r="A61" s="187"/>
      <c r="B61" s="107" t="s">
        <v>101</v>
      </c>
      <c r="C61" s="79" t="s">
        <v>31</v>
      </c>
      <c r="D61" s="135"/>
      <c r="E61" s="88">
        <f t="shared" si="46"/>
        <v>575328</v>
      </c>
      <c r="F61" s="106"/>
      <c r="G61" s="106"/>
      <c r="H61" s="106"/>
      <c r="I61" s="154">
        <v>575328</v>
      </c>
      <c r="J61" s="88">
        <f t="shared" si="47"/>
        <v>0</v>
      </c>
      <c r="K61" s="106"/>
      <c r="L61" s="106"/>
      <c r="M61" s="106"/>
      <c r="N61" s="135"/>
      <c r="O61" s="327">
        <f t="shared" si="48"/>
        <v>0</v>
      </c>
      <c r="P61" s="328"/>
      <c r="Q61" s="328"/>
      <c r="R61" s="328"/>
      <c r="S61" s="329"/>
      <c r="T61" s="343">
        <f t="shared" si="49"/>
        <v>0</v>
      </c>
      <c r="U61" s="296">
        <v>0</v>
      </c>
      <c r="V61" s="296">
        <f t="shared" si="45"/>
        <v>0</v>
      </c>
      <c r="W61" s="296">
        <v>0</v>
      </c>
      <c r="X61" s="344">
        <v>0</v>
      </c>
      <c r="Y61" s="101"/>
      <c r="Z61" s="101"/>
      <c r="AA61" s="101"/>
      <c r="AB61" s="101"/>
      <c r="AC61" s="101"/>
      <c r="AD61" s="101"/>
      <c r="AE61" s="101"/>
      <c r="AF61" s="101"/>
      <c r="AG61" s="101"/>
      <c r="AH61" s="101"/>
      <c r="AI61" s="101"/>
      <c r="AJ61" s="101"/>
      <c r="AK61" s="101"/>
      <c r="AL61" s="101"/>
      <c r="AM61" s="101"/>
      <c r="AN61" s="101"/>
      <c r="AO61" s="101"/>
      <c r="AP61" s="101"/>
      <c r="AQ61" s="101"/>
      <c r="AR61" s="101"/>
      <c r="AS61" s="101"/>
      <c r="AT61" s="101"/>
      <c r="AU61" s="101"/>
      <c r="AV61" s="101"/>
      <c r="AW61" s="101"/>
      <c r="AX61" s="101"/>
      <c r="AY61" s="101"/>
      <c r="AZ61" s="101"/>
      <c r="BA61" s="101"/>
      <c r="BB61" s="101"/>
      <c r="BC61" s="101"/>
      <c r="BD61" s="101"/>
      <c r="BE61" s="101"/>
      <c r="BF61" s="101"/>
      <c r="BG61" s="101"/>
      <c r="BH61" s="101"/>
      <c r="BI61" s="101"/>
      <c r="BJ61" s="101"/>
      <c r="BK61" s="101"/>
      <c r="BL61" s="101"/>
      <c r="BM61" s="101"/>
      <c r="BN61" s="101"/>
      <c r="BO61" s="101"/>
      <c r="BP61" s="101"/>
      <c r="BQ61" s="101"/>
      <c r="BR61" s="101"/>
      <c r="BS61" s="101"/>
      <c r="BT61" s="101"/>
      <c r="BU61" s="101"/>
      <c r="BV61" s="101"/>
      <c r="BW61" s="101"/>
      <c r="BX61" s="101"/>
      <c r="BY61" s="101"/>
      <c r="BZ61" s="101"/>
      <c r="CA61" s="101"/>
      <c r="CB61" s="101"/>
      <c r="CC61" s="101"/>
      <c r="CD61" s="101"/>
      <c r="CE61" s="101"/>
      <c r="CF61" s="101"/>
      <c r="CG61" s="101"/>
      <c r="CH61" s="101"/>
      <c r="CI61" s="101"/>
      <c r="CJ61" s="101"/>
      <c r="CK61" s="101"/>
      <c r="CL61" s="101"/>
      <c r="CM61" s="101"/>
      <c r="CN61" s="101"/>
      <c r="CO61" s="101"/>
      <c r="CP61" s="101"/>
      <c r="CQ61" s="101"/>
      <c r="CR61" s="101"/>
      <c r="CS61" s="101"/>
      <c r="CT61" s="101"/>
      <c r="CU61" s="101"/>
      <c r="CV61" s="101"/>
      <c r="CW61" s="101"/>
      <c r="CX61" s="101"/>
      <c r="CY61" s="101"/>
      <c r="CZ61" s="101"/>
      <c r="DA61" s="101"/>
      <c r="DB61" s="101"/>
      <c r="DC61" s="101"/>
      <c r="DD61" s="101"/>
      <c r="DE61" s="101"/>
      <c r="DF61" s="101"/>
      <c r="DG61" s="101"/>
      <c r="DH61" s="101"/>
      <c r="DI61" s="101"/>
      <c r="DJ61" s="101"/>
      <c r="DK61" s="101"/>
      <c r="DL61" s="101"/>
      <c r="DM61" s="101"/>
      <c r="DN61" s="101"/>
      <c r="DO61" s="101"/>
      <c r="DP61" s="101"/>
      <c r="DQ61" s="101"/>
      <c r="DR61" s="101"/>
      <c r="DS61" s="101"/>
      <c r="DT61" s="101"/>
      <c r="DU61" s="101"/>
      <c r="DV61" s="101"/>
      <c r="DW61" s="101"/>
      <c r="DX61" s="101"/>
      <c r="DY61" s="101"/>
      <c r="DZ61" s="101"/>
      <c r="EA61" s="101"/>
      <c r="EB61" s="101"/>
      <c r="EC61" s="101"/>
      <c r="ED61" s="101"/>
      <c r="EE61" s="101"/>
      <c r="EF61" s="101"/>
      <c r="EG61" s="101"/>
      <c r="EH61" s="101"/>
      <c r="EI61" s="101"/>
      <c r="EJ61" s="101"/>
      <c r="EK61" s="101"/>
      <c r="EL61" s="101"/>
    </row>
    <row r="62" spans="1:142" s="110" customFormat="1" ht="25.5" hidden="1" customHeight="1" thickBot="1" x14ac:dyDescent="0.25">
      <c r="A62" s="113"/>
      <c r="B62" s="114"/>
      <c r="C62" s="115" t="s">
        <v>30</v>
      </c>
      <c r="D62" s="132" t="s">
        <v>8</v>
      </c>
      <c r="E62" s="150">
        <f t="shared" si="12"/>
        <v>27058171</v>
      </c>
      <c r="F62" s="117"/>
      <c r="G62" s="117"/>
      <c r="H62" s="117"/>
      <c r="I62" s="155">
        <f>I63+I64</f>
        <v>27058171</v>
      </c>
      <c r="J62" s="143">
        <f t="shared" si="13"/>
        <v>0</v>
      </c>
      <c r="K62" s="117"/>
      <c r="L62" s="117"/>
      <c r="M62" s="117"/>
      <c r="N62" s="177"/>
      <c r="O62" s="150">
        <f t="shared" si="10"/>
        <v>0</v>
      </c>
      <c r="P62" s="117"/>
      <c r="Q62" s="118"/>
      <c r="R62" s="118"/>
      <c r="S62" s="188"/>
      <c r="T62" s="180">
        <f t="shared" si="14"/>
        <v>0</v>
      </c>
      <c r="U62" s="119">
        <v>0</v>
      </c>
      <c r="V62" s="119">
        <f t="shared" ref="V62" si="51">SUM(V65:V67)</f>
        <v>0</v>
      </c>
      <c r="W62" s="119">
        <v>0</v>
      </c>
      <c r="X62" s="120">
        <v>0</v>
      </c>
      <c r="AA62" s="111"/>
      <c r="AC62" s="127"/>
      <c r="AD62" s="127"/>
      <c r="AE62" s="127"/>
      <c r="AF62" s="127"/>
      <c r="AG62" s="127"/>
      <c r="AH62" s="127"/>
      <c r="AI62" s="127"/>
      <c r="AJ62" s="127"/>
      <c r="AK62" s="127"/>
      <c r="AL62" s="127"/>
      <c r="AM62" s="127"/>
      <c r="AN62" s="127"/>
      <c r="AO62" s="127"/>
      <c r="AP62" s="127"/>
      <c r="AQ62" s="127"/>
      <c r="AR62" s="127"/>
      <c r="AS62" s="127"/>
      <c r="AT62" s="127"/>
      <c r="AU62" s="127"/>
      <c r="AV62" s="127"/>
      <c r="AW62" s="127"/>
      <c r="AX62" s="127"/>
      <c r="AY62" s="127"/>
      <c r="AZ62" s="127"/>
      <c r="BA62" s="127"/>
      <c r="BB62" s="127"/>
      <c r="BC62" s="127"/>
      <c r="BD62" s="127"/>
      <c r="BE62" s="127"/>
      <c r="BF62" s="127"/>
      <c r="BG62" s="127"/>
      <c r="BH62" s="127"/>
      <c r="BI62" s="127"/>
      <c r="BJ62" s="127"/>
      <c r="BK62" s="127"/>
      <c r="BL62" s="127"/>
      <c r="BM62" s="127"/>
      <c r="BN62" s="127"/>
      <c r="BO62" s="127"/>
      <c r="BP62" s="127"/>
      <c r="BQ62" s="127"/>
      <c r="BR62" s="127"/>
      <c r="BS62" s="127"/>
      <c r="BT62" s="127"/>
      <c r="BU62" s="127"/>
      <c r="BV62" s="127"/>
      <c r="BW62" s="127"/>
      <c r="BX62" s="127"/>
      <c r="BY62" s="127"/>
      <c r="BZ62" s="127"/>
      <c r="CA62" s="127"/>
      <c r="CB62" s="127"/>
      <c r="CC62" s="127"/>
      <c r="CD62" s="127"/>
      <c r="CE62" s="127"/>
      <c r="CF62" s="127"/>
      <c r="CG62" s="127"/>
      <c r="CH62" s="127"/>
      <c r="CI62" s="127"/>
      <c r="CJ62" s="127"/>
      <c r="CK62" s="127"/>
      <c r="CL62" s="127"/>
      <c r="CM62" s="127"/>
      <c r="CN62" s="127"/>
      <c r="CO62" s="127"/>
      <c r="CP62" s="127"/>
      <c r="CQ62" s="127"/>
      <c r="CR62" s="127"/>
      <c r="CS62" s="127"/>
      <c r="CT62" s="127"/>
      <c r="CU62" s="127"/>
      <c r="CV62" s="127"/>
      <c r="CW62" s="127"/>
      <c r="CX62" s="127"/>
      <c r="CY62" s="127"/>
      <c r="CZ62" s="127"/>
      <c r="DA62" s="127"/>
      <c r="DB62" s="127"/>
      <c r="DC62" s="127"/>
      <c r="DD62" s="127"/>
      <c r="DE62" s="127"/>
      <c r="DF62" s="127"/>
      <c r="DG62" s="127"/>
      <c r="DH62" s="127"/>
      <c r="DI62" s="127"/>
      <c r="DJ62" s="127"/>
      <c r="DK62" s="127"/>
      <c r="DL62" s="127"/>
      <c r="DM62" s="127"/>
      <c r="DN62" s="127"/>
      <c r="DO62" s="127"/>
      <c r="DP62" s="127"/>
      <c r="DQ62" s="127"/>
      <c r="DR62" s="127"/>
      <c r="DS62" s="127"/>
      <c r="DT62" s="127"/>
      <c r="DU62" s="127"/>
      <c r="DV62" s="127"/>
      <c r="DW62" s="127"/>
      <c r="DX62" s="127"/>
      <c r="DY62" s="127"/>
      <c r="DZ62" s="127"/>
      <c r="EA62" s="127"/>
      <c r="EB62" s="127"/>
      <c r="EC62" s="127"/>
      <c r="ED62" s="127"/>
      <c r="EE62" s="127"/>
      <c r="EF62" s="127"/>
      <c r="EG62" s="127"/>
      <c r="EH62" s="127"/>
      <c r="EI62" s="127"/>
      <c r="EJ62" s="127"/>
      <c r="EK62" s="127"/>
      <c r="EL62" s="127"/>
    </row>
    <row r="63" spans="1:142" s="5" customFormat="1" ht="47.25" hidden="1" customHeight="1" x14ac:dyDescent="0.25">
      <c r="A63" s="91"/>
      <c r="B63" s="94" t="s">
        <v>80</v>
      </c>
      <c r="C63" s="80" t="s">
        <v>30</v>
      </c>
      <c r="D63" s="133"/>
      <c r="E63" s="147">
        <f t="shared" si="12"/>
        <v>21385441</v>
      </c>
      <c r="F63" s="99"/>
      <c r="G63" s="99"/>
      <c r="H63" s="99"/>
      <c r="I63" s="156">
        <v>21385441</v>
      </c>
      <c r="J63" s="141"/>
      <c r="K63" s="99"/>
      <c r="L63" s="99"/>
      <c r="M63" s="99"/>
      <c r="N63" s="175">
        <v>1261518.8400000001</v>
      </c>
      <c r="O63" s="147"/>
      <c r="P63" s="99"/>
      <c r="Q63" s="100"/>
      <c r="R63" s="100"/>
      <c r="S63" s="183">
        <v>1261518.8400000001</v>
      </c>
      <c r="T63" s="178"/>
      <c r="U63" s="52"/>
      <c r="V63" s="52"/>
      <c r="W63" s="52"/>
      <c r="X63" s="53"/>
      <c r="AA63" s="61"/>
      <c r="AC63" s="126"/>
      <c r="AD63" s="126"/>
      <c r="AE63" s="126"/>
      <c r="AF63" s="126"/>
      <c r="AG63" s="126"/>
      <c r="AH63" s="126"/>
      <c r="AI63" s="126"/>
      <c r="AJ63" s="126"/>
      <c r="AK63" s="126"/>
      <c r="AL63" s="126"/>
      <c r="AM63" s="126"/>
      <c r="AN63" s="126"/>
      <c r="AO63" s="126"/>
      <c r="AP63" s="126"/>
      <c r="AQ63" s="126"/>
      <c r="AR63" s="126"/>
      <c r="AS63" s="126"/>
      <c r="AT63" s="126"/>
      <c r="AU63" s="126"/>
      <c r="AV63" s="126"/>
      <c r="AW63" s="126"/>
      <c r="AX63" s="126"/>
      <c r="AY63" s="126"/>
      <c r="AZ63" s="126"/>
      <c r="BA63" s="126"/>
      <c r="BB63" s="126"/>
      <c r="BC63" s="126"/>
      <c r="BD63" s="126"/>
      <c r="BE63" s="126"/>
      <c r="BF63" s="126"/>
      <c r="BG63" s="126"/>
      <c r="BH63" s="126"/>
      <c r="BI63" s="126"/>
      <c r="BJ63" s="126"/>
      <c r="BK63" s="126"/>
      <c r="BL63" s="126"/>
      <c r="BM63" s="126"/>
      <c r="BN63" s="126"/>
      <c r="BO63" s="126"/>
      <c r="BP63" s="126"/>
      <c r="BQ63" s="126"/>
      <c r="BR63" s="126"/>
      <c r="BS63" s="126"/>
      <c r="BT63" s="126"/>
      <c r="BU63" s="126"/>
      <c r="BV63" s="126"/>
      <c r="BW63" s="126"/>
      <c r="BX63" s="126"/>
      <c r="BY63" s="126"/>
      <c r="BZ63" s="126"/>
      <c r="CA63" s="126"/>
      <c r="CB63" s="126"/>
      <c r="CC63" s="126"/>
      <c r="CD63" s="126"/>
      <c r="CE63" s="126"/>
      <c r="CF63" s="126"/>
      <c r="CG63" s="126"/>
      <c r="CH63" s="126"/>
      <c r="CI63" s="126"/>
      <c r="CJ63" s="126"/>
      <c r="CK63" s="126"/>
      <c r="CL63" s="126"/>
      <c r="CM63" s="126"/>
      <c r="CN63" s="126"/>
      <c r="CO63" s="126"/>
      <c r="CP63" s="126"/>
      <c r="CQ63" s="126"/>
      <c r="CR63" s="126"/>
      <c r="CS63" s="126"/>
      <c r="CT63" s="126"/>
      <c r="CU63" s="126"/>
      <c r="CV63" s="126"/>
      <c r="CW63" s="126"/>
      <c r="CX63" s="126"/>
      <c r="CY63" s="126"/>
      <c r="CZ63" s="126"/>
      <c r="DA63" s="126"/>
      <c r="DB63" s="126"/>
      <c r="DC63" s="126"/>
      <c r="DD63" s="126"/>
      <c r="DE63" s="126"/>
      <c r="DF63" s="126"/>
      <c r="DG63" s="126"/>
      <c r="DH63" s="126"/>
      <c r="DI63" s="126"/>
      <c r="DJ63" s="126"/>
      <c r="DK63" s="126"/>
      <c r="DL63" s="126"/>
      <c r="DM63" s="126"/>
      <c r="DN63" s="126"/>
      <c r="DO63" s="126"/>
      <c r="DP63" s="126"/>
      <c r="DQ63" s="126"/>
      <c r="DR63" s="126"/>
      <c r="DS63" s="126"/>
      <c r="DT63" s="126"/>
      <c r="DU63" s="126"/>
      <c r="DV63" s="126"/>
      <c r="DW63" s="126"/>
      <c r="DX63" s="126"/>
      <c r="DY63" s="126"/>
      <c r="DZ63" s="126"/>
      <c r="EA63" s="126"/>
      <c r="EB63" s="126"/>
      <c r="EC63" s="126"/>
      <c r="ED63" s="126"/>
      <c r="EE63" s="126"/>
      <c r="EF63" s="126"/>
      <c r="EG63" s="126"/>
      <c r="EH63" s="126"/>
      <c r="EI63" s="126"/>
      <c r="EJ63" s="126"/>
      <c r="EK63" s="126"/>
      <c r="EL63" s="126"/>
    </row>
    <row r="64" spans="1:142" s="5" customFormat="1" ht="52.5" hidden="1" customHeight="1" x14ac:dyDescent="0.25">
      <c r="A64" s="90"/>
      <c r="B64" s="93" t="s">
        <v>81</v>
      </c>
      <c r="C64" s="79" t="s">
        <v>30</v>
      </c>
      <c r="D64" s="130"/>
      <c r="E64" s="147">
        <f t="shared" si="12"/>
        <v>5672730</v>
      </c>
      <c r="F64" s="21"/>
      <c r="G64" s="21"/>
      <c r="H64" s="21"/>
      <c r="I64" s="39">
        <f>3076984+2595746</f>
        <v>5672730</v>
      </c>
      <c r="J64" s="142"/>
      <c r="K64" s="21"/>
      <c r="L64" s="21"/>
      <c r="M64" s="21"/>
      <c r="N64" s="176"/>
      <c r="O64" s="89"/>
      <c r="P64" s="21"/>
      <c r="Q64" s="8"/>
      <c r="R64" s="8"/>
      <c r="S64" s="184"/>
      <c r="T64" s="179"/>
      <c r="U64" s="52"/>
      <c r="V64" s="4"/>
      <c r="W64" s="4"/>
      <c r="X64" s="36"/>
      <c r="AA64" s="61"/>
      <c r="AC64" s="126"/>
      <c r="AD64" s="126"/>
      <c r="AE64" s="126"/>
      <c r="AF64" s="126"/>
      <c r="AG64" s="126"/>
      <c r="AH64" s="126"/>
      <c r="AI64" s="126"/>
      <c r="AJ64" s="126"/>
      <c r="AK64" s="126"/>
      <c r="AL64" s="126"/>
      <c r="AM64" s="126"/>
      <c r="AN64" s="126"/>
      <c r="AO64" s="126"/>
      <c r="AP64" s="126"/>
      <c r="AQ64" s="126"/>
      <c r="AR64" s="126"/>
      <c r="AS64" s="126"/>
      <c r="AT64" s="126"/>
      <c r="AU64" s="126"/>
      <c r="AV64" s="126"/>
      <c r="AW64" s="126"/>
      <c r="AX64" s="126"/>
      <c r="AY64" s="126"/>
      <c r="AZ64" s="126"/>
      <c r="BA64" s="126"/>
      <c r="BB64" s="126"/>
      <c r="BC64" s="126"/>
      <c r="BD64" s="126"/>
      <c r="BE64" s="126"/>
      <c r="BF64" s="126"/>
      <c r="BG64" s="126"/>
      <c r="BH64" s="126"/>
      <c r="BI64" s="126"/>
      <c r="BJ64" s="126"/>
      <c r="BK64" s="126"/>
      <c r="BL64" s="126"/>
      <c r="BM64" s="126"/>
      <c r="BN64" s="126"/>
      <c r="BO64" s="126"/>
      <c r="BP64" s="126"/>
      <c r="BQ64" s="126"/>
      <c r="BR64" s="126"/>
      <c r="BS64" s="126"/>
      <c r="BT64" s="126"/>
      <c r="BU64" s="126"/>
      <c r="BV64" s="126"/>
      <c r="BW64" s="126"/>
      <c r="BX64" s="126"/>
      <c r="BY64" s="126"/>
      <c r="BZ64" s="126"/>
      <c r="CA64" s="126"/>
      <c r="CB64" s="126"/>
      <c r="CC64" s="126"/>
      <c r="CD64" s="126"/>
      <c r="CE64" s="126"/>
      <c r="CF64" s="126"/>
      <c r="CG64" s="126"/>
      <c r="CH64" s="126"/>
      <c r="CI64" s="126"/>
      <c r="CJ64" s="126"/>
      <c r="CK64" s="126"/>
      <c r="CL64" s="126"/>
      <c r="CM64" s="126"/>
      <c r="CN64" s="126"/>
      <c r="CO64" s="126"/>
      <c r="CP64" s="126"/>
      <c r="CQ64" s="126"/>
      <c r="CR64" s="126"/>
      <c r="CS64" s="126"/>
      <c r="CT64" s="126"/>
      <c r="CU64" s="126"/>
      <c r="CV64" s="126"/>
      <c r="CW64" s="126"/>
      <c r="CX64" s="126"/>
      <c r="CY64" s="126"/>
      <c r="CZ64" s="126"/>
      <c r="DA64" s="126"/>
      <c r="DB64" s="126"/>
      <c r="DC64" s="126"/>
      <c r="DD64" s="126"/>
      <c r="DE64" s="126"/>
      <c r="DF64" s="126"/>
      <c r="DG64" s="126"/>
      <c r="DH64" s="126"/>
      <c r="DI64" s="126"/>
      <c r="DJ64" s="126"/>
      <c r="DK64" s="126"/>
      <c r="DL64" s="126"/>
      <c r="DM64" s="126"/>
      <c r="DN64" s="126"/>
      <c r="DO64" s="126"/>
      <c r="DP64" s="126"/>
      <c r="DQ64" s="126"/>
      <c r="DR64" s="126"/>
      <c r="DS64" s="126"/>
      <c r="DT64" s="126"/>
      <c r="DU64" s="126"/>
      <c r="DV64" s="126"/>
      <c r="DW64" s="126"/>
      <c r="DX64" s="126"/>
      <c r="DY64" s="126"/>
      <c r="DZ64" s="126"/>
      <c r="EA64" s="126"/>
      <c r="EB64" s="126"/>
      <c r="EC64" s="126"/>
      <c r="ED64" s="126"/>
      <c r="EE64" s="126"/>
      <c r="EF64" s="126"/>
      <c r="EG64" s="126"/>
      <c r="EH64" s="126"/>
      <c r="EI64" s="126"/>
      <c r="EJ64" s="126"/>
      <c r="EK64" s="126"/>
      <c r="EL64" s="126"/>
    </row>
    <row r="65" spans="1:142" s="5" customFormat="1" ht="63" hidden="1" customHeight="1" x14ac:dyDescent="0.25">
      <c r="A65" s="90"/>
      <c r="B65" s="93" t="s">
        <v>32</v>
      </c>
      <c r="C65" s="79" t="s">
        <v>15</v>
      </c>
      <c r="D65" s="136" t="s">
        <v>16</v>
      </c>
      <c r="E65" s="147">
        <f t="shared" si="12"/>
        <v>0</v>
      </c>
      <c r="F65" s="21">
        <v>0</v>
      </c>
      <c r="G65" s="21"/>
      <c r="H65" s="21">
        <v>0</v>
      </c>
      <c r="I65" s="39">
        <v>0</v>
      </c>
      <c r="J65" s="142">
        <f t="shared" si="13"/>
        <v>0</v>
      </c>
      <c r="K65" s="21">
        <v>0</v>
      </c>
      <c r="L65" s="21"/>
      <c r="M65" s="21">
        <v>0</v>
      </c>
      <c r="N65" s="176">
        <v>0</v>
      </c>
      <c r="O65" s="89">
        <f t="shared" si="10"/>
        <v>0</v>
      </c>
      <c r="P65" s="21">
        <v>0</v>
      </c>
      <c r="Q65" s="8"/>
      <c r="R65" s="8">
        <v>0</v>
      </c>
      <c r="S65" s="184">
        <v>0</v>
      </c>
      <c r="T65" s="179">
        <f t="shared" si="14"/>
        <v>0</v>
      </c>
      <c r="U65" s="52">
        <v>0</v>
      </c>
      <c r="V65" s="4">
        <f t="shared" ref="V65" si="52">SUM(V66:V68)</f>
        <v>0</v>
      </c>
      <c r="W65" s="4">
        <v>0</v>
      </c>
      <c r="X65" s="36">
        <v>0</v>
      </c>
      <c r="AA65" s="61"/>
      <c r="AC65" s="126"/>
      <c r="AD65" s="126"/>
      <c r="AE65" s="126"/>
      <c r="AF65" s="126"/>
      <c r="AG65" s="126"/>
      <c r="AH65" s="126"/>
      <c r="AI65" s="126"/>
      <c r="AJ65" s="126"/>
      <c r="AK65" s="126"/>
      <c r="AL65" s="126"/>
      <c r="AM65" s="126"/>
      <c r="AN65" s="126"/>
      <c r="AO65" s="126"/>
      <c r="AP65" s="126"/>
      <c r="AQ65" s="126"/>
      <c r="AR65" s="126"/>
      <c r="AS65" s="126"/>
      <c r="AT65" s="126"/>
      <c r="AU65" s="126"/>
      <c r="AV65" s="126"/>
      <c r="AW65" s="126"/>
      <c r="AX65" s="126"/>
      <c r="AY65" s="126"/>
      <c r="AZ65" s="126"/>
      <c r="BA65" s="126"/>
      <c r="BB65" s="126"/>
      <c r="BC65" s="126"/>
      <c r="BD65" s="126"/>
      <c r="BE65" s="126"/>
      <c r="BF65" s="126"/>
      <c r="BG65" s="126"/>
      <c r="BH65" s="126"/>
      <c r="BI65" s="126"/>
      <c r="BJ65" s="126"/>
      <c r="BK65" s="126"/>
      <c r="BL65" s="126"/>
      <c r="BM65" s="126"/>
      <c r="BN65" s="126"/>
      <c r="BO65" s="126"/>
      <c r="BP65" s="126"/>
      <c r="BQ65" s="126"/>
      <c r="BR65" s="126"/>
      <c r="BS65" s="126"/>
      <c r="BT65" s="126"/>
      <c r="BU65" s="126"/>
      <c r="BV65" s="126"/>
      <c r="BW65" s="126"/>
      <c r="BX65" s="126"/>
      <c r="BY65" s="126"/>
      <c r="BZ65" s="126"/>
      <c r="CA65" s="126"/>
      <c r="CB65" s="126"/>
      <c r="CC65" s="126"/>
      <c r="CD65" s="126"/>
      <c r="CE65" s="126"/>
      <c r="CF65" s="126"/>
      <c r="CG65" s="126"/>
      <c r="CH65" s="126"/>
      <c r="CI65" s="126"/>
      <c r="CJ65" s="126"/>
      <c r="CK65" s="126"/>
      <c r="CL65" s="126"/>
      <c r="CM65" s="126"/>
      <c r="CN65" s="126"/>
      <c r="CO65" s="126"/>
      <c r="CP65" s="126"/>
      <c r="CQ65" s="126"/>
      <c r="CR65" s="126"/>
      <c r="CS65" s="126"/>
      <c r="CT65" s="126"/>
      <c r="CU65" s="126"/>
      <c r="CV65" s="126"/>
      <c r="CW65" s="126"/>
      <c r="CX65" s="126"/>
      <c r="CY65" s="126"/>
      <c r="CZ65" s="126"/>
      <c r="DA65" s="126"/>
      <c r="DB65" s="126"/>
      <c r="DC65" s="126"/>
      <c r="DD65" s="126"/>
      <c r="DE65" s="126"/>
      <c r="DF65" s="126"/>
      <c r="DG65" s="126"/>
      <c r="DH65" s="126"/>
      <c r="DI65" s="126"/>
      <c r="DJ65" s="126"/>
      <c r="DK65" s="126"/>
      <c r="DL65" s="126"/>
      <c r="DM65" s="126"/>
      <c r="DN65" s="126"/>
      <c r="DO65" s="126"/>
      <c r="DP65" s="126"/>
      <c r="DQ65" s="126"/>
      <c r="DR65" s="126"/>
      <c r="DS65" s="126"/>
      <c r="DT65" s="126"/>
      <c r="DU65" s="126"/>
      <c r="DV65" s="126"/>
      <c r="DW65" s="126"/>
      <c r="DX65" s="126"/>
      <c r="DY65" s="126"/>
      <c r="DZ65" s="126"/>
      <c r="EA65" s="126"/>
      <c r="EB65" s="126"/>
      <c r="EC65" s="126"/>
      <c r="ED65" s="126"/>
      <c r="EE65" s="126"/>
      <c r="EF65" s="126"/>
      <c r="EG65" s="126"/>
      <c r="EH65" s="126"/>
      <c r="EI65" s="126"/>
      <c r="EJ65" s="126"/>
      <c r="EK65" s="126"/>
      <c r="EL65" s="126"/>
    </row>
    <row r="66" spans="1:142" s="5" customFormat="1" ht="34.5" hidden="1" customHeight="1" x14ac:dyDescent="0.25">
      <c r="A66" s="90"/>
      <c r="B66" s="93"/>
      <c r="C66" s="79"/>
      <c r="D66" s="136" t="s">
        <v>8</v>
      </c>
      <c r="E66" s="147">
        <f t="shared" si="12"/>
        <v>0</v>
      </c>
      <c r="F66" s="21">
        <v>0</v>
      </c>
      <c r="G66" s="21"/>
      <c r="H66" s="21">
        <v>0</v>
      </c>
      <c r="I66" s="39">
        <v>0</v>
      </c>
      <c r="J66" s="142">
        <f t="shared" si="13"/>
        <v>0</v>
      </c>
      <c r="K66" s="21">
        <v>0</v>
      </c>
      <c r="L66" s="21"/>
      <c r="M66" s="21">
        <v>0</v>
      </c>
      <c r="N66" s="176">
        <v>0</v>
      </c>
      <c r="O66" s="89">
        <f t="shared" si="10"/>
        <v>0</v>
      </c>
      <c r="P66" s="21">
        <v>0</v>
      </c>
      <c r="Q66" s="8"/>
      <c r="R66" s="8">
        <v>0</v>
      </c>
      <c r="S66" s="184">
        <v>0</v>
      </c>
      <c r="T66" s="179">
        <f t="shared" si="14"/>
        <v>0</v>
      </c>
      <c r="U66" s="52">
        <v>0</v>
      </c>
      <c r="V66" s="4">
        <f t="shared" ref="V66" si="53">SUM(V67:V69)</f>
        <v>0</v>
      </c>
      <c r="W66" s="4">
        <v>0</v>
      </c>
      <c r="X66" s="36">
        <v>0</v>
      </c>
      <c r="AA66" s="61"/>
      <c r="AC66" s="126"/>
      <c r="AD66" s="126"/>
      <c r="AE66" s="126"/>
      <c r="AF66" s="126"/>
      <c r="AG66" s="126"/>
      <c r="AH66" s="126"/>
      <c r="AI66" s="126"/>
      <c r="AJ66" s="126"/>
      <c r="AK66" s="126"/>
      <c r="AL66" s="126"/>
      <c r="AM66" s="126"/>
      <c r="AN66" s="126"/>
      <c r="AO66" s="126"/>
      <c r="AP66" s="126"/>
      <c r="AQ66" s="126"/>
      <c r="AR66" s="126"/>
      <c r="AS66" s="126"/>
      <c r="AT66" s="126"/>
      <c r="AU66" s="126"/>
      <c r="AV66" s="126"/>
      <c r="AW66" s="126"/>
      <c r="AX66" s="126"/>
      <c r="AY66" s="126"/>
      <c r="AZ66" s="126"/>
      <c r="BA66" s="126"/>
      <c r="BB66" s="126"/>
      <c r="BC66" s="126"/>
      <c r="BD66" s="126"/>
      <c r="BE66" s="126"/>
      <c r="BF66" s="126"/>
      <c r="BG66" s="126"/>
      <c r="BH66" s="126"/>
      <c r="BI66" s="126"/>
      <c r="BJ66" s="126"/>
      <c r="BK66" s="126"/>
      <c r="BL66" s="126"/>
      <c r="BM66" s="126"/>
      <c r="BN66" s="126"/>
      <c r="BO66" s="126"/>
      <c r="BP66" s="126"/>
      <c r="BQ66" s="126"/>
      <c r="BR66" s="126"/>
      <c r="BS66" s="126"/>
      <c r="BT66" s="126"/>
      <c r="BU66" s="126"/>
      <c r="BV66" s="126"/>
      <c r="BW66" s="126"/>
      <c r="BX66" s="126"/>
      <c r="BY66" s="126"/>
      <c r="BZ66" s="126"/>
      <c r="CA66" s="126"/>
      <c r="CB66" s="126"/>
      <c r="CC66" s="126"/>
      <c r="CD66" s="126"/>
      <c r="CE66" s="126"/>
      <c r="CF66" s="126"/>
      <c r="CG66" s="126"/>
      <c r="CH66" s="126"/>
      <c r="CI66" s="126"/>
      <c r="CJ66" s="126"/>
      <c r="CK66" s="126"/>
      <c r="CL66" s="126"/>
      <c r="CM66" s="126"/>
      <c r="CN66" s="126"/>
      <c r="CO66" s="126"/>
      <c r="CP66" s="126"/>
      <c r="CQ66" s="126"/>
      <c r="CR66" s="126"/>
      <c r="CS66" s="126"/>
      <c r="CT66" s="126"/>
      <c r="CU66" s="126"/>
      <c r="CV66" s="126"/>
      <c r="CW66" s="126"/>
      <c r="CX66" s="126"/>
      <c r="CY66" s="126"/>
      <c r="CZ66" s="126"/>
      <c r="DA66" s="126"/>
      <c r="DB66" s="126"/>
      <c r="DC66" s="126"/>
      <c r="DD66" s="126"/>
      <c r="DE66" s="126"/>
      <c r="DF66" s="126"/>
      <c r="DG66" s="126"/>
      <c r="DH66" s="126"/>
      <c r="DI66" s="126"/>
      <c r="DJ66" s="126"/>
      <c r="DK66" s="126"/>
      <c r="DL66" s="126"/>
      <c r="DM66" s="126"/>
      <c r="DN66" s="126"/>
      <c r="DO66" s="126"/>
      <c r="DP66" s="126"/>
      <c r="DQ66" s="126"/>
      <c r="DR66" s="126"/>
      <c r="DS66" s="126"/>
      <c r="DT66" s="126"/>
      <c r="DU66" s="126"/>
      <c r="DV66" s="126"/>
      <c r="DW66" s="126"/>
      <c r="DX66" s="126"/>
      <c r="DY66" s="126"/>
      <c r="DZ66" s="126"/>
      <c r="EA66" s="126"/>
      <c r="EB66" s="126"/>
      <c r="EC66" s="126"/>
      <c r="ED66" s="126"/>
      <c r="EE66" s="126"/>
      <c r="EF66" s="126"/>
      <c r="EG66" s="126"/>
      <c r="EH66" s="126"/>
      <c r="EI66" s="126"/>
      <c r="EJ66" s="126"/>
      <c r="EK66" s="126"/>
      <c r="EL66" s="126"/>
    </row>
    <row r="67" spans="1:142" s="5" customFormat="1" ht="18.75" customHeight="1" x14ac:dyDescent="0.25">
      <c r="A67" s="481" t="s">
        <v>5</v>
      </c>
      <c r="B67" s="484" t="s">
        <v>33</v>
      </c>
      <c r="C67" s="487" t="s">
        <v>15</v>
      </c>
      <c r="D67" s="136" t="s">
        <v>11</v>
      </c>
      <c r="E67" s="257">
        <f t="shared" si="12"/>
        <v>103286645</v>
      </c>
      <c r="F67" s="21">
        <f t="shared" ref="F67:I67" si="54">SUM(F68:F70)</f>
        <v>0</v>
      </c>
      <c r="G67" s="21"/>
      <c r="H67" s="21">
        <f t="shared" ref="H67" si="55">SUM(H68:H70)</f>
        <v>0</v>
      </c>
      <c r="I67" s="287">
        <f t="shared" si="54"/>
        <v>103286645</v>
      </c>
      <c r="J67" s="260">
        <f t="shared" si="13"/>
        <v>64720131</v>
      </c>
      <c r="K67" s="288">
        <f t="shared" ref="K67" si="56">SUM(K68:K70)</f>
        <v>0</v>
      </c>
      <c r="L67" s="288"/>
      <c r="M67" s="288">
        <f t="shared" ref="M67:N67" si="57">SUM(M68:M70)</f>
        <v>0</v>
      </c>
      <c r="N67" s="289">
        <f t="shared" si="57"/>
        <v>64720131</v>
      </c>
      <c r="O67" s="257">
        <f t="shared" si="10"/>
        <v>42008553.009999998</v>
      </c>
      <c r="P67" s="288">
        <f t="shared" ref="P67" si="58">SUM(P68:P70)</f>
        <v>0</v>
      </c>
      <c r="Q67" s="288"/>
      <c r="R67" s="288">
        <f t="shared" ref="R67:S67" si="59">SUM(R68:R70)</f>
        <v>0</v>
      </c>
      <c r="S67" s="287">
        <f t="shared" si="59"/>
        <v>42008553.009999998</v>
      </c>
      <c r="T67" s="235">
        <f t="shared" si="14"/>
        <v>40.671814841115228</v>
      </c>
      <c r="U67" s="224">
        <v>0</v>
      </c>
      <c r="V67" s="236">
        <f t="shared" ref="V67" si="60">SUM(V68:V70)</f>
        <v>0</v>
      </c>
      <c r="W67" s="236">
        <v>0</v>
      </c>
      <c r="X67" s="237">
        <f t="shared" si="24"/>
        <v>40.671814841115228</v>
      </c>
      <c r="AA67" s="61"/>
      <c r="AC67" s="126"/>
      <c r="AD67" s="126"/>
      <c r="AE67" s="126"/>
      <c r="AF67" s="126"/>
      <c r="AG67" s="126"/>
      <c r="AH67" s="126"/>
      <c r="AI67" s="126"/>
      <c r="AJ67" s="126"/>
      <c r="AK67" s="126"/>
      <c r="AL67" s="126"/>
      <c r="AM67" s="126"/>
      <c r="AN67" s="126"/>
      <c r="AO67" s="126"/>
      <c r="AP67" s="126"/>
      <c r="AQ67" s="126"/>
      <c r="AR67" s="126"/>
      <c r="AS67" s="126"/>
      <c r="AT67" s="126"/>
      <c r="AU67" s="126"/>
      <c r="AV67" s="126"/>
      <c r="AW67" s="126"/>
      <c r="AX67" s="126"/>
      <c r="AY67" s="126"/>
      <c r="AZ67" s="126"/>
      <c r="BA67" s="126"/>
      <c r="BB67" s="126"/>
      <c r="BC67" s="126"/>
      <c r="BD67" s="126"/>
      <c r="BE67" s="126"/>
      <c r="BF67" s="126"/>
      <c r="BG67" s="126"/>
      <c r="BH67" s="126"/>
      <c r="BI67" s="126"/>
      <c r="BJ67" s="126"/>
      <c r="BK67" s="126"/>
      <c r="BL67" s="126"/>
      <c r="BM67" s="126"/>
      <c r="BN67" s="126"/>
      <c r="BO67" s="126"/>
      <c r="BP67" s="126"/>
      <c r="BQ67" s="126"/>
      <c r="BR67" s="126"/>
      <c r="BS67" s="126"/>
      <c r="BT67" s="126"/>
      <c r="BU67" s="126"/>
      <c r="BV67" s="126"/>
      <c r="BW67" s="126"/>
      <c r="BX67" s="126"/>
      <c r="BY67" s="126"/>
      <c r="BZ67" s="126"/>
      <c r="CA67" s="126"/>
      <c r="CB67" s="126"/>
      <c r="CC67" s="126"/>
      <c r="CD67" s="126"/>
      <c r="CE67" s="126"/>
      <c r="CF67" s="126"/>
      <c r="CG67" s="126"/>
      <c r="CH67" s="126"/>
      <c r="CI67" s="126"/>
      <c r="CJ67" s="126"/>
      <c r="CK67" s="126"/>
      <c r="CL67" s="126"/>
      <c r="CM67" s="126"/>
      <c r="CN67" s="126"/>
      <c r="CO67" s="126"/>
      <c r="CP67" s="126"/>
      <c r="CQ67" s="126"/>
      <c r="CR67" s="126"/>
      <c r="CS67" s="126"/>
      <c r="CT67" s="126"/>
      <c r="CU67" s="126"/>
      <c r="CV67" s="126"/>
      <c r="CW67" s="126"/>
      <c r="CX67" s="126"/>
      <c r="CY67" s="126"/>
      <c r="CZ67" s="126"/>
      <c r="DA67" s="126"/>
      <c r="DB67" s="126"/>
      <c r="DC67" s="126"/>
      <c r="DD67" s="126"/>
      <c r="DE67" s="126"/>
      <c r="DF67" s="126"/>
      <c r="DG67" s="126"/>
      <c r="DH67" s="126"/>
      <c r="DI67" s="126"/>
      <c r="DJ67" s="126"/>
      <c r="DK67" s="126"/>
      <c r="DL67" s="126"/>
      <c r="DM67" s="126"/>
      <c r="DN67" s="126"/>
      <c r="DO67" s="126"/>
      <c r="DP67" s="126"/>
      <c r="DQ67" s="126"/>
      <c r="DR67" s="126"/>
      <c r="DS67" s="126"/>
      <c r="DT67" s="126"/>
      <c r="DU67" s="126"/>
      <c r="DV67" s="126"/>
      <c r="DW67" s="126"/>
      <c r="DX67" s="126"/>
      <c r="DY67" s="126"/>
      <c r="DZ67" s="126"/>
      <c r="EA67" s="126"/>
      <c r="EB67" s="126"/>
      <c r="EC67" s="126"/>
      <c r="ED67" s="126"/>
      <c r="EE67" s="126"/>
      <c r="EF67" s="126"/>
      <c r="EG67" s="126"/>
      <c r="EH67" s="126"/>
      <c r="EI67" s="126"/>
      <c r="EJ67" s="126"/>
      <c r="EK67" s="126"/>
      <c r="EL67" s="126"/>
    </row>
    <row r="68" spans="1:142" s="5" customFormat="1" ht="21" customHeight="1" x14ac:dyDescent="0.25">
      <c r="A68" s="482"/>
      <c r="B68" s="485"/>
      <c r="C68" s="488"/>
      <c r="D68" s="136" t="s">
        <v>16</v>
      </c>
      <c r="E68" s="257">
        <f t="shared" si="12"/>
        <v>0</v>
      </c>
      <c r="F68" s="21">
        <v>0</v>
      </c>
      <c r="G68" s="21"/>
      <c r="H68" s="21">
        <v>0</v>
      </c>
      <c r="I68" s="287">
        <v>0</v>
      </c>
      <c r="J68" s="260">
        <f t="shared" si="13"/>
        <v>0</v>
      </c>
      <c r="K68" s="288">
        <v>0</v>
      </c>
      <c r="L68" s="288"/>
      <c r="M68" s="288">
        <v>0</v>
      </c>
      <c r="N68" s="289">
        <v>0</v>
      </c>
      <c r="O68" s="257">
        <f t="shared" si="10"/>
        <v>0</v>
      </c>
      <c r="P68" s="288">
        <v>0</v>
      </c>
      <c r="Q68" s="288"/>
      <c r="R68" s="288">
        <v>0</v>
      </c>
      <c r="S68" s="287">
        <v>0</v>
      </c>
      <c r="T68" s="235">
        <f t="shared" si="14"/>
        <v>0</v>
      </c>
      <c r="U68" s="224">
        <v>0</v>
      </c>
      <c r="V68" s="236">
        <f t="shared" ref="V68" si="61">SUM(V69:V79)</f>
        <v>0</v>
      </c>
      <c r="W68" s="236">
        <v>0</v>
      </c>
      <c r="X68" s="237">
        <v>0</v>
      </c>
      <c r="AA68" s="61"/>
      <c r="AC68" s="126"/>
      <c r="AD68" s="126"/>
      <c r="AE68" s="126"/>
      <c r="AF68" s="126"/>
      <c r="AG68" s="126"/>
      <c r="AH68" s="126"/>
      <c r="AI68" s="126"/>
      <c r="AJ68" s="126"/>
      <c r="AK68" s="126"/>
      <c r="AL68" s="126"/>
      <c r="AM68" s="126"/>
      <c r="AN68" s="126"/>
      <c r="AO68" s="126"/>
      <c r="AP68" s="126"/>
      <c r="AQ68" s="126"/>
      <c r="AR68" s="126"/>
      <c r="AS68" s="126"/>
      <c r="AT68" s="126"/>
      <c r="AU68" s="126"/>
      <c r="AV68" s="126"/>
      <c r="AW68" s="126"/>
      <c r="AX68" s="126"/>
      <c r="AY68" s="126"/>
      <c r="AZ68" s="126"/>
      <c r="BA68" s="126"/>
      <c r="BB68" s="126"/>
      <c r="BC68" s="126"/>
      <c r="BD68" s="126"/>
      <c r="BE68" s="126"/>
      <c r="BF68" s="126"/>
      <c r="BG68" s="126"/>
      <c r="BH68" s="126"/>
      <c r="BI68" s="126"/>
      <c r="BJ68" s="126"/>
      <c r="BK68" s="126"/>
      <c r="BL68" s="126"/>
      <c r="BM68" s="126"/>
      <c r="BN68" s="126"/>
      <c r="BO68" s="126"/>
      <c r="BP68" s="126"/>
      <c r="BQ68" s="126"/>
      <c r="BR68" s="126"/>
      <c r="BS68" s="126"/>
      <c r="BT68" s="126"/>
      <c r="BU68" s="126"/>
      <c r="BV68" s="126"/>
      <c r="BW68" s="126"/>
      <c r="BX68" s="126"/>
      <c r="BY68" s="126"/>
      <c r="BZ68" s="126"/>
      <c r="CA68" s="126"/>
      <c r="CB68" s="126"/>
      <c r="CC68" s="126"/>
      <c r="CD68" s="126"/>
      <c r="CE68" s="126"/>
      <c r="CF68" s="126"/>
      <c r="CG68" s="126"/>
      <c r="CH68" s="126"/>
      <c r="CI68" s="126"/>
      <c r="CJ68" s="126"/>
      <c r="CK68" s="126"/>
      <c r="CL68" s="126"/>
      <c r="CM68" s="126"/>
      <c r="CN68" s="126"/>
      <c r="CO68" s="126"/>
      <c r="CP68" s="126"/>
      <c r="CQ68" s="126"/>
      <c r="CR68" s="126"/>
      <c r="CS68" s="126"/>
      <c r="CT68" s="126"/>
      <c r="CU68" s="126"/>
      <c r="CV68" s="126"/>
      <c r="CW68" s="126"/>
      <c r="CX68" s="126"/>
      <c r="CY68" s="126"/>
      <c r="CZ68" s="126"/>
      <c r="DA68" s="126"/>
      <c r="DB68" s="126"/>
      <c r="DC68" s="126"/>
      <c r="DD68" s="126"/>
      <c r="DE68" s="126"/>
      <c r="DF68" s="126"/>
      <c r="DG68" s="126"/>
      <c r="DH68" s="126"/>
      <c r="DI68" s="126"/>
      <c r="DJ68" s="126"/>
      <c r="DK68" s="126"/>
      <c r="DL68" s="126"/>
      <c r="DM68" s="126"/>
      <c r="DN68" s="126"/>
      <c r="DO68" s="126"/>
      <c r="DP68" s="126"/>
      <c r="DQ68" s="126"/>
      <c r="DR68" s="126"/>
      <c r="DS68" s="126"/>
      <c r="DT68" s="126"/>
      <c r="DU68" s="126"/>
      <c r="DV68" s="126"/>
      <c r="DW68" s="126"/>
      <c r="DX68" s="126"/>
      <c r="DY68" s="126"/>
      <c r="DZ68" s="126"/>
      <c r="EA68" s="126"/>
      <c r="EB68" s="126"/>
      <c r="EC68" s="126"/>
      <c r="ED68" s="126"/>
      <c r="EE68" s="126"/>
      <c r="EF68" s="126"/>
      <c r="EG68" s="126"/>
      <c r="EH68" s="126"/>
      <c r="EI68" s="126"/>
      <c r="EJ68" s="126"/>
      <c r="EK68" s="126"/>
      <c r="EL68" s="126"/>
    </row>
    <row r="69" spans="1:142" s="5" customFormat="1" ht="18" customHeight="1" x14ac:dyDescent="0.25">
      <c r="A69" s="482"/>
      <c r="B69" s="485"/>
      <c r="C69" s="488"/>
      <c r="D69" s="136" t="s">
        <v>8</v>
      </c>
      <c r="E69" s="257">
        <f t="shared" si="12"/>
        <v>103286645</v>
      </c>
      <c r="F69" s="21">
        <v>0</v>
      </c>
      <c r="G69" s="21"/>
      <c r="H69" s="21">
        <v>0</v>
      </c>
      <c r="I69" s="287">
        <v>103286645</v>
      </c>
      <c r="J69" s="260">
        <f t="shared" si="13"/>
        <v>64720131</v>
      </c>
      <c r="K69" s="288">
        <v>0</v>
      </c>
      <c r="L69" s="288"/>
      <c r="M69" s="288">
        <v>0</v>
      </c>
      <c r="N69" s="289">
        <v>64720131</v>
      </c>
      <c r="O69" s="257">
        <f t="shared" si="10"/>
        <v>42008553.009999998</v>
      </c>
      <c r="P69" s="288">
        <v>0</v>
      </c>
      <c r="Q69" s="288"/>
      <c r="R69" s="288">
        <v>0</v>
      </c>
      <c r="S69" s="287">
        <v>42008553.009999998</v>
      </c>
      <c r="T69" s="235">
        <f t="shared" si="14"/>
        <v>40.671814841115228</v>
      </c>
      <c r="U69" s="224">
        <v>0</v>
      </c>
      <c r="V69" s="236">
        <f t="shared" ref="V69" si="62">SUM(V70:V80)</f>
        <v>0</v>
      </c>
      <c r="W69" s="236">
        <v>0</v>
      </c>
      <c r="X69" s="237">
        <f t="shared" si="24"/>
        <v>40.671814841115228</v>
      </c>
      <c r="AA69" s="61"/>
      <c r="AC69" s="126"/>
      <c r="AD69" s="126"/>
      <c r="AE69" s="126"/>
      <c r="AF69" s="126"/>
      <c r="AG69" s="126"/>
      <c r="AH69" s="126"/>
      <c r="AI69" s="126"/>
      <c r="AJ69" s="126"/>
      <c r="AK69" s="126"/>
      <c r="AL69" s="126"/>
      <c r="AM69" s="126"/>
      <c r="AN69" s="126"/>
      <c r="AO69" s="126"/>
      <c r="AP69" s="126"/>
      <c r="AQ69" s="126"/>
      <c r="AR69" s="126"/>
      <c r="AS69" s="126"/>
      <c r="AT69" s="126"/>
      <c r="AU69" s="126"/>
      <c r="AV69" s="126"/>
      <c r="AW69" s="126"/>
      <c r="AX69" s="126"/>
      <c r="AY69" s="126"/>
      <c r="AZ69" s="126"/>
      <c r="BA69" s="126"/>
      <c r="BB69" s="126"/>
      <c r="BC69" s="126"/>
      <c r="BD69" s="126"/>
      <c r="BE69" s="126"/>
      <c r="BF69" s="126"/>
      <c r="BG69" s="126"/>
      <c r="BH69" s="126"/>
      <c r="BI69" s="126"/>
      <c r="BJ69" s="126"/>
      <c r="BK69" s="126"/>
      <c r="BL69" s="126"/>
      <c r="BM69" s="126"/>
      <c r="BN69" s="126"/>
      <c r="BO69" s="126"/>
      <c r="BP69" s="126"/>
      <c r="BQ69" s="126"/>
      <c r="BR69" s="126"/>
      <c r="BS69" s="126"/>
      <c r="BT69" s="126"/>
      <c r="BU69" s="126"/>
      <c r="BV69" s="126"/>
      <c r="BW69" s="126"/>
      <c r="BX69" s="126"/>
      <c r="BY69" s="126"/>
      <c r="BZ69" s="126"/>
      <c r="CA69" s="126"/>
      <c r="CB69" s="126"/>
      <c r="CC69" s="126"/>
      <c r="CD69" s="126"/>
      <c r="CE69" s="126"/>
      <c r="CF69" s="126"/>
      <c r="CG69" s="126"/>
      <c r="CH69" s="126"/>
      <c r="CI69" s="126"/>
      <c r="CJ69" s="126"/>
      <c r="CK69" s="126"/>
      <c r="CL69" s="126"/>
      <c r="CM69" s="126"/>
      <c r="CN69" s="126"/>
      <c r="CO69" s="126"/>
      <c r="CP69" s="126"/>
      <c r="CQ69" s="126"/>
      <c r="CR69" s="126"/>
      <c r="CS69" s="126"/>
      <c r="CT69" s="126"/>
      <c r="CU69" s="126"/>
      <c r="CV69" s="126"/>
      <c r="CW69" s="126"/>
      <c r="CX69" s="126"/>
      <c r="CY69" s="126"/>
      <c r="CZ69" s="126"/>
      <c r="DA69" s="126"/>
      <c r="DB69" s="126"/>
      <c r="DC69" s="126"/>
      <c r="DD69" s="126"/>
      <c r="DE69" s="126"/>
      <c r="DF69" s="126"/>
      <c r="DG69" s="126"/>
      <c r="DH69" s="126"/>
      <c r="DI69" s="126"/>
      <c r="DJ69" s="126"/>
      <c r="DK69" s="126"/>
      <c r="DL69" s="126"/>
      <c r="DM69" s="126"/>
      <c r="DN69" s="126"/>
      <c r="DO69" s="126"/>
      <c r="DP69" s="126"/>
      <c r="DQ69" s="126"/>
      <c r="DR69" s="126"/>
      <c r="DS69" s="126"/>
      <c r="DT69" s="126"/>
      <c r="DU69" s="126"/>
      <c r="DV69" s="126"/>
      <c r="DW69" s="126"/>
      <c r="DX69" s="126"/>
      <c r="DY69" s="126"/>
      <c r="DZ69" s="126"/>
      <c r="EA69" s="126"/>
      <c r="EB69" s="126"/>
      <c r="EC69" s="126"/>
      <c r="ED69" s="126"/>
      <c r="EE69" s="126"/>
      <c r="EF69" s="126"/>
      <c r="EG69" s="126"/>
      <c r="EH69" s="126"/>
      <c r="EI69" s="126"/>
      <c r="EJ69" s="126"/>
      <c r="EK69" s="126"/>
      <c r="EL69" s="126"/>
    </row>
    <row r="70" spans="1:142" s="5" customFormat="1" ht="24" customHeight="1" thickBot="1" x14ac:dyDescent="0.3">
      <c r="A70" s="483"/>
      <c r="B70" s="486"/>
      <c r="C70" s="489"/>
      <c r="D70" s="137" t="s">
        <v>17</v>
      </c>
      <c r="E70" s="290">
        <f t="shared" si="12"/>
        <v>0</v>
      </c>
      <c r="F70" s="108">
        <v>0</v>
      </c>
      <c r="G70" s="108"/>
      <c r="H70" s="108">
        <v>0</v>
      </c>
      <c r="I70" s="291">
        <v>0</v>
      </c>
      <c r="J70" s="292">
        <f t="shared" si="13"/>
        <v>0</v>
      </c>
      <c r="K70" s="293">
        <v>0</v>
      </c>
      <c r="L70" s="293"/>
      <c r="M70" s="293">
        <v>0</v>
      </c>
      <c r="N70" s="294">
        <v>0</v>
      </c>
      <c r="O70" s="290">
        <f t="shared" si="10"/>
        <v>0</v>
      </c>
      <c r="P70" s="293">
        <v>0</v>
      </c>
      <c r="Q70" s="293"/>
      <c r="R70" s="293">
        <v>0</v>
      </c>
      <c r="S70" s="291">
        <v>0</v>
      </c>
      <c r="T70" s="295">
        <f t="shared" si="14"/>
        <v>0</v>
      </c>
      <c r="U70" s="296">
        <v>0</v>
      </c>
      <c r="V70" s="297">
        <f t="shared" ref="V70" si="63">SUM(V79:V81)</f>
        <v>0</v>
      </c>
      <c r="W70" s="297">
        <v>0</v>
      </c>
      <c r="X70" s="298">
        <v>0</v>
      </c>
      <c r="AA70" s="61"/>
      <c r="AC70" s="126"/>
      <c r="AD70" s="126"/>
      <c r="AE70" s="126"/>
      <c r="AF70" s="126"/>
      <c r="AG70" s="126"/>
      <c r="AH70" s="126"/>
      <c r="AI70" s="126"/>
      <c r="AJ70" s="126"/>
      <c r="AK70" s="126"/>
      <c r="AL70" s="126"/>
      <c r="AM70" s="126"/>
      <c r="AN70" s="126"/>
      <c r="AO70" s="126"/>
      <c r="AP70" s="126"/>
      <c r="AQ70" s="126"/>
      <c r="AR70" s="126"/>
      <c r="AS70" s="126"/>
      <c r="AT70" s="126"/>
      <c r="AU70" s="126"/>
      <c r="AV70" s="126"/>
      <c r="AW70" s="126"/>
      <c r="AX70" s="126"/>
      <c r="AY70" s="126"/>
      <c r="AZ70" s="126"/>
      <c r="BA70" s="126"/>
      <c r="BB70" s="126"/>
      <c r="BC70" s="126"/>
      <c r="BD70" s="126"/>
      <c r="BE70" s="126"/>
      <c r="BF70" s="126"/>
      <c r="BG70" s="126"/>
      <c r="BH70" s="126"/>
      <c r="BI70" s="126"/>
      <c r="BJ70" s="126"/>
      <c r="BK70" s="126"/>
      <c r="BL70" s="126"/>
      <c r="BM70" s="126"/>
      <c r="BN70" s="126"/>
      <c r="BO70" s="126"/>
      <c r="BP70" s="126"/>
      <c r="BQ70" s="126"/>
      <c r="BR70" s="126"/>
      <c r="BS70" s="126"/>
      <c r="BT70" s="126"/>
      <c r="BU70" s="126"/>
      <c r="BV70" s="126"/>
      <c r="BW70" s="126"/>
      <c r="BX70" s="126"/>
      <c r="BY70" s="126"/>
      <c r="BZ70" s="126"/>
      <c r="CA70" s="126"/>
      <c r="CB70" s="126"/>
      <c r="CC70" s="126"/>
      <c r="CD70" s="126"/>
      <c r="CE70" s="126"/>
      <c r="CF70" s="126"/>
      <c r="CG70" s="126"/>
      <c r="CH70" s="126"/>
      <c r="CI70" s="126"/>
      <c r="CJ70" s="126"/>
      <c r="CK70" s="126"/>
      <c r="CL70" s="126"/>
      <c r="CM70" s="126"/>
      <c r="CN70" s="126"/>
      <c r="CO70" s="126"/>
      <c r="CP70" s="126"/>
      <c r="CQ70" s="126"/>
      <c r="CR70" s="126"/>
      <c r="CS70" s="126"/>
      <c r="CT70" s="126"/>
      <c r="CU70" s="126"/>
      <c r="CV70" s="126"/>
      <c r="CW70" s="126"/>
      <c r="CX70" s="126"/>
      <c r="CY70" s="126"/>
      <c r="CZ70" s="126"/>
      <c r="DA70" s="126"/>
      <c r="DB70" s="126"/>
      <c r="DC70" s="126"/>
      <c r="DD70" s="126"/>
      <c r="DE70" s="126"/>
      <c r="DF70" s="126"/>
      <c r="DG70" s="126"/>
      <c r="DH70" s="126"/>
      <c r="DI70" s="126"/>
      <c r="DJ70" s="126"/>
      <c r="DK70" s="126"/>
      <c r="DL70" s="126"/>
      <c r="DM70" s="126"/>
      <c r="DN70" s="126"/>
      <c r="DO70" s="126"/>
      <c r="DP70" s="126"/>
      <c r="DQ70" s="126"/>
      <c r="DR70" s="126"/>
      <c r="DS70" s="126"/>
      <c r="DT70" s="126"/>
      <c r="DU70" s="126"/>
      <c r="DV70" s="126"/>
      <c r="DW70" s="126"/>
      <c r="DX70" s="126"/>
      <c r="DY70" s="126"/>
      <c r="DZ70" s="126"/>
      <c r="EA70" s="126"/>
      <c r="EB70" s="126"/>
      <c r="EC70" s="126"/>
      <c r="ED70" s="126"/>
      <c r="EE70" s="126"/>
      <c r="EF70" s="126"/>
      <c r="EG70" s="126"/>
      <c r="EH70" s="126"/>
      <c r="EI70" s="126"/>
      <c r="EJ70" s="126"/>
      <c r="EK70" s="126"/>
      <c r="EL70" s="126"/>
    </row>
    <row r="71" spans="1:142" s="5" customFormat="1" ht="18.75" customHeight="1" x14ac:dyDescent="0.25">
      <c r="A71" s="481" t="s">
        <v>104</v>
      </c>
      <c r="B71" s="484" t="s">
        <v>106</v>
      </c>
      <c r="C71" s="487" t="s">
        <v>15</v>
      </c>
      <c r="D71" s="136" t="s">
        <v>11</v>
      </c>
      <c r="E71" s="257">
        <f t="shared" ref="E71:E74" si="64">F71+G71+I71</f>
        <v>0</v>
      </c>
      <c r="F71" s="21">
        <f t="shared" ref="F71" si="65">SUM(F72:F74)</f>
        <v>0</v>
      </c>
      <c r="G71" s="21"/>
      <c r="H71" s="21">
        <f t="shared" ref="H71:I71" si="66">SUM(H72:H74)</f>
        <v>0</v>
      </c>
      <c r="I71" s="287">
        <f t="shared" si="66"/>
        <v>0</v>
      </c>
      <c r="J71" s="260">
        <f t="shared" ref="J71:J74" si="67">K71+L71+M71+N71</f>
        <v>0</v>
      </c>
      <c r="K71" s="288">
        <f t="shared" ref="K71" si="68">SUM(K72:K74)</f>
        <v>0</v>
      </c>
      <c r="L71" s="288"/>
      <c r="M71" s="288">
        <f t="shared" ref="M71:N71" si="69">SUM(M72:M74)</f>
        <v>0</v>
      </c>
      <c r="N71" s="289">
        <f t="shared" si="69"/>
        <v>0</v>
      </c>
      <c r="O71" s="257">
        <f t="shared" ref="O71:O74" si="70">P71+Q71+R71+S71</f>
        <v>0</v>
      </c>
      <c r="P71" s="288">
        <f t="shared" ref="P71" si="71">SUM(P72:P74)</f>
        <v>0</v>
      </c>
      <c r="Q71" s="288"/>
      <c r="R71" s="288">
        <f t="shared" ref="R71:S71" si="72">SUM(R72:R74)</f>
        <v>0</v>
      </c>
      <c r="S71" s="287">
        <f t="shared" si="72"/>
        <v>0</v>
      </c>
      <c r="T71" s="235">
        <f t="shared" ref="T71:T74" si="73">U71+V71+W71+X71</f>
        <v>0</v>
      </c>
      <c r="U71" s="224">
        <v>0</v>
      </c>
      <c r="V71" s="236">
        <f t="shared" ref="V71" si="74">SUM(V72:V74)</f>
        <v>0</v>
      </c>
      <c r="W71" s="236">
        <v>0</v>
      </c>
      <c r="X71" s="237">
        <v>0</v>
      </c>
      <c r="AA71" s="61"/>
      <c r="AC71" s="126"/>
      <c r="AD71" s="126"/>
      <c r="AE71" s="126"/>
      <c r="AF71" s="126"/>
      <c r="AG71" s="126"/>
      <c r="AH71" s="126"/>
      <c r="AI71" s="126"/>
      <c r="AJ71" s="126"/>
      <c r="AK71" s="126"/>
      <c r="AL71" s="126"/>
      <c r="AM71" s="126"/>
      <c r="AN71" s="126"/>
      <c r="AO71" s="126"/>
      <c r="AP71" s="126"/>
      <c r="AQ71" s="126"/>
      <c r="AR71" s="126"/>
      <c r="AS71" s="126"/>
      <c r="AT71" s="126"/>
      <c r="AU71" s="126"/>
      <c r="AV71" s="126"/>
      <c r="AW71" s="126"/>
      <c r="AX71" s="126"/>
      <c r="AY71" s="126"/>
      <c r="AZ71" s="126"/>
      <c r="BA71" s="126"/>
      <c r="BB71" s="126"/>
      <c r="BC71" s="126"/>
      <c r="BD71" s="126"/>
      <c r="BE71" s="126"/>
      <c r="BF71" s="126"/>
      <c r="BG71" s="126"/>
      <c r="BH71" s="126"/>
      <c r="BI71" s="126"/>
      <c r="BJ71" s="126"/>
      <c r="BK71" s="126"/>
      <c r="BL71" s="126"/>
      <c r="BM71" s="126"/>
      <c r="BN71" s="126"/>
      <c r="BO71" s="126"/>
      <c r="BP71" s="126"/>
      <c r="BQ71" s="126"/>
      <c r="BR71" s="126"/>
      <c r="BS71" s="126"/>
      <c r="BT71" s="126"/>
      <c r="BU71" s="126"/>
      <c r="BV71" s="126"/>
      <c r="BW71" s="126"/>
      <c r="BX71" s="126"/>
      <c r="BY71" s="126"/>
      <c r="BZ71" s="126"/>
      <c r="CA71" s="126"/>
      <c r="CB71" s="126"/>
      <c r="CC71" s="126"/>
      <c r="CD71" s="126"/>
      <c r="CE71" s="126"/>
      <c r="CF71" s="126"/>
      <c r="CG71" s="126"/>
      <c r="CH71" s="126"/>
      <c r="CI71" s="126"/>
      <c r="CJ71" s="126"/>
      <c r="CK71" s="126"/>
      <c r="CL71" s="126"/>
      <c r="CM71" s="126"/>
      <c r="CN71" s="126"/>
      <c r="CO71" s="126"/>
      <c r="CP71" s="126"/>
      <c r="CQ71" s="126"/>
      <c r="CR71" s="126"/>
      <c r="CS71" s="126"/>
      <c r="CT71" s="126"/>
      <c r="CU71" s="126"/>
      <c r="CV71" s="126"/>
      <c r="CW71" s="126"/>
      <c r="CX71" s="126"/>
      <c r="CY71" s="126"/>
      <c r="CZ71" s="126"/>
      <c r="DA71" s="126"/>
      <c r="DB71" s="126"/>
      <c r="DC71" s="126"/>
      <c r="DD71" s="126"/>
      <c r="DE71" s="126"/>
      <c r="DF71" s="126"/>
      <c r="DG71" s="126"/>
      <c r="DH71" s="126"/>
      <c r="DI71" s="126"/>
      <c r="DJ71" s="126"/>
      <c r="DK71" s="126"/>
      <c r="DL71" s="126"/>
      <c r="DM71" s="126"/>
      <c r="DN71" s="126"/>
      <c r="DO71" s="126"/>
      <c r="DP71" s="126"/>
      <c r="DQ71" s="126"/>
      <c r="DR71" s="126"/>
      <c r="DS71" s="126"/>
      <c r="DT71" s="126"/>
      <c r="DU71" s="126"/>
      <c r="DV71" s="126"/>
      <c r="DW71" s="126"/>
      <c r="DX71" s="126"/>
      <c r="DY71" s="126"/>
      <c r="DZ71" s="126"/>
      <c r="EA71" s="126"/>
      <c r="EB71" s="126"/>
      <c r="EC71" s="126"/>
      <c r="ED71" s="126"/>
      <c r="EE71" s="126"/>
      <c r="EF71" s="126"/>
      <c r="EG71" s="126"/>
      <c r="EH71" s="126"/>
      <c r="EI71" s="126"/>
      <c r="EJ71" s="126"/>
      <c r="EK71" s="126"/>
      <c r="EL71" s="126"/>
    </row>
    <row r="72" spans="1:142" s="5" customFormat="1" ht="21" customHeight="1" x14ac:dyDescent="0.25">
      <c r="A72" s="482"/>
      <c r="B72" s="485"/>
      <c r="C72" s="488"/>
      <c r="D72" s="136" t="s">
        <v>16</v>
      </c>
      <c r="E72" s="257">
        <f t="shared" si="64"/>
        <v>0</v>
      </c>
      <c r="F72" s="21">
        <v>0</v>
      </c>
      <c r="G72" s="21"/>
      <c r="H72" s="21">
        <v>0</v>
      </c>
      <c r="I72" s="287">
        <v>0</v>
      </c>
      <c r="J72" s="260">
        <f t="shared" si="67"/>
        <v>0</v>
      </c>
      <c r="K72" s="288">
        <v>0</v>
      </c>
      <c r="L72" s="288"/>
      <c r="M72" s="288">
        <v>0</v>
      </c>
      <c r="N72" s="289">
        <v>0</v>
      </c>
      <c r="O72" s="257">
        <f t="shared" si="70"/>
        <v>0</v>
      </c>
      <c r="P72" s="288">
        <v>0</v>
      </c>
      <c r="Q72" s="288"/>
      <c r="R72" s="288">
        <v>0</v>
      </c>
      <c r="S72" s="287">
        <v>0</v>
      </c>
      <c r="T72" s="235">
        <f t="shared" si="73"/>
        <v>0</v>
      </c>
      <c r="U72" s="224">
        <v>0</v>
      </c>
      <c r="V72" s="236">
        <f>SUM(V73:V83)</f>
        <v>0</v>
      </c>
      <c r="W72" s="236">
        <v>0</v>
      </c>
      <c r="X72" s="237">
        <v>0</v>
      </c>
      <c r="AA72" s="61"/>
      <c r="AC72" s="126"/>
      <c r="AD72" s="126"/>
      <c r="AE72" s="126"/>
      <c r="AF72" s="126"/>
      <c r="AG72" s="126"/>
      <c r="AH72" s="126"/>
      <c r="AI72" s="126"/>
      <c r="AJ72" s="126"/>
      <c r="AK72" s="126"/>
      <c r="AL72" s="126"/>
      <c r="AM72" s="126"/>
      <c r="AN72" s="126"/>
      <c r="AO72" s="126"/>
      <c r="AP72" s="126"/>
      <c r="AQ72" s="126"/>
      <c r="AR72" s="126"/>
      <c r="AS72" s="126"/>
      <c r="AT72" s="126"/>
      <c r="AU72" s="126"/>
      <c r="AV72" s="126"/>
      <c r="AW72" s="126"/>
      <c r="AX72" s="126"/>
      <c r="AY72" s="126"/>
      <c r="AZ72" s="126"/>
      <c r="BA72" s="126"/>
      <c r="BB72" s="126"/>
      <c r="BC72" s="126"/>
      <c r="BD72" s="126"/>
      <c r="BE72" s="126"/>
      <c r="BF72" s="126"/>
      <c r="BG72" s="126"/>
      <c r="BH72" s="126"/>
      <c r="BI72" s="126"/>
      <c r="BJ72" s="126"/>
      <c r="BK72" s="126"/>
      <c r="BL72" s="126"/>
      <c r="BM72" s="126"/>
      <c r="BN72" s="126"/>
      <c r="BO72" s="126"/>
      <c r="BP72" s="126"/>
      <c r="BQ72" s="126"/>
      <c r="BR72" s="126"/>
      <c r="BS72" s="126"/>
      <c r="BT72" s="126"/>
      <c r="BU72" s="126"/>
      <c r="BV72" s="126"/>
      <c r="BW72" s="126"/>
      <c r="BX72" s="126"/>
      <c r="BY72" s="126"/>
      <c r="BZ72" s="126"/>
      <c r="CA72" s="126"/>
      <c r="CB72" s="126"/>
      <c r="CC72" s="126"/>
      <c r="CD72" s="126"/>
      <c r="CE72" s="126"/>
      <c r="CF72" s="126"/>
      <c r="CG72" s="126"/>
      <c r="CH72" s="126"/>
      <c r="CI72" s="126"/>
      <c r="CJ72" s="126"/>
      <c r="CK72" s="126"/>
      <c r="CL72" s="126"/>
      <c r="CM72" s="126"/>
      <c r="CN72" s="126"/>
      <c r="CO72" s="126"/>
      <c r="CP72" s="126"/>
      <c r="CQ72" s="126"/>
      <c r="CR72" s="126"/>
      <c r="CS72" s="126"/>
      <c r="CT72" s="126"/>
      <c r="CU72" s="126"/>
      <c r="CV72" s="126"/>
      <c r="CW72" s="126"/>
      <c r="CX72" s="126"/>
      <c r="CY72" s="126"/>
      <c r="CZ72" s="126"/>
      <c r="DA72" s="126"/>
      <c r="DB72" s="126"/>
      <c r="DC72" s="126"/>
      <c r="DD72" s="126"/>
      <c r="DE72" s="126"/>
      <c r="DF72" s="126"/>
      <c r="DG72" s="126"/>
      <c r="DH72" s="126"/>
      <c r="DI72" s="126"/>
      <c r="DJ72" s="126"/>
      <c r="DK72" s="126"/>
      <c r="DL72" s="126"/>
      <c r="DM72" s="126"/>
      <c r="DN72" s="126"/>
      <c r="DO72" s="126"/>
      <c r="DP72" s="126"/>
      <c r="DQ72" s="126"/>
      <c r="DR72" s="126"/>
      <c r="DS72" s="126"/>
      <c r="DT72" s="126"/>
      <c r="DU72" s="126"/>
      <c r="DV72" s="126"/>
      <c r="DW72" s="126"/>
      <c r="DX72" s="126"/>
      <c r="DY72" s="126"/>
      <c r="DZ72" s="126"/>
      <c r="EA72" s="126"/>
      <c r="EB72" s="126"/>
      <c r="EC72" s="126"/>
      <c r="ED72" s="126"/>
      <c r="EE72" s="126"/>
      <c r="EF72" s="126"/>
      <c r="EG72" s="126"/>
      <c r="EH72" s="126"/>
      <c r="EI72" s="126"/>
      <c r="EJ72" s="126"/>
      <c r="EK72" s="126"/>
      <c r="EL72" s="126"/>
    </row>
    <row r="73" spans="1:142" s="5" customFormat="1" ht="18" customHeight="1" x14ac:dyDescent="0.25">
      <c r="A73" s="482"/>
      <c r="B73" s="485"/>
      <c r="C73" s="488"/>
      <c r="D73" s="136" t="s">
        <v>8</v>
      </c>
      <c r="E73" s="257">
        <f t="shared" si="64"/>
        <v>0</v>
      </c>
      <c r="F73" s="21">
        <v>0</v>
      </c>
      <c r="G73" s="21"/>
      <c r="H73" s="21">
        <v>0</v>
      </c>
      <c r="I73" s="287">
        <v>0</v>
      </c>
      <c r="J73" s="260">
        <f t="shared" si="67"/>
        <v>0</v>
      </c>
      <c r="K73" s="288">
        <v>0</v>
      </c>
      <c r="L73" s="288"/>
      <c r="M73" s="288">
        <v>0</v>
      </c>
      <c r="N73" s="289">
        <v>0</v>
      </c>
      <c r="O73" s="257">
        <f t="shared" si="70"/>
        <v>0</v>
      </c>
      <c r="P73" s="288">
        <v>0</v>
      </c>
      <c r="Q73" s="288"/>
      <c r="R73" s="288">
        <v>0</v>
      </c>
      <c r="S73" s="287">
        <v>0</v>
      </c>
      <c r="T73" s="235">
        <f t="shared" si="73"/>
        <v>0</v>
      </c>
      <c r="U73" s="224">
        <v>0</v>
      </c>
      <c r="V73" s="236">
        <f>SUM(V74:V84)</f>
        <v>0</v>
      </c>
      <c r="W73" s="236">
        <v>0</v>
      </c>
      <c r="X73" s="237">
        <v>0</v>
      </c>
      <c r="AA73" s="61"/>
      <c r="AC73" s="126"/>
      <c r="AD73" s="126"/>
      <c r="AE73" s="126"/>
      <c r="AF73" s="126"/>
      <c r="AG73" s="126"/>
      <c r="AH73" s="126"/>
      <c r="AI73" s="126"/>
      <c r="AJ73" s="126"/>
      <c r="AK73" s="126"/>
      <c r="AL73" s="126"/>
      <c r="AM73" s="126"/>
      <c r="AN73" s="126"/>
      <c r="AO73" s="126"/>
      <c r="AP73" s="126"/>
      <c r="AQ73" s="126"/>
      <c r="AR73" s="126"/>
      <c r="AS73" s="126"/>
      <c r="AT73" s="126"/>
      <c r="AU73" s="126"/>
      <c r="AV73" s="126"/>
      <c r="AW73" s="126"/>
      <c r="AX73" s="126"/>
      <c r="AY73" s="126"/>
      <c r="AZ73" s="126"/>
      <c r="BA73" s="126"/>
      <c r="BB73" s="126"/>
      <c r="BC73" s="126"/>
      <c r="BD73" s="126"/>
      <c r="BE73" s="126"/>
      <c r="BF73" s="126"/>
      <c r="BG73" s="126"/>
      <c r="BH73" s="126"/>
      <c r="BI73" s="126"/>
      <c r="BJ73" s="126"/>
      <c r="BK73" s="126"/>
      <c r="BL73" s="126"/>
      <c r="BM73" s="126"/>
      <c r="BN73" s="126"/>
      <c r="BO73" s="126"/>
      <c r="BP73" s="126"/>
      <c r="BQ73" s="126"/>
      <c r="BR73" s="126"/>
      <c r="BS73" s="126"/>
      <c r="BT73" s="126"/>
      <c r="BU73" s="126"/>
      <c r="BV73" s="126"/>
      <c r="BW73" s="126"/>
      <c r="BX73" s="126"/>
      <c r="BY73" s="126"/>
      <c r="BZ73" s="126"/>
      <c r="CA73" s="126"/>
      <c r="CB73" s="126"/>
      <c r="CC73" s="126"/>
      <c r="CD73" s="126"/>
      <c r="CE73" s="126"/>
      <c r="CF73" s="126"/>
      <c r="CG73" s="126"/>
      <c r="CH73" s="126"/>
      <c r="CI73" s="126"/>
      <c r="CJ73" s="126"/>
      <c r="CK73" s="126"/>
      <c r="CL73" s="126"/>
      <c r="CM73" s="126"/>
      <c r="CN73" s="126"/>
      <c r="CO73" s="126"/>
      <c r="CP73" s="126"/>
      <c r="CQ73" s="126"/>
      <c r="CR73" s="126"/>
      <c r="CS73" s="126"/>
      <c r="CT73" s="126"/>
      <c r="CU73" s="126"/>
      <c r="CV73" s="126"/>
      <c r="CW73" s="126"/>
      <c r="CX73" s="126"/>
      <c r="CY73" s="126"/>
      <c r="CZ73" s="126"/>
      <c r="DA73" s="126"/>
      <c r="DB73" s="126"/>
      <c r="DC73" s="126"/>
      <c r="DD73" s="126"/>
      <c r="DE73" s="126"/>
      <c r="DF73" s="126"/>
      <c r="DG73" s="126"/>
      <c r="DH73" s="126"/>
      <c r="DI73" s="126"/>
      <c r="DJ73" s="126"/>
      <c r="DK73" s="126"/>
      <c r="DL73" s="126"/>
      <c r="DM73" s="126"/>
      <c r="DN73" s="126"/>
      <c r="DO73" s="126"/>
      <c r="DP73" s="126"/>
      <c r="DQ73" s="126"/>
      <c r="DR73" s="126"/>
      <c r="DS73" s="126"/>
      <c r="DT73" s="126"/>
      <c r="DU73" s="126"/>
      <c r="DV73" s="126"/>
      <c r="DW73" s="126"/>
      <c r="DX73" s="126"/>
      <c r="DY73" s="126"/>
      <c r="DZ73" s="126"/>
      <c r="EA73" s="126"/>
      <c r="EB73" s="126"/>
      <c r="EC73" s="126"/>
      <c r="ED73" s="126"/>
      <c r="EE73" s="126"/>
      <c r="EF73" s="126"/>
      <c r="EG73" s="126"/>
      <c r="EH73" s="126"/>
      <c r="EI73" s="126"/>
      <c r="EJ73" s="126"/>
      <c r="EK73" s="126"/>
      <c r="EL73" s="126"/>
    </row>
    <row r="74" spans="1:142" s="5" customFormat="1" ht="24" customHeight="1" thickBot="1" x14ac:dyDescent="0.3">
      <c r="A74" s="483"/>
      <c r="B74" s="486"/>
      <c r="C74" s="489"/>
      <c r="D74" s="137" t="s">
        <v>17</v>
      </c>
      <c r="E74" s="290">
        <f t="shared" si="64"/>
        <v>0</v>
      </c>
      <c r="F74" s="108">
        <v>0</v>
      </c>
      <c r="G74" s="108"/>
      <c r="H74" s="108">
        <v>0</v>
      </c>
      <c r="I74" s="291">
        <v>0</v>
      </c>
      <c r="J74" s="292">
        <f t="shared" si="67"/>
        <v>0</v>
      </c>
      <c r="K74" s="293">
        <v>0</v>
      </c>
      <c r="L74" s="293"/>
      <c r="M74" s="293">
        <v>0</v>
      </c>
      <c r="N74" s="294">
        <v>0</v>
      </c>
      <c r="O74" s="290">
        <f t="shared" si="70"/>
        <v>0</v>
      </c>
      <c r="P74" s="293">
        <v>0</v>
      </c>
      <c r="Q74" s="293"/>
      <c r="R74" s="293">
        <v>0</v>
      </c>
      <c r="S74" s="291">
        <v>0</v>
      </c>
      <c r="T74" s="295">
        <f t="shared" si="73"/>
        <v>0</v>
      </c>
      <c r="U74" s="296">
        <v>0</v>
      </c>
      <c r="V74" s="297">
        <f t="shared" ref="V74" si="75">SUM(V83:V85)</f>
        <v>0</v>
      </c>
      <c r="W74" s="297">
        <v>0</v>
      </c>
      <c r="X74" s="298">
        <v>0</v>
      </c>
      <c r="AA74" s="61"/>
      <c r="AC74" s="126"/>
      <c r="AD74" s="126"/>
      <c r="AE74" s="126"/>
      <c r="AF74" s="126"/>
      <c r="AG74" s="126"/>
      <c r="AH74" s="126"/>
      <c r="AI74" s="126"/>
      <c r="AJ74" s="126"/>
      <c r="AK74" s="126"/>
      <c r="AL74" s="126"/>
      <c r="AM74" s="126"/>
      <c r="AN74" s="126"/>
      <c r="AO74" s="126"/>
      <c r="AP74" s="126"/>
      <c r="AQ74" s="126"/>
      <c r="AR74" s="126"/>
      <c r="AS74" s="126"/>
      <c r="AT74" s="126"/>
      <c r="AU74" s="126"/>
      <c r="AV74" s="126"/>
      <c r="AW74" s="126"/>
      <c r="AX74" s="126"/>
      <c r="AY74" s="126"/>
      <c r="AZ74" s="126"/>
      <c r="BA74" s="126"/>
      <c r="BB74" s="126"/>
      <c r="BC74" s="126"/>
      <c r="BD74" s="126"/>
      <c r="BE74" s="126"/>
      <c r="BF74" s="126"/>
      <c r="BG74" s="126"/>
      <c r="BH74" s="126"/>
      <c r="BI74" s="126"/>
      <c r="BJ74" s="126"/>
      <c r="BK74" s="126"/>
      <c r="BL74" s="126"/>
      <c r="BM74" s="126"/>
      <c r="BN74" s="126"/>
      <c r="BO74" s="126"/>
      <c r="BP74" s="126"/>
      <c r="BQ74" s="126"/>
      <c r="BR74" s="126"/>
      <c r="BS74" s="126"/>
      <c r="BT74" s="126"/>
      <c r="BU74" s="126"/>
      <c r="BV74" s="126"/>
      <c r="BW74" s="126"/>
      <c r="BX74" s="126"/>
      <c r="BY74" s="126"/>
      <c r="BZ74" s="126"/>
      <c r="CA74" s="126"/>
      <c r="CB74" s="126"/>
      <c r="CC74" s="126"/>
      <c r="CD74" s="126"/>
      <c r="CE74" s="126"/>
      <c r="CF74" s="126"/>
      <c r="CG74" s="126"/>
      <c r="CH74" s="126"/>
      <c r="CI74" s="126"/>
      <c r="CJ74" s="126"/>
      <c r="CK74" s="126"/>
      <c r="CL74" s="126"/>
      <c r="CM74" s="126"/>
      <c r="CN74" s="126"/>
      <c r="CO74" s="126"/>
      <c r="CP74" s="126"/>
      <c r="CQ74" s="126"/>
      <c r="CR74" s="126"/>
      <c r="CS74" s="126"/>
      <c r="CT74" s="126"/>
      <c r="CU74" s="126"/>
      <c r="CV74" s="126"/>
      <c r="CW74" s="126"/>
      <c r="CX74" s="126"/>
      <c r="CY74" s="126"/>
      <c r="CZ74" s="126"/>
      <c r="DA74" s="126"/>
      <c r="DB74" s="126"/>
      <c r="DC74" s="126"/>
      <c r="DD74" s="126"/>
      <c r="DE74" s="126"/>
      <c r="DF74" s="126"/>
      <c r="DG74" s="126"/>
      <c r="DH74" s="126"/>
      <c r="DI74" s="126"/>
      <c r="DJ74" s="126"/>
      <c r="DK74" s="126"/>
      <c r="DL74" s="126"/>
      <c r="DM74" s="126"/>
      <c r="DN74" s="126"/>
      <c r="DO74" s="126"/>
      <c r="DP74" s="126"/>
      <c r="DQ74" s="126"/>
      <c r="DR74" s="126"/>
      <c r="DS74" s="126"/>
      <c r="DT74" s="126"/>
      <c r="DU74" s="126"/>
      <c r="DV74" s="126"/>
      <c r="DW74" s="126"/>
      <c r="DX74" s="126"/>
      <c r="DY74" s="126"/>
      <c r="DZ74" s="126"/>
      <c r="EA74" s="126"/>
      <c r="EB74" s="126"/>
      <c r="EC74" s="126"/>
      <c r="ED74" s="126"/>
      <c r="EE74" s="126"/>
      <c r="EF74" s="126"/>
      <c r="EG74" s="126"/>
      <c r="EH74" s="126"/>
      <c r="EI74" s="126"/>
      <c r="EJ74" s="126"/>
      <c r="EK74" s="126"/>
      <c r="EL74" s="126"/>
    </row>
    <row r="75" spans="1:142" s="5" customFormat="1" ht="18.75" customHeight="1" x14ac:dyDescent="0.25">
      <c r="A75" s="481" t="s">
        <v>105</v>
      </c>
      <c r="B75" s="484" t="s">
        <v>107</v>
      </c>
      <c r="C75" s="487" t="s">
        <v>15</v>
      </c>
      <c r="D75" s="136" t="s">
        <v>11</v>
      </c>
      <c r="E75" s="257">
        <f t="shared" ref="E75:E78" si="76">F75+G75+I75</f>
        <v>346000</v>
      </c>
      <c r="F75" s="21">
        <f t="shared" ref="F75:G75" si="77">SUM(F76:F78)</f>
        <v>17300</v>
      </c>
      <c r="G75" s="21">
        <f t="shared" si="77"/>
        <v>328700</v>
      </c>
      <c r="H75" s="21">
        <f t="shared" ref="H75:I75" si="78">SUM(H76:H78)</f>
        <v>0</v>
      </c>
      <c r="I75" s="287">
        <f t="shared" si="78"/>
        <v>0</v>
      </c>
      <c r="J75" s="257">
        <f t="shared" ref="J75:J76" si="79">K75+L75+N75</f>
        <v>73700</v>
      </c>
      <c r="K75" s="21">
        <f t="shared" ref="K75:L75" si="80">SUM(K76:K78)</f>
        <v>3663</v>
      </c>
      <c r="L75" s="21">
        <f t="shared" si="80"/>
        <v>70037</v>
      </c>
      <c r="M75" s="288">
        <f t="shared" ref="M75:N75" si="81">SUM(M76:M78)</f>
        <v>0</v>
      </c>
      <c r="N75" s="289">
        <f t="shared" si="81"/>
        <v>0</v>
      </c>
      <c r="O75" s="257">
        <f t="shared" ref="O75:O78" si="82">P75+Q75+R75+S75</f>
        <v>0</v>
      </c>
      <c r="P75" s="288">
        <f t="shared" ref="P75" si="83">SUM(P76:P78)</f>
        <v>0</v>
      </c>
      <c r="Q75" s="288"/>
      <c r="R75" s="288">
        <f t="shared" ref="R75:S75" si="84">SUM(R76:R78)</f>
        <v>0</v>
      </c>
      <c r="S75" s="287">
        <f t="shared" si="84"/>
        <v>0</v>
      </c>
      <c r="T75" s="235">
        <f t="shared" ref="T75:T78" si="85">U75+V75+W75+X75</f>
        <v>0</v>
      </c>
      <c r="U75" s="224">
        <v>0</v>
      </c>
      <c r="V75" s="236">
        <f t="shared" ref="V75" si="86">SUM(V76:V78)</f>
        <v>0</v>
      </c>
      <c r="W75" s="236">
        <v>0</v>
      </c>
      <c r="X75" s="237">
        <v>0</v>
      </c>
      <c r="AA75" s="61"/>
      <c r="AC75" s="126"/>
      <c r="AD75" s="126"/>
      <c r="AE75" s="126"/>
      <c r="AF75" s="126"/>
      <c r="AG75" s="126"/>
      <c r="AH75" s="126"/>
      <c r="AI75" s="126"/>
      <c r="AJ75" s="126"/>
      <c r="AK75" s="126"/>
      <c r="AL75" s="126"/>
      <c r="AM75" s="126"/>
      <c r="AN75" s="126"/>
      <c r="AO75" s="126"/>
      <c r="AP75" s="126"/>
      <c r="AQ75" s="126"/>
      <c r="AR75" s="126"/>
      <c r="AS75" s="126"/>
      <c r="AT75" s="126"/>
      <c r="AU75" s="126"/>
      <c r="AV75" s="126"/>
      <c r="AW75" s="126"/>
      <c r="AX75" s="126"/>
      <c r="AY75" s="126"/>
      <c r="AZ75" s="126"/>
      <c r="BA75" s="126"/>
      <c r="BB75" s="126"/>
      <c r="BC75" s="126"/>
      <c r="BD75" s="126"/>
      <c r="BE75" s="126"/>
      <c r="BF75" s="126"/>
      <c r="BG75" s="126"/>
      <c r="BH75" s="126"/>
      <c r="BI75" s="126"/>
      <c r="BJ75" s="126"/>
      <c r="BK75" s="126"/>
      <c r="BL75" s="126"/>
      <c r="BM75" s="126"/>
      <c r="BN75" s="126"/>
      <c r="BO75" s="126"/>
      <c r="BP75" s="126"/>
      <c r="BQ75" s="126"/>
      <c r="BR75" s="126"/>
      <c r="BS75" s="126"/>
      <c r="BT75" s="126"/>
      <c r="BU75" s="126"/>
      <c r="BV75" s="126"/>
      <c r="BW75" s="126"/>
      <c r="BX75" s="126"/>
      <c r="BY75" s="126"/>
      <c r="BZ75" s="126"/>
      <c r="CA75" s="126"/>
      <c r="CB75" s="126"/>
      <c r="CC75" s="126"/>
      <c r="CD75" s="126"/>
      <c r="CE75" s="126"/>
      <c r="CF75" s="126"/>
      <c r="CG75" s="126"/>
      <c r="CH75" s="126"/>
      <c r="CI75" s="126"/>
      <c r="CJ75" s="126"/>
      <c r="CK75" s="126"/>
      <c r="CL75" s="126"/>
      <c r="CM75" s="126"/>
      <c r="CN75" s="126"/>
      <c r="CO75" s="126"/>
      <c r="CP75" s="126"/>
      <c r="CQ75" s="126"/>
      <c r="CR75" s="126"/>
      <c r="CS75" s="126"/>
      <c r="CT75" s="126"/>
      <c r="CU75" s="126"/>
      <c r="CV75" s="126"/>
      <c r="CW75" s="126"/>
      <c r="CX75" s="126"/>
      <c r="CY75" s="126"/>
      <c r="CZ75" s="126"/>
      <c r="DA75" s="126"/>
      <c r="DB75" s="126"/>
      <c r="DC75" s="126"/>
      <c r="DD75" s="126"/>
      <c r="DE75" s="126"/>
      <c r="DF75" s="126"/>
      <c r="DG75" s="126"/>
      <c r="DH75" s="126"/>
      <c r="DI75" s="126"/>
      <c r="DJ75" s="126"/>
      <c r="DK75" s="126"/>
      <c r="DL75" s="126"/>
      <c r="DM75" s="126"/>
      <c r="DN75" s="126"/>
      <c r="DO75" s="126"/>
      <c r="DP75" s="126"/>
      <c r="DQ75" s="126"/>
      <c r="DR75" s="126"/>
      <c r="DS75" s="126"/>
      <c r="DT75" s="126"/>
      <c r="DU75" s="126"/>
      <c r="DV75" s="126"/>
      <c r="DW75" s="126"/>
      <c r="DX75" s="126"/>
      <c r="DY75" s="126"/>
      <c r="DZ75" s="126"/>
      <c r="EA75" s="126"/>
      <c r="EB75" s="126"/>
      <c r="EC75" s="126"/>
      <c r="ED75" s="126"/>
      <c r="EE75" s="126"/>
      <c r="EF75" s="126"/>
      <c r="EG75" s="126"/>
      <c r="EH75" s="126"/>
      <c r="EI75" s="126"/>
      <c r="EJ75" s="126"/>
      <c r="EK75" s="126"/>
      <c r="EL75" s="126"/>
    </row>
    <row r="76" spans="1:142" s="5" customFormat="1" ht="21" customHeight="1" x14ac:dyDescent="0.25">
      <c r="A76" s="482"/>
      <c r="B76" s="485"/>
      <c r="C76" s="488"/>
      <c r="D76" s="136" t="s">
        <v>16</v>
      </c>
      <c r="E76" s="257">
        <f t="shared" si="76"/>
        <v>346000</v>
      </c>
      <c r="F76" s="21">
        <v>17300</v>
      </c>
      <c r="G76" s="21">
        <v>328700</v>
      </c>
      <c r="H76" s="21">
        <v>0</v>
      </c>
      <c r="I76" s="287">
        <v>0</v>
      </c>
      <c r="J76" s="257">
        <f t="shared" si="79"/>
        <v>73700</v>
      </c>
      <c r="K76" s="21">
        <v>3663</v>
      </c>
      <c r="L76" s="21">
        <v>70037</v>
      </c>
      <c r="M76" s="288">
        <v>0</v>
      </c>
      <c r="N76" s="289">
        <v>0</v>
      </c>
      <c r="O76" s="257">
        <f t="shared" si="82"/>
        <v>0</v>
      </c>
      <c r="P76" s="288">
        <v>0</v>
      </c>
      <c r="Q76" s="288"/>
      <c r="R76" s="288">
        <v>0</v>
      </c>
      <c r="S76" s="287">
        <v>0</v>
      </c>
      <c r="T76" s="235">
        <f t="shared" si="85"/>
        <v>0</v>
      </c>
      <c r="U76" s="224">
        <v>0</v>
      </c>
      <c r="V76" s="236">
        <f>SUM(V77:V87)</f>
        <v>0</v>
      </c>
      <c r="W76" s="236">
        <v>0</v>
      </c>
      <c r="X76" s="237">
        <v>0</v>
      </c>
      <c r="AA76" s="61"/>
      <c r="AC76" s="126"/>
      <c r="AD76" s="126"/>
      <c r="AE76" s="126"/>
      <c r="AF76" s="126"/>
      <c r="AG76" s="126"/>
      <c r="AH76" s="126"/>
      <c r="AI76" s="126"/>
      <c r="AJ76" s="126"/>
      <c r="AK76" s="126"/>
      <c r="AL76" s="126"/>
      <c r="AM76" s="126"/>
      <c r="AN76" s="126"/>
      <c r="AO76" s="126"/>
      <c r="AP76" s="126"/>
      <c r="AQ76" s="126"/>
      <c r="AR76" s="126"/>
      <c r="AS76" s="126"/>
      <c r="AT76" s="126"/>
      <c r="AU76" s="126"/>
      <c r="AV76" s="126"/>
      <c r="AW76" s="126"/>
      <c r="AX76" s="126"/>
      <c r="AY76" s="126"/>
      <c r="AZ76" s="126"/>
      <c r="BA76" s="126"/>
      <c r="BB76" s="126"/>
      <c r="BC76" s="126"/>
      <c r="BD76" s="126"/>
      <c r="BE76" s="126"/>
      <c r="BF76" s="126"/>
      <c r="BG76" s="126"/>
      <c r="BH76" s="126"/>
      <c r="BI76" s="126"/>
      <c r="BJ76" s="126"/>
      <c r="BK76" s="126"/>
      <c r="BL76" s="126"/>
      <c r="BM76" s="126"/>
      <c r="BN76" s="126"/>
      <c r="BO76" s="126"/>
      <c r="BP76" s="126"/>
      <c r="BQ76" s="126"/>
      <c r="BR76" s="126"/>
      <c r="BS76" s="126"/>
      <c r="BT76" s="126"/>
      <c r="BU76" s="126"/>
      <c r="BV76" s="126"/>
      <c r="BW76" s="126"/>
      <c r="BX76" s="126"/>
      <c r="BY76" s="126"/>
      <c r="BZ76" s="126"/>
      <c r="CA76" s="126"/>
      <c r="CB76" s="126"/>
      <c r="CC76" s="126"/>
      <c r="CD76" s="126"/>
      <c r="CE76" s="126"/>
      <c r="CF76" s="126"/>
      <c r="CG76" s="126"/>
      <c r="CH76" s="126"/>
      <c r="CI76" s="126"/>
      <c r="CJ76" s="126"/>
      <c r="CK76" s="126"/>
      <c r="CL76" s="126"/>
      <c r="CM76" s="126"/>
      <c r="CN76" s="126"/>
      <c r="CO76" s="126"/>
      <c r="CP76" s="126"/>
      <c r="CQ76" s="126"/>
      <c r="CR76" s="126"/>
      <c r="CS76" s="126"/>
      <c r="CT76" s="126"/>
      <c r="CU76" s="126"/>
      <c r="CV76" s="126"/>
      <c r="CW76" s="126"/>
      <c r="CX76" s="126"/>
      <c r="CY76" s="126"/>
      <c r="CZ76" s="126"/>
      <c r="DA76" s="126"/>
      <c r="DB76" s="126"/>
      <c r="DC76" s="126"/>
      <c r="DD76" s="126"/>
      <c r="DE76" s="126"/>
      <c r="DF76" s="126"/>
      <c r="DG76" s="126"/>
      <c r="DH76" s="126"/>
      <c r="DI76" s="126"/>
      <c r="DJ76" s="126"/>
      <c r="DK76" s="126"/>
      <c r="DL76" s="126"/>
      <c r="DM76" s="126"/>
      <c r="DN76" s="126"/>
      <c r="DO76" s="126"/>
      <c r="DP76" s="126"/>
      <c r="DQ76" s="126"/>
      <c r="DR76" s="126"/>
      <c r="DS76" s="126"/>
      <c r="DT76" s="126"/>
      <c r="DU76" s="126"/>
      <c r="DV76" s="126"/>
      <c r="DW76" s="126"/>
      <c r="DX76" s="126"/>
      <c r="DY76" s="126"/>
      <c r="DZ76" s="126"/>
      <c r="EA76" s="126"/>
      <c r="EB76" s="126"/>
      <c r="EC76" s="126"/>
      <c r="ED76" s="126"/>
      <c r="EE76" s="126"/>
      <c r="EF76" s="126"/>
      <c r="EG76" s="126"/>
      <c r="EH76" s="126"/>
      <c r="EI76" s="126"/>
      <c r="EJ76" s="126"/>
      <c r="EK76" s="126"/>
      <c r="EL76" s="126"/>
    </row>
    <row r="77" spans="1:142" s="5" customFormat="1" ht="18" customHeight="1" x14ac:dyDescent="0.25">
      <c r="A77" s="482"/>
      <c r="B77" s="485"/>
      <c r="C77" s="488"/>
      <c r="D77" s="136" t="s">
        <v>8</v>
      </c>
      <c r="E77" s="257">
        <f t="shared" si="76"/>
        <v>0</v>
      </c>
      <c r="F77" s="21">
        <v>0</v>
      </c>
      <c r="G77" s="21"/>
      <c r="H77" s="21">
        <v>0</v>
      </c>
      <c r="I77" s="287">
        <v>0</v>
      </c>
      <c r="J77" s="260">
        <f t="shared" ref="J77:J78" si="87">K77+L77+M77+N77</f>
        <v>0</v>
      </c>
      <c r="K77" s="288">
        <v>0</v>
      </c>
      <c r="L77" s="288"/>
      <c r="M77" s="288">
        <v>0</v>
      </c>
      <c r="N77" s="289">
        <v>0</v>
      </c>
      <c r="O77" s="257">
        <f t="shared" si="82"/>
        <v>0</v>
      </c>
      <c r="P77" s="288">
        <v>0</v>
      </c>
      <c r="Q77" s="288"/>
      <c r="R77" s="288">
        <v>0</v>
      </c>
      <c r="S77" s="287">
        <v>0</v>
      </c>
      <c r="T77" s="235">
        <f t="shared" si="85"/>
        <v>0</v>
      </c>
      <c r="U77" s="224">
        <v>0</v>
      </c>
      <c r="V77" s="236">
        <f>SUM(V78:V88)</f>
        <v>0</v>
      </c>
      <c r="W77" s="236">
        <v>0</v>
      </c>
      <c r="X77" s="237">
        <v>0</v>
      </c>
      <c r="AA77" s="67"/>
      <c r="AC77" s="126"/>
      <c r="AD77" s="126"/>
      <c r="AE77" s="126"/>
      <c r="AF77" s="126"/>
      <c r="AG77" s="126"/>
      <c r="AH77" s="126"/>
      <c r="AI77" s="126"/>
      <c r="AJ77" s="126"/>
      <c r="AK77" s="126"/>
      <c r="AL77" s="126"/>
      <c r="AM77" s="126"/>
      <c r="AN77" s="126"/>
      <c r="AO77" s="126"/>
      <c r="AP77" s="126"/>
      <c r="AQ77" s="126"/>
      <c r="AR77" s="126"/>
      <c r="AS77" s="126"/>
      <c r="AT77" s="126"/>
      <c r="AU77" s="126"/>
      <c r="AV77" s="126"/>
      <c r="AW77" s="126"/>
      <c r="AX77" s="126"/>
      <c r="AY77" s="126"/>
      <c r="AZ77" s="126"/>
      <c r="BA77" s="126"/>
      <c r="BB77" s="126"/>
      <c r="BC77" s="126"/>
      <c r="BD77" s="126"/>
      <c r="BE77" s="126"/>
      <c r="BF77" s="126"/>
      <c r="BG77" s="126"/>
      <c r="BH77" s="126"/>
      <c r="BI77" s="126"/>
      <c r="BJ77" s="126"/>
      <c r="BK77" s="126"/>
      <c r="BL77" s="126"/>
      <c r="BM77" s="126"/>
      <c r="BN77" s="126"/>
      <c r="BO77" s="126"/>
      <c r="BP77" s="126"/>
      <c r="BQ77" s="126"/>
      <c r="BR77" s="126"/>
      <c r="BS77" s="126"/>
      <c r="BT77" s="126"/>
      <c r="BU77" s="126"/>
      <c r="BV77" s="126"/>
      <c r="BW77" s="126"/>
      <c r="BX77" s="126"/>
      <c r="BY77" s="126"/>
      <c r="BZ77" s="126"/>
      <c r="CA77" s="126"/>
      <c r="CB77" s="126"/>
      <c r="CC77" s="126"/>
      <c r="CD77" s="126"/>
      <c r="CE77" s="126"/>
      <c r="CF77" s="126"/>
      <c r="CG77" s="126"/>
      <c r="CH77" s="126"/>
      <c r="CI77" s="126"/>
      <c r="CJ77" s="126"/>
      <c r="CK77" s="126"/>
      <c r="CL77" s="126"/>
      <c r="CM77" s="126"/>
      <c r="CN77" s="126"/>
      <c r="CO77" s="126"/>
      <c r="CP77" s="126"/>
      <c r="CQ77" s="126"/>
      <c r="CR77" s="126"/>
      <c r="CS77" s="126"/>
      <c r="CT77" s="126"/>
      <c r="CU77" s="126"/>
      <c r="CV77" s="126"/>
      <c r="CW77" s="126"/>
      <c r="CX77" s="126"/>
      <c r="CY77" s="126"/>
      <c r="CZ77" s="126"/>
      <c r="DA77" s="126"/>
      <c r="DB77" s="126"/>
      <c r="DC77" s="126"/>
      <c r="DD77" s="126"/>
      <c r="DE77" s="126"/>
      <c r="DF77" s="126"/>
      <c r="DG77" s="126"/>
      <c r="DH77" s="126"/>
      <c r="DI77" s="126"/>
      <c r="DJ77" s="126"/>
      <c r="DK77" s="126"/>
      <c r="DL77" s="126"/>
      <c r="DM77" s="126"/>
      <c r="DN77" s="126"/>
      <c r="DO77" s="126"/>
      <c r="DP77" s="126"/>
      <c r="DQ77" s="126"/>
      <c r="DR77" s="126"/>
      <c r="DS77" s="126"/>
      <c r="DT77" s="126"/>
      <c r="DU77" s="126"/>
      <c r="DV77" s="126"/>
      <c r="DW77" s="126"/>
      <c r="DX77" s="126"/>
      <c r="DY77" s="126"/>
      <c r="DZ77" s="126"/>
      <c r="EA77" s="126"/>
      <c r="EB77" s="126"/>
      <c r="EC77" s="126"/>
      <c r="ED77" s="126"/>
      <c r="EE77" s="126"/>
      <c r="EF77" s="126"/>
      <c r="EG77" s="126"/>
      <c r="EH77" s="126"/>
      <c r="EI77" s="126"/>
      <c r="EJ77" s="126"/>
      <c r="EK77" s="126"/>
      <c r="EL77" s="126"/>
    </row>
    <row r="78" spans="1:142" s="5" customFormat="1" ht="24" customHeight="1" thickBot="1" x14ac:dyDescent="0.3">
      <c r="A78" s="483"/>
      <c r="B78" s="486"/>
      <c r="C78" s="489"/>
      <c r="D78" s="137" t="s">
        <v>17</v>
      </c>
      <c r="E78" s="290">
        <f t="shared" si="76"/>
        <v>0</v>
      </c>
      <c r="F78" s="108">
        <v>0</v>
      </c>
      <c r="G78" s="108"/>
      <c r="H78" s="108">
        <v>0</v>
      </c>
      <c r="I78" s="291">
        <v>0</v>
      </c>
      <c r="J78" s="292">
        <f t="shared" si="87"/>
        <v>0</v>
      </c>
      <c r="K78" s="293">
        <v>0</v>
      </c>
      <c r="L78" s="293"/>
      <c r="M78" s="293">
        <v>0</v>
      </c>
      <c r="N78" s="294">
        <v>0</v>
      </c>
      <c r="O78" s="290">
        <f t="shared" si="82"/>
        <v>0</v>
      </c>
      <c r="P78" s="293">
        <v>0</v>
      </c>
      <c r="Q78" s="293"/>
      <c r="R78" s="293">
        <v>0</v>
      </c>
      <c r="S78" s="291">
        <v>0</v>
      </c>
      <c r="T78" s="295">
        <f t="shared" si="85"/>
        <v>0</v>
      </c>
      <c r="U78" s="296">
        <v>0</v>
      </c>
      <c r="V78" s="297">
        <f t="shared" ref="V78" si="88">SUM(V87:V89)</f>
        <v>0</v>
      </c>
      <c r="W78" s="297">
        <v>0</v>
      </c>
      <c r="X78" s="298">
        <v>0</v>
      </c>
      <c r="AA78" s="61"/>
      <c r="AC78" s="126"/>
      <c r="AD78" s="126"/>
      <c r="AE78" s="126"/>
      <c r="AF78" s="126"/>
      <c r="AG78" s="126"/>
      <c r="AH78" s="126"/>
      <c r="AI78" s="126"/>
      <c r="AJ78" s="126"/>
      <c r="AK78" s="126"/>
      <c r="AL78" s="126"/>
      <c r="AM78" s="126"/>
      <c r="AN78" s="126"/>
      <c r="AO78" s="126"/>
      <c r="AP78" s="126"/>
      <c r="AQ78" s="126"/>
      <c r="AR78" s="126"/>
      <c r="AS78" s="126"/>
      <c r="AT78" s="126"/>
      <c r="AU78" s="126"/>
      <c r="AV78" s="126"/>
      <c r="AW78" s="126"/>
      <c r="AX78" s="126"/>
      <c r="AY78" s="126"/>
      <c r="AZ78" s="126"/>
      <c r="BA78" s="126"/>
      <c r="BB78" s="126"/>
      <c r="BC78" s="126"/>
      <c r="BD78" s="126"/>
      <c r="BE78" s="126"/>
      <c r="BF78" s="126"/>
      <c r="BG78" s="126"/>
      <c r="BH78" s="126"/>
      <c r="BI78" s="126"/>
      <c r="BJ78" s="126"/>
      <c r="BK78" s="126"/>
      <c r="BL78" s="126"/>
      <c r="BM78" s="126"/>
      <c r="BN78" s="126"/>
      <c r="BO78" s="126"/>
      <c r="BP78" s="126"/>
      <c r="BQ78" s="126"/>
      <c r="BR78" s="126"/>
      <c r="BS78" s="126"/>
      <c r="BT78" s="126"/>
      <c r="BU78" s="126"/>
      <c r="BV78" s="126"/>
      <c r="BW78" s="126"/>
      <c r="BX78" s="126"/>
      <c r="BY78" s="126"/>
      <c r="BZ78" s="126"/>
      <c r="CA78" s="126"/>
      <c r="CB78" s="126"/>
      <c r="CC78" s="126"/>
      <c r="CD78" s="126"/>
      <c r="CE78" s="126"/>
      <c r="CF78" s="126"/>
      <c r="CG78" s="126"/>
      <c r="CH78" s="126"/>
      <c r="CI78" s="126"/>
      <c r="CJ78" s="126"/>
      <c r="CK78" s="126"/>
      <c r="CL78" s="126"/>
      <c r="CM78" s="126"/>
      <c r="CN78" s="126"/>
      <c r="CO78" s="126"/>
      <c r="CP78" s="126"/>
      <c r="CQ78" s="126"/>
      <c r="CR78" s="126"/>
      <c r="CS78" s="126"/>
      <c r="CT78" s="126"/>
      <c r="CU78" s="126"/>
      <c r="CV78" s="126"/>
      <c r="CW78" s="126"/>
      <c r="CX78" s="126"/>
      <c r="CY78" s="126"/>
      <c r="CZ78" s="126"/>
      <c r="DA78" s="126"/>
      <c r="DB78" s="126"/>
      <c r="DC78" s="126"/>
      <c r="DD78" s="126"/>
      <c r="DE78" s="126"/>
      <c r="DF78" s="126"/>
      <c r="DG78" s="126"/>
      <c r="DH78" s="126"/>
      <c r="DI78" s="126"/>
      <c r="DJ78" s="126"/>
      <c r="DK78" s="126"/>
      <c r="DL78" s="126"/>
      <c r="DM78" s="126"/>
      <c r="DN78" s="126"/>
      <c r="DO78" s="126"/>
      <c r="DP78" s="126"/>
      <c r="DQ78" s="126"/>
      <c r="DR78" s="126"/>
      <c r="DS78" s="126"/>
      <c r="DT78" s="126"/>
      <c r="DU78" s="126"/>
      <c r="DV78" s="126"/>
      <c r="DW78" s="126"/>
      <c r="DX78" s="126"/>
      <c r="DY78" s="126"/>
      <c r="DZ78" s="126"/>
      <c r="EA78" s="126"/>
      <c r="EB78" s="126"/>
      <c r="EC78" s="126"/>
      <c r="ED78" s="126"/>
      <c r="EE78" s="126"/>
      <c r="EF78" s="126"/>
      <c r="EG78" s="126"/>
      <c r="EH78" s="126"/>
      <c r="EI78" s="126"/>
      <c r="EJ78" s="126"/>
      <c r="EK78" s="126"/>
      <c r="EL78" s="126"/>
    </row>
    <row r="79" spans="1:142" s="5" customFormat="1" ht="19.5" customHeight="1" x14ac:dyDescent="0.25">
      <c r="A79" s="403"/>
      <c r="B79" s="391" t="s">
        <v>34</v>
      </c>
      <c r="C79" s="392"/>
      <c r="D79" s="138" t="s">
        <v>11</v>
      </c>
      <c r="E79" s="157">
        <f>F79+G79+I79</f>
        <v>3742450185</v>
      </c>
      <c r="F79" s="45">
        <f t="shared" ref="F79:I79" si="89">SUM(F80:F82)</f>
        <v>2921994500</v>
      </c>
      <c r="G79" s="45">
        <f t="shared" ref="G79" si="90">SUM(G80:G82)</f>
        <v>328700</v>
      </c>
      <c r="H79" s="45">
        <f t="shared" ref="H79" si="91">SUM(H80:H82)</f>
        <v>647343502</v>
      </c>
      <c r="I79" s="47">
        <f t="shared" si="89"/>
        <v>820126985</v>
      </c>
      <c r="J79" s="157">
        <f>K79+L79+N79</f>
        <v>1926915747</v>
      </c>
      <c r="K79" s="45">
        <f t="shared" ref="K79:N79" si="92">SUM(K80:K82)</f>
        <v>1549691515</v>
      </c>
      <c r="L79" s="45">
        <f t="shared" si="92"/>
        <v>70037</v>
      </c>
      <c r="M79" s="45">
        <f t="shared" si="92"/>
        <v>161835880</v>
      </c>
      <c r="N79" s="47">
        <f t="shared" si="92"/>
        <v>377154195</v>
      </c>
      <c r="O79" s="157">
        <f>P79+Q79+S79</f>
        <v>918046882.68999982</v>
      </c>
      <c r="P79" s="45">
        <f t="shared" ref="P79:S79" si="93">SUM(P80:P82)</f>
        <v>724181969.1099999</v>
      </c>
      <c r="Q79" s="45">
        <f t="shared" si="93"/>
        <v>0</v>
      </c>
      <c r="R79" s="45">
        <f t="shared" si="93"/>
        <v>7735140</v>
      </c>
      <c r="S79" s="169">
        <f t="shared" si="93"/>
        <v>193864913.57999998</v>
      </c>
      <c r="T79" s="157">
        <f>O79/E79*100</f>
        <v>24.530637344742633</v>
      </c>
      <c r="U79" s="68">
        <f>P79/F79*100</f>
        <v>24.783823826841559</v>
      </c>
      <c r="V79" s="68">
        <f t="shared" ref="V79:V82" si="94">SUM(V80:V82)</f>
        <v>0</v>
      </c>
      <c r="W79" s="68">
        <f>R79/M79*100</f>
        <v>4.7796199458364859</v>
      </c>
      <c r="X79" s="69">
        <f>S79/I79*100</f>
        <v>23.638401994539905</v>
      </c>
      <c r="AA79" s="67"/>
      <c r="AC79" s="126"/>
      <c r="AD79" s="126"/>
      <c r="AE79" s="126"/>
      <c r="AF79" s="126"/>
      <c r="AG79" s="126"/>
      <c r="AH79" s="126"/>
      <c r="AI79" s="126"/>
      <c r="AJ79" s="126"/>
      <c r="AK79" s="126"/>
      <c r="AL79" s="126"/>
      <c r="AM79" s="126"/>
      <c r="AN79" s="126"/>
      <c r="AO79" s="126"/>
      <c r="AP79" s="126"/>
      <c r="AQ79" s="126"/>
      <c r="AR79" s="126"/>
      <c r="AS79" s="126"/>
      <c r="AT79" s="126"/>
      <c r="AU79" s="126"/>
      <c r="AV79" s="126"/>
      <c r="AW79" s="126"/>
      <c r="AX79" s="126"/>
      <c r="AY79" s="126"/>
      <c r="AZ79" s="126"/>
      <c r="BA79" s="126"/>
      <c r="BB79" s="126"/>
      <c r="BC79" s="126"/>
      <c r="BD79" s="126"/>
      <c r="BE79" s="126"/>
      <c r="BF79" s="126"/>
      <c r="BG79" s="126"/>
      <c r="BH79" s="126"/>
      <c r="BI79" s="126"/>
      <c r="BJ79" s="126"/>
      <c r="BK79" s="126"/>
      <c r="BL79" s="126"/>
      <c r="BM79" s="126"/>
      <c r="BN79" s="126"/>
      <c r="BO79" s="126"/>
      <c r="BP79" s="126"/>
      <c r="BQ79" s="126"/>
      <c r="BR79" s="126"/>
      <c r="BS79" s="126"/>
      <c r="BT79" s="126"/>
      <c r="BU79" s="126"/>
      <c r="BV79" s="126"/>
      <c r="BW79" s="126"/>
      <c r="BX79" s="126"/>
      <c r="BY79" s="126"/>
      <c r="BZ79" s="126"/>
      <c r="CA79" s="126"/>
      <c r="CB79" s="126"/>
      <c r="CC79" s="126"/>
      <c r="CD79" s="126"/>
      <c r="CE79" s="126"/>
      <c r="CF79" s="126"/>
      <c r="CG79" s="126"/>
      <c r="CH79" s="126"/>
      <c r="CI79" s="126"/>
      <c r="CJ79" s="126"/>
      <c r="CK79" s="126"/>
      <c r="CL79" s="126"/>
      <c r="CM79" s="126"/>
      <c r="CN79" s="126"/>
      <c r="CO79" s="126"/>
      <c r="CP79" s="126"/>
      <c r="CQ79" s="126"/>
      <c r="CR79" s="126"/>
      <c r="CS79" s="126"/>
      <c r="CT79" s="126"/>
      <c r="CU79" s="126"/>
      <c r="CV79" s="126"/>
      <c r="CW79" s="126"/>
      <c r="CX79" s="126"/>
      <c r="CY79" s="126"/>
      <c r="CZ79" s="126"/>
      <c r="DA79" s="126"/>
      <c r="DB79" s="126"/>
      <c r="DC79" s="126"/>
      <c r="DD79" s="126"/>
      <c r="DE79" s="126"/>
      <c r="DF79" s="126"/>
      <c r="DG79" s="126"/>
      <c r="DH79" s="126"/>
      <c r="DI79" s="126"/>
      <c r="DJ79" s="126"/>
      <c r="DK79" s="126"/>
      <c r="DL79" s="126"/>
      <c r="DM79" s="126"/>
      <c r="DN79" s="126"/>
      <c r="DO79" s="126"/>
      <c r="DP79" s="126"/>
      <c r="DQ79" s="126"/>
      <c r="DR79" s="126"/>
      <c r="DS79" s="126"/>
      <c r="DT79" s="126"/>
      <c r="DU79" s="126"/>
      <c r="DV79" s="126"/>
      <c r="DW79" s="126"/>
      <c r="DX79" s="126"/>
      <c r="DY79" s="126"/>
      <c r="DZ79" s="126"/>
      <c r="EA79" s="126"/>
      <c r="EB79" s="126"/>
      <c r="EC79" s="126"/>
      <c r="ED79" s="126"/>
      <c r="EE79" s="126"/>
      <c r="EF79" s="126"/>
      <c r="EG79" s="126"/>
      <c r="EH79" s="126"/>
      <c r="EI79" s="126"/>
      <c r="EJ79" s="126"/>
      <c r="EK79" s="126"/>
      <c r="EL79" s="126"/>
    </row>
    <row r="80" spans="1:142" s="5" customFormat="1" ht="18" customHeight="1" x14ac:dyDescent="0.25">
      <c r="A80" s="404"/>
      <c r="B80" s="393"/>
      <c r="C80" s="394"/>
      <c r="D80" s="139" t="s">
        <v>16</v>
      </c>
      <c r="E80" s="158">
        <f t="shared" ref="E80:E82" si="95">F80+G80+I80</f>
        <v>2922323200</v>
      </c>
      <c r="F80" s="26">
        <f>F9+F31+F35+F68+F72+F76</f>
        <v>2921994500</v>
      </c>
      <c r="G80" s="26">
        <f t="shared" ref="G80:I80" si="96">G9+G31+G35+G68+G72+G76</f>
        <v>328700</v>
      </c>
      <c r="H80" s="26">
        <f t="shared" si="96"/>
        <v>323671751</v>
      </c>
      <c r="I80" s="26">
        <f t="shared" si="96"/>
        <v>0</v>
      </c>
      <c r="J80" s="158">
        <f t="shared" ref="J80:J82" si="97">K80+L80+N80</f>
        <v>1549761552</v>
      </c>
      <c r="K80" s="26">
        <f>K9+K31+K35+K68+K72+K76</f>
        <v>1549691515</v>
      </c>
      <c r="L80" s="26">
        <f t="shared" ref="L80:N80" si="98">L9+L31+L35+L68+L72+L76</f>
        <v>70037</v>
      </c>
      <c r="M80" s="26">
        <f t="shared" si="98"/>
        <v>80917940</v>
      </c>
      <c r="N80" s="26">
        <f t="shared" si="98"/>
        <v>0</v>
      </c>
      <c r="O80" s="158">
        <f t="shared" ref="O80:O82" si="99">P80+Q80+S80</f>
        <v>724181969.1099999</v>
      </c>
      <c r="P80" s="26">
        <f>P9+P31+P35+P68+P72+P76</f>
        <v>724181969.1099999</v>
      </c>
      <c r="Q80" s="26">
        <f t="shared" ref="Q80:S80" si="100">Q9+Q31+Q35+Q68+Q72+Q76</f>
        <v>0</v>
      </c>
      <c r="R80" s="26">
        <f t="shared" si="100"/>
        <v>3867570</v>
      </c>
      <c r="S80" s="170">
        <f t="shared" si="100"/>
        <v>0</v>
      </c>
      <c r="T80" s="159">
        <f>O80/E80*100</f>
        <v>24.781036167046818</v>
      </c>
      <c r="U80" s="26">
        <f>P80/F80*100</f>
        <v>24.783823826841559</v>
      </c>
      <c r="V80" s="26">
        <f t="shared" si="94"/>
        <v>0</v>
      </c>
      <c r="W80" s="26">
        <v>0</v>
      </c>
      <c r="X80" s="38">
        <v>0</v>
      </c>
      <c r="AA80" s="61"/>
      <c r="AC80" s="126"/>
      <c r="AD80" s="126"/>
      <c r="AE80" s="126"/>
      <c r="AF80" s="126"/>
      <c r="AG80" s="126"/>
      <c r="AH80" s="126"/>
      <c r="AI80" s="126"/>
      <c r="AJ80" s="126"/>
      <c r="AK80" s="126"/>
      <c r="AL80" s="126"/>
      <c r="AM80" s="126"/>
      <c r="AN80" s="126"/>
      <c r="AO80" s="126"/>
      <c r="AP80" s="126"/>
      <c r="AQ80" s="126"/>
      <c r="AR80" s="126"/>
      <c r="AS80" s="126"/>
      <c r="AT80" s="126"/>
      <c r="AU80" s="126"/>
      <c r="AV80" s="126"/>
      <c r="AW80" s="126"/>
      <c r="AX80" s="126"/>
      <c r="AY80" s="126"/>
      <c r="AZ80" s="126"/>
      <c r="BA80" s="126"/>
      <c r="BB80" s="126"/>
      <c r="BC80" s="126"/>
      <c r="BD80" s="126"/>
      <c r="BE80" s="126"/>
      <c r="BF80" s="126"/>
      <c r="BG80" s="126"/>
      <c r="BH80" s="126"/>
      <c r="BI80" s="126"/>
      <c r="BJ80" s="126"/>
      <c r="BK80" s="126"/>
      <c r="BL80" s="126"/>
      <c r="BM80" s="126"/>
      <c r="BN80" s="126"/>
      <c r="BO80" s="126"/>
      <c r="BP80" s="126"/>
      <c r="BQ80" s="126"/>
      <c r="BR80" s="126"/>
      <c r="BS80" s="126"/>
      <c r="BT80" s="126"/>
      <c r="BU80" s="126"/>
      <c r="BV80" s="126"/>
      <c r="BW80" s="126"/>
      <c r="BX80" s="126"/>
      <c r="BY80" s="126"/>
      <c r="BZ80" s="126"/>
      <c r="CA80" s="126"/>
      <c r="CB80" s="126"/>
      <c r="CC80" s="126"/>
      <c r="CD80" s="126"/>
      <c r="CE80" s="126"/>
      <c r="CF80" s="126"/>
      <c r="CG80" s="126"/>
      <c r="CH80" s="126"/>
      <c r="CI80" s="126"/>
      <c r="CJ80" s="126"/>
      <c r="CK80" s="126"/>
      <c r="CL80" s="126"/>
      <c r="CM80" s="126"/>
      <c r="CN80" s="126"/>
      <c r="CO80" s="126"/>
      <c r="CP80" s="126"/>
      <c r="CQ80" s="126"/>
      <c r="CR80" s="126"/>
      <c r="CS80" s="126"/>
      <c r="CT80" s="126"/>
      <c r="CU80" s="126"/>
      <c r="CV80" s="126"/>
      <c r="CW80" s="126"/>
      <c r="CX80" s="126"/>
      <c r="CY80" s="126"/>
      <c r="CZ80" s="126"/>
      <c r="DA80" s="126"/>
      <c r="DB80" s="126"/>
      <c r="DC80" s="126"/>
      <c r="DD80" s="126"/>
      <c r="DE80" s="126"/>
      <c r="DF80" s="126"/>
      <c r="DG80" s="126"/>
      <c r="DH80" s="126"/>
      <c r="DI80" s="126"/>
      <c r="DJ80" s="126"/>
      <c r="DK80" s="126"/>
      <c r="DL80" s="126"/>
      <c r="DM80" s="126"/>
      <c r="DN80" s="126"/>
      <c r="DO80" s="126"/>
      <c r="DP80" s="126"/>
      <c r="DQ80" s="126"/>
      <c r="DR80" s="126"/>
      <c r="DS80" s="126"/>
      <c r="DT80" s="126"/>
      <c r="DU80" s="126"/>
      <c r="DV80" s="126"/>
      <c r="DW80" s="126"/>
      <c r="DX80" s="126"/>
      <c r="DY80" s="126"/>
      <c r="DZ80" s="126"/>
      <c r="EA80" s="126"/>
      <c r="EB80" s="126"/>
      <c r="EC80" s="126"/>
      <c r="ED80" s="126"/>
      <c r="EE80" s="126"/>
      <c r="EF80" s="126"/>
      <c r="EG80" s="126"/>
      <c r="EH80" s="126"/>
      <c r="EI80" s="126"/>
      <c r="EJ80" s="126"/>
      <c r="EK80" s="126"/>
      <c r="EL80" s="126"/>
    </row>
    <row r="81" spans="1:142" s="5" customFormat="1" ht="17.25" customHeight="1" x14ac:dyDescent="0.25">
      <c r="A81" s="404"/>
      <c r="B81" s="393"/>
      <c r="C81" s="394"/>
      <c r="D81" s="139" t="s">
        <v>8</v>
      </c>
      <c r="E81" s="159">
        <f t="shared" si="95"/>
        <v>820126985</v>
      </c>
      <c r="F81" s="26">
        <f>F10+F32+F36+F77</f>
        <v>0</v>
      </c>
      <c r="G81" s="26">
        <f t="shared" ref="G81:H81" si="101">G10+G32+G36+G77</f>
        <v>0</v>
      </c>
      <c r="H81" s="26">
        <f t="shared" si="101"/>
        <v>0</v>
      </c>
      <c r="I81" s="26">
        <f>I10+I32+I36+I69+I73+I76</f>
        <v>820126985</v>
      </c>
      <c r="J81" s="159">
        <f t="shared" si="97"/>
        <v>377154195</v>
      </c>
      <c r="K81" s="26">
        <f>K10+K32+K36+K77</f>
        <v>0</v>
      </c>
      <c r="L81" s="26">
        <f t="shared" ref="L81:M81" si="102">L10+L32+L36+L77</f>
        <v>0</v>
      </c>
      <c r="M81" s="26">
        <f t="shared" si="102"/>
        <v>0</v>
      </c>
      <c r="N81" s="26">
        <f>N10+N32+N36+N69+N73+N76</f>
        <v>377154195</v>
      </c>
      <c r="O81" s="159">
        <f t="shared" si="99"/>
        <v>193864913.57999998</v>
      </c>
      <c r="P81" s="26">
        <f>P10+P32+P36+P77</f>
        <v>0</v>
      </c>
      <c r="Q81" s="26">
        <f t="shared" ref="Q81:R81" si="103">Q10+Q32+Q36+Q77</f>
        <v>0</v>
      </c>
      <c r="R81" s="26">
        <f t="shared" si="103"/>
        <v>0</v>
      </c>
      <c r="S81" s="170">
        <f>S10+S32+S36+S69+S73+S76</f>
        <v>193864913.57999998</v>
      </c>
      <c r="T81" s="159">
        <f>O81/E81*100</f>
        <v>23.638401994539905</v>
      </c>
      <c r="U81" s="26">
        <v>0</v>
      </c>
      <c r="V81" s="26">
        <f t="shared" si="94"/>
        <v>0</v>
      </c>
      <c r="W81" s="26">
        <v>0</v>
      </c>
      <c r="X81" s="38">
        <f>S81/I81*100</f>
        <v>23.638401994539905</v>
      </c>
      <c r="AA81" s="63"/>
      <c r="AB81" s="66"/>
      <c r="AC81" s="126"/>
      <c r="AD81" s="126"/>
      <c r="AE81" s="126"/>
      <c r="AF81" s="126"/>
      <c r="AG81" s="126"/>
      <c r="AH81" s="126"/>
      <c r="AI81" s="126"/>
      <c r="AJ81" s="126"/>
      <c r="AK81" s="126"/>
      <c r="AL81" s="126"/>
      <c r="AM81" s="126"/>
      <c r="AN81" s="126"/>
      <c r="AO81" s="126"/>
      <c r="AP81" s="126"/>
      <c r="AQ81" s="126"/>
      <c r="AR81" s="126"/>
      <c r="AS81" s="126"/>
      <c r="AT81" s="126"/>
      <c r="AU81" s="126"/>
      <c r="AV81" s="126"/>
      <c r="AW81" s="126"/>
      <c r="AX81" s="126"/>
      <c r="AY81" s="126"/>
      <c r="AZ81" s="126"/>
      <c r="BA81" s="126"/>
      <c r="BB81" s="126"/>
      <c r="BC81" s="126"/>
      <c r="BD81" s="126"/>
      <c r="BE81" s="126"/>
      <c r="BF81" s="126"/>
      <c r="BG81" s="126"/>
      <c r="BH81" s="126"/>
      <c r="BI81" s="126"/>
      <c r="BJ81" s="126"/>
      <c r="BK81" s="126"/>
      <c r="BL81" s="126"/>
      <c r="BM81" s="126"/>
      <c r="BN81" s="126"/>
      <c r="BO81" s="126"/>
      <c r="BP81" s="126"/>
      <c r="BQ81" s="126"/>
      <c r="BR81" s="126"/>
      <c r="BS81" s="126"/>
      <c r="BT81" s="126"/>
      <c r="BU81" s="126"/>
      <c r="BV81" s="126"/>
      <c r="BW81" s="126"/>
      <c r="BX81" s="126"/>
      <c r="BY81" s="126"/>
      <c r="BZ81" s="126"/>
      <c r="CA81" s="126"/>
      <c r="CB81" s="126"/>
      <c r="CC81" s="126"/>
      <c r="CD81" s="126"/>
      <c r="CE81" s="126"/>
      <c r="CF81" s="126"/>
      <c r="CG81" s="126"/>
      <c r="CH81" s="126"/>
      <c r="CI81" s="126"/>
      <c r="CJ81" s="126"/>
      <c r="CK81" s="126"/>
      <c r="CL81" s="126"/>
      <c r="CM81" s="126"/>
      <c r="CN81" s="126"/>
      <c r="CO81" s="126"/>
      <c r="CP81" s="126"/>
      <c r="CQ81" s="126"/>
      <c r="CR81" s="126"/>
      <c r="CS81" s="126"/>
      <c r="CT81" s="126"/>
      <c r="CU81" s="126"/>
      <c r="CV81" s="126"/>
      <c r="CW81" s="126"/>
      <c r="CX81" s="126"/>
      <c r="CY81" s="126"/>
      <c r="CZ81" s="126"/>
      <c r="DA81" s="126"/>
      <c r="DB81" s="126"/>
      <c r="DC81" s="126"/>
      <c r="DD81" s="126"/>
      <c r="DE81" s="126"/>
      <c r="DF81" s="126"/>
      <c r="DG81" s="126"/>
      <c r="DH81" s="126"/>
      <c r="DI81" s="126"/>
      <c r="DJ81" s="126"/>
      <c r="DK81" s="126"/>
      <c r="DL81" s="126"/>
      <c r="DM81" s="126"/>
      <c r="DN81" s="126"/>
      <c r="DO81" s="126"/>
      <c r="DP81" s="126"/>
      <c r="DQ81" s="126"/>
      <c r="DR81" s="126"/>
      <c r="DS81" s="126"/>
      <c r="DT81" s="126"/>
      <c r="DU81" s="126"/>
      <c r="DV81" s="126"/>
      <c r="DW81" s="126"/>
      <c r="DX81" s="126"/>
      <c r="DY81" s="126"/>
      <c r="DZ81" s="126"/>
      <c r="EA81" s="126"/>
      <c r="EB81" s="126"/>
      <c r="EC81" s="126"/>
      <c r="ED81" s="126"/>
      <c r="EE81" s="126"/>
      <c r="EF81" s="126"/>
      <c r="EG81" s="126"/>
      <c r="EH81" s="126"/>
      <c r="EI81" s="126"/>
      <c r="EJ81" s="126"/>
      <c r="EK81" s="126"/>
      <c r="EL81" s="126"/>
    </row>
    <row r="82" spans="1:142" s="5" customFormat="1" ht="18" customHeight="1" thickBot="1" x14ac:dyDescent="0.3">
      <c r="A82" s="405"/>
      <c r="B82" s="395"/>
      <c r="C82" s="396"/>
      <c r="D82" s="140" t="s">
        <v>17</v>
      </c>
      <c r="E82" s="160">
        <f t="shared" si="95"/>
        <v>0</v>
      </c>
      <c r="F82" s="43">
        <f>F21</f>
        <v>0</v>
      </c>
      <c r="G82" s="43">
        <f>G21</f>
        <v>0</v>
      </c>
      <c r="H82" s="43">
        <f>H21</f>
        <v>323671751</v>
      </c>
      <c r="I82" s="48">
        <f>I21</f>
        <v>0</v>
      </c>
      <c r="J82" s="160">
        <f t="shared" si="97"/>
        <v>0</v>
      </c>
      <c r="K82" s="43">
        <f>K21</f>
        <v>0</v>
      </c>
      <c r="L82" s="43">
        <f>L21</f>
        <v>0</v>
      </c>
      <c r="M82" s="43">
        <f>M21</f>
        <v>80917940</v>
      </c>
      <c r="N82" s="48">
        <f>N21</f>
        <v>0</v>
      </c>
      <c r="O82" s="160">
        <f t="shared" si="99"/>
        <v>0</v>
      </c>
      <c r="P82" s="43">
        <f>P21</f>
        <v>0</v>
      </c>
      <c r="Q82" s="43">
        <f>Q21</f>
        <v>0</v>
      </c>
      <c r="R82" s="43">
        <f>R21</f>
        <v>3867570</v>
      </c>
      <c r="S82" s="171">
        <f>S21</f>
        <v>0</v>
      </c>
      <c r="T82" s="160">
        <v>0</v>
      </c>
      <c r="U82" s="70">
        <v>0</v>
      </c>
      <c r="V82" s="70">
        <f t="shared" si="94"/>
        <v>0</v>
      </c>
      <c r="W82" s="70">
        <f t="shared" ref="W82" si="104">R82/M82*100</f>
        <v>4.7796199458364859</v>
      </c>
      <c r="X82" s="71">
        <v>0</v>
      </c>
      <c r="AA82" s="67"/>
      <c r="AB82" s="73"/>
      <c r="AC82" s="126"/>
      <c r="AD82" s="126"/>
      <c r="AE82" s="126"/>
      <c r="AF82" s="126"/>
      <c r="AG82" s="126"/>
      <c r="AH82" s="126"/>
      <c r="AI82" s="126"/>
      <c r="AJ82" s="126"/>
      <c r="AK82" s="126"/>
      <c r="AL82" s="126"/>
      <c r="AM82" s="126"/>
      <c r="AN82" s="126"/>
      <c r="AO82" s="126"/>
      <c r="AP82" s="126"/>
      <c r="AQ82" s="126"/>
      <c r="AR82" s="126"/>
      <c r="AS82" s="126"/>
      <c r="AT82" s="126"/>
      <c r="AU82" s="126"/>
      <c r="AV82" s="126"/>
      <c r="AW82" s="126"/>
      <c r="AX82" s="126"/>
      <c r="AY82" s="126"/>
      <c r="AZ82" s="126"/>
      <c r="BA82" s="126"/>
      <c r="BB82" s="126"/>
      <c r="BC82" s="126"/>
      <c r="BD82" s="126"/>
      <c r="BE82" s="126"/>
      <c r="BF82" s="126"/>
      <c r="BG82" s="126"/>
      <c r="BH82" s="126"/>
      <c r="BI82" s="126"/>
      <c r="BJ82" s="126"/>
      <c r="BK82" s="126"/>
      <c r="BL82" s="126"/>
      <c r="BM82" s="126"/>
      <c r="BN82" s="126"/>
      <c r="BO82" s="126"/>
      <c r="BP82" s="126"/>
      <c r="BQ82" s="126"/>
      <c r="BR82" s="126"/>
      <c r="BS82" s="126"/>
      <c r="BT82" s="126"/>
      <c r="BU82" s="126"/>
      <c r="BV82" s="126"/>
      <c r="BW82" s="126"/>
      <c r="BX82" s="126"/>
      <c r="BY82" s="126"/>
      <c r="BZ82" s="126"/>
      <c r="CA82" s="126"/>
      <c r="CB82" s="126"/>
      <c r="CC82" s="126"/>
      <c r="CD82" s="126"/>
      <c r="CE82" s="126"/>
      <c r="CF82" s="126"/>
      <c r="CG82" s="126"/>
      <c r="CH82" s="126"/>
      <c r="CI82" s="126"/>
      <c r="CJ82" s="126"/>
      <c r="CK82" s="126"/>
      <c r="CL82" s="126"/>
      <c r="CM82" s="126"/>
      <c r="CN82" s="126"/>
      <c r="CO82" s="126"/>
      <c r="CP82" s="126"/>
      <c r="CQ82" s="126"/>
      <c r="CR82" s="126"/>
      <c r="CS82" s="126"/>
      <c r="CT82" s="126"/>
      <c r="CU82" s="126"/>
      <c r="CV82" s="126"/>
      <c r="CW82" s="126"/>
      <c r="CX82" s="126"/>
      <c r="CY82" s="126"/>
      <c r="CZ82" s="126"/>
      <c r="DA82" s="126"/>
      <c r="DB82" s="126"/>
      <c r="DC82" s="126"/>
      <c r="DD82" s="126"/>
      <c r="DE82" s="126"/>
      <c r="DF82" s="126"/>
      <c r="DG82" s="126"/>
      <c r="DH82" s="126"/>
      <c r="DI82" s="126"/>
      <c r="DJ82" s="126"/>
      <c r="DK82" s="126"/>
      <c r="DL82" s="126"/>
      <c r="DM82" s="126"/>
      <c r="DN82" s="126"/>
      <c r="DO82" s="126"/>
      <c r="DP82" s="126"/>
      <c r="DQ82" s="126"/>
      <c r="DR82" s="126"/>
      <c r="DS82" s="126"/>
      <c r="DT82" s="126"/>
      <c r="DU82" s="126"/>
      <c r="DV82" s="126"/>
      <c r="DW82" s="126"/>
      <c r="DX82" s="126"/>
      <c r="DY82" s="126"/>
      <c r="DZ82" s="126"/>
      <c r="EA82" s="126"/>
      <c r="EB82" s="126"/>
      <c r="EC82" s="126"/>
      <c r="ED82" s="126"/>
      <c r="EE82" s="126"/>
      <c r="EF82" s="126"/>
      <c r="EG82" s="126"/>
      <c r="EH82" s="126"/>
      <c r="EI82" s="126"/>
      <c r="EJ82" s="126"/>
      <c r="EK82" s="126"/>
      <c r="EL82" s="126"/>
    </row>
    <row r="83" spans="1:142" s="5" customFormat="1" ht="17.25" customHeight="1" thickBot="1" x14ac:dyDescent="0.3">
      <c r="A83" s="379" t="s">
        <v>35</v>
      </c>
      <c r="B83" s="380"/>
      <c r="C83" s="380"/>
      <c r="D83" s="380"/>
      <c r="E83" s="380"/>
      <c r="F83" s="380"/>
      <c r="G83" s="380"/>
      <c r="H83" s="380"/>
      <c r="I83" s="380"/>
      <c r="J83" s="380"/>
      <c r="K83" s="380"/>
      <c r="L83" s="380"/>
      <c r="M83" s="380"/>
      <c r="N83" s="380"/>
      <c r="O83" s="380"/>
      <c r="P83" s="380"/>
      <c r="Q83" s="380"/>
      <c r="R83" s="380"/>
      <c r="S83" s="380"/>
      <c r="T83" s="380"/>
      <c r="U83" s="380"/>
      <c r="V83" s="380"/>
      <c r="W83" s="380"/>
      <c r="X83" s="406"/>
      <c r="AA83" s="67"/>
      <c r="AC83" s="126"/>
      <c r="AD83" s="126"/>
      <c r="AE83" s="126"/>
      <c r="AF83" s="126"/>
      <c r="AG83" s="126"/>
      <c r="AH83" s="126"/>
      <c r="AI83" s="126"/>
      <c r="AJ83" s="126"/>
      <c r="AK83" s="126"/>
      <c r="AL83" s="126"/>
      <c r="AM83" s="126"/>
      <c r="AN83" s="126"/>
      <c r="AO83" s="126"/>
      <c r="AP83" s="126"/>
      <c r="AQ83" s="126"/>
      <c r="AR83" s="126"/>
      <c r="AS83" s="126"/>
      <c r="AT83" s="126"/>
      <c r="AU83" s="126"/>
      <c r="AV83" s="126"/>
      <c r="AW83" s="126"/>
      <c r="AX83" s="126"/>
      <c r="AY83" s="126"/>
      <c r="AZ83" s="126"/>
      <c r="BA83" s="126"/>
      <c r="BB83" s="126"/>
      <c r="BC83" s="126"/>
      <c r="BD83" s="126"/>
      <c r="BE83" s="126"/>
      <c r="BF83" s="126"/>
      <c r="BG83" s="126"/>
      <c r="BH83" s="126"/>
      <c r="BI83" s="126"/>
      <c r="BJ83" s="126"/>
      <c r="BK83" s="126"/>
      <c r="BL83" s="126"/>
      <c r="BM83" s="126"/>
      <c r="BN83" s="126"/>
      <c r="BO83" s="126"/>
      <c r="BP83" s="126"/>
      <c r="BQ83" s="126"/>
      <c r="BR83" s="126"/>
      <c r="BS83" s="126"/>
      <c r="BT83" s="126"/>
      <c r="BU83" s="126"/>
      <c r="BV83" s="126"/>
      <c r="BW83" s="126"/>
      <c r="BX83" s="126"/>
      <c r="BY83" s="126"/>
      <c r="BZ83" s="126"/>
      <c r="CA83" s="126"/>
      <c r="CB83" s="126"/>
      <c r="CC83" s="126"/>
      <c r="CD83" s="126"/>
      <c r="CE83" s="126"/>
      <c r="CF83" s="126"/>
      <c r="CG83" s="126"/>
      <c r="CH83" s="126"/>
      <c r="CI83" s="126"/>
      <c r="CJ83" s="126"/>
      <c r="CK83" s="126"/>
      <c r="CL83" s="126"/>
      <c r="CM83" s="126"/>
      <c r="CN83" s="126"/>
      <c r="CO83" s="126"/>
      <c r="CP83" s="126"/>
      <c r="CQ83" s="126"/>
      <c r="CR83" s="126"/>
      <c r="CS83" s="126"/>
      <c r="CT83" s="126"/>
      <c r="CU83" s="126"/>
      <c r="CV83" s="126"/>
      <c r="CW83" s="126"/>
      <c r="CX83" s="126"/>
      <c r="CY83" s="126"/>
      <c r="CZ83" s="126"/>
      <c r="DA83" s="126"/>
      <c r="DB83" s="126"/>
      <c r="DC83" s="126"/>
      <c r="DD83" s="126"/>
      <c r="DE83" s="126"/>
      <c r="DF83" s="126"/>
      <c r="DG83" s="126"/>
      <c r="DH83" s="126"/>
      <c r="DI83" s="126"/>
      <c r="DJ83" s="126"/>
      <c r="DK83" s="126"/>
      <c r="DL83" s="126"/>
      <c r="DM83" s="126"/>
      <c r="DN83" s="126"/>
      <c r="DO83" s="126"/>
      <c r="DP83" s="126"/>
      <c r="DQ83" s="126"/>
      <c r="DR83" s="126"/>
      <c r="DS83" s="126"/>
      <c r="DT83" s="126"/>
      <c r="DU83" s="126"/>
      <c r="DV83" s="126"/>
      <c r="DW83" s="126"/>
      <c r="DX83" s="126"/>
      <c r="DY83" s="126"/>
      <c r="DZ83" s="126"/>
      <c r="EA83" s="126"/>
      <c r="EB83" s="126"/>
      <c r="EC83" s="126"/>
      <c r="ED83" s="126"/>
      <c r="EE83" s="126"/>
      <c r="EF83" s="126"/>
      <c r="EG83" s="126"/>
      <c r="EH83" s="126"/>
      <c r="EI83" s="126"/>
      <c r="EJ83" s="126"/>
      <c r="EK83" s="126"/>
      <c r="EL83" s="126"/>
    </row>
    <row r="84" spans="1:142" s="5" customFormat="1" ht="15" customHeight="1" x14ac:dyDescent="0.25">
      <c r="A84" s="580" t="s">
        <v>36</v>
      </c>
      <c r="B84" s="409" t="s">
        <v>37</v>
      </c>
      <c r="C84" s="581" t="s">
        <v>15</v>
      </c>
      <c r="D84" s="582" t="s">
        <v>11</v>
      </c>
      <c r="E84" s="195">
        <f t="shared" ref="E84:F84" si="105">SUM(E85:E87)</f>
        <v>2874200</v>
      </c>
      <c r="F84" s="112">
        <f t="shared" si="105"/>
        <v>2874200</v>
      </c>
      <c r="G84" s="112"/>
      <c r="H84" s="112">
        <f t="shared" ref="H84:K84" si="106">SUM(H85:H87)</f>
        <v>0</v>
      </c>
      <c r="I84" s="196">
        <f t="shared" si="106"/>
        <v>0</v>
      </c>
      <c r="J84" s="195">
        <f t="shared" si="106"/>
        <v>2874200</v>
      </c>
      <c r="K84" s="112">
        <f t="shared" si="106"/>
        <v>2874200</v>
      </c>
      <c r="L84" s="112"/>
      <c r="M84" s="112">
        <f t="shared" ref="M84:P84" si="107">SUM(M85:M87)</f>
        <v>0</v>
      </c>
      <c r="N84" s="583">
        <f t="shared" si="107"/>
        <v>0</v>
      </c>
      <c r="O84" s="195">
        <f t="shared" si="107"/>
        <v>20541.580000000002</v>
      </c>
      <c r="P84" s="112">
        <f t="shared" si="107"/>
        <v>20541.580000000002</v>
      </c>
      <c r="Q84" s="112"/>
      <c r="R84" s="112">
        <f t="shared" ref="R84:S84" si="108">SUM(R85:R87)</f>
        <v>0</v>
      </c>
      <c r="S84" s="583">
        <f t="shared" si="108"/>
        <v>0</v>
      </c>
      <c r="T84" s="112">
        <f t="shared" ref="T84:U84" si="109">SUM(T85:T87)</f>
        <v>0</v>
      </c>
      <c r="U84" s="112">
        <f t="shared" si="109"/>
        <v>0</v>
      </c>
      <c r="V84" s="112"/>
      <c r="W84" s="112">
        <f t="shared" ref="W84:X84" si="110">SUM(W85:W87)</f>
        <v>0</v>
      </c>
      <c r="X84" s="196">
        <f t="shared" si="110"/>
        <v>0</v>
      </c>
      <c r="AA84" s="61"/>
      <c r="AC84" s="126"/>
      <c r="AD84" s="126"/>
      <c r="AE84" s="126"/>
      <c r="AF84" s="126"/>
      <c r="AG84" s="126"/>
      <c r="AH84" s="126"/>
      <c r="AI84" s="126"/>
      <c r="AJ84" s="126"/>
      <c r="AK84" s="126"/>
      <c r="AL84" s="126"/>
      <c r="AM84" s="126"/>
      <c r="AN84" s="126"/>
      <c r="AO84" s="126"/>
      <c r="AP84" s="126"/>
      <c r="AQ84" s="126"/>
      <c r="AR84" s="126"/>
      <c r="AS84" s="126"/>
      <c r="AT84" s="126"/>
      <c r="AU84" s="126"/>
      <c r="AV84" s="126"/>
      <c r="AW84" s="126"/>
      <c r="AX84" s="126"/>
      <c r="AY84" s="126"/>
      <c r="AZ84" s="126"/>
      <c r="BA84" s="126"/>
      <c r="BB84" s="126"/>
      <c r="BC84" s="126"/>
      <c r="BD84" s="126"/>
      <c r="BE84" s="126"/>
      <c r="BF84" s="126"/>
      <c r="BG84" s="126"/>
      <c r="BH84" s="126"/>
      <c r="BI84" s="126"/>
      <c r="BJ84" s="126"/>
      <c r="BK84" s="126"/>
      <c r="BL84" s="126"/>
      <c r="BM84" s="126"/>
      <c r="BN84" s="126"/>
      <c r="BO84" s="126"/>
      <c r="BP84" s="126"/>
      <c r="BQ84" s="126"/>
      <c r="BR84" s="126"/>
      <c r="BS84" s="126"/>
      <c r="BT84" s="126"/>
      <c r="BU84" s="126"/>
      <c r="BV84" s="126"/>
      <c r="BW84" s="126"/>
      <c r="BX84" s="126"/>
      <c r="BY84" s="126"/>
      <c r="BZ84" s="126"/>
      <c r="CA84" s="126"/>
      <c r="CB84" s="126"/>
      <c r="CC84" s="126"/>
      <c r="CD84" s="126"/>
      <c r="CE84" s="126"/>
      <c r="CF84" s="126"/>
      <c r="CG84" s="126"/>
      <c r="CH84" s="126"/>
      <c r="CI84" s="126"/>
      <c r="CJ84" s="126"/>
      <c r="CK84" s="126"/>
      <c r="CL84" s="126"/>
      <c r="CM84" s="126"/>
      <c r="CN84" s="126"/>
      <c r="CO84" s="126"/>
      <c r="CP84" s="126"/>
      <c r="CQ84" s="126"/>
      <c r="CR84" s="126"/>
      <c r="CS84" s="126"/>
      <c r="CT84" s="126"/>
      <c r="CU84" s="126"/>
      <c r="CV84" s="126"/>
      <c r="CW84" s="126"/>
      <c r="CX84" s="126"/>
      <c r="CY84" s="126"/>
      <c r="CZ84" s="126"/>
      <c r="DA84" s="126"/>
      <c r="DB84" s="126"/>
      <c r="DC84" s="126"/>
      <c r="DD84" s="126"/>
      <c r="DE84" s="126"/>
      <c r="DF84" s="126"/>
      <c r="DG84" s="126"/>
      <c r="DH84" s="126"/>
      <c r="DI84" s="126"/>
      <c r="DJ84" s="126"/>
      <c r="DK84" s="126"/>
      <c r="DL84" s="126"/>
      <c r="DM84" s="126"/>
      <c r="DN84" s="126"/>
      <c r="DO84" s="126"/>
      <c r="DP84" s="126"/>
      <c r="DQ84" s="126"/>
      <c r="DR84" s="126"/>
      <c r="DS84" s="126"/>
      <c r="DT84" s="126"/>
      <c r="DU84" s="126"/>
      <c r="DV84" s="126"/>
      <c r="DW84" s="126"/>
      <c r="DX84" s="126"/>
      <c r="DY84" s="126"/>
      <c r="DZ84" s="126"/>
      <c r="EA84" s="126"/>
      <c r="EB84" s="126"/>
      <c r="EC84" s="126"/>
      <c r="ED84" s="126"/>
      <c r="EE84" s="126"/>
      <c r="EF84" s="126"/>
      <c r="EG84" s="126"/>
      <c r="EH84" s="126"/>
      <c r="EI84" s="126"/>
      <c r="EJ84" s="126"/>
      <c r="EK84" s="126"/>
      <c r="EL84" s="126"/>
    </row>
    <row r="85" spans="1:142" s="5" customFormat="1" ht="21.75" customHeight="1" x14ac:dyDescent="0.25">
      <c r="A85" s="584"/>
      <c r="B85" s="410"/>
      <c r="C85" s="585"/>
      <c r="D85" s="586" t="s">
        <v>16</v>
      </c>
      <c r="E85" s="203">
        <f>F85+G85+H85+I85</f>
        <v>2874200</v>
      </c>
      <c r="F85" s="198">
        <f>F88+F89</f>
        <v>2874200</v>
      </c>
      <c r="G85" s="198">
        <f t="shared" ref="G85:I85" si="111">G88+G89</f>
        <v>0</v>
      </c>
      <c r="H85" s="198">
        <f t="shared" si="111"/>
        <v>0</v>
      </c>
      <c r="I85" s="200">
        <f t="shared" si="111"/>
        <v>0</v>
      </c>
      <c r="J85" s="203">
        <f>K85+L85+M85+N85</f>
        <v>2874200</v>
      </c>
      <c r="K85" s="198">
        <f>K88+K89</f>
        <v>2874200</v>
      </c>
      <c r="L85" s="198"/>
      <c r="M85" s="198">
        <v>0</v>
      </c>
      <c r="N85" s="199">
        <v>0</v>
      </c>
      <c r="O85" s="203">
        <f>P85+Q85+R85+S85</f>
        <v>20541.580000000002</v>
      </c>
      <c r="P85" s="198">
        <f>P88+P89</f>
        <v>20541.580000000002</v>
      </c>
      <c r="Q85" s="198"/>
      <c r="R85" s="198">
        <v>0</v>
      </c>
      <c r="S85" s="199">
        <v>0</v>
      </c>
      <c r="T85" s="198">
        <f>U85+V85+W85+X85</f>
        <v>0</v>
      </c>
      <c r="U85" s="198">
        <v>0</v>
      </c>
      <c r="V85" s="198"/>
      <c r="W85" s="198">
        <v>0</v>
      </c>
      <c r="X85" s="200">
        <v>0</v>
      </c>
      <c r="AA85" s="61"/>
      <c r="AC85" s="126"/>
      <c r="AD85" s="126"/>
      <c r="AE85" s="126"/>
      <c r="AF85" s="126"/>
      <c r="AG85" s="126"/>
      <c r="AH85" s="126"/>
      <c r="AI85" s="126"/>
      <c r="AJ85" s="126"/>
      <c r="AK85" s="126"/>
      <c r="AL85" s="126"/>
      <c r="AM85" s="126"/>
      <c r="AN85" s="126"/>
      <c r="AO85" s="126"/>
      <c r="AP85" s="126"/>
      <c r="AQ85" s="126"/>
      <c r="AR85" s="126"/>
      <c r="AS85" s="126"/>
      <c r="AT85" s="126"/>
      <c r="AU85" s="126"/>
      <c r="AV85" s="126"/>
      <c r="AW85" s="126"/>
      <c r="AX85" s="126"/>
      <c r="AY85" s="126"/>
      <c r="AZ85" s="126"/>
      <c r="BA85" s="126"/>
      <c r="BB85" s="126"/>
      <c r="BC85" s="126"/>
      <c r="BD85" s="126"/>
      <c r="BE85" s="126"/>
      <c r="BF85" s="126"/>
      <c r="BG85" s="126"/>
      <c r="BH85" s="126"/>
      <c r="BI85" s="126"/>
      <c r="BJ85" s="126"/>
      <c r="BK85" s="126"/>
      <c r="BL85" s="126"/>
      <c r="BM85" s="126"/>
      <c r="BN85" s="126"/>
      <c r="BO85" s="126"/>
      <c r="BP85" s="126"/>
      <c r="BQ85" s="126"/>
      <c r="BR85" s="126"/>
      <c r="BS85" s="126"/>
      <c r="BT85" s="126"/>
      <c r="BU85" s="126"/>
      <c r="BV85" s="126"/>
      <c r="BW85" s="126"/>
      <c r="BX85" s="126"/>
      <c r="BY85" s="126"/>
      <c r="BZ85" s="126"/>
      <c r="CA85" s="126"/>
      <c r="CB85" s="126"/>
      <c r="CC85" s="126"/>
      <c r="CD85" s="126"/>
      <c r="CE85" s="126"/>
      <c r="CF85" s="126"/>
      <c r="CG85" s="126"/>
      <c r="CH85" s="126"/>
      <c r="CI85" s="126"/>
      <c r="CJ85" s="126"/>
      <c r="CK85" s="126"/>
      <c r="CL85" s="126"/>
      <c r="CM85" s="126"/>
      <c r="CN85" s="126"/>
      <c r="CO85" s="126"/>
      <c r="CP85" s="126"/>
      <c r="CQ85" s="126"/>
      <c r="CR85" s="126"/>
      <c r="CS85" s="126"/>
      <c r="CT85" s="126"/>
      <c r="CU85" s="126"/>
      <c r="CV85" s="126"/>
      <c r="CW85" s="126"/>
      <c r="CX85" s="126"/>
      <c r="CY85" s="126"/>
      <c r="CZ85" s="126"/>
      <c r="DA85" s="126"/>
      <c r="DB85" s="126"/>
      <c r="DC85" s="126"/>
      <c r="DD85" s="126"/>
      <c r="DE85" s="126"/>
      <c r="DF85" s="126"/>
      <c r="DG85" s="126"/>
      <c r="DH85" s="126"/>
      <c r="DI85" s="126"/>
      <c r="DJ85" s="126"/>
      <c r="DK85" s="126"/>
      <c r="DL85" s="126"/>
      <c r="DM85" s="126"/>
      <c r="DN85" s="126"/>
      <c r="DO85" s="126"/>
      <c r="DP85" s="126"/>
      <c r="DQ85" s="126"/>
      <c r="DR85" s="126"/>
      <c r="DS85" s="126"/>
      <c r="DT85" s="126"/>
      <c r="DU85" s="126"/>
      <c r="DV85" s="126"/>
      <c r="DW85" s="126"/>
      <c r="DX85" s="126"/>
      <c r="DY85" s="126"/>
      <c r="DZ85" s="126"/>
      <c r="EA85" s="126"/>
      <c r="EB85" s="126"/>
      <c r="EC85" s="126"/>
      <c r="ED85" s="126"/>
      <c r="EE85" s="126"/>
      <c r="EF85" s="126"/>
      <c r="EG85" s="126"/>
      <c r="EH85" s="126"/>
      <c r="EI85" s="126"/>
      <c r="EJ85" s="126"/>
      <c r="EK85" s="126"/>
      <c r="EL85" s="126"/>
    </row>
    <row r="86" spans="1:142" s="5" customFormat="1" ht="21.75" customHeight="1" x14ac:dyDescent="0.25">
      <c r="A86" s="584"/>
      <c r="B86" s="410"/>
      <c r="C86" s="585"/>
      <c r="D86" s="586" t="s">
        <v>8</v>
      </c>
      <c r="E86" s="203">
        <f t="shared" ref="E86:E93" si="112">F86+G86+H86+I86</f>
        <v>0</v>
      </c>
      <c r="F86" s="198">
        <v>0</v>
      </c>
      <c r="G86" s="198"/>
      <c r="H86" s="198">
        <v>0</v>
      </c>
      <c r="I86" s="200">
        <v>0</v>
      </c>
      <c r="J86" s="203">
        <f t="shared" ref="J86:J87" si="113">K86+L86+M86+N86</f>
        <v>0</v>
      </c>
      <c r="K86" s="198">
        <v>0</v>
      </c>
      <c r="L86" s="198"/>
      <c r="M86" s="198">
        <v>0</v>
      </c>
      <c r="N86" s="199">
        <v>0</v>
      </c>
      <c r="O86" s="203">
        <f t="shared" ref="O86:O87" si="114">P86+Q86+R86+S86</f>
        <v>0</v>
      </c>
      <c r="P86" s="198">
        <v>0</v>
      </c>
      <c r="Q86" s="198"/>
      <c r="R86" s="198">
        <v>0</v>
      </c>
      <c r="S86" s="199">
        <v>0</v>
      </c>
      <c r="T86" s="198">
        <f t="shared" ref="T86:T93" si="115">U86+V86+W86+X86</f>
        <v>0</v>
      </c>
      <c r="U86" s="198">
        <v>0</v>
      </c>
      <c r="V86" s="198"/>
      <c r="W86" s="198">
        <v>0</v>
      </c>
      <c r="X86" s="200">
        <v>0</v>
      </c>
      <c r="AA86" s="61"/>
      <c r="AC86" s="126"/>
      <c r="AD86" s="126"/>
      <c r="AE86" s="126"/>
      <c r="AF86" s="126"/>
      <c r="AG86" s="126"/>
      <c r="AH86" s="126"/>
      <c r="AI86" s="126"/>
      <c r="AJ86" s="126"/>
      <c r="AK86" s="126"/>
      <c r="AL86" s="126"/>
      <c r="AM86" s="126"/>
      <c r="AN86" s="126"/>
      <c r="AO86" s="126"/>
      <c r="AP86" s="126"/>
      <c r="AQ86" s="126"/>
      <c r="AR86" s="126"/>
      <c r="AS86" s="126"/>
      <c r="AT86" s="126"/>
      <c r="AU86" s="126"/>
      <c r="AV86" s="126"/>
      <c r="AW86" s="126"/>
      <c r="AX86" s="126"/>
      <c r="AY86" s="126"/>
      <c r="AZ86" s="126"/>
      <c r="BA86" s="126"/>
      <c r="BB86" s="126"/>
      <c r="BC86" s="126"/>
      <c r="BD86" s="126"/>
      <c r="BE86" s="126"/>
      <c r="BF86" s="126"/>
      <c r="BG86" s="126"/>
      <c r="BH86" s="126"/>
      <c r="BI86" s="126"/>
      <c r="BJ86" s="126"/>
      <c r="BK86" s="126"/>
      <c r="BL86" s="126"/>
      <c r="BM86" s="126"/>
      <c r="BN86" s="126"/>
      <c r="BO86" s="126"/>
      <c r="BP86" s="126"/>
      <c r="BQ86" s="126"/>
      <c r="BR86" s="126"/>
      <c r="BS86" s="126"/>
      <c r="BT86" s="126"/>
      <c r="BU86" s="126"/>
      <c r="BV86" s="126"/>
      <c r="BW86" s="126"/>
      <c r="BX86" s="126"/>
      <c r="BY86" s="126"/>
      <c r="BZ86" s="126"/>
      <c r="CA86" s="126"/>
      <c r="CB86" s="126"/>
      <c r="CC86" s="126"/>
      <c r="CD86" s="126"/>
      <c r="CE86" s="126"/>
      <c r="CF86" s="126"/>
      <c r="CG86" s="126"/>
      <c r="CH86" s="126"/>
      <c r="CI86" s="126"/>
      <c r="CJ86" s="126"/>
      <c r="CK86" s="126"/>
      <c r="CL86" s="126"/>
      <c r="CM86" s="126"/>
      <c r="CN86" s="126"/>
      <c r="CO86" s="126"/>
      <c r="CP86" s="126"/>
      <c r="CQ86" s="126"/>
      <c r="CR86" s="126"/>
      <c r="CS86" s="126"/>
      <c r="CT86" s="126"/>
      <c r="CU86" s="126"/>
      <c r="CV86" s="126"/>
      <c r="CW86" s="126"/>
      <c r="CX86" s="126"/>
      <c r="CY86" s="126"/>
      <c r="CZ86" s="126"/>
      <c r="DA86" s="126"/>
      <c r="DB86" s="126"/>
      <c r="DC86" s="126"/>
      <c r="DD86" s="126"/>
      <c r="DE86" s="126"/>
      <c r="DF86" s="126"/>
      <c r="DG86" s="126"/>
      <c r="DH86" s="126"/>
      <c r="DI86" s="126"/>
      <c r="DJ86" s="126"/>
      <c r="DK86" s="126"/>
      <c r="DL86" s="126"/>
      <c r="DM86" s="126"/>
      <c r="DN86" s="126"/>
      <c r="DO86" s="126"/>
      <c r="DP86" s="126"/>
      <c r="DQ86" s="126"/>
      <c r="DR86" s="126"/>
      <c r="DS86" s="126"/>
      <c r="DT86" s="126"/>
      <c r="DU86" s="126"/>
      <c r="DV86" s="126"/>
      <c r="DW86" s="126"/>
      <c r="DX86" s="126"/>
      <c r="DY86" s="126"/>
      <c r="DZ86" s="126"/>
      <c r="EA86" s="126"/>
      <c r="EB86" s="126"/>
      <c r="EC86" s="126"/>
      <c r="ED86" s="126"/>
      <c r="EE86" s="126"/>
      <c r="EF86" s="126"/>
      <c r="EG86" s="126"/>
      <c r="EH86" s="126"/>
      <c r="EI86" s="126"/>
      <c r="EJ86" s="126"/>
      <c r="EK86" s="126"/>
      <c r="EL86" s="126"/>
    </row>
    <row r="87" spans="1:142" s="5" customFormat="1" ht="21.75" customHeight="1" thickBot="1" x14ac:dyDescent="0.3">
      <c r="A87" s="587"/>
      <c r="B87" s="413"/>
      <c r="C87" s="588"/>
      <c r="D87" s="589" t="s">
        <v>17</v>
      </c>
      <c r="E87" s="590">
        <f t="shared" si="112"/>
        <v>0</v>
      </c>
      <c r="F87" s="591">
        <v>0</v>
      </c>
      <c r="G87" s="591"/>
      <c r="H87" s="591">
        <v>0</v>
      </c>
      <c r="I87" s="592">
        <v>0</v>
      </c>
      <c r="J87" s="590">
        <f t="shared" si="113"/>
        <v>0</v>
      </c>
      <c r="K87" s="591">
        <v>0</v>
      </c>
      <c r="L87" s="591"/>
      <c r="M87" s="591">
        <v>0</v>
      </c>
      <c r="N87" s="593">
        <v>0</v>
      </c>
      <c r="O87" s="590">
        <f t="shared" si="114"/>
        <v>0</v>
      </c>
      <c r="P87" s="591">
        <v>0</v>
      </c>
      <c r="Q87" s="591"/>
      <c r="R87" s="591">
        <v>0</v>
      </c>
      <c r="S87" s="593">
        <v>0</v>
      </c>
      <c r="T87" s="591">
        <f t="shared" si="115"/>
        <v>0</v>
      </c>
      <c r="U87" s="591">
        <v>0</v>
      </c>
      <c r="V87" s="591"/>
      <c r="W87" s="591">
        <v>0</v>
      </c>
      <c r="X87" s="592">
        <v>0</v>
      </c>
      <c r="AA87" s="61"/>
      <c r="AC87" s="126"/>
      <c r="AD87" s="126"/>
      <c r="AE87" s="126"/>
      <c r="AF87" s="126"/>
      <c r="AG87" s="126"/>
      <c r="AH87" s="126"/>
      <c r="AI87" s="126"/>
      <c r="AJ87" s="126"/>
      <c r="AK87" s="126"/>
      <c r="AL87" s="126"/>
      <c r="AM87" s="126"/>
      <c r="AN87" s="126"/>
      <c r="AO87" s="126"/>
      <c r="AP87" s="126"/>
      <c r="AQ87" s="126"/>
      <c r="AR87" s="126"/>
      <c r="AS87" s="126"/>
      <c r="AT87" s="126"/>
      <c r="AU87" s="126"/>
      <c r="AV87" s="126"/>
      <c r="AW87" s="126"/>
      <c r="AX87" s="126"/>
      <c r="AY87" s="126"/>
      <c r="AZ87" s="126"/>
      <c r="BA87" s="126"/>
      <c r="BB87" s="126"/>
      <c r="BC87" s="126"/>
      <c r="BD87" s="126"/>
      <c r="BE87" s="126"/>
      <c r="BF87" s="126"/>
      <c r="BG87" s="126"/>
      <c r="BH87" s="126"/>
      <c r="BI87" s="126"/>
      <c r="BJ87" s="126"/>
      <c r="BK87" s="126"/>
      <c r="BL87" s="126"/>
      <c r="BM87" s="126"/>
      <c r="BN87" s="126"/>
      <c r="BO87" s="126"/>
      <c r="BP87" s="126"/>
      <c r="BQ87" s="126"/>
      <c r="BR87" s="126"/>
      <c r="BS87" s="126"/>
      <c r="BT87" s="126"/>
      <c r="BU87" s="126"/>
      <c r="BV87" s="126"/>
      <c r="BW87" s="126"/>
      <c r="BX87" s="126"/>
      <c r="BY87" s="126"/>
      <c r="BZ87" s="126"/>
      <c r="CA87" s="126"/>
      <c r="CB87" s="126"/>
      <c r="CC87" s="126"/>
      <c r="CD87" s="126"/>
      <c r="CE87" s="126"/>
      <c r="CF87" s="126"/>
      <c r="CG87" s="126"/>
      <c r="CH87" s="126"/>
      <c r="CI87" s="126"/>
      <c r="CJ87" s="126"/>
      <c r="CK87" s="126"/>
      <c r="CL87" s="126"/>
      <c r="CM87" s="126"/>
      <c r="CN87" s="126"/>
      <c r="CO87" s="126"/>
      <c r="CP87" s="126"/>
      <c r="CQ87" s="126"/>
      <c r="CR87" s="126"/>
      <c r="CS87" s="126"/>
      <c r="CT87" s="126"/>
      <c r="CU87" s="126"/>
      <c r="CV87" s="126"/>
      <c r="CW87" s="126"/>
      <c r="CX87" s="126"/>
      <c r="CY87" s="126"/>
      <c r="CZ87" s="126"/>
      <c r="DA87" s="126"/>
      <c r="DB87" s="126"/>
      <c r="DC87" s="126"/>
      <c r="DD87" s="126"/>
      <c r="DE87" s="126"/>
      <c r="DF87" s="126"/>
      <c r="DG87" s="126"/>
      <c r="DH87" s="126"/>
      <c r="DI87" s="126"/>
      <c r="DJ87" s="126"/>
      <c r="DK87" s="126"/>
      <c r="DL87" s="126"/>
      <c r="DM87" s="126"/>
      <c r="DN87" s="126"/>
      <c r="DO87" s="126"/>
      <c r="DP87" s="126"/>
      <c r="DQ87" s="126"/>
      <c r="DR87" s="126"/>
      <c r="DS87" s="126"/>
      <c r="DT87" s="126"/>
      <c r="DU87" s="126"/>
      <c r="DV87" s="126"/>
      <c r="DW87" s="126"/>
      <c r="DX87" s="126"/>
      <c r="DY87" s="126"/>
      <c r="DZ87" s="126"/>
      <c r="EA87" s="126"/>
      <c r="EB87" s="126"/>
      <c r="EC87" s="126"/>
      <c r="ED87" s="126"/>
      <c r="EE87" s="126"/>
      <c r="EF87" s="126"/>
      <c r="EG87" s="126"/>
      <c r="EH87" s="126"/>
      <c r="EI87" s="126"/>
      <c r="EJ87" s="126"/>
      <c r="EK87" s="126"/>
      <c r="EL87" s="126"/>
    </row>
    <row r="88" spans="1:142" ht="67.5" hidden="1" customHeight="1" x14ac:dyDescent="0.25">
      <c r="A88" s="92"/>
      <c r="B88" s="123" t="s">
        <v>20</v>
      </c>
      <c r="C88" s="258"/>
      <c r="D88" s="281" t="s">
        <v>16</v>
      </c>
      <c r="E88" s="257">
        <f t="shared" ref="E88:E89" si="116">F88+G88+I88</f>
        <v>575200</v>
      </c>
      <c r="F88" s="258">
        <v>575200</v>
      </c>
      <c r="G88" s="258"/>
      <c r="H88" s="258"/>
      <c r="I88" s="259"/>
      <c r="J88" s="260">
        <f t="shared" ref="J88:J93" si="117">K88+L88+M88+N88</f>
        <v>575200</v>
      </c>
      <c r="K88" s="258">
        <v>575200</v>
      </c>
      <c r="L88" s="258"/>
      <c r="M88" s="258"/>
      <c r="N88" s="261"/>
      <c r="O88" s="257">
        <f t="shared" ref="O88:O93" si="118">P88+Q88+R88+S88</f>
        <v>0</v>
      </c>
      <c r="P88" s="258"/>
      <c r="Q88" s="262"/>
      <c r="R88" s="262"/>
      <c r="S88" s="263"/>
      <c r="T88" s="223">
        <f t="shared" si="115"/>
        <v>0</v>
      </c>
      <c r="U88" s="224">
        <f t="shared" ref="U88:U89" si="119">P88/F88*100</f>
        <v>0</v>
      </c>
      <c r="V88" s="224">
        <f t="shared" ref="V88:V89" si="120">SUM(V89:V91)</f>
        <v>0</v>
      </c>
      <c r="W88" s="224">
        <v>0</v>
      </c>
      <c r="X88" s="225">
        <v>0</v>
      </c>
      <c r="Z88" s="22"/>
      <c r="AA88" s="414">
        <v>210184305</v>
      </c>
    </row>
    <row r="89" spans="1:142" ht="87" hidden="1" customHeight="1" thickBot="1" x14ac:dyDescent="0.3">
      <c r="A89" s="37"/>
      <c r="B89" s="18" t="s">
        <v>21</v>
      </c>
      <c r="C89" s="282"/>
      <c r="D89" s="136" t="s">
        <v>16</v>
      </c>
      <c r="E89" s="257">
        <f t="shared" si="116"/>
        <v>2299000</v>
      </c>
      <c r="F89" s="282">
        <v>2299000</v>
      </c>
      <c r="G89" s="282"/>
      <c r="H89" s="282"/>
      <c r="I89" s="283"/>
      <c r="J89" s="267">
        <f t="shared" si="117"/>
        <v>2299000</v>
      </c>
      <c r="K89" s="282">
        <v>2299000</v>
      </c>
      <c r="L89" s="282"/>
      <c r="M89" s="282"/>
      <c r="N89" s="284"/>
      <c r="O89" s="264">
        <f t="shared" si="118"/>
        <v>20541.580000000002</v>
      </c>
      <c r="P89" s="282">
        <v>20541.580000000002</v>
      </c>
      <c r="Q89" s="285"/>
      <c r="R89" s="285"/>
      <c r="S89" s="286"/>
      <c r="T89" s="235">
        <f t="shared" si="115"/>
        <v>0.89350065245759036</v>
      </c>
      <c r="U89" s="224">
        <f t="shared" si="119"/>
        <v>0.89350065245759036</v>
      </c>
      <c r="V89" s="236">
        <f t="shared" si="120"/>
        <v>0</v>
      </c>
      <c r="W89" s="236">
        <v>0</v>
      </c>
      <c r="X89" s="237">
        <v>0</v>
      </c>
      <c r="AA89" s="414"/>
    </row>
    <row r="90" spans="1:142" ht="18.75" customHeight="1" x14ac:dyDescent="0.25">
      <c r="A90" s="403"/>
      <c r="B90" s="391" t="s">
        <v>38</v>
      </c>
      <c r="C90" s="392"/>
      <c r="D90" s="138" t="s">
        <v>11</v>
      </c>
      <c r="E90" s="161">
        <f t="shared" si="112"/>
        <v>2874200</v>
      </c>
      <c r="F90" s="45">
        <f>F84</f>
        <v>2874200</v>
      </c>
      <c r="G90" s="45"/>
      <c r="H90" s="45">
        <f t="shared" ref="H90:I90" si="121">H84</f>
        <v>0</v>
      </c>
      <c r="I90" s="47">
        <f t="shared" si="121"/>
        <v>0</v>
      </c>
      <c r="J90" s="144">
        <f t="shared" si="117"/>
        <v>2874200</v>
      </c>
      <c r="K90" s="45">
        <f>K84</f>
        <v>2874200</v>
      </c>
      <c r="L90" s="45"/>
      <c r="M90" s="45">
        <f t="shared" ref="M90:N90" si="122">M84</f>
        <v>0</v>
      </c>
      <c r="N90" s="169">
        <f t="shared" si="122"/>
        <v>0</v>
      </c>
      <c r="O90" s="161">
        <f t="shared" si="118"/>
        <v>20541.580000000002</v>
      </c>
      <c r="P90" s="45">
        <f>P84</f>
        <v>20541.580000000002</v>
      </c>
      <c r="Q90" s="45"/>
      <c r="R90" s="45">
        <f t="shared" ref="R90:S90" si="123">R84</f>
        <v>0</v>
      </c>
      <c r="S90" s="47">
        <f t="shared" si="123"/>
        <v>0</v>
      </c>
      <c r="T90" s="144">
        <f t="shared" si="115"/>
        <v>0</v>
      </c>
      <c r="U90" s="45">
        <f t="shared" ref="U90" si="124">U84</f>
        <v>0</v>
      </c>
      <c r="V90" s="45"/>
      <c r="W90" s="45">
        <f t="shared" ref="W90:X90" si="125">W84</f>
        <v>0</v>
      </c>
      <c r="X90" s="47">
        <f t="shared" si="125"/>
        <v>0</v>
      </c>
    </row>
    <row r="91" spans="1:142" ht="18.75" customHeight="1" x14ac:dyDescent="0.25">
      <c r="A91" s="404"/>
      <c r="B91" s="393"/>
      <c r="C91" s="394"/>
      <c r="D91" s="139" t="s">
        <v>16</v>
      </c>
      <c r="E91" s="159">
        <f t="shared" si="112"/>
        <v>2874200</v>
      </c>
      <c r="F91" s="26">
        <f>F85</f>
        <v>2874200</v>
      </c>
      <c r="G91" s="26"/>
      <c r="H91" s="26">
        <f t="shared" ref="H91:I91" si="126">H85</f>
        <v>0</v>
      </c>
      <c r="I91" s="38">
        <f t="shared" si="126"/>
        <v>0</v>
      </c>
      <c r="J91" s="145">
        <f t="shared" si="117"/>
        <v>2874200</v>
      </c>
      <c r="K91" s="26">
        <f>K85</f>
        <v>2874200</v>
      </c>
      <c r="L91" s="26"/>
      <c r="M91" s="26">
        <f t="shared" ref="M91:N91" si="127">M85</f>
        <v>0</v>
      </c>
      <c r="N91" s="170">
        <f t="shared" si="127"/>
        <v>0</v>
      </c>
      <c r="O91" s="159">
        <f t="shared" si="118"/>
        <v>20541.580000000002</v>
      </c>
      <c r="P91" s="26">
        <f>P85</f>
        <v>20541.580000000002</v>
      </c>
      <c r="Q91" s="26"/>
      <c r="R91" s="26">
        <f t="shared" ref="R91:S91" si="128">R85</f>
        <v>0</v>
      </c>
      <c r="S91" s="38">
        <f t="shared" si="128"/>
        <v>0</v>
      </c>
      <c r="T91" s="145">
        <f t="shared" si="115"/>
        <v>0</v>
      </c>
      <c r="U91" s="26">
        <f t="shared" ref="U91" si="129">U85</f>
        <v>0</v>
      </c>
      <c r="V91" s="26"/>
      <c r="W91" s="26">
        <f t="shared" ref="W91:X91" si="130">W85</f>
        <v>0</v>
      </c>
      <c r="X91" s="38">
        <f t="shared" si="130"/>
        <v>0</v>
      </c>
    </row>
    <row r="92" spans="1:142" ht="18.75" customHeight="1" x14ac:dyDescent="0.25">
      <c r="A92" s="404"/>
      <c r="B92" s="393"/>
      <c r="C92" s="394"/>
      <c r="D92" s="139" t="s">
        <v>8</v>
      </c>
      <c r="E92" s="159">
        <f t="shared" si="112"/>
        <v>0</v>
      </c>
      <c r="F92" s="26">
        <f>F86</f>
        <v>0</v>
      </c>
      <c r="G92" s="26"/>
      <c r="H92" s="26">
        <f t="shared" ref="H92:I92" si="131">H86</f>
        <v>0</v>
      </c>
      <c r="I92" s="38">
        <f t="shared" si="131"/>
        <v>0</v>
      </c>
      <c r="J92" s="145">
        <f t="shared" si="117"/>
        <v>0</v>
      </c>
      <c r="K92" s="26">
        <f>K86</f>
        <v>0</v>
      </c>
      <c r="L92" s="26"/>
      <c r="M92" s="26">
        <f t="shared" ref="M92:N92" si="132">M86</f>
        <v>0</v>
      </c>
      <c r="N92" s="170">
        <f t="shared" si="132"/>
        <v>0</v>
      </c>
      <c r="O92" s="159">
        <f t="shared" si="118"/>
        <v>0</v>
      </c>
      <c r="P92" s="26">
        <f>P86</f>
        <v>0</v>
      </c>
      <c r="Q92" s="26"/>
      <c r="R92" s="26">
        <f t="shared" ref="R92:S92" si="133">R86</f>
        <v>0</v>
      </c>
      <c r="S92" s="38">
        <f t="shared" si="133"/>
        <v>0</v>
      </c>
      <c r="T92" s="145">
        <f t="shared" si="115"/>
        <v>0</v>
      </c>
      <c r="U92" s="26">
        <f t="shared" ref="U92" si="134">U86</f>
        <v>0</v>
      </c>
      <c r="V92" s="26"/>
      <c r="W92" s="26">
        <f t="shared" ref="W92:X92" si="135">W86</f>
        <v>0</v>
      </c>
      <c r="X92" s="38">
        <f t="shared" si="135"/>
        <v>0</v>
      </c>
    </row>
    <row r="93" spans="1:142" ht="18.75" customHeight="1" thickBot="1" x14ac:dyDescent="0.3">
      <c r="A93" s="405"/>
      <c r="B93" s="395"/>
      <c r="C93" s="396"/>
      <c r="D93" s="140" t="s">
        <v>17</v>
      </c>
      <c r="E93" s="162">
        <f t="shared" si="112"/>
        <v>0</v>
      </c>
      <c r="F93" s="43">
        <f>F87</f>
        <v>0</v>
      </c>
      <c r="G93" s="43"/>
      <c r="H93" s="43">
        <f t="shared" ref="H93:I93" si="136">H87</f>
        <v>0</v>
      </c>
      <c r="I93" s="48">
        <f t="shared" si="136"/>
        <v>0</v>
      </c>
      <c r="J93" s="146">
        <f t="shared" si="117"/>
        <v>0</v>
      </c>
      <c r="K93" s="43">
        <f>K87</f>
        <v>0</v>
      </c>
      <c r="L93" s="43"/>
      <c r="M93" s="43">
        <f t="shared" ref="M93:N93" si="137">M87</f>
        <v>0</v>
      </c>
      <c r="N93" s="171">
        <f t="shared" si="137"/>
        <v>0</v>
      </c>
      <c r="O93" s="162">
        <f t="shared" si="118"/>
        <v>0</v>
      </c>
      <c r="P93" s="43">
        <f>P87</f>
        <v>0</v>
      </c>
      <c r="Q93" s="43"/>
      <c r="R93" s="43">
        <f t="shared" ref="R93:S93" si="138">R87</f>
        <v>0</v>
      </c>
      <c r="S93" s="48">
        <f t="shared" si="138"/>
        <v>0</v>
      </c>
      <c r="T93" s="146">
        <f t="shared" si="115"/>
        <v>0</v>
      </c>
      <c r="U93" s="43">
        <f t="shared" ref="U93" si="139">U87</f>
        <v>0</v>
      </c>
      <c r="V93" s="43"/>
      <c r="W93" s="43">
        <f t="shared" ref="W93:X93" si="140">W87</f>
        <v>0</v>
      </c>
      <c r="X93" s="48">
        <f t="shared" si="140"/>
        <v>0</v>
      </c>
    </row>
    <row r="94" spans="1:142" ht="21.75" customHeight="1" thickBot="1" x14ac:dyDescent="0.3">
      <c r="A94" s="379" t="s">
        <v>39</v>
      </c>
      <c r="B94" s="380"/>
      <c r="C94" s="380"/>
      <c r="D94" s="380"/>
      <c r="E94" s="380"/>
      <c r="F94" s="380"/>
      <c r="G94" s="380"/>
      <c r="H94" s="380"/>
      <c r="I94" s="380"/>
      <c r="J94" s="380"/>
      <c r="K94" s="380"/>
      <c r="L94" s="380"/>
      <c r="M94" s="380"/>
      <c r="N94" s="380"/>
      <c r="O94" s="380"/>
      <c r="P94" s="380"/>
      <c r="Q94" s="380"/>
      <c r="R94" s="380"/>
      <c r="S94" s="380"/>
      <c r="T94" s="380"/>
      <c r="U94" s="380"/>
      <c r="V94" s="380"/>
      <c r="W94" s="380"/>
      <c r="X94" s="406"/>
    </row>
    <row r="95" spans="1:142" s="193" customFormat="1" ht="18" customHeight="1" x14ac:dyDescent="0.25">
      <c r="A95" s="594" t="s">
        <v>40</v>
      </c>
      <c r="B95" s="595" t="s">
        <v>41</v>
      </c>
      <c r="C95" s="596" t="s">
        <v>15</v>
      </c>
      <c r="D95" s="597" t="s">
        <v>11</v>
      </c>
      <c r="E95" s="195">
        <f t="shared" ref="E95:I95" si="141">E96+E97</f>
        <v>45466385</v>
      </c>
      <c r="F95" s="112">
        <f t="shared" si="141"/>
        <v>32440203</v>
      </c>
      <c r="G95" s="112"/>
      <c r="H95" s="112">
        <f t="shared" ref="H95" si="142">H96+H97</f>
        <v>0</v>
      </c>
      <c r="I95" s="196">
        <f t="shared" si="141"/>
        <v>13026182</v>
      </c>
      <c r="J95" s="598">
        <f t="shared" ref="J95:K95" si="143">J96+J97</f>
        <v>18313142</v>
      </c>
      <c r="K95" s="112">
        <f t="shared" si="143"/>
        <v>14419470</v>
      </c>
      <c r="L95" s="112"/>
      <c r="M95" s="112">
        <f t="shared" ref="M95:N95" si="144">M96+M97</f>
        <v>0</v>
      </c>
      <c r="N95" s="583">
        <f t="shared" si="144"/>
        <v>3893672</v>
      </c>
      <c r="O95" s="195">
        <f t="shared" ref="O95:P95" si="145">O96+O97</f>
        <v>9407062.2699999996</v>
      </c>
      <c r="P95" s="112">
        <f t="shared" si="145"/>
        <v>8466920.7899999991</v>
      </c>
      <c r="Q95" s="112">
        <f t="shared" ref="Q95:S95" si="146">Q96+Q97</f>
        <v>0</v>
      </c>
      <c r="R95" s="112">
        <f t="shared" si="146"/>
        <v>0</v>
      </c>
      <c r="S95" s="112">
        <f t="shared" si="146"/>
        <v>940141.48</v>
      </c>
      <c r="T95" s="598">
        <f t="shared" ref="T95:U95" si="147">T96+T97</f>
        <v>51.367822463234326</v>
      </c>
      <c r="U95" s="112">
        <f t="shared" si="147"/>
        <v>66.105258476190471</v>
      </c>
      <c r="V95" s="112"/>
      <c r="W95" s="112">
        <f t="shared" ref="W95:X95" si="148">W96+W97</f>
        <v>0</v>
      </c>
      <c r="X95" s="196">
        <f t="shared" si="148"/>
        <v>12.92753654610202</v>
      </c>
      <c r="AA95" s="59"/>
      <c r="AC95" s="194"/>
      <c r="AD95" s="194"/>
      <c r="AE95" s="194"/>
      <c r="AF95" s="194"/>
      <c r="AG95" s="194"/>
      <c r="AH95" s="194"/>
      <c r="AI95" s="194"/>
      <c r="AJ95" s="194"/>
      <c r="AK95" s="194"/>
      <c r="AL95" s="194"/>
      <c r="AM95" s="194"/>
      <c r="AN95" s="194"/>
      <c r="AO95" s="194"/>
      <c r="AP95" s="194"/>
      <c r="AQ95" s="194"/>
      <c r="AR95" s="194"/>
      <c r="AS95" s="194"/>
      <c r="AT95" s="194"/>
      <c r="AU95" s="194"/>
      <c r="AV95" s="194"/>
      <c r="AW95" s="194"/>
      <c r="AX95" s="194"/>
      <c r="AY95" s="194"/>
      <c r="AZ95" s="194"/>
      <c r="BA95" s="194"/>
      <c r="BB95" s="194"/>
      <c r="BC95" s="194"/>
      <c r="BD95" s="194"/>
      <c r="BE95" s="194"/>
      <c r="BF95" s="194"/>
      <c r="BG95" s="194"/>
      <c r="BH95" s="194"/>
      <c r="BI95" s="194"/>
      <c r="BJ95" s="194"/>
      <c r="BK95" s="194"/>
      <c r="BL95" s="194"/>
      <c r="BM95" s="194"/>
      <c r="BN95" s="194"/>
      <c r="BO95" s="194"/>
      <c r="BP95" s="194"/>
      <c r="BQ95" s="194"/>
      <c r="BR95" s="194"/>
      <c r="BS95" s="194"/>
      <c r="BT95" s="194"/>
      <c r="BU95" s="194"/>
      <c r="BV95" s="194"/>
      <c r="BW95" s="194"/>
      <c r="BX95" s="194"/>
      <c r="BY95" s="194"/>
      <c r="BZ95" s="194"/>
      <c r="CA95" s="194"/>
      <c r="CB95" s="194"/>
      <c r="CC95" s="194"/>
      <c r="CD95" s="194"/>
      <c r="CE95" s="194"/>
      <c r="CF95" s="194"/>
      <c r="CG95" s="194"/>
      <c r="CH95" s="194"/>
      <c r="CI95" s="194"/>
      <c r="CJ95" s="194"/>
      <c r="CK95" s="194"/>
      <c r="CL95" s="194"/>
      <c r="CM95" s="194"/>
      <c r="CN95" s="194"/>
      <c r="CO95" s="194"/>
      <c r="CP95" s="194"/>
      <c r="CQ95" s="194"/>
      <c r="CR95" s="194"/>
      <c r="CS95" s="194"/>
      <c r="CT95" s="194"/>
      <c r="CU95" s="194"/>
      <c r="CV95" s="194"/>
      <c r="CW95" s="194"/>
      <c r="CX95" s="194"/>
      <c r="CY95" s="194"/>
      <c r="CZ95" s="194"/>
      <c r="DA95" s="194"/>
      <c r="DB95" s="194"/>
      <c r="DC95" s="194"/>
      <c r="DD95" s="194"/>
      <c r="DE95" s="194"/>
      <c r="DF95" s="194"/>
      <c r="DG95" s="194"/>
      <c r="DH95" s="194"/>
      <c r="DI95" s="194"/>
      <c r="DJ95" s="194"/>
      <c r="DK95" s="194"/>
      <c r="DL95" s="194"/>
      <c r="DM95" s="194"/>
      <c r="DN95" s="194"/>
      <c r="DO95" s="194"/>
      <c r="DP95" s="194"/>
      <c r="DQ95" s="194"/>
      <c r="DR95" s="194"/>
      <c r="DS95" s="194"/>
      <c r="DT95" s="194"/>
      <c r="DU95" s="194"/>
      <c r="DV95" s="194"/>
      <c r="DW95" s="194"/>
      <c r="DX95" s="194"/>
      <c r="DY95" s="194"/>
      <c r="DZ95" s="194"/>
      <c r="EA95" s="194"/>
      <c r="EB95" s="194"/>
      <c r="EC95" s="194"/>
      <c r="ED95" s="194"/>
      <c r="EE95" s="194"/>
      <c r="EF95" s="194"/>
      <c r="EG95" s="194"/>
      <c r="EH95" s="194"/>
      <c r="EI95" s="194"/>
      <c r="EJ95" s="194"/>
      <c r="EK95" s="194"/>
      <c r="EL95" s="194"/>
    </row>
    <row r="96" spans="1:142" s="193" customFormat="1" ht="21.75" customHeight="1" x14ac:dyDescent="0.25">
      <c r="A96" s="599"/>
      <c r="B96" s="600"/>
      <c r="C96" s="601"/>
      <c r="D96" s="602" t="s">
        <v>16</v>
      </c>
      <c r="E96" s="203">
        <f>F96+G96+H96+I96</f>
        <v>32440203</v>
      </c>
      <c r="F96" s="198">
        <f t="shared" ref="F96:I96" si="149">F99+F100</f>
        <v>32440203</v>
      </c>
      <c r="G96" s="198"/>
      <c r="H96" s="198">
        <f t="shared" ref="H96" si="150">H99+H100</f>
        <v>0</v>
      </c>
      <c r="I96" s="200">
        <f t="shared" si="149"/>
        <v>0</v>
      </c>
      <c r="J96" s="197">
        <f>K96+L96+M96+N96</f>
        <v>14419470</v>
      </c>
      <c r="K96" s="198">
        <f t="shared" ref="K96" si="151">K99+K100</f>
        <v>14419470</v>
      </c>
      <c r="L96" s="198"/>
      <c r="M96" s="198">
        <f t="shared" ref="M96:N96" si="152">M99+M100</f>
        <v>0</v>
      </c>
      <c r="N96" s="199">
        <f t="shared" si="152"/>
        <v>0</v>
      </c>
      <c r="O96" s="203">
        <f>P96+Q96+R96+S96</f>
        <v>9407062.2699999996</v>
      </c>
      <c r="P96" s="198">
        <f>P99+P100</f>
        <v>8466920.7899999991</v>
      </c>
      <c r="Q96" s="198">
        <f t="shared" ref="Q96:R96" si="153">Q99+Q100</f>
        <v>0</v>
      </c>
      <c r="R96" s="198">
        <f t="shared" si="153"/>
        <v>0</v>
      </c>
      <c r="S96" s="198">
        <f>S99+S100+S101+S102</f>
        <v>940141.48</v>
      </c>
      <c r="T96" s="197">
        <f>O96/J95*100</f>
        <v>51.367822463234326</v>
      </c>
      <c r="U96" s="198">
        <f>U99+U100</f>
        <v>66.105258476190471</v>
      </c>
      <c r="V96" s="198"/>
      <c r="W96" s="198">
        <f t="shared" ref="W96" si="154">W99+W100</f>
        <v>0</v>
      </c>
      <c r="X96" s="200">
        <f>X101</f>
        <v>12.92753654610202</v>
      </c>
      <c r="AA96" s="59"/>
      <c r="AC96" s="194"/>
      <c r="AD96" s="194"/>
      <c r="AE96" s="194"/>
      <c r="AF96" s="194"/>
      <c r="AG96" s="194"/>
      <c r="AH96" s="194"/>
      <c r="AI96" s="194"/>
      <c r="AJ96" s="194"/>
      <c r="AK96" s="194"/>
      <c r="AL96" s="194"/>
      <c r="AM96" s="194"/>
      <c r="AN96" s="194"/>
      <c r="AO96" s="194"/>
      <c r="AP96" s="194"/>
      <c r="AQ96" s="194"/>
      <c r="AR96" s="194"/>
      <c r="AS96" s="194"/>
      <c r="AT96" s="194"/>
      <c r="AU96" s="194"/>
      <c r="AV96" s="194"/>
      <c r="AW96" s="194"/>
      <c r="AX96" s="194"/>
      <c r="AY96" s="194"/>
      <c r="AZ96" s="194"/>
      <c r="BA96" s="194"/>
      <c r="BB96" s="194"/>
      <c r="BC96" s="194"/>
      <c r="BD96" s="194"/>
      <c r="BE96" s="194"/>
      <c r="BF96" s="194"/>
      <c r="BG96" s="194"/>
      <c r="BH96" s="194"/>
      <c r="BI96" s="194"/>
      <c r="BJ96" s="194"/>
      <c r="BK96" s="194"/>
      <c r="BL96" s="194"/>
      <c r="BM96" s="194"/>
      <c r="BN96" s="194"/>
      <c r="BO96" s="194"/>
      <c r="BP96" s="194"/>
      <c r="BQ96" s="194"/>
      <c r="BR96" s="194"/>
      <c r="BS96" s="194"/>
      <c r="BT96" s="194"/>
      <c r="BU96" s="194"/>
      <c r="BV96" s="194"/>
      <c r="BW96" s="194"/>
      <c r="BX96" s="194"/>
      <c r="BY96" s="194"/>
      <c r="BZ96" s="194"/>
      <c r="CA96" s="194"/>
      <c r="CB96" s="194"/>
      <c r="CC96" s="194"/>
      <c r="CD96" s="194"/>
      <c r="CE96" s="194"/>
      <c r="CF96" s="194"/>
      <c r="CG96" s="194"/>
      <c r="CH96" s="194"/>
      <c r="CI96" s="194"/>
      <c r="CJ96" s="194"/>
      <c r="CK96" s="194"/>
      <c r="CL96" s="194"/>
      <c r="CM96" s="194"/>
      <c r="CN96" s="194"/>
      <c r="CO96" s="194"/>
      <c r="CP96" s="194"/>
      <c r="CQ96" s="194"/>
      <c r="CR96" s="194"/>
      <c r="CS96" s="194"/>
      <c r="CT96" s="194"/>
      <c r="CU96" s="194"/>
      <c r="CV96" s="194"/>
      <c r="CW96" s="194"/>
      <c r="CX96" s="194"/>
      <c r="CY96" s="194"/>
      <c r="CZ96" s="194"/>
      <c r="DA96" s="194"/>
      <c r="DB96" s="194"/>
      <c r="DC96" s="194"/>
      <c r="DD96" s="194"/>
      <c r="DE96" s="194"/>
      <c r="DF96" s="194"/>
      <c r="DG96" s="194"/>
      <c r="DH96" s="194"/>
      <c r="DI96" s="194"/>
      <c r="DJ96" s="194"/>
      <c r="DK96" s="194"/>
      <c r="DL96" s="194"/>
      <c r="DM96" s="194"/>
      <c r="DN96" s="194"/>
      <c r="DO96" s="194"/>
      <c r="DP96" s="194"/>
      <c r="DQ96" s="194"/>
      <c r="DR96" s="194"/>
      <c r="DS96" s="194"/>
      <c r="DT96" s="194"/>
      <c r="DU96" s="194"/>
      <c r="DV96" s="194"/>
      <c r="DW96" s="194"/>
      <c r="DX96" s="194"/>
      <c r="DY96" s="194"/>
      <c r="DZ96" s="194"/>
      <c r="EA96" s="194"/>
      <c r="EB96" s="194"/>
      <c r="EC96" s="194"/>
      <c r="ED96" s="194"/>
      <c r="EE96" s="194"/>
      <c r="EF96" s="194"/>
      <c r="EG96" s="194"/>
      <c r="EH96" s="194"/>
      <c r="EI96" s="194"/>
      <c r="EJ96" s="194"/>
      <c r="EK96" s="194"/>
      <c r="EL96" s="194"/>
    </row>
    <row r="97" spans="1:142" s="193" customFormat="1" ht="15" customHeight="1" x14ac:dyDescent="0.25">
      <c r="A97" s="599"/>
      <c r="B97" s="600"/>
      <c r="C97" s="601"/>
      <c r="D97" s="602" t="s">
        <v>8</v>
      </c>
      <c r="E97" s="203">
        <f t="shared" ref="E97:E106" si="155">F97+G97+H97+I97</f>
        <v>13026182</v>
      </c>
      <c r="F97" s="198">
        <v>0</v>
      </c>
      <c r="G97" s="198"/>
      <c r="H97" s="198">
        <f t="shared" ref="H97" si="156">H101+H102</f>
        <v>0</v>
      </c>
      <c r="I97" s="200">
        <f t="shared" ref="I97" si="157">I101+I102</f>
        <v>13026182</v>
      </c>
      <c r="J97" s="197">
        <f t="shared" ref="J97:J106" si="158">K97+L97+M97+N97</f>
        <v>3893672</v>
      </c>
      <c r="K97" s="198">
        <v>0</v>
      </c>
      <c r="L97" s="198"/>
      <c r="M97" s="198">
        <f t="shared" ref="M97:N97" si="159">M101+M102</f>
        <v>0</v>
      </c>
      <c r="N97" s="199">
        <f t="shared" si="159"/>
        <v>3893672</v>
      </c>
      <c r="O97" s="203">
        <f t="shared" ref="O97:O102" si="160">P97+Q97+R97+S97</f>
        <v>0</v>
      </c>
      <c r="P97" s="198">
        <v>0</v>
      </c>
      <c r="Q97" s="198"/>
      <c r="R97" s="198">
        <f t="shared" ref="R97" si="161">R101+R102</f>
        <v>0</v>
      </c>
      <c r="S97" s="200">
        <v>0</v>
      </c>
      <c r="T97" s="197">
        <f t="shared" ref="T97:T106" si="162">U97+V97+W97+X97</f>
        <v>0</v>
      </c>
      <c r="U97" s="198">
        <v>0</v>
      </c>
      <c r="V97" s="198"/>
      <c r="W97" s="198">
        <f t="shared" ref="W97" si="163">W101+W102</f>
        <v>0</v>
      </c>
      <c r="X97" s="200">
        <v>0</v>
      </c>
      <c r="AA97" s="59"/>
      <c r="AC97" s="194"/>
      <c r="AD97" s="194"/>
      <c r="AE97" s="194"/>
      <c r="AF97" s="194"/>
      <c r="AG97" s="194"/>
      <c r="AH97" s="194"/>
      <c r="AI97" s="194"/>
      <c r="AJ97" s="194"/>
      <c r="AK97" s="194"/>
      <c r="AL97" s="194"/>
      <c r="AM97" s="194"/>
      <c r="AN97" s="194"/>
      <c r="AO97" s="194"/>
      <c r="AP97" s="194"/>
      <c r="AQ97" s="194"/>
      <c r="AR97" s="194"/>
      <c r="AS97" s="194"/>
      <c r="AT97" s="194"/>
      <c r="AU97" s="194"/>
      <c r="AV97" s="194"/>
      <c r="AW97" s="194"/>
      <c r="AX97" s="194"/>
      <c r="AY97" s="194"/>
      <c r="AZ97" s="194"/>
      <c r="BA97" s="194"/>
      <c r="BB97" s="194"/>
      <c r="BC97" s="194"/>
      <c r="BD97" s="194"/>
      <c r="BE97" s="194"/>
      <c r="BF97" s="194"/>
      <c r="BG97" s="194"/>
      <c r="BH97" s="194"/>
      <c r="BI97" s="194"/>
      <c r="BJ97" s="194"/>
      <c r="BK97" s="194"/>
      <c r="BL97" s="194"/>
      <c r="BM97" s="194"/>
      <c r="BN97" s="194"/>
      <c r="BO97" s="194"/>
      <c r="BP97" s="194"/>
      <c r="BQ97" s="194"/>
      <c r="BR97" s="194"/>
      <c r="BS97" s="194"/>
      <c r="BT97" s="194"/>
      <c r="BU97" s="194"/>
      <c r="BV97" s="194"/>
      <c r="BW97" s="194"/>
      <c r="BX97" s="194"/>
      <c r="BY97" s="194"/>
      <c r="BZ97" s="194"/>
      <c r="CA97" s="194"/>
      <c r="CB97" s="194"/>
      <c r="CC97" s="194"/>
      <c r="CD97" s="194"/>
      <c r="CE97" s="194"/>
      <c r="CF97" s="194"/>
      <c r="CG97" s="194"/>
      <c r="CH97" s="194"/>
      <c r="CI97" s="194"/>
      <c r="CJ97" s="194"/>
      <c r="CK97" s="194"/>
      <c r="CL97" s="194"/>
      <c r="CM97" s="194"/>
      <c r="CN97" s="194"/>
      <c r="CO97" s="194"/>
      <c r="CP97" s="194"/>
      <c r="CQ97" s="194"/>
      <c r="CR97" s="194"/>
      <c r="CS97" s="194"/>
      <c r="CT97" s="194"/>
      <c r="CU97" s="194"/>
      <c r="CV97" s="194"/>
      <c r="CW97" s="194"/>
      <c r="CX97" s="194"/>
      <c r="CY97" s="194"/>
      <c r="CZ97" s="194"/>
      <c r="DA97" s="194"/>
      <c r="DB97" s="194"/>
      <c r="DC97" s="194"/>
      <c r="DD97" s="194"/>
      <c r="DE97" s="194"/>
      <c r="DF97" s="194"/>
      <c r="DG97" s="194"/>
      <c r="DH97" s="194"/>
      <c r="DI97" s="194"/>
      <c r="DJ97" s="194"/>
      <c r="DK97" s="194"/>
      <c r="DL97" s="194"/>
      <c r="DM97" s="194"/>
      <c r="DN97" s="194"/>
      <c r="DO97" s="194"/>
      <c r="DP97" s="194"/>
      <c r="DQ97" s="194"/>
      <c r="DR97" s="194"/>
      <c r="DS97" s="194"/>
      <c r="DT97" s="194"/>
      <c r="DU97" s="194"/>
      <c r="DV97" s="194"/>
      <c r="DW97" s="194"/>
      <c r="DX97" s="194"/>
      <c r="DY97" s="194"/>
      <c r="DZ97" s="194"/>
      <c r="EA97" s="194"/>
      <c r="EB97" s="194"/>
      <c r="EC97" s="194"/>
      <c r="ED97" s="194"/>
      <c r="EE97" s="194"/>
      <c r="EF97" s="194"/>
      <c r="EG97" s="194"/>
      <c r="EH97" s="194"/>
      <c r="EI97" s="194"/>
      <c r="EJ97" s="194"/>
      <c r="EK97" s="194"/>
      <c r="EL97" s="194"/>
    </row>
    <row r="98" spans="1:142" s="193" customFormat="1" ht="18" customHeight="1" thickBot="1" x14ac:dyDescent="0.3">
      <c r="A98" s="603"/>
      <c r="B98" s="604"/>
      <c r="C98" s="605"/>
      <c r="D98" s="606" t="s">
        <v>17</v>
      </c>
      <c r="E98" s="590">
        <f t="shared" si="155"/>
        <v>0</v>
      </c>
      <c r="F98" s="591">
        <v>0</v>
      </c>
      <c r="G98" s="591"/>
      <c r="H98" s="591">
        <v>0</v>
      </c>
      <c r="I98" s="592">
        <v>0</v>
      </c>
      <c r="J98" s="607">
        <f t="shared" si="158"/>
        <v>0</v>
      </c>
      <c r="K98" s="591">
        <v>0</v>
      </c>
      <c r="L98" s="591"/>
      <c r="M98" s="591">
        <v>0</v>
      </c>
      <c r="N98" s="593">
        <v>0</v>
      </c>
      <c r="O98" s="590">
        <f t="shared" si="160"/>
        <v>0</v>
      </c>
      <c r="P98" s="591">
        <v>0</v>
      </c>
      <c r="Q98" s="591"/>
      <c r="R98" s="591">
        <v>0</v>
      </c>
      <c r="S98" s="592">
        <v>0</v>
      </c>
      <c r="T98" s="607">
        <f t="shared" si="162"/>
        <v>0</v>
      </c>
      <c r="U98" s="591">
        <v>0</v>
      </c>
      <c r="V98" s="591"/>
      <c r="W98" s="591">
        <v>0</v>
      </c>
      <c r="X98" s="592">
        <v>0</v>
      </c>
      <c r="AA98" s="59"/>
      <c r="AC98" s="194"/>
      <c r="AD98" s="194"/>
      <c r="AE98" s="194"/>
      <c r="AF98" s="194"/>
      <c r="AG98" s="194"/>
      <c r="AH98" s="194"/>
      <c r="AI98" s="194"/>
      <c r="AJ98" s="194"/>
      <c r="AK98" s="194"/>
      <c r="AL98" s="194"/>
      <c r="AM98" s="194"/>
      <c r="AN98" s="194"/>
      <c r="AO98" s="194"/>
      <c r="AP98" s="194"/>
      <c r="AQ98" s="194"/>
      <c r="AR98" s="194"/>
      <c r="AS98" s="194"/>
      <c r="AT98" s="194"/>
      <c r="AU98" s="194"/>
      <c r="AV98" s="194"/>
      <c r="AW98" s="194"/>
      <c r="AX98" s="194"/>
      <c r="AY98" s="194"/>
      <c r="AZ98" s="194"/>
      <c r="BA98" s="194"/>
      <c r="BB98" s="194"/>
      <c r="BC98" s="194"/>
      <c r="BD98" s="194"/>
      <c r="BE98" s="194"/>
      <c r="BF98" s="194"/>
      <c r="BG98" s="194"/>
      <c r="BH98" s="194"/>
      <c r="BI98" s="194"/>
      <c r="BJ98" s="194"/>
      <c r="BK98" s="194"/>
      <c r="BL98" s="194"/>
      <c r="BM98" s="194"/>
      <c r="BN98" s="194"/>
      <c r="BO98" s="194"/>
      <c r="BP98" s="194"/>
      <c r="BQ98" s="194"/>
      <c r="BR98" s="194"/>
      <c r="BS98" s="194"/>
      <c r="BT98" s="194"/>
      <c r="BU98" s="194"/>
      <c r="BV98" s="194"/>
      <c r="BW98" s="194"/>
      <c r="BX98" s="194"/>
      <c r="BY98" s="194"/>
      <c r="BZ98" s="194"/>
      <c r="CA98" s="194"/>
      <c r="CB98" s="194"/>
      <c r="CC98" s="194"/>
      <c r="CD98" s="194"/>
      <c r="CE98" s="194"/>
      <c r="CF98" s="194"/>
      <c r="CG98" s="194"/>
      <c r="CH98" s="194"/>
      <c r="CI98" s="194"/>
      <c r="CJ98" s="194"/>
      <c r="CK98" s="194"/>
      <c r="CL98" s="194"/>
      <c r="CM98" s="194"/>
      <c r="CN98" s="194"/>
      <c r="CO98" s="194"/>
      <c r="CP98" s="194"/>
      <c r="CQ98" s="194"/>
      <c r="CR98" s="194"/>
      <c r="CS98" s="194"/>
      <c r="CT98" s="194"/>
      <c r="CU98" s="194"/>
      <c r="CV98" s="194"/>
      <c r="CW98" s="194"/>
      <c r="CX98" s="194"/>
      <c r="CY98" s="194"/>
      <c r="CZ98" s="194"/>
      <c r="DA98" s="194"/>
      <c r="DB98" s="194"/>
      <c r="DC98" s="194"/>
      <c r="DD98" s="194"/>
      <c r="DE98" s="194"/>
      <c r="DF98" s="194"/>
      <c r="DG98" s="194"/>
      <c r="DH98" s="194"/>
      <c r="DI98" s="194"/>
      <c r="DJ98" s="194"/>
      <c r="DK98" s="194"/>
      <c r="DL98" s="194"/>
      <c r="DM98" s="194"/>
      <c r="DN98" s="194"/>
      <c r="DO98" s="194"/>
      <c r="DP98" s="194"/>
      <c r="DQ98" s="194"/>
      <c r="DR98" s="194"/>
      <c r="DS98" s="194"/>
      <c r="DT98" s="194"/>
      <c r="DU98" s="194"/>
      <c r="DV98" s="194"/>
      <c r="DW98" s="194"/>
      <c r="DX98" s="194"/>
      <c r="DY98" s="194"/>
      <c r="DZ98" s="194"/>
      <c r="EA98" s="194"/>
      <c r="EB98" s="194"/>
      <c r="EC98" s="194"/>
      <c r="ED98" s="194"/>
      <c r="EE98" s="194"/>
      <c r="EF98" s="194"/>
      <c r="EG98" s="194"/>
      <c r="EH98" s="194"/>
      <c r="EI98" s="194"/>
      <c r="EJ98" s="194"/>
      <c r="EK98" s="194"/>
      <c r="EL98" s="194"/>
    </row>
    <row r="99" spans="1:142" ht="59.25" hidden="1" customHeight="1" x14ac:dyDescent="0.25">
      <c r="A99" s="253"/>
      <c r="B99" s="254" t="s">
        <v>42</v>
      </c>
      <c r="C99" s="255"/>
      <c r="D99" s="256" t="s">
        <v>16</v>
      </c>
      <c r="E99" s="257">
        <f t="shared" si="155"/>
        <v>22613300</v>
      </c>
      <c r="F99" s="258">
        <v>22613300</v>
      </c>
      <c r="G99" s="258"/>
      <c r="H99" s="258"/>
      <c r="I99" s="259"/>
      <c r="J99" s="260">
        <f t="shared" si="158"/>
        <v>10500000</v>
      </c>
      <c r="K99" s="258">
        <v>10500000</v>
      </c>
      <c r="L99" s="258"/>
      <c r="M99" s="258"/>
      <c r="N99" s="261"/>
      <c r="O99" s="331">
        <f t="shared" si="160"/>
        <v>6941052.1399999997</v>
      </c>
      <c r="P99" s="332">
        <v>6941052.1399999997</v>
      </c>
      <c r="Q99" s="333"/>
      <c r="R99" s="333"/>
      <c r="S99" s="334"/>
      <c r="T99" s="223">
        <f t="shared" si="162"/>
        <v>66.105258476190471</v>
      </c>
      <c r="U99" s="224">
        <f>P99/K99*100</f>
        <v>66.105258476190471</v>
      </c>
      <c r="V99" s="224">
        <f t="shared" ref="V99:V102" si="164">SUM(V100:V102)</f>
        <v>0</v>
      </c>
      <c r="W99" s="224">
        <v>0</v>
      </c>
      <c r="X99" s="225">
        <v>0</v>
      </c>
    </row>
    <row r="100" spans="1:142" ht="71.25" hidden="1" customHeight="1" x14ac:dyDescent="0.25">
      <c r="A100" s="229"/>
      <c r="B100" s="226" t="s">
        <v>43</v>
      </c>
      <c r="C100" s="227"/>
      <c r="D100" s="228" t="s">
        <v>16</v>
      </c>
      <c r="E100" s="264">
        <f t="shared" si="155"/>
        <v>9826903</v>
      </c>
      <c r="F100" s="265">
        <v>9826903</v>
      </c>
      <c r="G100" s="265"/>
      <c r="H100" s="265"/>
      <c r="I100" s="266"/>
      <c r="J100" s="267">
        <f t="shared" si="158"/>
        <v>3919470</v>
      </c>
      <c r="K100" s="265">
        <v>3919470</v>
      </c>
      <c r="L100" s="265"/>
      <c r="M100" s="265"/>
      <c r="N100" s="268"/>
      <c r="O100" s="264">
        <f t="shared" si="160"/>
        <v>1525868.65</v>
      </c>
      <c r="P100" s="265">
        <v>1525868.65</v>
      </c>
      <c r="Q100" s="236"/>
      <c r="R100" s="236"/>
      <c r="S100" s="237"/>
      <c r="T100" s="235">
        <f t="shared" si="162"/>
        <v>0</v>
      </c>
      <c r="U100" s="236">
        <v>0</v>
      </c>
      <c r="V100" s="236">
        <f t="shared" si="164"/>
        <v>0</v>
      </c>
      <c r="W100" s="236">
        <v>0</v>
      </c>
      <c r="X100" s="237">
        <v>0</v>
      </c>
    </row>
    <row r="101" spans="1:142" ht="35.25" hidden="1" customHeight="1" x14ac:dyDescent="0.25">
      <c r="A101" s="229"/>
      <c r="B101" s="226" t="s">
        <v>1</v>
      </c>
      <c r="C101" s="227"/>
      <c r="D101" s="228" t="s">
        <v>8</v>
      </c>
      <c r="E101" s="264">
        <f t="shared" si="155"/>
        <v>8814652</v>
      </c>
      <c r="F101" s="227">
        <v>0</v>
      </c>
      <c r="G101" s="227"/>
      <c r="H101" s="227"/>
      <c r="I101" s="230">
        <v>8814652</v>
      </c>
      <c r="J101" s="267">
        <f t="shared" si="158"/>
        <v>2213916</v>
      </c>
      <c r="K101" s="227">
        <v>0</v>
      </c>
      <c r="L101" s="227"/>
      <c r="M101" s="227"/>
      <c r="N101" s="232">
        <v>2213916</v>
      </c>
      <c r="O101" s="264">
        <f t="shared" si="160"/>
        <v>286204.79999999999</v>
      </c>
      <c r="P101" s="227">
        <v>0</v>
      </c>
      <c r="Q101" s="269"/>
      <c r="R101" s="330"/>
      <c r="S101" s="266">
        <v>286204.79999999999</v>
      </c>
      <c r="T101" s="235">
        <f t="shared" si="162"/>
        <v>12.92753654610202</v>
      </c>
      <c r="U101" s="236">
        <v>0</v>
      </c>
      <c r="V101" s="236">
        <f t="shared" si="164"/>
        <v>0</v>
      </c>
      <c r="W101" s="236">
        <v>0</v>
      </c>
      <c r="X101" s="237">
        <f>S101/N101*100</f>
        <v>12.92753654610202</v>
      </c>
    </row>
    <row r="102" spans="1:142" ht="42" hidden="1" customHeight="1" thickBot="1" x14ac:dyDescent="0.3">
      <c r="A102" s="270"/>
      <c r="B102" s="271" t="s">
        <v>44</v>
      </c>
      <c r="C102" s="272"/>
      <c r="D102" s="273" t="s">
        <v>8</v>
      </c>
      <c r="E102" s="274">
        <f t="shared" si="155"/>
        <v>4211530</v>
      </c>
      <c r="F102" s="272">
        <v>0</v>
      </c>
      <c r="G102" s="272"/>
      <c r="H102" s="272"/>
      <c r="I102" s="275">
        <v>4211530</v>
      </c>
      <c r="J102" s="276">
        <f t="shared" si="158"/>
        <v>1679756</v>
      </c>
      <c r="K102" s="272">
        <v>0</v>
      </c>
      <c r="L102" s="272"/>
      <c r="M102" s="272"/>
      <c r="N102" s="277">
        <v>1679756</v>
      </c>
      <c r="O102" s="335">
        <f t="shared" si="160"/>
        <v>653936.68000000005</v>
      </c>
      <c r="P102" s="336">
        <v>0</v>
      </c>
      <c r="Q102" s="336"/>
      <c r="R102" s="336"/>
      <c r="S102" s="337">
        <v>653936.68000000005</v>
      </c>
      <c r="T102" s="278">
        <f t="shared" si="162"/>
        <v>0</v>
      </c>
      <c r="U102" s="279">
        <v>0</v>
      </c>
      <c r="V102" s="279">
        <f t="shared" si="164"/>
        <v>0</v>
      </c>
      <c r="W102" s="279">
        <v>0</v>
      </c>
      <c r="X102" s="280">
        <v>0</v>
      </c>
    </row>
    <row r="103" spans="1:142" ht="15.75" customHeight="1" x14ac:dyDescent="0.25">
      <c r="A103" s="386"/>
      <c r="B103" s="397" t="s">
        <v>45</v>
      </c>
      <c r="C103" s="398"/>
      <c r="D103" s="250" t="s">
        <v>11</v>
      </c>
      <c r="E103" s="161">
        <f t="shared" si="155"/>
        <v>45466385</v>
      </c>
      <c r="F103" s="45">
        <f t="shared" ref="F103:I106" si="165">F95</f>
        <v>32440203</v>
      </c>
      <c r="G103" s="45"/>
      <c r="H103" s="45">
        <f t="shared" ref="H103" si="166">H95</f>
        <v>0</v>
      </c>
      <c r="I103" s="47">
        <f t="shared" si="165"/>
        <v>13026182</v>
      </c>
      <c r="J103" s="144">
        <f t="shared" si="158"/>
        <v>18313142</v>
      </c>
      <c r="K103" s="45">
        <f t="shared" ref="K103" si="167">K95</f>
        <v>14419470</v>
      </c>
      <c r="L103" s="45"/>
      <c r="M103" s="45">
        <f t="shared" ref="M103:N106" si="168">M95</f>
        <v>0</v>
      </c>
      <c r="N103" s="169">
        <f t="shared" si="168"/>
        <v>3893672</v>
      </c>
      <c r="O103" s="211">
        <f>O104+O105+O106</f>
        <v>9407062.2699999996</v>
      </c>
      <c r="P103" s="45">
        <f t="shared" ref="P103:S103" si="169">P104+P105+P106</f>
        <v>8466920.7899999991</v>
      </c>
      <c r="Q103" s="45">
        <f t="shared" si="169"/>
        <v>0</v>
      </c>
      <c r="R103" s="326">
        <f t="shared" si="169"/>
        <v>0</v>
      </c>
      <c r="S103" s="47">
        <f t="shared" si="169"/>
        <v>940141.48</v>
      </c>
      <c r="T103" s="144">
        <f>O103/J103*100</f>
        <v>51.367822463234326</v>
      </c>
      <c r="U103" s="45">
        <f t="shared" ref="U103" si="170">U95</f>
        <v>66.105258476190471</v>
      </c>
      <c r="V103" s="45"/>
      <c r="W103" s="45">
        <f t="shared" ref="W103:X103" si="171">W95</f>
        <v>0</v>
      </c>
      <c r="X103" s="47">
        <f t="shared" si="171"/>
        <v>12.92753654610202</v>
      </c>
    </row>
    <row r="104" spans="1:142" ht="15.75" customHeight="1" x14ac:dyDescent="0.25">
      <c r="A104" s="387"/>
      <c r="B104" s="399"/>
      <c r="C104" s="400"/>
      <c r="D104" s="251" t="s">
        <v>16</v>
      </c>
      <c r="E104" s="159">
        <f t="shared" si="155"/>
        <v>32440203</v>
      </c>
      <c r="F104" s="26">
        <f t="shared" si="165"/>
        <v>32440203</v>
      </c>
      <c r="G104" s="26"/>
      <c r="H104" s="26">
        <f t="shared" ref="H104" si="172">H96</f>
        <v>0</v>
      </c>
      <c r="I104" s="38">
        <f t="shared" si="165"/>
        <v>0</v>
      </c>
      <c r="J104" s="145">
        <f t="shared" si="158"/>
        <v>14419470</v>
      </c>
      <c r="K104" s="26">
        <f t="shared" ref="K104" si="173">K96</f>
        <v>14419470</v>
      </c>
      <c r="L104" s="26"/>
      <c r="M104" s="26">
        <f t="shared" si="168"/>
        <v>0</v>
      </c>
      <c r="N104" s="170">
        <f t="shared" si="168"/>
        <v>0</v>
      </c>
      <c r="O104" s="159">
        <f>S104+Q104+P104</f>
        <v>9407062.2699999996</v>
      </c>
      <c r="P104" s="26">
        <f t="shared" ref="P104:S104" si="174">P96</f>
        <v>8466920.7899999991</v>
      </c>
      <c r="Q104" s="26">
        <f t="shared" si="174"/>
        <v>0</v>
      </c>
      <c r="R104" s="26">
        <f t="shared" si="174"/>
        <v>0</v>
      </c>
      <c r="S104" s="38">
        <f t="shared" si="174"/>
        <v>940141.48</v>
      </c>
      <c r="T104" s="145">
        <f>O104/J103*100</f>
        <v>51.367822463234326</v>
      </c>
      <c r="U104" s="26">
        <f t="shared" ref="U104" si="175">U96</f>
        <v>66.105258476190471</v>
      </c>
      <c r="V104" s="26"/>
      <c r="W104" s="26">
        <f t="shared" ref="W104:X104" si="176">W96</f>
        <v>0</v>
      </c>
      <c r="X104" s="38">
        <f t="shared" si="176"/>
        <v>12.92753654610202</v>
      </c>
    </row>
    <row r="105" spans="1:142" ht="15.75" customHeight="1" x14ac:dyDescent="0.25">
      <c r="A105" s="387"/>
      <c r="B105" s="399"/>
      <c r="C105" s="400"/>
      <c r="D105" s="251" t="s">
        <v>8</v>
      </c>
      <c r="E105" s="159">
        <f t="shared" si="155"/>
        <v>13026182</v>
      </c>
      <c r="F105" s="26">
        <f t="shared" si="165"/>
        <v>0</v>
      </c>
      <c r="G105" s="26"/>
      <c r="H105" s="26">
        <f t="shared" ref="H105" si="177">H97</f>
        <v>0</v>
      </c>
      <c r="I105" s="38">
        <f t="shared" si="165"/>
        <v>13026182</v>
      </c>
      <c r="J105" s="145">
        <f t="shared" si="158"/>
        <v>3893672</v>
      </c>
      <c r="K105" s="26">
        <f t="shared" ref="K105" si="178">K97</f>
        <v>0</v>
      </c>
      <c r="L105" s="26"/>
      <c r="M105" s="26">
        <f t="shared" si="168"/>
        <v>0</v>
      </c>
      <c r="N105" s="170">
        <f t="shared" si="168"/>
        <v>3893672</v>
      </c>
      <c r="O105" s="159">
        <f t="shared" ref="O105:O106" si="179">S105+Q105+P105</f>
        <v>0</v>
      </c>
      <c r="P105" s="26">
        <f t="shared" ref="P105:R105" si="180">P97</f>
        <v>0</v>
      </c>
      <c r="Q105" s="26">
        <f t="shared" si="180"/>
        <v>0</v>
      </c>
      <c r="R105" s="26">
        <f t="shared" si="180"/>
        <v>0</v>
      </c>
      <c r="S105" s="38">
        <v>0</v>
      </c>
      <c r="T105" s="145">
        <f t="shared" si="162"/>
        <v>0</v>
      </c>
      <c r="U105" s="26">
        <f t="shared" ref="U105" si="181">U97</f>
        <v>0</v>
      </c>
      <c r="V105" s="26"/>
      <c r="W105" s="26">
        <f t="shared" ref="W105:X105" si="182">W97</f>
        <v>0</v>
      </c>
      <c r="X105" s="38">
        <f t="shared" si="182"/>
        <v>0</v>
      </c>
    </row>
    <row r="106" spans="1:142" ht="15.75" customHeight="1" thickBot="1" x14ac:dyDescent="0.3">
      <c r="A106" s="388"/>
      <c r="B106" s="401"/>
      <c r="C106" s="402"/>
      <c r="D106" s="252" t="s">
        <v>17</v>
      </c>
      <c r="E106" s="162">
        <f t="shared" si="155"/>
        <v>0</v>
      </c>
      <c r="F106" s="43">
        <f t="shared" si="165"/>
        <v>0</v>
      </c>
      <c r="G106" s="43"/>
      <c r="H106" s="43">
        <f t="shared" ref="H106" si="183">H98</f>
        <v>0</v>
      </c>
      <c r="I106" s="48">
        <f t="shared" si="165"/>
        <v>0</v>
      </c>
      <c r="J106" s="146">
        <f t="shared" si="158"/>
        <v>0</v>
      </c>
      <c r="K106" s="43">
        <f t="shared" ref="K106" si="184">K98</f>
        <v>0</v>
      </c>
      <c r="L106" s="43"/>
      <c r="M106" s="43">
        <f t="shared" si="168"/>
        <v>0</v>
      </c>
      <c r="N106" s="171">
        <f t="shared" si="168"/>
        <v>0</v>
      </c>
      <c r="O106" s="159">
        <f t="shared" si="179"/>
        <v>0</v>
      </c>
      <c r="P106" s="43">
        <f t="shared" ref="P106" si="185">P98</f>
        <v>0</v>
      </c>
      <c r="Q106" s="43"/>
      <c r="R106" s="43">
        <f t="shared" ref="R106:S106" si="186">R98</f>
        <v>0</v>
      </c>
      <c r="S106" s="48">
        <f t="shared" si="186"/>
        <v>0</v>
      </c>
      <c r="T106" s="146">
        <f t="shared" si="162"/>
        <v>0</v>
      </c>
      <c r="U106" s="43">
        <f t="shared" ref="U106" si="187">U98</f>
        <v>0</v>
      </c>
      <c r="V106" s="43"/>
      <c r="W106" s="43">
        <f t="shared" ref="W106:X106" si="188">W98</f>
        <v>0</v>
      </c>
      <c r="X106" s="48">
        <f t="shared" si="188"/>
        <v>0</v>
      </c>
    </row>
    <row r="107" spans="1:142" ht="16.5" thickBot="1" x14ac:dyDescent="0.3">
      <c r="A107" s="379" t="s">
        <v>46</v>
      </c>
      <c r="B107" s="380"/>
      <c r="C107" s="380"/>
      <c r="D107" s="380"/>
      <c r="E107" s="380"/>
      <c r="F107" s="380"/>
      <c r="G107" s="380"/>
      <c r="H107" s="380"/>
      <c r="I107" s="380"/>
      <c r="J107" s="380"/>
      <c r="K107" s="380"/>
      <c r="L107" s="380"/>
      <c r="M107" s="380"/>
      <c r="N107" s="380"/>
      <c r="O107" s="380"/>
      <c r="P107" s="380"/>
      <c r="Q107" s="380"/>
      <c r="R107" s="380"/>
      <c r="S107" s="380"/>
      <c r="T107" s="380"/>
      <c r="U107" s="380"/>
      <c r="V107" s="380"/>
      <c r="W107" s="380"/>
      <c r="X107" s="406"/>
    </row>
    <row r="108" spans="1:142" s="193" customFormat="1" ht="18" customHeight="1" x14ac:dyDescent="0.25">
      <c r="A108" s="407" t="s">
        <v>47</v>
      </c>
      <c r="B108" s="409" t="s">
        <v>48</v>
      </c>
      <c r="C108" s="608" t="s">
        <v>15</v>
      </c>
      <c r="D108" s="609" t="s">
        <v>11</v>
      </c>
      <c r="E108" s="195">
        <f t="shared" ref="E108:I108" si="189">SUM(E109:E111)</f>
        <v>60991950</v>
      </c>
      <c r="F108" s="112">
        <f t="shared" si="189"/>
        <v>3928800</v>
      </c>
      <c r="G108" s="112"/>
      <c r="H108" s="112">
        <f t="shared" ref="H108" si="190">SUM(H109:H111)</f>
        <v>0</v>
      </c>
      <c r="I108" s="196">
        <f t="shared" si="189"/>
        <v>57063150</v>
      </c>
      <c r="J108" s="598">
        <f t="shared" ref="J108:K108" si="191">SUM(J109:J111)</f>
        <v>31883973</v>
      </c>
      <c r="K108" s="112">
        <f t="shared" si="191"/>
        <v>1768600</v>
      </c>
      <c r="L108" s="112"/>
      <c r="M108" s="112">
        <f t="shared" ref="M108:N108" si="192">SUM(M109:M111)</f>
        <v>0</v>
      </c>
      <c r="N108" s="583">
        <f t="shared" si="192"/>
        <v>30115373</v>
      </c>
      <c r="O108" s="195">
        <f t="shared" ref="O108:P108" si="193">SUM(O109:O111)</f>
        <v>16756170.279999999</v>
      </c>
      <c r="P108" s="112">
        <f t="shared" si="193"/>
        <v>1335476.75</v>
      </c>
      <c r="Q108" s="112"/>
      <c r="R108" s="112">
        <f t="shared" ref="R108:S108" si="194">SUM(R109:R111)</f>
        <v>0</v>
      </c>
      <c r="S108" s="196">
        <f t="shared" si="194"/>
        <v>15420693.529999999</v>
      </c>
      <c r="T108" s="598">
        <f>O108/J108*100</f>
        <v>52.55358320620833</v>
      </c>
      <c r="U108" s="112">
        <f>P108/K108*100</f>
        <v>75.510389573674104</v>
      </c>
      <c r="V108" s="112"/>
      <c r="W108" s="112">
        <f t="shared" ref="W108" si="195">SUM(W109:W111)</f>
        <v>0</v>
      </c>
      <c r="X108" s="196">
        <f>S108/N108*100</f>
        <v>51.205387793138065</v>
      </c>
      <c r="AA108" s="59"/>
      <c r="AC108" s="194"/>
      <c r="AD108" s="194"/>
      <c r="AE108" s="194"/>
      <c r="AF108" s="194"/>
      <c r="AG108" s="194"/>
      <c r="AH108" s="194"/>
      <c r="AI108" s="194"/>
      <c r="AJ108" s="194"/>
      <c r="AK108" s="194"/>
      <c r="AL108" s="194"/>
      <c r="AM108" s="194"/>
      <c r="AN108" s="194"/>
      <c r="AO108" s="194"/>
      <c r="AP108" s="194"/>
      <c r="AQ108" s="194"/>
      <c r="AR108" s="194"/>
      <c r="AS108" s="194"/>
      <c r="AT108" s="194"/>
      <c r="AU108" s="194"/>
      <c r="AV108" s="194"/>
      <c r="AW108" s="194"/>
      <c r="AX108" s="194"/>
      <c r="AY108" s="194"/>
      <c r="AZ108" s="194"/>
      <c r="BA108" s="194"/>
      <c r="BB108" s="194"/>
      <c r="BC108" s="194"/>
      <c r="BD108" s="194"/>
      <c r="BE108" s="194"/>
      <c r="BF108" s="194"/>
      <c r="BG108" s="194"/>
      <c r="BH108" s="194"/>
      <c r="BI108" s="194"/>
      <c r="BJ108" s="194"/>
      <c r="BK108" s="194"/>
      <c r="BL108" s="194"/>
      <c r="BM108" s="194"/>
      <c r="BN108" s="194"/>
      <c r="BO108" s="194"/>
      <c r="BP108" s="194"/>
      <c r="BQ108" s="194"/>
      <c r="BR108" s="194"/>
      <c r="BS108" s="194"/>
      <c r="BT108" s="194"/>
      <c r="BU108" s="194"/>
      <c r="BV108" s="194"/>
      <c r="BW108" s="194"/>
      <c r="BX108" s="194"/>
      <c r="BY108" s="194"/>
      <c r="BZ108" s="194"/>
      <c r="CA108" s="194"/>
      <c r="CB108" s="194"/>
      <c r="CC108" s="194"/>
      <c r="CD108" s="194"/>
      <c r="CE108" s="194"/>
      <c r="CF108" s="194"/>
      <c r="CG108" s="194"/>
      <c r="CH108" s="194"/>
      <c r="CI108" s="194"/>
      <c r="CJ108" s="194"/>
      <c r="CK108" s="194"/>
      <c r="CL108" s="194"/>
      <c r="CM108" s="194"/>
      <c r="CN108" s="194"/>
      <c r="CO108" s="194"/>
      <c r="CP108" s="194"/>
      <c r="CQ108" s="194"/>
      <c r="CR108" s="194"/>
      <c r="CS108" s="194"/>
      <c r="CT108" s="194"/>
      <c r="CU108" s="194"/>
      <c r="CV108" s="194"/>
      <c r="CW108" s="194"/>
      <c r="CX108" s="194"/>
      <c r="CY108" s="194"/>
      <c r="CZ108" s="194"/>
      <c r="DA108" s="194"/>
      <c r="DB108" s="194"/>
      <c r="DC108" s="194"/>
      <c r="DD108" s="194"/>
      <c r="DE108" s="194"/>
      <c r="DF108" s="194"/>
      <c r="DG108" s="194"/>
      <c r="DH108" s="194"/>
      <c r="DI108" s="194"/>
      <c r="DJ108" s="194"/>
      <c r="DK108" s="194"/>
      <c r="DL108" s="194"/>
      <c r="DM108" s="194"/>
      <c r="DN108" s="194"/>
      <c r="DO108" s="194"/>
      <c r="DP108" s="194"/>
      <c r="DQ108" s="194"/>
      <c r="DR108" s="194"/>
      <c r="DS108" s="194"/>
      <c r="DT108" s="194"/>
      <c r="DU108" s="194"/>
      <c r="DV108" s="194"/>
      <c r="DW108" s="194"/>
      <c r="DX108" s="194"/>
      <c r="DY108" s="194"/>
      <c r="DZ108" s="194"/>
      <c r="EA108" s="194"/>
      <c r="EB108" s="194"/>
      <c r="EC108" s="194"/>
      <c r="ED108" s="194"/>
      <c r="EE108" s="194"/>
      <c r="EF108" s="194"/>
      <c r="EG108" s="194"/>
      <c r="EH108" s="194"/>
      <c r="EI108" s="194"/>
      <c r="EJ108" s="194"/>
      <c r="EK108" s="194"/>
      <c r="EL108" s="194"/>
    </row>
    <row r="109" spans="1:142" s="193" customFormat="1" ht="18" customHeight="1" x14ac:dyDescent="0.25">
      <c r="A109" s="408"/>
      <c r="B109" s="410"/>
      <c r="C109" s="610"/>
      <c r="D109" s="611" t="s">
        <v>16</v>
      </c>
      <c r="E109" s="203">
        <f>F109+G109+H109+I109</f>
        <v>3928800</v>
      </c>
      <c r="F109" s="198">
        <f>F116+F115</f>
        <v>3928800</v>
      </c>
      <c r="G109" s="198"/>
      <c r="H109" s="198"/>
      <c r="I109" s="200">
        <v>0</v>
      </c>
      <c r="J109" s="197">
        <f>J116+J115</f>
        <v>1768600</v>
      </c>
      <c r="K109" s="198">
        <f>K116+K115</f>
        <v>1768600</v>
      </c>
      <c r="L109" s="198"/>
      <c r="M109" s="198"/>
      <c r="N109" s="199">
        <v>0</v>
      </c>
      <c r="O109" s="203">
        <f t="shared" ref="O109:P109" si="196">O116+O115</f>
        <v>1335476.75</v>
      </c>
      <c r="P109" s="198">
        <f t="shared" si="196"/>
        <v>1335476.75</v>
      </c>
      <c r="Q109" s="198"/>
      <c r="R109" s="198"/>
      <c r="S109" s="200">
        <v>0</v>
      </c>
      <c r="T109" s="197">
        <f>O109/J109*100</f>
        <v>75.510389573674104</v>
      </c>
      <c r="U109" s="198">
        <f>O109/J109*100</f>
        <v>75.510389573674104</v>
      </c>
      <c r="V109" s="198"/>
      <c r="W109" s="198"/>
      <c r="X109" s="200">
        <v>0</v>
      </c>
      <c r="AA109" s="59"/>
      <c r="AC109" s="194"/>
      <c r="AD109" s="194"/>
      <c r="AE109" s="194"/>
      <c r="AF109" s="194"/>
      <c r="AG109" s="194"/>
      <c r="AH109" s="194"/>
      <c r="AI109" s="194"/>
      <c r="AJ109" s="194"/>
      <c r="AK109" s="194"/>
      <c r="AL109" s="194"/>
      <c r="AM109" s="194"/>
      <c r="AN109" s="194"/>
      <c r="AO109" s="194"/>
      <c r="AP109" s="194"/>
      <c r="AQ109" s="194"/>
      <c r="AR109" s="194"/>
      <c r="AS109" s="194"/>
      <c r="AT109" s="194"/>
      <c r="AU109" s="194"/>
      <c r="AV109" s="194"/>
      <c r="AW109" s="194"/>
      <c r="AX109" s="194"/>
      <c r="AY109" s="194"/>
      <c r="AZ109" s="194"/>
      <c r="BA109" s="194"/>
      <c r="BB109" s="194"/>
      <c r="BC109" s="194"/>
      <c r="BD109" s="194"/>
      <c r="BE109" s="194"/>
      <c r="BF109" s="194"/>
      <c r="BG109" s="194"/>
      <c r="BH109" s="194"/>
      <c r="BI109" s="194"/>
      <c r="BJ109" s="194"/>
      <c r="BK109" s="194"/>
      <c r="BL109" s="194"/>
      <c r="BM109" s="194"/>
      <c r="BN109" s="194"/>
      <c r="BO109" s="194"/>
      <c r="BP109" s="194"/>
      <c r="BQ109" s="194"/>
      <c r="BR109" s="194"/>
      <c r="BS109" s="194"/>
      <c r="BT109" s="194"/>
      <c r="BU109" s="194"/>
      <c r="BV109" s="194"/>
      <c r="BW109" s="194"/>
      <c r="BX109" s="194"/>
      <c r="BY109" s="194"/>
      <c r="BZ109" s="194"/>
      <c r="CA109" s="194"/>
      <c r="CB109" s="194"/>
      <c r="CC109" s="194"/>
      <c r="CD109" s="194"/>
      <c r="CE109" s="194"/>
      <c r="CF109" s="194"/>
      <c r="CG109" s="194"/>
      <c r="CH109" s="194"/>
      <c r="CI109" s="194"/>
      <c r="CJ109" s="194"/>
      <c r="CK109" s="194"/>
      <c r="CL109" s="194"/>
      <c r="CM109" s="194"/>
      <c r="CN109" s="194"/>
      <c r="CO109" s="194"/>
      <c r="CP109" s="194"/>
      <c r="CQ109" s="194"/>
      <c r="CR109" s="194"/>
      <c r="CS109" s="194"/>
      <c r="CT109" s="194"/>
      <c r="CU109" s="194"/>
      <c r="CV109" s="194"/>
      <c r="CW109" s="194"/>
      <c r="CX109" s="194"/>
      <c r="CY109" s="194"/>
      <c r="CZ109" s="194"/>
      <c r="DA109" s="194"/>
      <c r="DB109" s="194"/>
      <c r="DC109" s="194"/>
      <c r="DD109" s="194"/>
      <c r="DE109" s="194"/>
      <c r="DF109" s="194"/>
      <c r="DG109" s="194"/>
      <c r="DH109" s="194"/>
      <c r="DI109" s="194"/>
      <c r="DJ109" s="194"/>
      <c r="DK109" s="194"/>
      <c r="DL109" s="194"/>
      <c r="DM109" s="194"/>
      <c r="DN109" s="194"/>
      <c r="DO109" s="194"/>
      <c r="DP109" s="194"/>
      <c r="DQ109" s="194"/>
      <c r="DR109" s="194"/>
      <c r="DS109" s="194"/>
      <c r="DT109" s="194"/>
      <c r="DU109" s="194"/>
      <c r="DV109" s="194"/>
      <c r="DW109" s="194"/>
      <c r="DX109" s="194"/>
      <c r="DY109" s="194"/>
      <c r="DZ109" s="194"/>
      <c r="EA109" s="194"/>
      <c r="EB109" s="194"/>
      <c r="EC109" s="194"/>
      <c r="ED109" s="194"/>
      <c r="EE109" s="194"/>
      <c r="EF109" s="194"/>
      <c r="EG109" s="194"/>
      <c r="EH109" s="194"/>
      <c r="EI109" s="194"/>
      <c r="EJ109" s="194"/>
      <c r="EK109" s="194"/>
      <c r="EL109" s="194"/>
    </row>
    <row r="110" spans="1:142" s="193" customFormat="1" ht="18" customHeight="1" x14ac:dyDescent="0.25">
      <c r="A110" s="408"/>
      <c r="B110" s="410"/>
      <c r="C110" s="610"/>
      <c r="D110" s="611" t="s">
        <v>8</v>
      </c>
      <c r="E110" s="203">
        <f t="shared" ref="E110:E122" si="197">F110+G110+H110+I110</f>
        <v>57063150</v>
      </c>
      <c r="F110" s="198">
        <v>0</v>
      </c>
      <c r="G110" s="198"/>
      <c r="H110" s="198"/>
      <c r="I110" s="200">
        <f t="shared" ref="I110" si="198">I112+I114+I117</f>
        <v>57063150</v>
      </c>
      <c r="J110" s="197">
        <f t="shared" ref="J110:J122" si="199">K110+L110+M110+N110</f>
        <v>30115373</v>
      </c>
      <c r="K110" s="198">
        <v>0</v>
      </c>
      <c r="L110" s="198"/>
      <c r="M110" s="198"/>
      <c r="N110" s="199">
        <f t="shared" ref="N110" si="200">N112+N114+N117</f>
        <v>30115373</v>
      </c>
      <c r="O110" s="203">
        <f t="shared" ref="O110:O122" si="201">P110+Q110+R110+S110</f>
        <v>15420693.529999999</v>
      </c>
      <c r="P110" s="198">
        <v>0</v>
      </c>
      <c r="Q110" s="198"/>
      <c r="R110" s="198"/>
      <c r="S110" s="200">
        <f>S112+S114+S117</f>
        <v>15420693.529999999</v>
      </c>
      <c r="T110" s="197">
        <f>O110/J110*100</f>
        <v>51.205387793138065</v>
      </c>
      <c r="U110" s="198">
        <v>0</v>
      </c>
      <c r="V110" s="198"/>
      <c r="W110" s="198"/>
      <c r="X110" s="200">
        <f>S110/N110*100</f>
        <v>51.205387793138065</v>
      </c>
      <c r="AA110" s="59"/>
      <c r="AC110" s="194"/>
      <c r="AD110" s="194"/>
      <c r="AE110" s="194"/>
      <c r="AF110" s="194"/>
      <c r="AG110" s="194"/>
      <c r="AH110" s="194"/>
      <c r="AI110" s="194"/>
      <c r="AJ110" s="194"/>
      <c r="AK110" s="194"/>
      <c r="AL110" s="194"/>
      <c r="AM110" s="194"/>
      <c r="AN110" s="194"/>
      <c r="AO110" s="194"/>
      <c r="AP110" s="194"/>
      <c r="AQ110" s="194"/>
      <c r="AR110" s="194"/>
      <c r="AS110" s="194"/>
      <c r="AT110" s="194"/>
      <c r="AU110" s="194"/>
      <c r="AV110" s="194"/>
      <c r="AW110" s="194"/>
      <c r="AX110" s="194"/>
      <c r="AY110" s="194"/>
      <c r="AZ110" s="194"/>
      <c r="BA110" s="194"/>
      <c r="BB110" s="194"/>
      <c r="BC110" s="194"/>
      <c r="BD110" s="194"/>
      <c r="BE110" s="194"/>
      <c r="BF110" s="194"/>
      <c r="BG110" s="194"/>
      <c r="BH110" s="194"/>
      <c r="BI110" s="194"/>
      <c r="BJ110" s="194"/>
      <c r="BK110" s="194"/>
      <c r="BL110" s="194"/>
      <c r="BM110" s="194"/>
      <c r="BN110" s="194"/>
      <c r="BO110" s="194"/>
      <c r="BP110" s="194"/>
      <c r="BQ110" s="194"/>
      <c r="BR110" s="194"/>
      <c r="BS110" s="194"/>
      <c r="BT110" s="194"/>
      <c r="BU110" s="194"/>
      <c r="BV110" s="194"/>
      <c r="BW110" s="194"/>
      <c r="BX110" s="194"/>
      <c r="BY110" s="194"/>
      <c r="BZ110" s="194"/>
      <c r="CA110" s="194"/>
      <c r="CB110" s="194"/>
      <c r="CC110" s="194"/>
      <c r="CD110" s="194"/>
      <c r="CE110" s="194"/>
      <c r="CF110" s="194"/>
      <c r="CG110" s="194"/>
      <c r="CH110" s="194"/>
      <c r="CI110" s="194"/>
      <c r="CJ110" s="194"/>
      <c r="CK110" s="194"/>
      <c r="CL110" s="194"/>
      <c r="CM110" s="194"/>
      <c r="CN110" s="194"/>
      <c r="CO110" s="194"/>
      <c r="CP110" s="194"/>
      <c r="CQ110" s="194"/>
      <c r="CR110" s="194"/>
      <c r="CS110" s="194"/>
      <c r="CT110" s="194"/>
      <c r="CU110" s="194"/>
      <c r="CV110" s="194"/>
      <c r="CW110" s="194"/>
      <c r="CX110" s="194"/>
      <c r="CY110" s="194"/>
      <c r="CZ110" s="194"/>
      <c r="DA110" s="194"/>
      <c r="DB110" s="194"/>
      <c r="DC110" s="194"/>
      <c r="DD110" s="194"/>
      <c r="DE110" s="194"/>
      <c r="DF110" s="194"/>
      <c r="DG110" s="194"/>
      <c r="DH110" s="194"/>
      <c r="DI110" s="194"/>
      <c r="DJ110" s="194"/>
      <c r="DK110" s="194"/>
      <c r="DL110" s="194"/>
      <c r="DM110" s="194"/>
      <c r="DN110" s="194"/>
      <c r="DO110" s="194"/>
      <c r="DP110" s="194"/>
      <c r="DQ110" s="194"/>
      <c r="DR110" s="194"/>
      <c r="DS110" s="194"/>
      <c r="DT110" s="194"/>
      <c r="DU110" s="194"/>
      <c r="DV110" s="194"/>
      <c r="DW110" s="194"/>
      <c r="DX110" s="194"/>
      <c r="DY110" s="194"/>
      <c r="DZ110" s="194"/>
      <c r="EA110" s="194"/>
      <c r="EB110" s="194"/>
      <c r="EC110" s="194"/>
      <c r="ED110" s="194"/>
      <c r="EE110" s="194"/>
      <c r="EF110" s="194"/>
      <c r="EG110" s="194"/>
      <c r="EH110" s="194"/>
      <c r="EI110" s="194"/>
      <c r="EJ110" s="194"/>
      <c r="EK110" s="194"/>
      <c r="EL110" s="194"/>
    </row>
    <row r="111" spans="1:142" s="193" customFormat="1" ht="18" customHeight="1" thickBot="1" x14ac:dyDescent="0.3">
      <c r="A111" s="412"/>
      <c r="B111" s="413"/>
      <c r="C111" s="612"/>
      <c r="D111" s="613" t="s">
        <v>17</v>
      </c>
      <c r="E111" s="590">
        <f t="shared" si="197"/>
        <v>0</v>
      </c>
      <c r="F111" s="591">
        <f t="shared" ref="F111:I111" si="202">F113</f>
        <v>0</v>
      </c>
      <c r="G111" s="591"/>
      <c r="H111" s="591">
        <f t="shared" ref="H111" si="203">H113</f>
        <v>0</v>
      </c>
      <c r="I111" s="592">
        <f t="shared" si="202"/>
        <v>0</v>
      </c>
      <c r="J111" s="607">
        <f t="shared" si="199"/>
        <v>0</v>
      </c>
      <c r="K111" s="591">
        <f t="shared" ref="K111" si="204">K113</f>
        <v>0</v>
      </c>
      <c r="L111" s="591"/>
      <c r="M111" s="591">
        <f t="shared" ref="M111:N111" si="205">M113</f>
        <v>0</v>
      </c>
      <c r="N111" s="593">
        <f t="shared" si="205"/>
        <v>0</v>
      </c>
      <c r="O111" s="590">
        <f t="shared" si="201"/>
        <v>0</v>
      </c>
      <c r="P111" s="591">
        <f t="shared" ref="P111" si="206">P113</f>
        <v>0</v>
      </c>
      <c r="Q111" s="591"/>
      <c r="R111" s="591">
        <f t="shared" ref="R111:S111" si="207">R113</f>
        <v>0</v>
      </c>
      <c r="S111" s="592">
        <f t="shared" si="207"/>
        <v>0</v>
      </c>
      <c r="T111" s="607">
        <f t="shared" ref="T111:T122" si="208">U111+V111+W111+X111</f>
        <v>0</v>
      </c>
      <c r="U111" s="591">
        <f t="shared" ref="U111" si="209">U113</f>
        <v>0</v>
      </c>
      <c r="V111" s="591"/>
      <c r="W111" s="591">
        <f t="shared" ref="W111:X111" si="210">W113</f>
        <v>0</v>
      </c>
      <c r="X111" s="592">
        <f t="shared" si="210"/>
        <v>0</v>
      </c>
      <c r="AA111" s="59"/>
      <c r="AC111" s="194"/>
      <c r="AD111" s="194"/>
      <c r="AE111" s="194"/>
      <c r="AF111" s="194"/>
      <c r="AG111" s="194"/>
      <c r="AH111" s="194"/>
      <c r="AI111" s="194"/>
      <c r="AJ111" s="194"/>
      <c r="AK111" s="194"/>
      <c r="AL111" s="194"/>
      <c r="AM111" s="194"/>
      <c r="AN111" s="194"/>
      <c r="AO111" s="194"/>
      <c r="AP111" s="194"/>
      <c r="AQ111" s="194"/>
      <c r="AR111" s="194"/>
      <c r="AS111" s="194"/>
      <c r="AT111" s="194"/>
      <c r="AU111" s="194"/>
      <c r="AV111" s="194"/>
      <c r="AW111" s="194"/>
      <c r="AX111" s="194"/>
      <c r="AY111" s="194"/>
      <c r="AZ111" s="194"/>
      <c r="BA111" s="194"/>
      <c r="BB111" s="194"/>
      <c r="BC111" s="194"/>
      <c r="BD111" s="194"/>
      <c r="BE111" s="194"/>
      <c r="BF111" s="194"/>
      <c r="BG111" s="194"/>
      <c r="BH111" s="194"/>
      <c r="BI111" s="194"/>
      <c r="BJ111" s="194"/>
      <c r="BK111" s="194"/>
      <c r="BL111" s="194"/>
      <c r="BM111" s="194"/>
      <c r="BN111" s="194"/>
      <c r="BO111" s="194"/>
      <c r="BP111" s="194"/>
      <c r="BQ111" s="194"/>
      <c r="BR111" s="194"/>
      <c r="BS111" s="194"/>
      <c r="BT111" s="194"/>
      <c r="BU111" s="194"/>
      <c r="BV111" s="194"/>
      <c r="BW111" s="194"/>
      <c r="BX111" s="194"/>
      <c r="BY111" s="194"/>
      <c r="BZ111" s="194"/>
      <c r="CA111" s="194"/>
      <c r="CB111" s="194"/>
      <c r="CC111" s="194"/>
      <c r="CD111" s="194"/>
      <c r="CE111" s="194"/>
      <c r="CF111" s="194"/>
      <c r="CG111" s="194"/>
      <c r="CH111" s="194"/>
      <c r="CI111" s="194"/>
      <c r="CJ111" s="194"/>
      <c r="CK111" s="194"/>
      <c r="CL111" s="194"/>
      <c r="CM111" s="194"/>
      <c r="CN111" s="194"/>
      <c r="CO111" s="194"/>
      <c r="CP111" s="194"/>
      <c r="CQ111" s="194"/>
      <c r="CR111" s="194"/>
      <c r="CS111" s="194"/>
      <c r="CT111" s="194"/>
      <c r="CU111" s="194"/>
      <c r="CV111" s="194"/>
      <c r="CW111" s="194"/>
      <c r="CX111" s="194"/>
      <c r="CY111" s="194"/>
      <c r="CZ111" s="194"/>
      <c r="DA111" s="194"/>
      <c r="DB111" s="194"/>
      <c r="DC111" s="194"/>
      <c r="DD111" s="194"/>
      <c r="DE111" s="194"/>
      <c r="DF111" s="194"/>
      <c r="DG111" s="194"/>
      <c r="DH111" s="194"/>
      <c r="DI111" s="194"/>
      <c r="DJ111" s="194"/>
      <c r="DK111" s="194"/>
      <c r="DL111" s="194"/>
      <c r="DM111" s="194"/>
      <c r="DN111" s="194"/>
      <c r="DO111" s="194"/>
      <c r="DP111" s="194"/>
      <c r="DQ111" s="194"/>
      <c r="DR111" s="194"/>
      <c r="DS111" s="194"/>
      <c r="DT111" s="194"/>
      <c r="DU111" s="194"/>
      <c r="DV111" s="194"/>
      <c r="DW111" s="194"/>
      <c r="DX111" s="194"/>
      <c r="DY111" s="194"/>
      <c r="DZ111" s="194"/>
      <c r="EA111" s="194"/>
      <c r="EB111" s="194"/>
      <c r="EC111" s="194"/>
      <c r="ED111" s="194"/>
      <c r="EE111" s="194"/>
      <c r="EF111" s="194"/>
      <c r="EG111" s="194"/>
      <c r="EH111" s="194"/>
      <c r="EI111" s="194"/>
      <c r="EJ111" s="194"/>
      <c r="EK111" s="194"/>
      <c r="EL111" s="194"/>
    </row>
    <row r="112" spans="1:142" ht="28.5" hidden="1" customHeight="1" x14ac:dyDescent="0.25">
      <c r="A112" s="51"/>
      <c r="B112" s="214" t="s">
        <v>2</v>
      </c>
      <c r="C112" s="215"/>
      <c r="D112" s="216" t="s">
        <v>8</v>
      </c>
      <c r="E112" s="217">
        <f t="shared" si="197"/>
        <v>39525400</v>
      </c>
      <c r="F112" s="215">
        <v>0</v>
      </c>
      <c r="G112" s="215"/>
      <c r="H112" s="215"/>
      <c r="I112" s="218">
        <v>39525400</v>
      </c>
      <c r="J112" s="219">
        <f t="shared" si="199"/>
        <v>19661833</v>
      </c>
      <c r="K112" s="215">
        <v>0</v>
      </c>
      <c r="L112" s="215"/>
      <c r="M112" s="215"/>
      <c r="N112" s="220">
        <v>19661833</v>
      </c>
      <c r="O112" s="217">
        <f t="shared" si="201"/>
        <v>12519791.52</v>
      </c>
      <c r="P112" s="215">
        <v>0</v>
      </c>
      <c r="Q112" s="221"/>
      <c r="R112" s="221"/>
      <c r="S112" s="222">
        <v>12519791.52</v>
      </c>
      <c r="T112" s="223">
        <f t="shared" si="208"/>
        <v>31.675306309360561</v>
      </c>
      <c r="U112" s="224">
        <v>0</v>
      </c>
      <c r="V112" s="224">
        <f>SUM(V113:V116)</f>
        <v>0</v>
      </c>
      <c r="W112" s="224">
        <v>0</v>
      </c>
      <c r="X112" s="225">
        <f>S112/I112*100</f>
        <v>31.675306309360561</v>
      </c>
    </row>
    <row r="113" spans="1:142" ht="28.5" hidden="1" customHeight="1" x14ac:dyDescent="0.25">
      <c r="A113" s="40"/>
      <c r="B113" s="226"/>
      <c r="C113" s="227"/>
      <c r="D113" s="228" t="s">
        <v>17</v>
      </c>
      <c r="E113" s="229">
        <f t="shared" si="197"/>
        <v>0</v>
      </c>
      <c r="F113" s="227">
        <v>0</v>
      </c>
      <c r="G113" s="227"/>
      <c r="H113" s="227">
        <v>0</v>
      </c>
      <c r="I113" s="230">
        <v>0</v>
      </c>
      <c r="J113" s="231">
        <f t="shared" si="199"/>
        <v>0</v>
      </c>
      <c r="K113" s="227">
        <v>0</v>
      </c>
      <c r="L113" s="227"/>
      <c r="M113" s="227">
        <v>0</v>
      </c>
      <c r="N113" s="232">
        <v>0</v>
      </c>
      <c r="O113" s="229">
        <f t="shared" si="201"/>
        <v>0</v>
      </c>
      <c r="P113" s="227">
        <v>0</v>
      </c>
      <c r="Q113" s="233"/>
      <c r="R113" s="233">
        <v>0</v>
      </c>
      <c r="S113" s="234">
        <v>0</v>
      </c>
      <c r="T113" s="235">
        <f t="shared" si="208"/>
        <v>0</v>
      </c>
      <c r="U113" s="236">
        <v>0</v>
      </c>
      <c r="V113" s="236">
        <f>SUM(V114:V117)</f>
        <v>0</v>
      </c>
      <c r="W113" s="236">
        <v>0</v>
      </c>
      <c r="X113" s="237">
        <v>0</v>
      </c>
    </row>
    <row r="114" spans="1:142" ht="27.75" hidden="1" customHeight="1" x14ac:dyDescent="0.25">
      <c r="A114" s="40"/>
      <c r="B114" s="226" t="s">
        <v>3</v>
      </c>
      <c r="C114" s="227"/>
      <c r="D114" s="228" t="s">
        <v>8</v>
      </c>
      <c r="E114" s="229">
        <f t="shared" si="197"/>
        <v>2741450</v>
      </c>
      <c r="F114" s="227">
        <v>0</v>
      </c>
      <c r="G114" s="227"/>
      <c r="H114" s="227"/>
      <c r="I114" s="230">
        <v>2741450</v>
      </c>
      <c r="J114" s="231">
        <f t="shared" si="199"/>
        <v>2520440</v>
      </c>
      <c r="K114" s="227">
        <v>0</v>
      </c>
      <c r="L114" s="227"/>
      <c r="M114" s="227"/>
      <c r="N114" s="232">
        <v>2520440</v>
      </c>
      <c r="O114" s="229">
        <f t="shared" si="201"/>
        <v>122770</v>
      </c>
      <c r="P114" s="227">
        <v>0</v>
      </c>
      <c r="Q114" s="233"/>
      <c r="R114" s="233"/>
      <c r="S114" s="234">
        <v>122770</v>
      </c>
      <c r="T114" s="238">
        <f>O114/E114*100</f>
        <v>4.4782870378814126</v>
      </c>
      <c r="U114" s="233">
        <v>0</v>
      </c>
      <c r="V114" s="233"/>
      <c r="W114" s="233"/>
      <c r="X114" s="237">
        <f>S114/I114*100</f>
        <v>4.4782870378814126</v>
      </c>
    </row>
    <row r="115" spans="1:142" ht="27.75" hidden="1" customHeight="1" x14ac:dyDescent="0.25">
      <c r="A115" s="40"/>
      <c r="B115" s="226" t="s">
        <v>79</v>
      </c>
      <c r="C115" s="227"/>
      <c r="D115" s="228" t="s">
        <v>16</v>
      </c>
      <c r="E115" s="229">
        <f t="shared" si="197"/>
        <v>500000</v>
      </c>
      <c r="F115" s="227">
        <v>500000</v>
      </c>
      <c r="G115" s="227"/>
      <c r="H115" s="227"/>
      <c r="I115" s="230"/>
      <c r="J115" s="231">
        <f t="shared" si="199"/>
        <v>314000</v>
      </c>
      <c r="K115" s="227">
        <v>314000</v>
      </c>
      <c r="L115" s="227"/>
      <c r="M115" s="227"/>
      <c r="N115" s="232"/>
      <c r="O115" s="229">
        <f t="shared" si="201"/>
        <v>314000</v>
      </c>
      <c r="P115" s="227">
        <v>314000</v>
      </c>
      <c r="Q115" s="233"/>
      <c r="R115" s="233"/>
      <c r="S115" s="234"/>
      <c r="T115" s="238">
        <f>O115/E115*100</f>
        <v>62.8</v>
      </c>
      <c r="U115" s="233">
        <f>P115/F115*100</f>
        <v>62.8</v>
      </c>
      <c r="V115" s="233"/>
      <c r="W115" s="233"/>
      <c r="X115" s="237">
        <v>0</v>
      </c>
    </row>
    <row r="116" spans="1:142" ht="36.75" hidden="1" customHeight="1" x14ac:dyDescent="0.25">
      <c r="A116" s="40"/>
      <c r="B116" s="226" t="s">
        <v>4</v>
      </c>
      <c r="C116" s="227"/>
      <c r="D116" s="228" t="s">
        <v>16</v>
      </c>
      <c r="E116" s="229">
        <f t="shared" si="197"/>
        <v>3428800</v>
      </c>
      <c r="F116" s="227">
        <v>3428800</v>
      </c>
      <c r="G116" s="227"/>
      <c r="H116" s="227"/>
      <c r="I116" s="230">
        <v>0</v>
      </c>
      <c r="J116" s="231">
        <f t="shared" si="199"/>
        <v>1454600</v>
      </c>
      <c r="K116" s="227">
        <v>1454600</v>
      </c>
      <c r="L116" s="227"/>
      <c r="M116" s="227"/>
      <c r="N116" s="232">
        <v>0</v>
      </c>
      <c r="O116" s="229">
        <f t="shared" si="201"/>
        <v>1021476.75</v>
      </c>
      <c r="P116" s="227">
        <v>1021476.75</v>
      </c>
      <c r="Q116" s="233"/>
      <c r="R116" s="233"/>
      <c r="S116" s="234">
        <v>0</v>
      </c>
      <c r="T116" s="238">
        <f t="shared" si="208"/>
        <v>70.223893166506258</v>
      </c>
      <c r="U116" s="233">
        <f>P116/K116*100</f>
        <v>70.223893166506258</v>
      </c>
      <c r="V116" s="233"/>
      <c r="W116" s="233"/>
      <c r="X116" s="237">
        <v>0</v>
      </c>
    </row>
    <row r="117" spans="1:142" ht="36.75" hidden="1" customHeight="1" x14ac:dyDescent="0.25">
      <c r="A117" s="40"/>
      <c r="B117" s="226" t="s">
        <v>103</v>
      </c>
      <c r="C117" s="227"/>
      <c r="D117" s="228" t="s">
        <v>8</v>
      </c>
      <c r="E117" s="229">
        <f t="shared" si="197"/>
        <v>14796300</v>
      </c>
      <c r="F117" s="227">
        <v>0</v>
      </c>
      <c r="G117" s="227"/>
      <c r="H117" s="227"/>
      <c r="I117" s="230">
        <v>14796300</v>
      </c>
      <c r="J117" s="231">
        <f t="shared" si="199"/>
        <v>7933100</v>
      </c>
      <c r="K117" s="227">
        <v>0</v>
      </c>
      <c r="L117" s="227"/>
      <c r="M117" s="227"/>
      <c r="N117" s="232">
        <v>7933100</v>
      </c>
      <c r="O117" s="229">
        <f t="shared" si="201"/>
        <v>2778132.01</v>
      </c>
      <c r="P117" s="227">
        <v>0</v>
      </c>
      <c r="Q117" s="233"/>
      <c r="R117" s="233"/>
      <c r="S117" s="234">
        <v>2778132.01</v>
      </c>
      <c r="T117" s="238">
        <f t="shared" si="208"/>
        <v>35.0195006996004</v>
      </c>
      <c r="U117" s="233">
        <v>0</v>
      </c>
      <c r="V117" s="233"/>
      <c r="W117" s="233"/>
      <c r="X117" s="237">
        <f>S117/N117*100</f>
        <v>35.0195006996004</v>
      </c>
    </row>
    <row r="118" spans="1:142" ht="36.75" hidden="1" customHeight="1" thickBot="1" x14ac:dyDescent="0.3">
      <c r="A118" s="124"/>
      <c r="B118" s="239" t="s">
        <v>72</v>
      </c>
      <c r="C118" s="240"/>
      <c r="D118" s="241"/>
      <c r="E118" s="242">
        <v>41000</v>
      </c>
      <c r="F118" s="240"/>
      <c r="G118" s="240"/>
      <c r="H118" s="240"/>
      <c r="I118" s="243">
        <v>41000</v>
      </c>
      <c r="J118" s="244"/>
      <c r="K118" s="240"/>
      <c r="L118" s="240"/>
      <c r="M118" s="240"/>
      <c r="N118" s="245">
        <v>41000</v>
      </c>
      <c r="O118" s="242">
        <v>19938.599999999999</v>
      </c>
      <c r="P118" s="240"/>
      <c r="Q118" s="246"/>
      <c r="R118" s="246"/>
      <c r="S118" s="247">
        <v>19938.599999999999</v>
      </c>
      <c r="T118" s="248"/>
      <c r="U118" s="246"/>
      <c r="V118" s="246"/>
      <c r="W118" s="246"/>
      <c r="X118" s="249"/>
    </row>
    <row r="119" spans="1:142" ht="18.75" customHeight="1" x14ac:dyDescent="0.25">
      <c r="A119" s="403"/>
      <c r="B119" s="391" t="s">
        <v>49</v>
      </c>
      <c r="C119" s="392"/>
      <c r="D119" s="138" t="s">
        <v>11</v>
      </c>
      <c r="E119" s="161">
        <f t="shared" si="197"/>
        <v>60991950</v>
      </c>
      <c r="F119" s="45">
        <f>F108</f>
        <v>3928800</v>
      </c>
      <c r="G119" s="45">
        <f>G108</f>
        <v>0</v>
      </c>
      <c r="H119" s="45">
        <f>H108</f>
        <v>0</v>
      </c>
      <c r="I119" s="47">
        <f>I108</f>
        <v>57063150</v>
      </c>
      <c r="J119" s="144">
        <f t="shared" si="199"/>
        <v>31883973</v>
      </c>
      <c r="K119" s="45">
        <f>K108</f>
        <v>1768600</v>
      </c>
      <c r="L119" s="45">
        <f>L108</f>
        <v>0</v>
      </c>
      <c r="M119" s="45">
        <f>M108</f>
        <v>0</v>
      </c>
      <c r="N119" s="169">
        <f>N108</f>
        <v>30115373</v>
      </c>
      <c r="O119" s="161">
        <f t="shared" si="201"/>
        <v>16756170.279999999</v>
      </c>
      <c r="P119" s="45">
        <f>P108</f>
        <v>1335476.75</v>
      </c>
      <c r="Q119" s="45">
        <f>Q108</f>
        <v>0</v>
      </c>
      <c r="R119" s="45">
        <f>R108</f>
        <v>0</v>
      </c>
      <c r="S119" s="47">
        <f>S108</f>
        <v>15420693.529999999</v>
      </c>
      <c r="T119" s="144">
        <f t="shared" si="208"/>
        <v>102.53429822575518</v>
      </c>
      <c r="U119" s="45">
        <f t="shared" ref="U119:W119" si="211">U108</f>
        <v>75.510389573674104</v>
      </c>
      <c r="V119" s="45">
        <f t="shared" si="211"/>
        <v>0</v>
      </c>
      <c r="W119" s="45">
        <f t="shared" si="211"/>
        <v>0</v>
      </c>
      <c r="X119" s="47">
        <f>S119/I119*100</f>
        <v>27.023908652081069</v>
      </c>
    </row>
    <row r="120" spans="1:142" ht="18.75" customHeight="1" x14ac:dyDescent="0.25">
      <c r="A120" s="404"/>
      <c r="B120" s="393"/>
      <c r="C120" s="394"/>
      <c r="D120" s="139" t="s">
        <v>16</v>
      </c>
      <c r="E120" s="159">
        <f>F120+G120+H120+I120</f>
        <v>3928800</v>
      </c>
      <c r="F120" s="26">
        <f>F109</f>
        <v>3928800</v>
      </c>
      <c r="G120" s="26"/>
      <c r="H120" s="26">
        <f t="shared" ref="H120" si="212">H109</f>
        <v>0</v>
      </c>
      <c r="I120" s="38">
        <f>I109</f>
        <v>0</v>
      </c>
      <c r="J120" s="145">
        <f t="shared" si="199"/>
        <v>1768600</v>
      </c>
      <c r="K120" s="26">
        <f t="shared" ref="K120" si="213">K109</f>
        <v>1768600</v>
      </c>
      <c r="L120" s="26"/>
      <c r="M120" s="26">
        <f t="shared" ref="M120:N122" si="214">M109</f>
        <v>0</v>
      </c>
      <c r="N120" s="170">
        <f t="shared" si="214"/>
        <v>0</v>
      </c>
      <c r="O120" s="159">
        <f t="shared" si="201"/>
        <v>1335476.75</v>
      </c>
      <c r="P120" s="26">
        <f t="shared" ref="P120" si="215">P109</f>
        <v>1335476.75</v>
      </c>
      <c r="Q120" s="26"/>
      <c r="R120" s="26">
        <f t="shared" ref="R120:S122" si="216">R109</f>
        <v>0</v>
      </c>
      <c r="S120" s="38">
        <f t="shared" si="216"/>
        <v>0</v>
      </c>
      <c r="T120" s="145">
        <f>O120/E120*100</f>
        <v>33.991975921400936</v>
      </c>
      <c r="U120" s="26">
        <f>P120/F120*100</f>
        <v>33.991975921400936</v>
      </c>
      <c r="V120" s="26"/>
      <c r="W120" s="26">
        <f t="shared" ref="W120:X120" si="217">W109</f>
        <v>0</v>
      </c>
      <c r="X120" s="38">
        <f t="shared" si="217"/>
        <v>0</v>
      </c>
    </row>
    <row r="121" spans="1:142" ht="18.75" customHeight="1" x14ac:dyDescent="0.25">
      <c r="A121" s="404"/>
      <c r="B121" s="393"/>
      <c r="C121" s="394"/>
      <c r="D121" s="139" t="s">
        <v>8</v>
      </c>
      <c r="E121" s="159">
        <f t="shared" si="197"/>
        <v>57063150</v>
      </c>
      <c r="F121" s="26">
        <f>F110</f>
        <v>0</v>
      </c>
      <c r="G121" s="26"/>
      <c r="H121" s="26">
        <f t="shared" ref="H121" si="218">H110</f>
        <v>0</v>
      </c>
      <c r="I121" s="38">
        <f>I110</f>
        <v>57063150</v>
      </c>
      <c r="J121" s="145">
        <f t="shared" si="199"/>
        <v>30115373</v>
      </c>
      <c r="K121" s="26">
        <f t="shared" ref="K121" si="219">K110</f>
        <v>0</v>
      </c>
      <c r="L121" s="26"/>
      <c r="M121" s="26">
        <f t="shared" si="214"/>
        <v>0</v>
      </c>
      <c r="N121" s="170">
        <f t="shared" si="214"/>
        <v>30115373</v>
      </c>
      <c r="O121" s="159">
        <f t="shared" si="201"/>
        <v>15420693.529999999</v>
      </c>
      <c r="P121" s="26">
        <f t="shared" ref="P121" si="220">P110</f>
        <v>0</v>
      </c>
      <c r="Q121" s="26"/>
      <c r="R121" s="26">
        <f t="shared" si="216"/>
        <v>0</v>
      </c>
      <c r="S121" s="38">
        <f t="shared" si="216"/>
        <v>15420693.529999999</v>
      </c>
      <c r="T121" s="145">
        <f t="shared" si="208"/>
        <v>51.205387793138065</v>
      </c>
      <c r="U121" s="26">
        <f t="shared" ref="U121" si="221">U110</f>
        <v>0</v>
      </c>
      <c r="V121" s="26"/>
      <c r="W121" s="26">
        <f t="shared" ref="W121:X121" si="222">W110</f>
        <v>0</v>
      </c>
      <c r="X121" s="38">
        <f t="shared" si="222"/>
        <v>51.205387793138065</v>
      </c>
    </row>
    <row r="122" spans="1:142" ht="18.75" customHeight="1" thickBot="1" x14ac:dyDescent="0.3">
      <c r="A122" s="405"/>
      <c r="B122" s="395"/>
      <c r="C122" s="396"/>
      <c r="D122" s="140" t="s">
        <v>17</v>
      </c>
      <c r="E122" s="162">
        <f t="shared" si="197"/>
        <v>0</v>
      </c>
      <c r="F122" s="43">
        <f>F111</f>
        <v>0</v>
      </c>
      <c r="G122" s="43"/>
      <c r="H122" s="43">
        <f t="shared" ref="H122" si="223">H111</f>
        <v>0</v>
      </c>
      <c r="I122" s="48">
        <f>I111</f>
        <v>0</v>
      </c>
      <c r="J122" s="146">
        <f t="shared" si="199"/>
        <v>0</v>
      </c>
      <c r="K122" s="43">
        <f t="shared" ref="K122" si="224">K111</f>
        <v>0</v>
      </c>
      <c r="L122" s="43"/>
      <c r="M122" s="43">
        <f t="shared" si="214"/>
        <v>0</v>
      </c>
      <c r="N122" s="171">
        <f t="shared" si="214"/>
        <v>0</v>
      </c>
      <c r="O122" s="162">
        <f t="shared" si="201"/>
        <v>0</v>
      </c>
      <c r="P122" s="43">
        <f t="shared" ref="P122" si="225">P111</f>
        <v>0</v>
      </c>
      <c r="Q122" s="43"/>
      <c r="R122" s="43">
        <f t="shared" si="216"/>
        <v>0</v>
      </c>
      <c r="S122" s="48">
        <f t="shared" si="216"/>
        <v>0</v>
      </c>
      <c r="T122" s="146">
        <f t="shared" si="208"/>
        <v>0</v>
      </c>
      <c r="U122" s="43">
        <f t="shared" ref="U122" si="226">U111</f>
        <v>0</v>
      </c>
      <c r="V122" s="43"/>
      <c r="W122" s="43">
        <f t="shared" ref="W122:X122" si="227">W111</f>
        <v>0</v>
      </c>
      <c r="X122" s="48">
        <f t="shared" si="227"/>
        <v>0</v>
      </c>
    </row>
    <row r="123" spans="1:142" ht="15" customHeight="1" thickBot="1" x14ac:dyDescent="0.3">
      <c r="A123" s="379" t="s">
        <v>50</v>
      </c>
      <c r="B123" s="380"/>
      <c r="C123" s="380"/>
      <c r="D123" s="381"/>
      <c r="E123" s="380"/>
      <c r="F123" s="380"/>
      <c r="G123" s="380"/>
      <c r="H123" s="380"/>
      <c r="I123" s="380"/>
      <c r="J123" s="381"/>
      <c r="K123" s="381"/>
      <c r="L123" s="381"/>
      <c r="M123" s="381"/>
      <c r="N123" s="381"/>
      <c r="O123" s="380"/>
      <c r="P123" s="380"/>
      <c r="Q123" s="380"/>
      <c r="R123" s="380"/>
      <c r="S123" s="380"/>
      <c r="T123" s="381"/>
      <c r="U123" s="381"/>
      <c r="V123" s="381"/>
      <c r="W123" s="381"/>
      <c r="X123" s="382"/>
    </row>
    <row r="124" spans="1:142" s="201" customFormat="1" ht="14.25" customHeight="1" x14ac:dyDescent="0.25">
      <c r="A124" s="407" t="s">
        <v>51</v>
      </c>
      <c r="B124" s="409" t="s">
        <v>52</v>
      </c>
      <c r="C124" s="411" t="s">
        <v>15</v>
      </c>
      <c r="D124" s="212" t="s">
        <v>11</v>
      </c>
      <c r="E124" s="195">
        <f t="shared" ref="E124:I124" si="228">E125+E126</f>
        <v>56861567</v>
      </c>
      <c r="F124" s="112">
        <f t="shared" si="228"/>
        <v>0</v>
      </c>
      <c r="G124" s="112"/>
      <c r="H124" s="112">
        <f t="shared" ref="H124" si="229">H125+H126</f>
        <v>0</v>
      </c>
      <c r="I124" s="196">
        <f t="shared" si="228"/>
        <v>56861567</v>
      </c>
      <c r="J124" s="197">
        <f t="shared" ref="J124:K124" si="230">J125+J126</f>
        <v>33572217</v>
      </c>
      <c r="K124" s="198">
        <f t="shared" si="230"/>
        <v>0</v>
      </c>
      <c r="L124" s="198"/>
      <c r="M124" s="198">
        <f t="shared" ref="M124:N124" si="231">M125+M126</f>
        <v>0</v>
      </c>
      <c r="N124" s="199">
        <f t="shared" si="231"/>
        <v>33572217</v>
      </c>
      <c r="O124" s="195">
        <f t="shared" ref="O124:P124" si="232">O125+O126</f>
        <v>15590668.789999999</v>
      </c>
      <c r="P124" s="112">
        <f t="shared" si="232"/>
        <v>0</v>
      </c>
      <c r="Q124" s="112"/>
      <c r="R124" s="112">
        <f t="shared" ref="R124:U124" si="233">R125+R126</f>
        <v>0</v>
      </c>
      <c r="S124" s="196">
        <f t="shared" si="233"/>
        <v>15590668.789999999</v>
      </c>
      <c r="T124" s="197">
        <f>O124/E124*100</f>
        <v>27.418640766618335</v>
      </c>
      <c r="U124" s="198">
        <f t="shared" si="233"/>
        <v>0</v>
      </c>
      <c r="V124" s="198"/>
      <c r="W124" s="198">
        <f t="shared" ref="W124" si="234">W125+W126</f>
        <v>0</v>
      </c>
      <c r="X124" s="200">
        <f>S124/I124*100</f>
        <v>27.418640766618335</v>
      </c>
      <c r="AA124" s="64"/>
      <c r="AC124" s="202"/>
      <c r="AD124" s="202"/>
      <c r="AE124" s="202"/>
      <c r="AF124" s="202"/>
      <c r="AG124" s="202"/>
      <c r="AH124" s="202"/>
      <c r="AI124" s="202"/>
      <c r="AJ124" s="202"/>
      <c r="AK124" s="202"/>
      <c r="AL124" s="202"/>
      <c r="AM124" s="202"/>
      <c r="AN124" s="202"/>
      <c r="AO124" s="202"/>
      <c r="AP124" s="202"/>
      <c r="AQ124" s="202"/>
      <c r="AR124" s="202"/>
      <c r="AS124" s="202"/>
      <c r="AT124" s="202"/>
      <c r="AU124" s="202"/>
      <c r="AV124" s="202"/>
      <c r="AW124" s="202"/>
      <c r="AX124" s="202"/>
      <c r="AY124" s="202"/>
      <c r="AZ124" s="202"/>
      <c r="BA124" s="202"/>
      <c r="BB124" s="202"/>
      <c r="BC124" s="202"/>
      <c r="BD124" s="202"/>
      <c r="BE124" s="202"/>
      <c r="BF124" s="202"/>
      <c r="BG124" s="202"/>
      <c r="BH124" s="202"/>
      <c r="BI124" s="202"/>
      <c r="BJ124" s="202"/>
      <c r="BK124" s="202"/>
      <c r="BL124" s="202"/>
      <c r="BM124" s="202"/>
      <c r="BN124" s="202"/>
      <c r="BO124" s="202"/>
      <c r="BP124" s="202"/>
      <c r="BQ124" s="202"/>
      <c r="BR124" s="202"/>
      <c r="BS124" s="202"/>
      <c r="BT124" s="202"/>
      <c r="BU124" s="202"/>
      <c r="BV124" s="202"/>
      <c r="BW124" s="202"/>
      <c r="BX124" s="202"/>
      <c r="BY124" s="202"/>
      <c r="BZ124" s="202"/>
      <c r="CA124" s="202"/>
      <c r="CB124" s="202"/>
      <c r="CC124" s="202"/>
      <c r="CD124" s="202"/>
      <c r="CE124" s="202"/>
      <c r="CF124" s="202"/>
      <c r="CG124" s="202"/>
      <c r="CH124" s="202"/>
      <c r="CI124" s="202"/>
      <c r="CJ124" s="202"/>
      <c r="CK124" s="202"/>
      <c r="CL124" s="202"/>
      <c r="CM124" s="202"/>
      <c r="CN124" s="202"/>
      <c r="CO124" s="202"/>
      <c r="CP124" s="202"/>
      <c r="CQ124" s="202"/>
      <c r="CR124" s="202"/>
      <c r="CS124" s="202"/>
      <c r="CT124" s="202"/>
      <c r="CU124" s="202"/>
      <c r="CV124" s="202"/>
      <c r="CW124" s="202"/>
      <c r="CX124" s="202"/>
      <c r="CY124" s="202"/>
      <c r="CZ124" s="202"/>
      <c r="DA124" s="202"/>
      <c r="DB124" s="202"/>
      <c r="DC124" s="202"/>
      <c r="DD124" s="202"/>
      <c r="DE124" s="202"/>
      <c r="DF124" s="202"/>
      <c r="DG124" s="202"/>
      <c r="DH124" s="202"/>
      <c r="DI124" s="202"/>
      <c r="DJ124" s="202"/>
      <c r="DK124" s="202"/>
      <c r="DL124" s="202"/>
      <c r="DM124" s="202"/>
      <c r="DN124" s="202"/>
      <c r="DO124" s="202"/>
      <c r="DP124" s="202"/>
      <c r="DQ124" s="202"/>
      <c r="DR124" s="202"/>
      <c r="DS124" s="202"/>
      <c r="DT124" s="202"/>
      <c r="DU124" s="202"/>
      <c r="DV124" s="202"/>
      <c r="DW124" s="202"/>
      <c r="DX124" s="202"/>
      <c r="DY124" s="202"/>
      <c r="DZ124" s="202"/>
      <c r="EA124" s="202"/>
      <c r="EB124" s="202"/>
      <c r="EC124" s="202"/>
      <c r="ED124" s="202"/>
      <c r="EE124" s="202"/>
      <c r="EF124" s="202"/>
      <c r="EG124" s="202"/>
      <c r="EH124" s="202"/>
      <c r="EI124" s="202"/>
      <c r="EJ124" s="202"/>
      <c r="EK124" s="202"/>
      <c r="EL124" s="202"/>
    </row>
    <row r="125" spans="1:142" s="201" customFormat="1" ht="16.5" customHeight="1" x14ac:dyDescent="0.25">
      <c r="A125" s="408"/>
      <c r="B125" s="410"/>
      <c r="C125" s="389"/>
      <c r="D125" s="212" t="s">
        <v>16</v>
      </c>
      <c r="E125" s="203">
        <f>F125+G125+H125+I125</f>
        <v>0</v>
      </c>
      <c r="F125" s="198">
        <v>0</v>
      </c>
      <c r="G125" s="198"/>
      <c r="H125" s="198">
        <v>0</v>
      </c>
      <c r="I125" s="200">
        <v>0</v>
      </c>
      <c r="J125" s="197">
        <f>K125+L125+M125+N125</f>
        <v>0</v>
      </c>
      <c r="K125" s="198">
        <v>0</v>
      </c>
      <c r="L125" s="198"/>
      <c r="M125" s="198">
        <v>0</v>
      </c>
      <c r="N125" s="199">
        <v>0</v>
      </c>
      <c r="O125" s="203">
        <f>P125+Q125+R125+S125</f>
        <v>0</v>
      </c>
      <c r="P125" s="198">
        <v>0</v>
      </c>
      <c r="Q125" s="198"/>
      <c r="R125" s="198">
        <v>0</v>
      </c>
      <c r="S125" s="200">
        <v>0</v>
      </c>
      <c r="T125" s="197">
        <f>U125+V125+W125+X125</f>
        <v>4.4782870378814126</v>
      </c>
      <c r="U125" s="198">
        <v>0</v>
      </c>
      <c r="V125" s="198"/>
      <c r="W125" s="198">
        <v>0</v>
      </c>
      <c r="X125" s="200">
        <f t="shared" ref="X125" si="235">X114</f>
        <v>4.4782870378814126</v>
      </c>
      <c r="AA125" s="64"/>
      <c r="AC125" s="202"/>
      <c r="AD125" s="202"/>
      <c r="AE125" s="202"/>
      <c r="AF125" s="202"/>
      <c r="AG125" s="202"/>
      <c r="AH125" s="202"/>
      <c r="AI125" s="202"/>
      <c r="AJ125" s="202"/>
      <c r="AK125" s="202"/>
      <c r="AL125" s="202"/>
      <c r="AM125" s="202"/>
      <c r="AN125" s="202"/>
      <c r="AO125" s="202"/>
      <c r="AP125" s="202"/>
      <c r="AQ125" s="202"/>
      <c r="AR125" s="202"/>
      <c r="AS125" s="202"/>
      <c r="AT125" s="202"/>
      <c r="AU125" s="202"/>
      <c r="AV125" s="202"/>
      <c r="AW125" s="202"/>
      <c r="AX125" s="202"/>
      <c r="AY125" s="202"/>
      <c r="AZ125" s="202"/>
      <c r="BA125" s="202"/>
      <c r="BB125" s="202"/>
      <c r="BC125" s="202"/>
      <c r="BD125" s="202"/>
      <c r="BE125" s="202"/>
      <c r="BF125" s="202"/>
      <c r="BG125" s="202"/>
      <c r="BH125" s="202"/>
      <c r="BI125" s="202"/>
      <c r="BJ125" s="202"/>
      <c r="BK125" s="202"/>
      <c r="BL125" s="202"/>
      <c r="BM125" s="202"/>
      <c r="BN125" s="202"/>
      <c r="BO125" s="202"/>
      <c r="BP125" s="202"/>
      <c r="BQ125" s="202"/>
      <c r="BR125" s="202"/>
      <c r="BS125" s="202"/>
      <c r="BT125" s="202"/>
      <c r="BU125" s="202"/>
      <c r="BV125" s="202"/>
      <c r="BW125" s="202"/>
      <c r="BX125" s="202"/>
      <c r="BY125" s="202"/>
      <c r="BZ125" s="202"/>
      <c r="CA125" s="202"/>
      <c r="CB125" s="202"/>
      <c r="CC125" s="202"/>
      <c r="CD125" s="202"/>
      <c r="CE125" s="202"/>
      <c r="CF125" s="202"/>
      <c r="CG125" s="202"/>
      <c r="CH125" s="202"/>
      <c r="CI125" s="202"/>
      <c r="CJ125" s="202"/>
      <c r="CK125" s="202"/>
      <c r="CL125" s="202"/>
      <c r="CM125" s="202"/>
      <c r="CN125" s="202"/>
      <c r="CO125" s="202"/>
      <c r="CP125" s="202"/>
      <c r="CQ125" s="202"/>
      <c r="CR125" s="202"/>
      <c r="CS125" s="202"/>
      <c r="CT125" s="202"/>
      <c r="CU125" s="202"/>
      <c r="CV125" s="202"/>
      <c r="CW125" s="202"/>
      <c r="CX125" s="202"/>
      <c r="CY125" s="202"/>
      <c r="CZ125" s="202"/>
      <c r="DA125" s="202"/>
      <c r="DB125" s="202"/>
      <c r="DC125" s="202"/>
      <c r="DD125" s="202"/>
      <c r="DE125" s="202"/>
      <c r="DF125" s="202"/>
      <c r="DG125" s="202"/>
      <c r="DH125" s="202"/>
      <c r="DI125" s="202"/>
      <c r="DJ125" s="202"/>
      <c r="DK125" s="202"/>
      <c r="DL125" s="202"/>
      <c r="DM125" s="202"/>
      <c r="DN125" s="202"/>
      <c r="DO125" s="202"/>
      <c r="DP125" s="202"/>
      <c r="DQ125" s="202"/>
      <c r="DR125" s="202"/>
      <c r="DS125" s="202"/>
      <c r="DT125" s="202"/>
      <c r="DU125" s="202"/>
      <c r="DV125" s="202"/>
      <c r="DW125" s="202"/>
      <c r="DX125" s="202"/>
      <c r="DY125" s="202"/>
      <c r="DZ125" s="202"/>
      <c r="EA125" s="202"/>
      <c r="EB125" s="202"/>
      <c r="EC125" s="202"/>
      <c r="ED125" s="202"/>
      <c r="EE125" s="202"/>
      <c r="EF125" s="202"/>
      <c r="EG125" s="202"/>
      <c r="EH125" s="202"/>
      <c r="EI125" s="202"/>
      <c r="EJ125" s="202"/>
      <c r="EK125" s="202"/>
      <c r="EL125" s="202"/>
    </row>
    <row r="126" spans="1:142" s="201" customFormat="1" ht="16.5" customHeight="1" x14ac:dyDescent="0.25">
      <c r="A126" s="408"/>
      <c r="B126" s="410"/>
      <c r="C126" s="389"/>
      <c r="D126" s="212" t="s">
        <v>8</v>
      </c>
      <c r="E126" s="203">
        <f t="shared" ref="E126:E134" si="236">F126+G126+H126+I126</f>
        <v>56861567</v>
      </c>
      <c r="F126" s="198">
        <v>0</v>
      </c>
      <c r="G126" s="198"/>
      <c r="H126" s="198"/>
      <c r="I126" s="200">
        <f>55591200+1270367</f>
        <v>56861567</v>
      </c>
      <c r="J126" s="197">
        <f t="shared" ref="J126:J134" si="237">K126+L126+M126+N126</f>
        <v>33572217</v>
      </c>
      <c r="K126" s="198">
        <v>0</v>
      </c>
      <c r="L126" s="198"/>
      <c r="M126" s="198"/>
      <c r="N126" s="199">
        <f>33228317+343900</f>
        <v>33572217</v>
      </c>
      <c r="O126" s="203">
        <f t="shared" ref="O126:O134" si="238">P126+Q126+R126+S126</f>
        <v>15590668.789999999</v>
      </c>
      <c r="P126" s="198">
        <v>0</v>
      </c>
      <c r="Q126" s="198"/>
      <c r="R126" s="198"/>
      <c r="S126" s="200">
        <f>15364000.79+226668</f>
        <v>15590668.789999999</v>
      </c>
      <c r="T126" s="197">
        <f t="shared" ref="T126:T134" si="239">U126+V126+W126+X126</f>
        <v>27.418640766618335</v>
      </c>
      <c r="U126" s="198">
        <v>0</v>
      </c>
      <c r="V126" s="198"/>
      <c r="W126" s="198"/>
      <c r="X126" s="200">
        <f>S126/I126*100</f>
        <v>27.418640766618335</v>
      </c>
      <c r="AA126" s="64"/>
      <c r="AC126" s="202"/>
      <c r="AD126" s="202"/>
      <c r="AE126" s="202"/>
      <c r="AF126" s="202"/>
      <c r="AG126" s="202"/>
      <c r="AH126" s="202"/>
      <c r="AI126" s="202"/>
      <c r="AJ126" s="202"/>
      <c r="AK126" s="202"/>
      <c r="AL126" s="202"/>
      <c r="AM126" s="202"/>
      <c r="AN126" s="202"/>
      <c r="AO126" s="202"/>
      <c r="AP126" s="202"/>
      <c r="AQ126" s="202"/>
      <c r="AR126" s="202"/>
      <c r="AS126" s="202"/>
      <c r="AT126" s="202"/>
      <c r="AU126" s="202"/>
      <c r="AV126" s="202"/>
      <c r="AW126" s="202"/>
      <c r="AX126" s="202"/>
      <c r="AY126" s="202"/>
      <c r="AZ126" s="202"/>
      <c r="BA126" s="202"/>
      <c r="BB126" s="202"/>
      <c r="BC126" s="202"/>
      <c r="BD126" s="202"/>
      <c r="BE126" s="202"/>
      <c r="BF126" s="202"/>
      <c r="BG126" s="202"/>
      <c r="BH126" s="202"/>
      <c r="BI126" s="202"/>
      <c r="BJ126" s="202"/>
      <c r="BK126" s="202"/>
      <c r="BL126" s="202"/>
      <c r="BM126" s="202"/>
      <c r="BN126" s="202"/>
      <c r="BO126" s="202"/>
      <c r="BP126" s="202"/>
      <c r="BQ126" s="202"/>
      <c r="BR126" s="202"/>
      <c r="BS126" s="202"/>
      <c r="BT126" s="202"/>
      <c r="BU126" s="202"/>
      <c r="BV126" s="202"/>
      <c r="BW126" s="202"/>
      <c r="BX126" s="202"/>
      <c r="BY126" s="202"/>
      <c r="BZ126" s="202"/>
      <c r="CA126" s="202"/>
      <c r="CB126" s="202"/>
      <c r="CC126" s="202"/>
      <c r="CD126" s="202"/>
      <c r="CE126" s="202"/>
      <c r="CF126" s="202"/>
      <c r="CG126" s="202"/>
      <c r="CH126" s="202"/>
      <c r="CI126" s="202"/>
      <c r="CJ126" s="202"/>
      <c r="CK126" s="202"/>
      <c r="CL126" s="202"/>
      <c r="CM126" s="202"/>
      <c r="CN126" s="202"/>
      <c r="CO126" s="202"/>
      <c r="CP126" s="202"/>
      <c r="CQ126" s="202"/>
      <c r="CR126" s="202"/>
      <c r="CS126" s="202"/>
      <c r="CT126" s="202"/>
      <c r="CU126" s="202"/>
      <c r="CV126" s="202"/>
      <c r="CW126" s="202"/>
      <c r="CX126" s="202"/>
      <c r="CY126" s="202"/>
      <c r="CZ126" s="202"/>
      <c r="DA126" s="202"/>
      <c r="DB126" s="202"/>
      <c r="DC126" s="202"/>
      <c r="DD126" s="202"/>
      <c r="DE126" s="202"/>
      <c r="DF126" s="202"/>
      <c r="DG126" s="202"/>
      <c r="DH126" s="202"/>
      <c r="DI126" s="202"/>
      <c r="DJ126" s="202"/>
      <c r="DK126" s="202"/>
      <c r="DL126" s="202"/>
      <c r="DM126" s="202"/>
      <c r="DN126" s="202"/>
      <c r="DO126" s="202"/>
      <c r="DP126" s="202"/>
      <c r="DQ126" s="202"/>
      <c r="DR126" s="202"/>
      <c r="DS126" s="202"/>
      <c r="DT126" s="202"/>
      <c r="DU126" s="202"/>
      <c r="DV126" s="202"/>
      <c r="DW126" s="202"/>
      <c r="DX126" s="202"/>
      <c r="DY126" s="202"/>
      <c r="DZ126" s="202"/>
      <c r="EA126" s="202"/>
      <c r="EB126" s="202"/>
      <c r="EC126" s="202"/>
      <c r="ED126" s="202"/>
      <c r="EE126" s="202"/>
      <c r="EF126" s="202"/>
      <c r="EG126" s="202"/>
      <c r="EH126" s="202"/>
      <c r="EI126" s="202"/>
      <c r="EJ126" s="202"/>
      <c r="EK126" s="202"/>
      <c r="EL126" s="202"/>
    </row>
    <row r="127" spans="1:142" s="201" customFormat="1" ht="16.5" customHeight="1" x14ac:dyDescent="0.25">
      <c r="A127" s="408"/>
      <c r="B127" s="410"/>
      <c r="C127" s="389"/>
      <c r="D127" s="212" t="s">
        <v>17</v>
      </c>
      <c r="E127" s="203">
        <f t="shared" si="236"/>
        <v>0</v>
      </c>
      <c r="F127" s="198">
        <v>0</v>
      </c>
      <c r="G127" s="198"/>
      <c r="H127" s="198">
        <v>0</v>
      </c>
      <c r="I127" s="200">
        <v>0</v>
      </c>
      <c r="J127" s="197">
        <f t="shared" si="237"/>
        <v>0</v>
      </c>
      <c r="K127" s="198">
        <v>0</v>
      </c>
      <c r="L127" s="198"/>
      <c r="M127" s="198">
        <v>0</v>
      </c>
      <c r="N127" s="199">
        <v>0</v>
      </c>
      <c r="O127" s="203">
        <f t="shared" si="238"/>
        <v>0</v>
      </c>
      <c r="P127" s="198">
        <v>0</v>
      </c>
      <c r="Q127" s="198"/>
      <c r="R127" s="198">
        <v>0</v>
      </c>
      <c r="S127" s="200">
        <v>0</v>
      </c>
      <c r="T127" s="197">
        <f t="shared" si="239"/>
        <v>35.0195006996004</v>
      </c>
      <c r="U127" s="198">
        <v>0</v>
      </c>
      <c r="V127" s="198"/>
      <c r="W127" s="198">
        <v>0</v>
      </c>
      <c r="X127" s="200">
        <f t="shared" ref="X127" si="240">X117</f>
        <v>35.0195006996004</v>
      </c>
      <c r="AA127" s="64"/>
      <c r="AC127" s="202"/>
      <c r="AD127" s="202"/>
      <c r="AE127" s="202"/>
      <c r="AF127" s="202"/>
      <c r="AG127" s="202"/>
      <c r="AH127" s="202"/>
      <c r="AI127" s="202"/>
      <c r="AJ127" s="202"/>
      <c r="AK127" s="202"/>
      <c r="AL127" s="202"/>
      <c r="AM127" s="202"/>
      <c r="AN127" s="202"/>
      <c r="AO127" s="202"/>
      <c r="AP127" s="202"/>
      <c r="AQ127" s="202"/>
      <c r="AR127" s="202"/>
      <c r="AS127" s="202"/>
      <c r="AT127" s="202"/>
      <c r="AU127" s="202"/>
      <c r="AV127" s="202"/>
      <c r="AW127" s="202"/>
      <c r="AX127" s="202"/>
      <c r="AY127" s="202"/>
      <c r="AZ127" s="202"/>
      <c r="BA127" s="202"/>
      <c r="BB127" s="202"/>
      <c r="BC127" s="202"/>
      <c r="BD127" s="202"/>
      <c r="BE127" s="202"/>
      <c r="BF127" s="202"/>
      <c r="BG127" s="202"/>
      <c r="BH127" s="202"/>
      <c r="BI127" s="202"/>
      <c r="BJ127" s="202"/>
      <c r="BK127" s="202"/>
      <c r="BL127" s="202"/>
      <c r="BM127" s="202"/>
      <c r="BN127" s="202"/>
      <c r="BO127" s="202"/>
      <c r="BP127" s="202"/>
      <c r="BQ127" s="202"/>
      <c r="BR127" s="202"/>
      <c r="BS127" s="202"/>
      <c r="BT127" s="202"/>
      <c r="BU127" s="202"/>
      <c r="BV127" s="202"/>
      <c r="BW127" s="202"/>
      <c r="BX127" s="202"/>
      <c r="BY127" s="202"/>
      <c r="BZ127" s="202"/>
      <c r="CA127" s="202"/>
      <c r="CB127" s="202"/>
      <c r="CC127" s="202"/>
      <c r="CD127" s="202"/>
      <c r="CE127" s="202"/>
      <c r="CF127" s="202"/>
      <c r="CG127" s="202"/>
      <c r="CH127" s="202"/>
      <c r="CI127" s="202"/>
      <c r="CJ127" s="202"/>
      <c r="CK127" s="202"/>
      <c r="CL127" s="202"/>
      <c r="CM127" s="202"/>
      <c r="CN127" s="202"/>
      <c r="CO127" s="202"/>
      <c r="CP127" s="202"/>
      <c r="CQ127" s="202"/>
      <c r="CR127" s="202"/>
      <c r="CS127" s="202"/>
      <c r="CT127" s="202"/>
      <c r="CU127" s="202"/>
      <c r="CV127" s="202"/>
      <c r="CW127" s="202"/>
      <c r="CX127" s="202"/>
      <c r="CY127" s="202"/>
      <c r="CZ127" s="202"/>
      <c r="DA127" s="202"/>
      <c r="DB127" s="202"/>
      <c r="DC127" s="202"/>
      <c r="DD127" s="202"/>
      <c r="DE127" s="202"/>
      <c r="DF127" s="202"/>
      <c r="DG127" s="202"/>
      <c r="DH127" s="202"/>
      <c r="DI127" s="202"/>
      <c r="DJ127" s="202"/>
      <c r="DK127" s="202"/>
      <c r="DL127" s="202"/>
      <c r="DM127" s="202"/>
      <c r="DN127" s="202"/>
      <c r="DO127" s="202"/>
      <c r="DP127" s="202"/>
      <c r="DQ127" s="202"/>
      <c r="DR127" s="202"/>
      <c r="DS127" s="202"/>
      <c r="DT127" s="202"/>
      <c r="DU127" s="202"/>
      <c r="DV127" s="202"/>
      <c r="DW127" s="202"/>
      <c r="DX127" s="202"/>
      <c r="DY127" s="202"/>
      <c r="DZ127" s="202"/>
      <c r="EA127" s="202"/>
      <c r="EB127" s="202"/>
      <c r="EC127" s="202"/>
      <c r="ED127" s="202"/>
      <c r="EE127" s="202"/>
      <c r="EF127" s="202"/>
      <c r="EG127" s="202"/>
      <c r="EH127" s="202"/>
      <c r="EI127" s="202"/>
      <c r="EJ127" s="202"/>
      <c r="EK127" s="202"/>
      <c r="EL127" s="202"/>
    </row>
    <row r="128" spans="1:142" s="201" customFormat="1" ht="16.5" customHeight="1" x14ac:dyDescent="0.25">
      <c r="A128" s="408" t="s">
        <v>53</v>
      </c>
      <c r="B128" s="410" t="s">
        <v>54</v>
      </c>
      <c r="C128" s="389" t="s">
        <v>15</v>
      </c>
      <c r="D128" s="212" t="s">
        <v>11</v>
      </c>
      <c r="E128" s="203">
        <f t="shared" si="236"/>
        <v>65463600</v>
      </c>
      <c r="F128" s="198">
        <f>F129+F130</f>
        <v>0</v>
      </c>
      <c r="G128" s="198">
        <f t="shared" ref="G128:I128" si="241">G129+G130</f>
        <v>0</v>
      </c>
      <c r="H128" s="198">
        <f t="shared" si="241"/>
        <v>0</v>
      </c>
      <c r="I128" s="200">
        <f t="shared" si="241"/>
        <v>65463600</v>
      </c>
      <c r="J128" s="197">
        <f t="shared" si="237"/>
        <v>42999222</v>
      </c>
      <c r="K128" s="198">
        <f>K129+K130</f>
        <v>0</v>
      </c>
      <c r="L128" s="198">
        <f t="shared" ref="L128:N128" si="242">L129+L130</f>
        <v>0</v>
      </c>
      <c r="M128" s="198">
        <f t="shared" si="242"/>
        <v>0</v>
      </c>
      <c r="N128" s="199">
        <f t="shared" si="242"/>
        <v>42999222</v>
      </c>
      <c r="O128" s="203">
        <f t="shared" si="238"/>
        <v>25214861.420000002</v>
      </c>
      <c r="P128" s="198">
        <f>P129+P130</f>
        <v>0</v>
      </c>
      <c r="Q128" s="198">
        <f t="shared" ref="Q128" si="243">Q129+Q130</f>
        <v>0</v>
      </c>
      <c r="R128" s="198">
        <f t="shared" ref="R128" si="244">R129+R130</f>
        <v>0</v>
      </c>
      <c r="S128" s="200">
        <f t="shared" ref="S128" si="245">S129+S130</f>
        <v>25214861.420000002</v>
      </c>
      <c r="T128" s="197">
        <f t="shared" si="239"/>
        <v>38.517376710110661</v>
      </c>
      <c r="U128" s="198">
        <f>U129+U130</f>
        <v>0</v>
      </c>
      <c r="V128" s="198">
        <f t="shared" ref="V128" si="246">V129+V130</f>
        <v>0</v>
      </c>
      <c r="W128" s="198">
        <f t="shared" ref="W128" si="247">W129+W130</f>
        <v>0</v>
      </c>
      <c r="X128" s="200">
        <f>S128/I128*100</f>
        <v>38.517376710110661</v>
      </c>
      <c r="AA128" s="64"/>
      <c r="AC128" s="202"/>
      <c r="AD128" s="202"/>
      <c r="AE128" s="202"/>
      <c r="AF128" s="202"/>
      <c r="AG128" s="202"/>
      <c r="AH128" s="202"/>
      <c r="AI128" s="202"/>
      <c r="AJ128" s="202"/>
      <c r="AK128" s="202"/>
      <c r="AL128" s="202"/>
      <c r="AM128" s="202"/>
      <c r="AN128" s="202"/>
      <c r="AO128" s="202"/>
      <c r="AP128" s="202"/>
      <c r="AQ128" s="202"/>
      <c r="AR128" s="202"/>
      <c r="AS128" s="202"/>
      <c r="AT128" s="202"/>
      <c r="AU128" s="202"/>
      <c r="AV128" s="202"/>
      <c r="AW128" s="202"/>
      <c r="AX128" s="202"/>
      <c r="AY128" s="202"/>
      <c r="AZ128" s="202"/>
      <c r="BA128" s="202"/>
      <c r="BB128" s="202"/>
      <c r="BC128" s="202"/>
      <c r="BD128" s="202"/>
      <c r="BE128" s="202"/>
      <c r="BF128" s="202"/>
      <c r="BG128" s="202"/>
      <c r="BH128" s="202"/>
      <c r="BI128" s="202"/>
      <c r="BJ128" s="202"/>
      <c r="BK128" s="202"/>
      <c r="BL128" s="202"/>
      <c r="BM128" s="202"/>
      <c r="BN128" s="202"/>
      <c r="BO128" s="202"/>
      <c r="BP128" s="202"/>
      <c r="BQ128" s="202"/>
      <c r="BR128" s="202"/>
      <c r="BS128" s="202"/>
      <c r="BT128" s="202"/>
      <c r="BU128" s="202"/>
      <c r="BV128" s="202"/>
      <c r="BW128" s="202"/>
      <c r="BX128" s="202"/>
      <c r="BY128" s="202"/>
      <c r="BZ128" s="202"/>
      <c r="CA128" s="202"/>
      <c r="CB128" s="202"/>
      <c r="CC128" s="202"/>
      <c r="CD128" s="202"/>
      <c r="CE128" s="202"/>
      <c r="CF128" s="202"/>
      <c r="CG128" s="202"/>
      <c r="CH128" s="202"/>
      <c r="CI128" s="202"/>
      <c r="CJ128" s="202"/>
      <c r="CK128" s="202"/>
      <c r="CL128" s="202"/>
      <c r="CM128" s="202"/>
      <c r="CN128" s="202"/>
      <c r="CO128" s="202"/>
      <c r="CP128" s="202"/>
      <c r="CQ128" s="202"/>
      <c r="CR128" s="202"/>
      <c r="CS128" s="202"/>
      <c r="CT128" s="202"/>
      <c r="CU128" s="202"/>
      <c r="CV128" s="202"/>
      <c r="CW128" s="202"/>
      <c r="CX128" s="202"/>
      <c r="CY128" s="202"/>
      <c r="CZ128" s="202"/>
      <c r="DA128" s="202"/>
      <c r="DB128" s="202"/>
      <c r="DC128" s="202"/>
      <c r="DD128" s="202"/>
      <c r="DE128" s="202"/>
      <c r="DF128" s="202"/>
      <c r="DG128" s="202"/>
      <c r="DH128" s="202"/>
      <c r="DI128" s="202"/>
      <c r="DJ128" s="202"/>
      <c r="DK128" s="202"/>
      <c r="DL128" s="202"/>
      <c r="DM128" s="202"/>
      <c r="DN128" s="202"/>
      <c r="DO128" s="202"/>
      <c r="DP128" s="202"/>
      <c r="DQ128" s="202"/>
      <c r="DR128" s="202"/>
      <c r="DS128" s="202"/>
      <c r="DT128" s="202"/>
      <c r="DU128" s="202"/>
      <c r="DV128" s="202"/>
      <c r="DW128" s="202"/>
      <c r="DX128" s="202"/>
      <c r="DY128" s="202"/>
      <c r="DZ128" s="202"/>
      <c r="EA128" s="202"/>
      <c r="EB128" s="202"/>
      <c r="EC128" s="202"/>
      <c r="ED128" s="202"/>
      <c r="EE128" s="202"/>
      <c r="EF128" s="202"/>
      <c r="EG128" s="202"/>
      <c r="EH128" s="202"/>
      <c r="EI128" s="202"/>
      <c r="EJ128" s="202"/>
      <c r="EK128" s="202"/>
      <c r="EL128" s="202"/>
    </row>
    <row r="129" spans="1:142" s="201" customFormat="1" ht="16.5" customHeight="1" x14ac:dyDescent="0.25">
      <c r="A129" s="408"/>
      <c r="B129" s="410"/>
      <c r="C129" s="389"/>
      <c r="D129" s="212" t="s">
        <v>16</v>
      </c>
      <c r="E129" s="203">
        <f t="shared" si="236"/>
        <v>0</v>
      </c>
      <c r="F129" s="198">
        <v>0</v>
      </c>
      <c r="G129" s="198"/>
      <c r="H129" s="198">
        <v>0</v>
      </c>
      <c r="I129" s="200">
        <v>0</v>
      </c>
      <c r="J129" s="197">
        <f t="shared" si="237"/>
        <v>0</v>
      </c>
      <c r="K129" s="198">
        <v>0</v>
      </c>
      <c r="L129" s="198"/>
      <c r="M129" s="198">
        <v>0</v>
      </c>
      <c r="N129" s="199">
        <v>0</v>
      </c>
      <c r="O129" s="203">
        <f t="shared" si="238"/>
        <v>0</v>
      </c>
      <c r="P129" s="198">
        <v>0</v>
      </c>
      <c r="Q129" s="198"/>
      <c r="R129" s="198">
        <v>0</v>
      </c>
      <c r="S129" s="200">
        <v>0</v>
      </c>
      <c r="T129" s="197">
        <f t="shared" si="239"/>
        <v>0</v>
      </c>
      <c r="U129" s="198">
        <v>0</v>
      </c>
      <c r="V129" s="198"/>
      <c r="W129" s="198">
        <v>0</v>
      </c>
      <c r="X129" s="200">
        <f t="shared" ref="X129" si="248">X120</f>
        <v>0</v>
      </c>
      <c r="AA129" s="64"/>
      <c r="AC129" s="202"/>
      <c r="AD129" s="202"/>
      <c r="AE129" s="202"/>
      <c r="AF129" s="202"/>
      <c r="AG129" s="202"/>
      <c r="AH129" s="202"/>
      <c r="AI129" s="202"/>
      <c r="AJ129" s="202"/>
      <c r="AK129" s="202"/>
      <c r="AL129" s="202"/>
      <c r="AM129" s="202"/>
      <c r="AN129" s="202"/>
      <c r="AO129" s="202"/>
      <c r="AP129" s="202"/>
      <c r="AQ129" s="202"/>
      <c r="AR129" s="202"/>
      <c r="AS129" s="202"/>
      <c r="AT129" s="202"/>
      <c r="AU129" s="202"/>
      <c r="AV129" s="202"/>
      <c r="AW129" s="202"/>
      <c r="AX129" s="202"/>
      <c r="AY129" s="202"/>
      <c r="AZ129" s="202"/>
      <c r="BA129" s="202"/>
      <c r="BB129" s="202"/>
      <c r="BC129" s="202"/>
      <c r="BD129" s="202"/>
      <c r="BE129" s="202"/>
      <c r="BF129" s="202"/>
      <c r="BG129" s="202"/>
      <c r="BH129" s="202"/>
      <c r="BI129" s="202"/>
      <c r="BJ129" s="202"/>
      <c r="BK129" s="202"/>
      <c r="BL129" s="202"/>
      <c r="BM129" s="202"/>
      <c r="BN129" s="202"/>
      <c r="BO129" s="202"/>
      <c r="BP129" s="202"/>
      <c r="BQ129" s="202"/>
      <c r="BR129" s="202"/>
      <c r="BS129" s="202"/>
      <c r="BT129" s="202"/>
      <c r="BU129" s="202"/>
      <c r="BV129" s="202"/>
      <c r="BW129" s="202"/>
      <c r="BX129" s="202"/>
      <c r="BY129" s="202"/>
      <c r="BZ129" s="202"/>
      <c r="CA129" s="202"/>
      <c r="CB129" s="202"/>
      <c r="CC129" s="202"/>
      <c r="CD129" s="202"/>
      <c r="CE129" s="202"/>
      <c r="CF129" s="202"/>
      <c r="CG129" s="202"/>
      <c r="CH129" s="202"/>
      <c r="CI129" s="202"/>
      <c r="CJ129" s="202"/>
      <c r="CK129" s="202"/>
      <c r="CL129" s="202"/>
      <c r="CM129" s="202"/>
      <c r="CN129" s="202"/>
      <c r="CO129" s="202"/>
      <c r="CP129" s="202"/>
      <c r="CQ129" s="202"/>
      <c r="CR129" s="202"/>
      <c r="CS129" s="202"/>
      <c r="CT129" s="202"/>
      <c r="CU129" s="202"/>
      <c r="CV129" s="202"/>
      <c r="CW129" s="202"/>
      <c r="CX129" s="202"/>
      <c r="CY129" s="202"/>
      <c r="CZ129" s="202"/>
      <c r="DA129" s="202"/>
      <c r="DB129" s="202"/>
      <c r="DC129" s="202"/>
      <c r="DD129" s="202"/>
      <c r="DE129" s="202"/>
      <c r="DF129" s="202"/>
      <c r="DG129" s="202"/>
      <c r="DH129" s="202"/>
      <c r="DI129" s="202"/>
      <c r="DJ129" s="202"/>
      <c r="DK129" s="202"/>
      <c r="DL129" s="202"/>
      <c r="DM129" s="202"/>
      <c r="DN129" s="202"/>
      <c r="DO129" s="202"/>
      <c r="DP129" s="202"/>
      <c r="DQ129" s="202"/>
      <c r="DR129" s="202"/>
      <c r="DS129" s="202"/>
      <c r="DT129" s="202"/>
      <c r="DU129" s="202"/>
      <c r="DV129" s="202"/>
      <c r="DW129" s="202"/>
      <c r="DX129" s="202"/>
      <c r="DY129" s="202"/>
      <c r="DZ129" s="202"/>
      <c r="EA129" s="202"/>
      <c r="EB129" s="202"/>
      <c r="EC129" s="202"/>
      <c r="ED129" s="202"/>
      <c r="EE129" s="202"/>
      <c r="EF129" s="202"/>
      <c r="EG129" s="202"/>
      <c r="EH129" s="202"/>
      <c r="EI129" s="202"/>
      <c r="EJ129" s="202"/>
      <c r="EK129" s="202"/>
      <c r="EL129" s="202"/>
    </row>
    <row r="130" spans="1:142" s="201" customFormat="1" ht="16.5" customHeight="1" thickBot="1" x14ac:dyDescent="0.3">
      <c r="A130" s="412"/>
      <c r="B130" s="413"/>
      <c r="C130" s="390"/>
      <c r="D130" s="213" t="s">
        <v>8</v>
      </c>
      <c r="E130" s="204">
        <f t="shared" si="236"/>
        <v>65463600</v>
      </c>
      <c r="F130" s="205">
        <v>0</v>
      </c>
      <c r="G130" s="205"/>
      <c r="H130" s="205"/>
      <c r="I130" s="206">
        <v>65463600</v>
      </c>
      <c r="J130" s="207">
        <f t="shared" si="237"/>
        <v>42999222</v>
      </c>
      <c r="K130" s="205">
        <v>0</v>
      </c>
      <c r="L130" s="205"/>
      <c r="M130" s="205"/>
      <c r="N130" s="208">
        <v>42999222</v>
      </c>
      <c r="O130" s="204">
        <f t="shared" si="238"/>
        <v>25214861.420000002</v>
      </c>
      <c r="P130" s="205">
        <v>0</v>
      </c>
      <c r="Q130" s="205"/>
      <c r="R130" s="205"/>
      <c r="S130" s="206">
        <v>25214861.420000002</v>
      </c>
      <c r="T130" s="207">
        <f t="shared" si="239"/>
        <v>38.517376710110661</v>
      </c>
      <c r="U130" s="205">
        <v>0</v>
      </c>
      <c r="V130" s="205"/>
      <c r="W130" s="205"/>
      <c r="X130" s="206">
        <f>S130/I130*100</f>
        <v>38.517376710110661</v>
      </c>
      <c r="AA130" s="64"/>
      <c r="AC130" s="202"/>
      <c r="AD130" s="202"/>
      <c r="AE130" s="202"/>
      <c r="AF130" s="202"/>
      <c r="AG130" s="202"/>
      <c r="AH130" s="202"/>
      <c r="AI130" s="202"/>
      <c r="AJ130" s="202"/>
      <c r="AK130" s="202"/>
      <c r="AL130" s="202"/>
      <c r="AM130" s="202"/>
      <c r="AN130" s="202"/>
      <c r="AO130" s="202"/>
      <c r="AP130" s="202"/>
      <c r="AQ130" s="202"/>
      <c r="AR130" s="202"/>
      <c r="AS130" s="202"/>
      <c r="AT130" s="202"/>
      <c r="AU130" s="202"/>
      <c r="AV130" s="202"/>
      <c r="AW130" s="202"/>
      <c r="AX130" s="202"/>
      <c r="AY130" s="202"/>
      <c r="AZ130" s="202"/>
      <c r="BA130" s="202"/>
      <c r="BB130" s="202"/>
      <c r="BC130" s="202"/>
      <c r="BD130" s="202"/>
      <c r="BE130" s="202"/>
      <c r="BF130" s="202"/>
      <c r="BG130" s="202"/>
      <c r="BH130" s="202"/>
      <c r="BI130" s="202"/>
      <c r="BJ130" s="202"/>
      <c r="BK130" s="202"/>
      <c r="BL130" s="202"/>
      <c r="BM130" s="202"/>
      <c r="BN130" s="202"/>
      <c r="BO130" s="202"/>
      <c r="BP130" s="202"/>
      <c r="BQ130" s="202"/>
      <c r="BR130" s="202"/>
      <c r="BS130" s="202"/>
      <c r="BT130" s="202"/>
      <c r="BU130" s="202"/>
      <c r="BV130" s="202"/>
      <c r="BW130" s="202"/>
      <c r="BX130" s="202"/>
      <c r="BY130" s="202"/>
      <c r="BZ130" s="202"/>
      <c r="CA130" s="202"/>
      <c r="CB130" s="202"/>
      <c r="CC130" s="202"/>
      <c r="CD130" s="202"/>
      <c r="CE130" s="202"/>
      <c r="CF130" s="202"/>
      <c r="CG130" s="202"/>
      <c r="CH130" s="202"/>
      <c r="CI130" s="202"/>
      <c r="CJ130" s="202"/>
      <c r="CK130" s="202"/>
      <c r="CL130" s="202"/>
      <c r="CM130" s="202"/>
      <c r="CN130" s="202"/>
      <c r="CO130" s="202"/>
      <c r="CP130" s="202"/>
      <c r="CQ130" s="202"/>
      <c r="CR130" s="202"/>
      <c r="CS130" s="202"/>
      <c r="CT130" s="202"/>
      <c r="CU130" s="202"/>
      <c r="CV130" s="202"/>
      <c r="CW130" s="202"/>
      <c r="CX130" s="202"/>
      <c r="CY130" s="202"/>
      <c r="CZ130" s="202"/>
      <c r="DA130" s="202"/>
      <c r="DB130" s="202"/>
      <c r="DC130" s="202"/>
      <c r="DD130" s="202"/>
      <c r="DE130" s="202"/>
      <c r="DF130" s="202"/>
      <c r="DG130" s="202"/>
      <c r="DH130" s="202"/>
      <c r="DI130" s="202"/>
      <c r="DJ130" s="202"/>
      <c r="DK130" s="202"/>
      <c r="DL130" s="202"/>
      <c r="DM130" s="202"/>
      <c r="DN130" s="202"/>
      <c r="DO130" s="202"/>
      <c r="DP130" s="202"/>
      <c r="DQ130" s="202"/>
      <c r="DR130" s="202"/>
      <c r="DS130" s="202"/>
      <c r="DT130" s="202"/>
      <c r="DU130" s="202"/>
      <c r="DV130" s="202"/>
      <c r="DW130" s="202"/>
      <c r="DX130" s="202"/>
      <c r="DY130" s="202"/>
      <c r="DZ130" s="202"/>
      <c r="EA130" s="202"/>
      <c r="EB130" s="202"/>
      <c r="EC130" s="202"/>
      <c r="ED130" s="202"/>
      <c r="EE130" s="202"/>
      <c r="EF130" s="202"/>
      <c r="EG130" s="202"/>
      <c r="EH130" s="202"/>
      <c r="EI130" s="202"/>
      <c r="EJ130" s="202"/>
      <c r="EK130" s="202"/>
      <c r="EL130" s="202"/>
    </row>
    <row r="131" spans="1:142" ht="16.5" customHeight="1" x14ac:dyDescent="0.25">
      <c r="A131" s="383"/>
      <c r="B131" s="391" t="s">
        <v>55</v>
      </c>
      <c r="C131" s="392"/>
      <c r="D131" s="138" t="s">
        <v>11</v>
      </c>
      <c r="E131" s="161">
        <f t="shared" si="236"/>
        <v>122325167</v>
      </c>
      <c r="F131" s="45">
        <f t="shared" ref="F131:I133" si="249">F124+F128</f>
        <v>0</v>
      </c>
      <c r="G131" s="45"/>
      <c r="H131" s="45"/>
      <c r="I131" s="47">
        <f t="shared" si="249"/>
        <v>122325167</v>
      </c>
      <c r="J131" s="144">
        <f t="shared" si="237"/>
        <v>76571439</v>
      </c>
      <c r="K131" s="45">
        <f t="shared" ref="K131" si="250">K124+K128</f>
        <v>0</v>
      </c>
      <c r="L131" s="45"/>
      <c r="M131" s="45"/>
      <c r="N131" s="169">
        <f t="shared" ref="N131" si="251">N124+N128</f>
        <v>76571439</v>
      </c>
      <c r="O131" s="211">
        <f>O132+O133+O134</f>
        <v>40805530.210000001</v>
      </c>
      <c r="P131" s="45">
        <f t="shared" ref="P131:S131" si="252">P132+P133+P134</f>
        <v>0</v>
      </c>
      <c r="Q131" s="45">
        <f t="shared" si="252"/>
        <v>0</v>
      </c>
      <c r="R131" s="326">
        <f t="shared" si="252"/>
        <v>0</v>
      </c>
      <c r="S131" s="47">
        <f t="shared" si="252"/>
        <v>40805530.210000001</v>
      </c>
      <c r="T131" s="144">
        <f t="shared" si="239"/>
        <v>33.358246067221806</v>
      </c>
      <c r="U131" s="45">
        <f t="shared" ref="U131" si="253">U124+U128</f>
        <v>0</v>
      </c>
      <c r="V131" s="45"/>
      <c r="W131" s="45"/>
      <c r="X131" s="47">
        <f>S131/I131*100</f>
        <v>33.358246067221806</v>
      </c>
    </row>
    <row r="132" spans="1:142" ht="16.5" customHeight="1" x14ac:dyDescent="0.25">
      <c r="A132" s="384"/>
      <c r="B132" s="393"/>
      <c r="C132" s="394"/>
      <c r="D132" s="139" t="s">
        <v>16</v>
      </c>
      <c r="E132" s="159">
        <f t="shared" si="236"/>
        <v>0</v>
      </c>
      <c r="F132" s="26">
        <f t="shared" si="249"/>
        <v>0</v>
      </c>
      <c r="G132" s="26"/>
      <c r="H132" s="26">
        <f t="shared" ref="H132" si="254">H125+H129</f>
        <v>0</v>
      </c>
      <c r="I132" s="38">
        <f t="shared" si="249"/>
        <v>0</v>
      </c>
      <c r="J132" s="145">
        <f t="shared" si="237"/>
        <v>0</v>
      </c>
      <c r="K132" s="26">
        <f t="shared" ref="K132" si="255">K125+K129</f>
        <v>0</v>
      </c>
      <c r="L132" s="26"/>
      <c r="M132" s="26">
        <f t="shared" ref="M132:N133" si="256">M125+M129</f>
        <v>0</v>
      </c>
      <c r="N132" s="170">
        <f t="shared" si="256"/>
        <v>0</v>
      </c>
      <c r="O132" s="159">
        <f t="shared" si="238"/>
        <v>0</v>
      </c>
      <c r="P132" s="26">
        <f t="shared" ref="P132" si="257">P125+P129</f>
        <v>0</v>
      </c>
      <c r="Q132" s="26"/>
      <c r="R132" s="26">
        <f t="shared" ref="R132:S133" si="258">R125+R129</f>
        <v>0</v>
      </c>
      <c r="S132" s="38">
        <f t="shared" si="258"/>
        <v>0</v>
      </c>
      <c r="T132" s="145">
        <f t="shared" si="239"/>
        <v>0</v>
      </c>
      <c r="U132" s="26">
        <f t="shared" ref="U132" si="259">U125+U129</f>
        <v>0</v>
      </c>
      <c r="V132" s="26"/>
      <c r="W132" s="26">
        <f t="shared" ref="W132" si="260">W125+W129</f>
        <v>0</v>
      </c>
      <c r="X132" s="38">
        <f t="shared" ref="X132" si="261">X123</f>
        <v>0</v>
      </c>
    </row>
    <row r="133" spans="1:142" ht="16.5" customHeight="1" x14ac:dyDescent="0.25">
      <c r="A133" s="384"/>
      <c r="B133" s="393"/>
      <c r="C133" s="394"/>
      <c r="D133" s="139" t="s">
        <v>8</v>
      </c>
      <c r="E133" s="159">
        <f t="shared" si="236"/>
        <v>122325167</v>
      </c>
      <c r="F133" s="26">
        <f t="shared" si="249"/>
        <v>0</v>
      </c>
      <c r="G133" s="26"/>
      <c r="H133" s="26">
        <f t="shared" ref="H133" si="262">H126+H130</f>
        <v>0</v>
      </c>
      <c r="I133" s="38">
        <f t="shared" si="249"/>
        <v>122325167</v>
      </c>
      <c r="J133" s="145">
        <f t="shared" si="237"/>
        <v>76571439</v>
      </c>
      <c r="K133" s="26">
        <f t="shared" ref="K133" si="263">K126+K130</f>
        <v>0</v>
      </c>
      <c r="L133" s="26"/>
      <c r="M133" s="26">
        <f t="shared" si="256"/>
        <v>0</v>
      </c>
      <c r="N133" s="170">
        <f t="shared" si="256"/>
        <v>76571439</v>
      </c>
      <c r="O133" s="159">
        <f t="shared" si="238"/>
        <v>40805530.210000001</v>
      </c>
      <c r="P133" s="26">
        <f t="shared" ref="P133" si="264">P126+P130</f>
        <v>0</v>
      </c>
      <c r="Q133" s="26"/>
      <c r="R133" s="26">
        <f t="shared" si="258"/>
        <v>0</v>
      </c>
      <c r="S133" s="38">
        <f>S128+S124</f>
        <v>40805530.210000001</v>
      </c>
      <c r="T133" s="145">
        <f t="shared" si="239"/>
        <v>33.358246067221806</v>
      </c>
      <c r="U133" s="26">
        <f t="shared" ref="U133" si="265">U126+U130</f>
        <v>0</v>
      </c>
      <c r="V133" s="26"/>
      <c r="W133" s="26">
        <f t="shared" ref="W133" si="266">W126+W130</f>
        <v>0</v>
      </c>
      <c r="X133" s="38">
        <f>S133/I133*100</f>
        <v>33.358246067221806</v>
      </c>
    </row>
    <row r="134" spans="1:142" ht="16.5" customHeight="1" thickBot="1" x14ac:dyDescent="0.3">
      <c r="A134" s="385"/>
      <c r="B134" s="395"/>
      <c r="C134" s="396"/>
      <c r="D134" s="163" t="s">
        <v>17</v>
      </c>
      <c r="E134" s="166">
        <f t="shared" si="236"/>
        <v>0</v>
      </c>
      <c r="F134" s="49">
        <f t="shared" ref="F134:I134" si="267">F127</f>
        <v>0</v>
      </c>
      <c r="G134" s="49"/>
      <c r="H134" s="49">
        <f t="shared" ref="H134" si="268">H127</f>
        <v>0</v>
      </c>
      <c r="I134" s="50">
        <f t="shared" si="267"/>
        <v>0</v>
      </c>
      <c r="J134" s="165">
        <f t="shared" si="237"/>
        <v>0</v>
      </c>
      <c r="K134" s="49">
        <f t="shared" ref="K134" si="269">K127</f>
        <v>0</v>
      </c>
      <c r="L134" s="49"/>
      <c r="M134" s="49">
        <f t="shared" ref="M134:N134" si="270">M127</f>
        <v>0</v>
      </c>
      <c r="N134" s="189">
        <f t="shared" si="270"/>
        <v>0</v>
      </c>
      <c r="O134" s="166">
        <f t="shared" si="238"/>
        <v>0</v>
      </c>
      <c r="P134" s="49">
        <f t="shared" ref="P134" si="271">P127</f>
        <v>0</v>
      </c>
      <c r="Q134" s="49"/>
      <c r="R134" s="49">
        <f t="shared" ref="R134:S134" si="272">R127</f>
        <v>0</v>
      </c>
      <c r="S134" s="50">
        <f t="shared" si="272"/>
        <v>0</v>
      </c>
      <c r="T134" s="165">
        <f t="shared" si="239"/>
        <v>4.4782870378814126</v>
      </c>
      <c r="U134" s="49">
        <f t="shared" ref="U134" si="273">U127</f>
        <v>0</v>
      </c>
      <c r="V134" s="49"/>
      <c r="W134" s="49">
        <f t="shared" ref="W134" si="274">W127</f>
        <v>0</v>
      </c>
      <c r="X134" s="50">
        <f t="shared" ref="X134" si="275">X125</f>
        <v>4.4782870378814126</v>
      </c>
    </row>
    <row r="135" spans="1:142" s="5" customFormat="1" ht="15" customHeight="1" thickBot="1" x14ac:dyDescent="0.3">
      <c r="A135" s="379" t="s">
        <v>56</v>
      </c>
      <c r="B135" s="380"/>
      <c r="C135" s="380"/>
      <c r="D135" s="381"/>
      <c r="E135" s="380"/>
      <c r="F135" s="380"/>
      <c r="G135" s="380"/>
      <c r="H135" s="380"/>
      <c r="I135" s="380"/>
      <c r="J135" s="380"/>
      <c r="K135" s="380"/>
      <c r="L135" s="380"/>
      <c r="M135" s="380"/>
      <c r="N135" s="380"/>
      <c r="O135" s="380"/>
      <c r="P135" s="380"/>
      <c r="Q135" s="380"/>
      <c r="R135" s="380"/>
      <c r="S135" s="380"/>
      <c r="T135" s="381"/>
      <c r="U135" s="381"/>
      <c r="V135" s="381"/>
      <c r="W135" s="381"/>
      <c r="X135" s="382"/>
      <c r="AA135" s="61"/>
      <c r="AC135" s="126"/>
      <c r="AD135" s="126"/>
      <c r="AE135" s="126"/>
      <c r="AF135" s="126"/>
      <c r="AG135" s="126"/>
      <c r="AH135" s="126"/>
      <c r="AI135" s="126"/>
      <c r="AJ135" s="126"/>
      <c r="AK135" s="126"/>
      <c r="AL135" s="126"/>
      <c r="AM135" s="126"/>
      <c r="AN135" s="126"/>
      <c r="AO135" s="126"/>
      <c r="AP135" s="126"/>
      <c r="AQ135" s="126"/>
      <c r="AR135" s="126"/>
      <c r="AS135" s="126"/>
      <c r="AT135" s="126"/>
      <c r="AU135" s="126"/>
      <c r="AV135" s="126"/>
      <c r="AW135" s="126"/>
      <c r="AX135" s="126"/>
      <c r="AY135" s="126"/>
      <c r="AZ135" s="126"/>
      <c r="BA135" s="126"/>
      <c r="BB135" s="126"/>
      <c r="BC135" s="126"/>
      <c r="BD135" s="126"/>
      <c r="BE135" s="126"/>
      <c r="BF135" s="126"/>
      <c r="BG135" s="126"/>
      <c r="BH135" s="126"/>
      <c r="BI135" s="126"/>
      <c r="BJ135" s="126"/>
      <c r="BK135" s="126"/>
      <c r="BL135" s="126"/>
      <c r="BM135" s="126"/>
      <c r="BN135" s="126"/>
      <c r="BO135" s="126"/>
      <c r="BP135" s="126"/>
      <c r="BQ135" s="126"/>
      <c r="BR135" s="126"/>
      <c r="BS135" s="126"/>
      <c r="BT135" s="126"/>
      <c r="BU135" s="126"/>
      <c r="BV135" s="126"/>
      <c r="BW135" s="126"/>
      <c r="BX135" s="126"/>
      <c r="BY135" s="126"/>
      <c r="BZ135" s="126"/>
      <c r="CA135" s="126"/>
      <c r="CB135" s="126"/>
      <c r="CC135" s="126"/>
      <c r="CD135" s="126"/>
      <c r="CE135" s="126"/>
      <c r="CF135" s="126"/>
      <c r="CG135" s="126"/>
      <c r="CH135" s="126"/>
      <c r="CI135" s="126"/>
      <c r="CJ135" s="126"/>
      <c r="CK135" s="126"/>
      <c r="CL135" s="126"/>
      <c r="CM135" s="126"/>
      <c r="CN135" s="126"/>
      <c r="CO135" s="126"/>
      <c r="CP135" s="126"/>
      <c r="CQ135" s="126"/>
      <c r="CR135" s="126"/>
      <c r="CS135" s="126"/>
      <c r="CT135" s="126"/>
      <c r="CU135" s="126"/>
      <c r="CV135" s="126"/>
      <c r="CW135" s="126"/>
      <c r="CX135" s="126"/>
      <c r="CY135" s="126"/>
      <c r="CZ135" s="126"/>
      <c r="DA135" s="126"/>
      <c r="DB135" s="126"/>
      <c r="DC135" s="126"/>
      <c r="DD135" s="126"/>
      <c r="DE135" s="126"/>
      <c r="DF135" s="126"/>
      <c r="DG135" s="126"/>
      <c r="DH135" s="126"/>
      <c r="DI135" s="126"/>
      <c r="DJ135" s="126"/>
      <c r="DK135" s="126"/>
      <c r="DL135" s="126"/>
      <c r="DM135" s="126"/>
      <c r="DN135" s="126"/>
      <c r="DO135" s="126"/>
      <c r="DP135" s="126"/>
      <c r="DQ135" s="126"/>
      <c r="DR135" s="126"/>
      <c r="DS135" s="126"/>
      <c r="DT135" s="126"/>
      <c r="DU135" s="126"/>
      <c r="DV135" s="126"/>
      <c r="DW135" s="126"/>
      <c r="DX135" s="126"/>
      <c r="DY135" s="126"/>
      <c r="DZ135" s="126"/>
      <c r="EA135" s="126"/>
      <c r="EB135" s="126"/>
      <c r="EC135" s="126"/>
      <c r="ED135" s="126"/>
      <c r="EE135" s="126"/>
      <c r="EF135" s="126"/>
      <c r="EG135" s="126"/>
      <c r="EH135" s="126"/>
      <c r="EI135" s="126"/>
      <c r="EJ135" s="126"/>
      <c r="EK135" s="126"/>
      <c r="EL135" s="126"/>
    </row>
    <row r="136" spans="1:142" s="209" customFormat="1" ht="28.5" customHeight="1" x14ac:dyDescent="0.25">
      <c r="A136" s="463" t="s">
        <v>57</v>
      </c>
      <c r="B136" s="466" t="s">
        <v>58</v>
      </c>
      <c r="C136" s="469" t="s">
        <v>15</v>
      </c>
      <c r="D136" s="212" t="s">
        <v>11</v>
      </c>
      <c r="E136" s="303">
        <f t="shared" ref="E136:I136" si="276">E137+E138</f>
        <v>30000</v>
      </c>
      <c r="F136" s="304">
        <f t="shared" si="276"/>
        <v>0</v>
      </c>
      <c r="G136" s="304"/>
      <c r="H136" s="304">
        <f t="shared" ref="H136" si="277">H137+H138</f>
        <v>0</v>
      </c>
      <c r="I136" s="305">
        <f t="shared" si="276"/>
        <v>30000</v>
      </c>
      <c r="J136" s="303">
        <f t="shared" ref="J136" si="278">J137+J138</f>
        <v>30000</v>
      </c>
      <c r="K136" s="304">
        <f t="shared" ref="K136" si="279">K137+K138</f>
        <v>0</v>
      </c>
      <c r="L136" s="304"/>
      <c r="M136" s="304">
        <f t="shared" ref="M136:N136" si="280">M137+M138</f>
        <v>0</v>
      </c>
      <c r="N136" s="305">
        <f t="shared" si="280"/>
        <v>30000</v>
      </c>
      <c r="O136" s="303">
        <f t="shared" ref="O136:P136" si="281">O137+O138</f>
        <v>0</v>
      </c>
      <c r="P136" s="304">
        <f t="shared" si="281"/>
        <v>0</v>
      </c>
      <c r="Q136" s="306"/>
      <c r="R136" s="306">
        <f t="shared" ref="R136:U136" si="282">R137+R138</f>
        <v>0</v>
      </c>
      <c r="S136" s="307">
        <f t="shared" si="282"/>
        <v>0</v>
      </c>
      <c r="T136" s="308">
        <f t="shared" si="282"/>
        <v>0</v>
      </c>
      <c r="U136" s="309">
        <f t="shared" si="282"/>
        <v>0</v>
      </c>
      <c r="V136" s="309"/>
      <c r="W136" s="309">
        <f t="shared" ref="W136:X136" si="283">W137+W138</f>
        <v>0</v>
      </c>
      <c r="X136" s="310">
        <f t="shared" si="283"/>
        <v>0</v>
      </c>
      <c r="AA136" s="65"/>
      <c r="AC136" s="210"/>
      <c r="AD136" s="210"/>
      <c r="AE136" s="210"/>
      <c r="AF136" s="210"/>
      <c r="AG136" s="210"/>
      <c r="AH136" s="210"/>
      <c r="AI136" s="210"/>
      <c r="AJ136" s="210"/>
      <c r="AK136" s="210"/>
      <c r="AL136" s="210"/>
      <c r="AM136" s="210"/>
      <c r="AN136" s="210"/>
      <c r="AO136" s="210"/>
      <c r="AP136" s="210"/>
      <c r="AQ136" s="210"/>
      <c r="AR136" s="210"/>
      <c r="AS136" s="210"/>
      <c r="AT136" s="210"/>
      <c r="AU136" s="210"/>
      <c r="AV136" s="210"/>
      <c r="AW136" s="210"/>
      <c r="AX136" s="210"/>
      <c r="AY136" s="210"/>
      <c r="AZ136" s="210"/>
      <c r="BA136" s="210"/>
      <c r="BB136" s="210"/>
      <c r="BC136" s="210"/>
      <c r="BD136" s="210"/>
      <c r="BE136" s="210"/>
      <c r="BF136" s="210"/>
      <c r="BG136" s="210"/>
      <c r="BH136" s="210"/>
      <c r="BI136" s="210"/>
      <c r="BJ136" s="210"/>
      <c r="BK136" s="210"/>
      <c r="BL136" s="210"/>
      <c r="BM136" s="210"/>
      <c r="BN136" s="210"/>
      <c r="BO136" s="210"/>
      <c r="BP136" s="210"/>
      <c r="BQ136" s="210"/>
      <c r="BR136" s="210"/>
      <c r="BS136" s="210"/>
      <c r="BT136" s="210"/>
      <c r="BU136" s="210"/>
      <c r="BV136" s="210"/>
      <c r="BW136" s="210"/>
      <c r="BX136" s="210"/>
      <c r="BY136" s="210"/>
      <c r="BZ136" s="210"/>
      <c r="CA136" s="210"/>
      <c r="CB136" s="210"/>
      <c r="CC136" s="210"/>
      <c r="CD136" s="210"/>
      <c r="CE136" s="210"/>
      <c r="CF136" s="210"/>
      <c r="CG136" s="210"/>
      <c r="CH136" s="210"/>
      <c r="CI136" s="210"/>
      <c r="CJ136" s="210"/>
      <c r="CK136" s="210"/>
      <c r="CL136" s="210"/>
      <c r="CM136" s="210"/>
      <c r="CN136" s="210"/>
      <c r="CO136" s="210"/>
      <c r="CP136" s="210"/>
      <c r="CQ136" s="210"/>
      <c r="CR136" s="210"/>
      <c r="CS136" s="210"/>
      <c r="CT136" s="210"/>
      <c r="CU136" s="210"/>
      <c r="CV136" s="210"/>
      <c r="CW136" s="210"/>
      <c r="CX136" s="210"/>
      <c r="CY136" s="210"/>
      <c r="CZ136" s="210"/>
      <c r="DA136" s="210"/>
      <c r="DB136" s="210"/>
      <c r="DC136" s="210"/>
      <c r="DD136" s="210"/>
      <c r="DE136" s="210"/>
      <c r="DF136" s="210"/>
      <c r="DG136" s="210"/>
      <c r="DH136" s="210"/>
      <c r="DI136" s="210"/>
      <c r="DJ136" s="210"/>
      <c r="DK136" s="210"/>
      <c r="DL136" s="210"/>
      <c r="DM136" s="210"/>
      <c r="DN136" s="210"/>
      <c r="DO136" s="210"/>
      <c r="DP136" s="210"/>
      <c r="DQ136" s="210"/>
      <c r="DR136" s="210"/>
      <c r="DS136" s="210"/>
      <c r="DT136" s="210"/>
      <c r="DU136" s="210"/>
      <c r="DV136" s="210"/>
      <c r="DW136" s="210"/>
      <c r="DX136" s="210"/>
      <c r="DY136" s="210"/>
      <c r="DZ136" s="210"/>
      <c r="EA136" s="210"/>
      <c r="EB136" s="210"/>
      <c r="EC136" s="210"/>
      <c r="ED136" s="210"/>
      <c r="EE136" s="210"/>
      <c r="EF136" s="210"/>
      <c r="EG136" s="210"/>
      <c r="EH136" s="210"/>
      <c r="EI136" s="210"/>
      <c r="EJ136" s="210"/>
      <c r="EK136" s="210"/>
      <c r="EL136" s="210"/>
    </row>
    <row r="137" spans="1:142" s="209" customFormat="1" ht="28.5" customHeight="1" x14ac:dyDescent="0.25">
      <c r="A137" s="464"/>
      <c r="B137" s="467"/>
      <c r="C137" s="470"/>
      <c r="D137" s="212" t="s">
        <v>16</v>
      </c>
      <c r="E137" s="311">
        <v>0</v>
      </c>
      <c r="F137" s="312">
        <v>0</v>
      </c>
      <c r="G137" s="312"/>
      <c r="H137" s="312">
        <v>0</v>
      </c>
      <c r="I137" s="313">
        <v>0</v>
      </c>
      <c r="J137" s="311">
        <v>0</v>
      </c>
      <c r="K137" s="312">
        <v>0</v>
      </c>
      <c r="L137" s="312"/>
      <c r="M137" s="312">
        <v>0</v>
      </c>
      <c r="N137" s="313">
        <v>0</v>
      </c>
      <c r="O137" s="311">
        <v>0</v>
      </c>
      <c r="P137" s="312">
        <v>0</v>
      </c>
      <c r="Q137" s="309"/>
      <c r="R137" s="309">
        <v>0</v>
      </c>
      <c r="S137" s="310">
        <v>0</v>
      </c>
      <c r="T137" s="308">
        <v>0</v>
      </c>
      <c r="U137" s="309">
        <v>0</v>
      </c>
      <c r="V137" s="309"/>
      <c r="W137" s="309">
        <v>0</v>
      </c>
      <c r="X137" s="310">
        <v>0</v>
      </c>
      <c r="AA137" s="65"/>
      <c r="AC137" s="210"/>
      <c r="AD137" s="210"/>
      <c r="AE137" s="210"/>
      <c r="AF137" s="210"/>
      <c r="AG137" s="210"/>
      <c r="AH137" s="210"/>
      <c r="AI137" s="210"/>
      <c r="AJ137" s="210"/>
      <c r="AK137" s="210"/>
      <c r="AL137" s="210"/>
      <c r="AM137" s="210"/>
      <c r="AN137" s="210"/>
      <c r="AO137" s="210"/>
      <c r="AP137" s="210"/>
      <c r="AQ137" s="210"/>
      <c r="AR137" s="210"/>
      <c r="AS137" s="210"/>
      <c r="AT137" s="210"/>
      <c r="AU137" s="210"/>
      <c r="AV137" s="210"/>
      <c r="AW137" s="210"/>
      <c r="AX137" s="210"/>
      <c r="AY137" s="210"/>
      <c r="AZ137" s="210"/>
      <c r="BA137" s="210"/>
      <c r="BB137" s="210"/>
      <c r="BC137" s="210"/>
      <c r="BD137" s="210"/>
      <c r="BE137" s="210"/>
      <c r="BF137" s="210"/>
      <c r="BG137" s="210"/>
      <c r="BH137" s="210"/>
      <c r="BI137" s="210"/>
      <c r="BJ137" s="210"/>
      <c r="BK137" s="210"/>
      <c r="BL137" s="210"/>
      <c r="BM137" s="210"/>
      <c r="BN137" s="210"/>
      <c r="BO137" s="210"/>
      <c r="BP137" s="210"/>
      <c r="BQ137" s="210"/>
      <c r="BR137" s="210"/>
      <c r="BS137" s="210"/>
      <c r="BT137" s="210"/>
      <c r="BU137" s="210"/>
      <c r="BV137" s="210"/>
      <c r="BW137" s="210"/>
      <c r="BX137" s="210"/>
      <c r="BY137" s="210"/>
      <c r="BZ137" s="210"/>
      <c r="CA137" s="210"/>
      <c r="CB137" s="210"/>
      <c r="CC137" s="210"/>
      <c r="CD137" s="210"/>
      <c r="CE137" s="210"/>
      <c r="CF137" s="210"/>
      <c r="CG137" s="210"/>
      <c r="CH137" s="210"/>
      <c r="CI137" s="210"/>
      <c r="CJ137" s="210"/>
      <c r="CK137" s="210"/>
      <c r="CL137" s="210"/>
      <c r="CM137" s="210"/>
      <c r="CN137" s="210"/>
      <c r="CO137" s="210"/>
      <c r="CP137" s="210"/>
      <c r="CQ137" s="210"/>
      <c r="CR137" s="210"/>
      <c r="CS137" s="210"/>
      <c r="CT137" s="210"/>
      <c r="CU137" s="210"/>
      <c r="CV137" s="210"/>
      <c r="CW137" s="210"/>
      <c r="CX137" s="210"/>
      <c r="CY137" s="210"/>
      <c r="CZ137" s="210"/>
      <c r="DA137" s="210"/>
      <c r="DB137" s="210"/>
      <c r="DC137" s="210"/>
      <c r="DD137" s="210"/>
      <c r="DE137" s="210"/>
      <c r="DF137" s="210"/>
      <c r="DG137" s="210"/>
      <c r="DH137" s="210"/>
      <c r="DI137" s="210"/>
      <c r="DJ137" s="210"/>
      <c r="DK137" s="210"/>
      <c r="DL137" s="210"/>
      <c r="DM137" s="210"/>
      <c r="DN137" s="210"/>
      <c r="DO137" s="210"/>
      <c r="DP137" s="210"/>
      <c r="DQ137" s="210"/>
      <c r="DR137" s="210"/>
      <c r="DS137" s="210"/>
      <c r="DT137" s="210"/>
      <c r="DU137" s="210"/>
      <c r="DV137" s="210"/>
      <c r="DW137" s="210"/>
      <c r="DX137" s="210"/>
      <c r="DY137" s="210"/>
      <c r="DZ137" s="210"/>
      <c r="EA137" s="210"/>
      <c r="EB137" s="210"/>
      <c r="EC137" s="210"/>
      <c r="ED137" s="210"/>
      <c r="EE137" s="210"/>
      <c r="EF137" s="210"/>
      <c r="EG137" s="210"/>
      <c r="EH137" s="210"/>
      <c r="EI137" s="210"/>
      <c r="EJ137" s="210"/>
      <c r="EK137" s="210"/>
      <c r="EL137" s="210"/>
    </row>
    <row r="138" spans="1:142" s="209" customFormat="1" ht="28.5" customHeight="1" x14ac:dyDescent="0.25">
      <c r="A138" s="464"/>
      <c r="B138" s="467"/>
      <c r="C138" s="470"/>
      <c r="D138" s="212" t="s">
        <v>8</v>
      </c>
      <c r="E138" s="203">
        <f t="shared" ref="E138" si="284">F138+G138+H138+I138</f>
        <v>30000</v>
      </c>
      <c r="F138" s="312">
        <v>0</v>
      </c>
      <c r="G138" s="312"/>
      <c r="H138" s="312">
        <v>0</v>
      </c>
      <c r="I138" s="313">
        <v>30000</v>
      </c>
      <c r="J138" s="203">
        <f t="shared" ref="J138" si="285">K138+L138+M138+N138</f>
        <v>30000</v>
      </c>
      <c r="K138" s="312">
        <v>0</v>
      </c>
      <c r="L138" s="312"/>
      <c r="M138" s="312">
        <v>0</v>
      </c>
      <c r="N138" s="313">
        <v>30000</v>
      </c>
      <c r="O138" s="311">
        <v>0</v>
      </c>
      <c r="P138" s="312">
        <v>0</v>
      </c>
      <c r="Q138" s="309"/>
      <c r="R138" s="309">
        <v>0</v>
      </c>
      <c r="S138" s="310">
        <v>0</v>
      </c>
      <c r="T138" s="308">
        <v>0</v>
      </c>
      <c r="U138" s="309">
        <v>0</v>
      </c>
      <c r="V138" s="309"/>
      <c r="W138" s="309">
        <v>0</v>
      </c>
      <c r="X138" s="310">
        <v>0</v>
      </c>
      <c r="AA138" s="65"/>
      <c r="AC138" s="210"/>
      <c r="AD138" s="210"/>
      <c r="AE138" s="210"/>
      <c r="AF138" s="210"/>
      <c r="AG138" s="210"/>
      <c r="AH138" s="210"/>
      <c r="AI138" s="210"/>
      <c r="AJ138" s="210"/>
      <c r="AK138" s="210"/>
      <c r="AL138" s="210"/>
      <c r="AM138" s="210"/>
      <c r="AN138" s="210"/>
      <c r="AO138" s="210"/>
      <c r="AP138" s="210"/>
      <c r="AQ138" s="210"/>
      <c r="AR138" s="210"/>
      <c r="AS138" s="210"/>
      <c r="AT138" s="210"/>
      <c r="AU138" s="210"/>
      <c r="AV138" s="210"/>
      <c r="AW138" s="210"/>
      <c r="AX138" s="210"/>
      <c r="AY138" s="210"/>
      <c r="AZ138" s="210"/>
      <c r="BA138" s="210"/>
      <c r="BB138" s="210"/>
      <c r="BC138" s="210"/>
      <c r="BD138" s="210"/>
      <c r="BE138" s="210"/>
      <c r="BF138" s="210"/>
      <c r="BG138" s="210"/>
      <c r="BH138" s="210"/>
      <c r="BI138" s="210"/>
      <c r="BJ138" s="210"/>
      <c r="BK138" s="210"/>
      <c r="BL138" s="210"/>
      <c r="BM138" s="210"/>
      <c r="BN138" s="210"/>
      <c r="BO138" s="210"/>
      <c r="BP138" s="210"/>
      <c r="BQ138" s="210"/>
      <c r="BR138" s="210"/>
      <c r="BS138" s="210"/>
      <c r="BT138" s="210"/>
      <c r="BU138" s="210"/>
      <c r="BV138" s="210"/>
      <c r="BW138" s="210"/>
      <c r="BX138" s="210"/>
      <c r="BY138" s="210"/>
      <c r="BZ138" s="210"/>
      <c r="CA138" s="210"/>
      <c r="CB138" s="210"/>
      <c r="CC138" s="210"/>
      <c r="CD138" s="210"/>
      <c r="CE138" s="210"/>
      <c r="CF138" s="210"/>
      <c r="CG138" s="210"/>
      <c r="CH138" s="210"/>
      <c r="CI138" s="210"/>
      <c r="CJ138" s="210"/>
      <c r="CK138" s="210"/>
      <c r="CL138" s="210"/>
      <c r="CM138" s="210"/>
      <c r="CN138" s="210"/>
      <c r="CO138" s="210"/>
      <c r="CP138" s="210"/>
      <c r="CQ138" s="210"/>
      <c r="CR138" s="210"/>
      <c r="CS138" s="210"/>
      <c r="CT138" s="210"/>
      <c r="CU138" s="210"/>
      <c r="CV138" s="210"/>
      <c r="CW138" s="210"/>
      <c r="CX138" s="210"/>
      <c r="CY138" s="210"/>
      <c r="CZ138" s="210"/>
      <c r="DA138" s="210"/>
      <c r="DB138" s="210"/>
      <c r="DC138" s="210"/>
      <c r="DD138" s="210"/>
      <c r="DE138" s="210"/>
      <c r="DF138" s="210"/>
      <c r="DG138" s="210"/>
      <c r="DH138" s="210"/>
      <c r="DI138" s="210"/>
      <c r="DJ138" s="210"/>
      <c r="DK138" s="210"/>
      <c r="DL138" s="210"/>
      <c r="DM138" s="210"/>
      <c r="DN138" s="210"/>
      <c r="DO138" s="210"/>
      <c r="DP138" s="210"/>
      <c r="DQ138" s="210"/>
      <c r="DR138" s="210"/>
      <c r="DS138" s="210"/>
      <c r="DT138" s="210"/>
      <c r="DU138" s="210"/>
      <c r="DV138" s="210"/>
      <c r="DW138" s="210"/>
      <c r="DX138" s="210"/>
      <c r="DY138" s="210"/>
      <c r="DZ138" s="210"/>
      <c r="EA138" s="210"/>
      <c r="EB138" s="210"/>
      <c r="EC138" s="210"/>
      <c r="ED138" s="210"/>
      <c r="EE138" s="210"/>
      <c r="EF138" s="210"/>
      <c r="EG138" s="210"/>
      <c r="EH138" s="210"/>
      <c r="EI138" s="210"/>
      <c r="EJ138" s="210"/>
      <c r="EK138" s="210"/>
      <c r="EL138" s="210"/>
    </row>
    <row r="139" spans="1:142" s="209" customFormat="1" ht="19.5" customHeight="1" thickBot="1" x14ac:dyDescent="0.3">
      <c r="A139" s="465"/>
      <c r="B139" s="468"/>
      <c r="C139" s="471"/>
      <c r="D139" s="213" t="s">
        <v>17</v>
      </c>
      <c r="E139" s="314">
        <v>0</v>
      </c>
      <c r="F139" s="315">
        <v>0</v>
      </c>
      <c r="G139" s="315"/>
      <c r="H139" s="315">
        <v>0</v>
      </c>
      <c r="I139" s="316">
        <v>0</v>
      </c>
      <c r="J139" s="314">
        <v>0</v>
      </c>
      <c r="K139" s="317">
        <v>0</v>
      </c>
      <c r="L139" s="317"/>
      <c r="M139" s="317">
        <v>0</v>
      </c>
      <c r="N139" s="318">
        <v>0</v>
      </c>
      <c r="O139" s="314">
        <v>0</v>
      </c>
      <c r="P139" s="315">
        <v>0</v>
      </c>
      <c r="Q139" s="319"/>
      <c r="R139" s="319">
        <v>0</v>
      </c>
      <c r="S139" s="320">
        <v>0</v>
      </c>
      <c r="T139" s="321">
        <v>0</v>
      </c>
      <c r="U139" s="319">
        <v>0</v>
      </c>
      <c r="V139" s="319"/>
      <c r="W139" s="319">
        <v>0</v>
      </c>
      <c r="X139" s="320">
        <v>0</v>
      </c>
      <c r="AA139" s="65"/>
      <c r="AC139" s="210"/>
      <c r="AD139" s="210"/>
      <c r="AE139" s="210"/>
      <c r="AF139" s="210"/>
      <c r="AG139" s="210"/>
      <c r="AH139" s="210"/>
      <c r="AI139" s="210"/>
      <c r="AJ139" s="210"/>
      <c r="AK139" s="210"/>
      <c r="AL139" s="210"/>
      <c r="AM139" s="210"/>
      <c r="AN139" s="210"/>
      <c r="AO139" s="210"/>
      <c r="AP139" s="210"/>
      <c r="AQ139" s="210"/>
      <c r="AR139" s="210"/>
      <c r="AS139" s="210"/>
      <c r="AT139" s="210"/>
      <c r="AU139" s="210"/>
      <c r="AV139" s="210"/>
      <c r="AW139" s="210"/>
      <c r="AX139" s="210"/>
      <c r="AY139" s="210"/>
      <c r="AZ139" s="210"/>
      <c r="BA139" s="210"/>
      <c r="BB139" s="210"/>
      <c r="BC139" s="210"/>
      <c r="BD139" s="210"/>
      <c r="BE139" s="210"/>
      <c r="BF139" s="210"/>
      <c r="BG139" s="210"/>
      <c r="BH139" s="210"/>
      <c r="BI139" s="210"/>
      <c r="BJ139" s="210"/>
      <c r="BK139" s="210"/>
      <c r="BL139" s="210"/>
      <c r="BM139" s="210"/>
      <c r="BN139" s="210"/>
      <c r="BO139" s="210"/>
      <c r="BP139" s="210"/>
      <c r="BQ139" s="210"/>
      <c r="BR139" s="210"/>
      <c r="BS139" s="210"/>
      <c r="BT139" s="210"/>
      <c r="BU139" s="210"/>
      <c r="BV139" s="210"/>
      <c r="BW139" s="210"/>
      <c r="BX139" s="210"/>
      <c r="BY139" s="210"/>
      <c r="BZ139" s="210"/>
      <c r="CA139" s="210"/>
      <c r="CB139" s="210"/>
      <c r="CC139" s="210"/>
      <c r="CD139" s="210"/>
      <c r="CE139" s="210"/>
      <c r="CF139" s="210"/>
      <c r="CG139" s="210"/>
      <c r="CH139" s="210"/>
      <c r="CI139" s="210"/>
      <c r="CJ139" s="210"/>
      <c r="CK139" s="210"/>
      <c r="CL139" s="210"/>
      <c r="CM139" s="210"/>
      <c r="CN139" s="210"/>
      <c r="CO139" s="210"/>
      <c r="CP139" s="210"/>
      <c r="CQ139" s="210"/>
      <c r="CR139" s="210"/>
      <c r="CS139" s="210"/>
      <c r="CT139" s="210"/>
      <c r="CU139" s="210"/>
      <c r="CV139" s="210"/>
      <c r="CW139" s="210"/>
      <c r="CX139" s="210"/>
      <c r="CY139" s="210"/>
      <c r="CZ139" s="210"/>
      <c r="DA139" s="210"/>
      <c r="DB139" s="210"/>
      <c r="DC139" s="210"/>
      <c r="DD139" s="210"/>
      <c r="DE139" s="210"/>
      <c r="DF139" s="210"/>
      <c r="DG139" s="210"/>
      <c r="DH139" s="210"/>
      <c r="DI139" s="210"/>
      <c r="DJ139" s="210"/>
      <c r="DK139" s="210"/>
      <c r="DL139" s="210"/>
      <c r="DM139" s="210"/>
      <c r="DN139" s="210"/>
      <c r="DO139" s="210"/>
      <c r="DP139" s="210"/>
      <c r="DQ139" s="210"/>
      <c r="DR139" s="210"/>
      <c r="DS139" s="210"/>
      <c r="DT139" s="210"/>
      <c r="DU139" s="210"/>
      <c r="DV139" s="210"/>
      <c r="DW139" s="210"/>
      <c r="DX139" s="210"/>
      <c r="DY139" s="210"/>
      <c r="DZ139" s="210"/>
      <c r="EA139" s="210"/>
      <c r="EB139" s="210"/>
      <c r="EC139" s="210"/>
      <c r="ED139" s="210"/>
      <c r="EE139" s="210"/>
      <c r="EF139" s="210"/>
      <c r="EG139" s="210"/>
      <c r="EH139" s="210"/>
      <c r="EI139" s="210"/>
      <c r="EJ139" s="210"/>
      <c r="EK139" s="210"/>
      <c r="EL139" s="210"/>
    </row>
    <row r="140" spans="1:142" s="5" customFormat="1" ht="15" customHeight="1" x14ac:dyDescent="0.25">
      <c r="A140" s="383"/>
      <c r="B140" s="391" t="s">
        <v>59</v>
      </c>
      <c r="C140" s="392"/>
      <c r="D140" s="138" t="s">
        <v>11</v>
      </c>
      <c r="E140" s="161">
        <f>E141+E142+E143</f>
        <v>30000</v>
      </c>
      <c r="F140" s="45">
        <f t="shared" ref="F140:I140" si="286">F141+F142+F143</f>
        <v>0</v>
      </c>
      <c r="G140" s="45"/>
      <c r="H140" s="45">
        <f t="shared" si="286"/>
        <v>0</v>
      </c>
      <c r="I140" s="47">
        <f t="shared" si="286"/>
        <v>30000</v>
      </c>
      <c r="J140" s="144">
        <f>J141+J142+J143</f>
        <v>30000</v>
      </c>
      <c r="K140" s="45">
        <f t="shared" ref="K140" si="287">K141+K142+K143</f>
        <v>0</v>
      </c>
      <c r="L140" s="45"/>
      <c r="M140" s="45">
        <f t="shared" ref="M140:N140" si="288">M141+M142+M143</f>
        <v>0</v>
      </c>
      <c r="N140" s="169">
        <f t="shared" si="288"/>
        <v>30000</v>
      </c>
      <c r="O140" s="161">
        <f>O141+O142+O143</f>
        <v>0</v>
      </c>
      <c r="P140" s="45">
        <f t="shared" ref="P140" si="289">P141+P142+P143</f>
        <v>0</v>
      </c>
      <c r="Q140" s="45"/>
      <c r="R140" s="45">
        <f t="shared" ref="R140" si="290">R141+R142+R143</f>
        <v>0</v>
      </c>
      <c r="S140" s="47">
        <f t="shared" ref="S140" si="291">S141+S142+S143</f>
        <v>0</v>
      </c>
      <c r="T140" s="144">
        <f>T141+T142+T143</f>
        <v>0</v>
      </c>
      <c r="U140" s="45">
        <f>U141+U142+U143</f>
        <v>0</v>
      </c>
      <c r="V140" s="45"/>
      <c r="W140" s="45">
        <f t="shared" ref="W140" si="292">W141+W142+W143</f>
        <v>0</v>
      </c>
      <c r="X140" s="47">
        <f t="shared" ref="X140" si="293">X141+X142+X143</f>
        <v>0</v>
      </c>
      <c r="AA140" s="61"/>
      <c r="AC140" s="126"/>
      <c r="AD140" s="126"/>
      <c r="AE140" s="126"/>
      <c r="AF140" s="126"/>
      <c r="AG140" s="126"/>
      <c r="AH140" s="126"/>
      <c r="AI140" s="126"/>
      <c r="AJ140" s="126"/>
      <c r="AK140" s="126"/>
      <c r="AL140" s="126"/>
      <c r="AM140" s="126"/>
      <c r="AN140" s="126"/>
      <c r="AO140" s="126"/>
      <c r="AP140" s="126"/>
      <c r="AQ140" s="126"/>
      <c r="AR140" s="126"/>
      <c r="AS140" s="126"/>
      <c r="AT140" s="126"/>
      <c r="AU140" s="126"/>
      <c r="AV140" s="126"/>
      <c r="AW140" s="126"/>
      <c r="AX140" s="126"/>
      <c r="AY140" s="126"/>
      <c r="AZ140" s="126"/>
      <c r="BA140" s="126"/>
      <c r="BB140" s="126"/>
      <c r="BC140" s="126"/>
      <c r="BD140" s="126"/>
      <c r="BE140" s="126"/>
      <c r="BF140" s="126"/>
      <c r="BG140" s="126"/>
      <c r="BH140" s="126"/>
      <c r="BI140" s="126"/>
      <c r="BJ140" s="126"/>
      <c r="BK140" s="126"/>
      <c r="BL140" s="126"/>
      <c r="BM140" s="126"/>
      <c r="BN140" s="126"/>
      <c r="BO140" s="126"/>
      <c r="BP140" s="126"/>
      <c r="BQ140" s="126"/>
      <c r="BR140" s="126"/>
      <c r="BS140" s="126"/>
      <c r="BT140" s="126"/>
      <c r="BU140" s="126"/>
      <c r="BV140" s="126"/>
      <c r="BW140" s="126"/>
      <c r="BX140" s="126"/>
      <c r="BY140" s="126"/>
      <c r="BZ140" s="126"/>
      <c r="CA140" s="126"/>
      <c r="CB140" s="126"/>
      <c r="CC140" s="126"/>
      <c r="CD140" s="126"/>
      <c r="CE140" s="126"/>
      <c r="CF140" s="126"/>
      <c r="CG140" s="126"/>
      <c r="CH140" s="126"/>
      <c r="CI140" s="126"/>
      <c r="CJ140" s="126"/>
      <c r="CK140" s="126"/>
      <c r="CL140" s="126"/>
      <c r="CM140" s="126"/>
      <c r="CN140" s="126"/>
      <c r="CO140" s="126"/>
      <c r="CP140" s="126"/>
      <c r="CQ140" s="126"/>
      <c r="CR140" s="126"/>
      <c r="CS140" s="126"/>
      <c r="CT140" s="126"/>
      <c r="CU140" s="126"/>
      <c r="CV140" s="126"/>
      <c r="CW140" s="126"/>
      <c r="CX140" s="126"/>
      <c r="CY140" s="126"/>
      <c r="CZ140" s="126"/>
      <c r="DA140" s="126"/>
      <c r="DB140" s="126"/>
      <c r="DC140" s="126"/>
      <c r="DD140" s="126"/>
      <c r="DE140" s="126"/>
      <c r="DF140" s="126"/>
      <c r="DG140" s="126"/>
      <c r="DH140" s="126"/>
      <c r="DI140" s="126"/>
      <c r="DJ140" s="126"/>
      <c r="DK140" s="126"/>
      <c r="DL140" s="126"/>
      <c r="DM140" s="126"/>
      <c r="DN140" s="126"/>
      <c r="DO140" s="126"/>
      <c r="DP140" s="126"/>
      <c r="DQ140" s="126"/>
      <c r="DR140" s="126"/>
      <c r="DS140" s="126"/>
      <c r="DT140" s="126"/>
      <c r="DU140" s="126"/>
      <c r="DV140" s="126"/>
      <c r="DW140" s="126"/>
      <c r="DX140" s="126"/>
      <c r="DY140" s="126"/>
      <c r="DZ140" s="126"/>
      <c r="EA140" s="126"/>
      <c r="EB140" s="126"/>
      <c r="EC140" s="126"/>
      <c r="ED140" s="126"/>
      <c r="EE140" s="126"/>
      <c r="EF140" s="126"/>
      <c r="EG140" s="126"/>
      <c r="EH140" s="126"/>
      <c r="EI140" s="126"/>
      <c r="EJ140" s="126"/>
      <c r="EK140" s="126"/>
      <c r="EL140" s="126"/>
    </row>
    <row r="141" spans="1:142" s="5" customFormat="1" ht="15" customHeight="1" x14ac:dyDescent="0.25">
      <c r="A141" s="384"/>
      <c r="B141" s="393"/>
      <c r="C141" s="394"/>
      <c r="D141" s="139" t="s">
        <v>16</v>
      </c>
      <c r="E141" s="159">
        <f>E137</f>
        <v>0</v>
      </c>
      <c r="F141" s="26">
        <f t="shared" ref="F141:I141" si="294">F137</f>
        <v>0</v>
      </c>
      <c r="G141" s="26"/>
      <c r="H141" s="26">
        <f t="shared" ref="H141" si="295">H137</f>
        <v>0</v>
      </c>
      <c r="I141" s="38">
        <f t="shared" si="294"/>
        <v>0</v>
      </c>
      <c r="J141" s="145">
        <f>J137</f>
        <v>0</v>
      </c>
      <c r="K141" s="26">
        <f t="shared" ref="K141" si="296">K137</f>
        <v>0</v>
      </c>
      <c r="L141" s="26"/>
      <c r="M141" s="26">
        <f t="shared" ref="M141:N143" si="297">M137</f>
        <v>0</v>
      </c>
      <c r="N141" s="170">
        <f t="shared" si="297"/>
        <v>0</v>
      </c>
      <c r="O141" s="159">
        <f>O137</f>
        <v>0</v>
      </c>
      <c r="P141" s="26">
        <f t="shared" ref="P141" si="298">P137</f>
        <v>0</v>
      </c>
      <c r="Q141" s="26"/>
      <c r="R141" s="26">
        <f t="shared" ref="R141:S143" si="299">R137</f>
        <v>0</v>
      </c>
      <c r="S141" s="38">
        <f t="shared" si="299"/>
        <v>0</v>
      </c>
      <c r="T141" s="145">
        <f>T137</f>
        <v>0</v>
      </c>
      <c r="U141" s="26">
        <f t="shared" ref="U141" si="300">U137</f>
        <v>0</v>
      </c>
      <c r="V141" s="26"/>
      <c r="W141" s="26">
        <f t="shared" ref="W141:X141" si="301">W137</f>
        <v>0</v>
      </c>
      <c r="X141" s="38">
        <f t="shared" si="301"/>
        <v>0</v>
      </c>
      <c r="AA141" s="61"/>
      <c r="AC141" s="126"/>
      <c r="AD141" s="126"/>
      <c r="AE141" s="126"/>
      <c r="AF141" s="126"/>
      <c r="AG141" s="126"/>
      <c r="AH141" s="126"/>
      <c r="AI141" s="126"/>
      <c r="AJ141" s="126"/>
      <c r="AK141" s="126"/>
      <c r="AL141" s="126"/>
      <c r="AM141" s="126"/>
      <c r="AN141" s="126"/>
      <c r="AO141" s="126"/>
      <c r="AP141" s="126"/>
      <c r="AQ141" s="126"/>
      <c r="AR141" s="126"/>
      <c r="AS141" s="126"/>
      <c r="AT141" s="126"/>
      <c r="AU141" s="126"/>
      <c r="AV141" s="126"/>
      <c r="AW141" s="126"/>
      <c r="AX141" s="126"/>
      <c r="AY141" s="126"/>
      <c r="AZ141" s="126"/>
      <c r="BA141" s="126"/>
      <c r="BB141" s="126"/>
      <c r="BC141" s="126"/>
      <c r="BD141" s="126"/>
      <c r="BE141" s="126"/>
      <c r="BF141" s="126"/>
      <c r="BG141" s="126"/>
      <c r="BH141" s="126"/>
      <c r="BI141" s="126"/>
      <c r="BJ141" s="126"/>
      <c r="BK141" s="126"/>
      <c r="BL141" s="126"/>
      <c r="BM141" s="126"/>
      <c r="BN141" s="126"/>
      <c r="BO141" s="126"/>
      <c r="BP141" s="126"/>
      <c r="BQ141" s="126"/>
      <c r="BR141" s="126"/>
      <c r="BS141" s="126"/>
      <c r="BT141" s="126"/>
      <c r="BU141" s="126"/>
      <c r="BV141" s="126"/>
      <c r="BW141" s="126"/>
      <c r="BX141" s="126"/>
      <c r="BY141" s="126"/>
      <c r="BZ141" s="126"/>
      <c r="CA141" s="126"/>
      <c r="CB141" s="126"/>
      <c r="CC141" s="126"/>
      <c r="CD141" s="126"/>
      <c r="CE141" s="126"/>
      <c r="CF141" s="126"/>
      <c r="CG141" s="126"/>
      <c r="CH141" s="126"/>
      <c r="CI141" s="126"/>
      <c r="CJ141" s="126"/>
      <c r="CK141" s="126"/>
      <c r="CL141" s="126"/>
      <c r="CM141" s="126"/>
      <c r="CN141" s="126"/>
      <c r="CO141" s="126"/>
      <c r="CP141" s="126"/>
      <c r="CQ141" s="126"/>
      <c r="CR141" s="126"/>
      <c r="CS141" s="126"/>
      <c r="CT141" s="126"/>
      <c r="CU141" s="126"/>
      <c r="CV141" s="126"/>
      <c r="CW141" s="126"/>
      <c r="CX141" s="126"/>
      <c r="CY141" s="126"/>
      <c r="CZ141" s="126"/>
      <c r="DA141" s="126"/>
      <c r="DB141" s="126"/>
      <c r="DC141" s="126"/>
      <c r="DD141" s="126"/>
      <c r="DE141" s="126"/>
      <c r="DF141" s="126"/>
      <c r="DG141" s="126"/>
      <c r="DH141" s="126"/>
      <c r="DI141" s="126"/>
      <c r="DJ141" s="126"/>
      <c r="DK141" s="126"/>
      <c r="DL141" s="126"/>
      <c r="DM141" s="126"/>
      <c r="DN141" s="126"/>
      <c r="DO141" s="126"/>
      <c r="DP141" s="126"/>
      <c r="DQ141" s="126"/>
      <c r="DR141" s="126"/>
      <c r="DS141" s="126"/>
      <c r="DT141" s="126"/>
      <c r="DU141" s="126"/>
      <c r="DV141" s="126"/>
      <c r="DW141" s="126"/>
      <c r="DX141" s="126"/>
      <c r="DY141" s="126"/>
      <c r="DZ141" s="126"/>
      <c r="EA141" s="126"/>
      <c r="EB141" s="126"/>
      <c r="EC141" s="126"/>
      <c r="ED141" s="126"/>
      <c r="EE141" s="126"/>
      <c r="EF141" s="126"/>
      <c r="EG141" s="126"/>
      <c r="EH141" s="126"/>
      <c r="EI141" s="126"/>
      <c r="EJ141" s="126"/>
      <c r="EK141" s="126"/>
      <c r="EL141" s="126"/>
    </row>
    <row r="142" spans="1:142" s="5" customFormat="1" ht="15.75" customHeight="1" x14ac:dyDescent="0.25">
      <c r="A142" s="384"/>
      <c r="B142" s="393"/>
      <c r="C142" s="394"/>
      <c r="D142" s="139" t="s">
        <v>8</v>
      </c>
      <c r="E142" s="159">
        <f>E138</f>
        <v>30000</v>
      </c>
      <c r="F142" s="26">
        <f t="shared" ref="F142:I142" si="302">F138</f>
        <v>0</v>
      </c>
      <c r="G142" s="26"/>
      <c r="H142" s="26">
        <f t="shared" ref="H142" si="303">H138</f>
        <v>0</v>
      </c>
      <c r="I142" s="38">
        <f t="shared" si="302"/>
        <v>30000</v>
      </c>
      <c r="J142" s="145">
        <f>J138</f>
        <v>30000</v>
      </c>
      <c r="K142" s="26">
        <f t="shared" ref="K142" si="304">K138</f>
        <v>0</v>
      </c>
      <c r="L142" s="26"/>
      <c r="M142" s="26">
        <f t="shared" si="297"/>
        <v>0</v>
      </c>
      <c r="N142" s="170">
        <f t="shared" si="297"/>
        <v>30000</v>
      </c>
      <c r="O142" s="159">
        <f>O138</f>
        <v>0</v>
      </c>
      <c r="P142" s="26">
        <f t="shared" ref="P142" si="305">P138</f>
        <v>0</v>
      </c>
      <c r="Q142" s="26"/>
      <c r="R142" s="26">
        <f t="shared" si="299"/>
        <v>0</v>
      </c>
      <c r="S142" s="38">
        <f t="shared" si="299"/>
        <v>0</v>
      </c>
      <c r="T142" s="145">
        <f>T138</f>
        <v>0</v>
      </c>
      <c r="U142" s="26">
        <f t="shared" ref="U142" si="306">U138</f>
        <v>0</v>
      </c>
      <c r="V142" s="26"/>
      <c r="W142" s="26">
        <f t="shared" ref="W142:X142" si="307">W138</f>
        <v>0</v>
      </c>
      <c r="X142" s="38">
        <f t="shared" si="307"/>
        <v>0</v>
      </c>
      <c r="AA142" s="61"/>
      <c r="AC142" s="126"/>
      <c r="AD142" s="126"/>
      <c r="AE142" s="126"/>
      <c r="AF142" s="126"/>
      <c r="AG142" s="126"/>
      <c r="AH142" s="126"/>
      <c r="AI142" s="126"/>
      <c r="AJ142" s="126"/>
      <c r="AK142" s="126"/>
      <c r="AL142" s="126"/>
      <c r="AM142" s="126"/>
      <c r="AN142" s="126"/>
      <c r="AO142" s="126"/>
      <c r="AP142" s="126"/>
      <c r="AQ142" s="126"/>
      <c r="AR142" s="126"/>
      <c r="AS142" s="126"/>
      <c r="AT142" s="126"/>
      <c r="AU142" s="126"/>
      <c r="AV142" s="126"/>
      <c r="AW142" s="126"/>
      <c r="AX142" s="126"/>
      <c r="AY142" s="126"/>
      <c r="AZ142" s="126"/>
      <c r="BA142" s="126"/>
      <c r="BB142" s="126"/>
      <c r="BC142" s="126"/>
      <c r="BD142" s="126"/>
      <c r="BE142" s="126"/>
      <c r="BF142" s="126"/>
      <c r="BG142" s="126"/>
      <c r="BH142" s="126"/>
      <c r="BI142" s="126"/>
      <c r="BJ142" s="126"/>
      <c r="BK142" s="126"/>
      <c r="BL142" s="126"/>
      <c r="BM142" s="126"/>
      <c r="BN142" s="126"/>
      <c r="BO142" s="126"/>
      <c r="BP142" s="126"/>
      <c r="BQ142" s="126"/>
      <c r="BR142" s="126"/>
      <c r="BS142" s="126"/>
      <c r="BT142" s="126"/>
      <c r="BU142" s="126"/>
      <c r="BV142" s="126"/>
      <c r="BW142" s="126"/>
      <c r="BX142" s="126"/>
      <c r="BY142" s="126"/>
      <c r="BZ142" s="126"/>
      <c r="CA142" s="126"/>
      <c r="CB142" s="126"/>
      <c r="CC142" s="126"/>
      <c r="CD142" s="126"/>
      <c r="CE142" s="126"/>
      <c r="CF142" s="126"/>
      <c r="CG142" s="126"/>
      <c r="CH142" s="126"/>
      <c r="CI142" s="126"/>
      <c r="CJ142" s="126"/>
      <c r="CK142" s="126"/>
      <c r="CL142" s="126"/>
      <c r="CM142" s="126"/>
      <c r="CN142" s="126"/>
      <c r="CO142" s="126"/>
      <c r="CP142" s="126"/>
      <c r="CQ142" s="126"/>
      <c r="CR142" s="126"/>
      <c r="CS142" s="126"/>
      <c r="CT142" s="126"/>
      <c r="CU142" s="126"/>
      <c r="CV142" s="126"/>
      <c r="CW142" s="126"/>
      <c r="CX142" s="126"/>
      <c r="CY142" s="126"/>
      <c r="CZ142" s="126"/>
      <c r="DA142" s="126"/>
      <c r="DB142" s="126"/>
      <c r="DC142" s="126"/>
      <c r="DD142" s="126"/>
      <c r="DE142" s="126"/>
      <c r="DF142" s="126"/>
      <c r="DG142" s="126"/>
      <c r="DH142" s="126"/>
      <c r="DI142" s="126"/>
      <c r="DJ142" s="126"/>
      <c r="DK142" s="126"/>
      <c r="DL142" s="126"/>
      <c r="DM142" s="126"/>
      <c r="DN142" s="126"/>
      <c r="DO142" s="126"/>
      <c r="DP142" s="126"/>
      <c r="DQ142" s="126"/>
      <c r="DR142" s="126"/>
      <c r="DS142" s="126"/>
      <c r="DT142" s="126"/>
      <c r="DU142" s="126"/>
      <c r="DV142" s="126"/>
      <c r="DW142" s="126"/>
      <c r="DX142" s="126"/>
      <c r="DY142" s="126"/>
      <c r="DZ142" s="126"/>
      <c r="EA142" s="126"/>
      <c r="EB142" s="126"/>
      <c r="EC142" s="126"/>
      <c r="ED142" s="126"/>
      <c r="EE142" s="126"/>
      <c r="EF142" s="126"/>
      <c r="EG142" s="126"/>
      <c r="EH142" s="126"/>
      <c r="EI142" s="126"/>
      <c r="EJ142" s="126"/>
      <c r="EK142" s="126"/>
      <c r="EL142" s="126"/>
    </row>
    <row r="143" spans="1:142" s="5" customFormat="1" ht="22.5" customHeight="1" thickBot="1" x14ac:dyDescent="0.3">
      <c r="A143" s="385"/>
      <c r="B143" s="395"/>
      <c r="C143" s="396"/>
      <c r="D143" s="140" t="s">
        <v>17</v>
      </c>
      <c r="E143" s="162">
        <f>E139</f>
        <v>0</v>
      </c>
      <c r="F143" s="43">
        <f t="shared" ref="F143:I143" si="308">F139</f>
        <v>0</v>
      </c>
      <c r="G143" s="43"/>
      <c r="H143" s="43">
        <f t="shared" ref="H143" si="309">H139</f>
        <v>0</v>
      </c>
      <c r="I143" s="48">
        <f t="shared" si="308"/>
        <v>0</v>
      </c>
      <c r="J143" s="146">
        <f>J139</f>
        <v>0</v>
      </c>
      <c r="K143" s="43">
        <f t="shared" ref="K143" si="310">K139</f>
        <v>0</v>
      </c>
      <c r="L143" s="43"/>
      <c r="M143" s="43">
        <f t="shared" si="297"/>
        <v>0</v>
      </c>
      <c r="N143" s="171">
        <f t="shared" si="297"/>
        <v>0</v>
      </c>
      <c r="O143" s="162">
        <f>O139</f>
        <v>0</v>
      </c>
      <c r="P143" s="43">
        <f t="shared" ref="P143" si="311">P139</f>
        <v>0</v>
      </c>
      <c r="Q143" s="43"/>
      <c r="R143" s="43">
        <f t="shared" si="299"/>
        <v>0</v>
      </c>
      <c r="S143" s="48">
        <f t="shared" si="299"/>
        <v>0</v>
      </c>
      <c r="T143" s="146">
        <f>T139</f>
        <v>0</v>
      </c>
      <c r="U143" s="43">
        <f t="shared" ref="U143" si="312">U139</f>
        <v>0</v>
      </c>
      <c r="V143" s="43"/>
      <c r="W143" s="43">
        <f t="shared" ref="W143:X143" si="313">W139</f>
        <v>0</v>
      </c>
      <c r="X143" s="48">
        <f t="shared" si="313"/>
        <v>0</v>
      </c>
      <c r="AA143" s="61"/>
      <c r="AC143" s="126"/>
      <c r="AD143" s="126"/>
      <c r="AE143" s="126"/>
      <c r="AF143" s="126"/>
      <c r="AG143" s="126"/>
      <c r="AH143" s="126"/>
      <c r="AI143" s="126"/>
      <c r="AJ143" s="126"/>
      <c r="AK143" s="126"/>
      <c r="AL143" s="126"/>
      <c r="AM143" s="126"/>
      <c r="AN143" s="126"/>
      <c r="AO143" s="126"/>
      <c r="AP143" s="126"/>
      <c r="AQ143" s="126"/>
      <c r="AR143" s="126"/>
      <c r="AS143" s="126"/>
      <c r="AT143" s="126"/>
      <c r="AU143" s="126"/>
      <c r="AV143" s="126"/>
      <c r="AW143" s="126"/>
      <c r="AX143" s="126"/>
      <c r="AY143" s="126"/>
      <c r="AZ143" s="126"/>
      <c r="BA143" s="126"/>
      <c r="BB143" s="126"/>
      <c r="BC143" s="126"/>
      <c r="BD143" s="126"/>
      <c r="BE143" s="126"/>
      <c r="BF143" s="126"/>
      <c r="BG143" s="126"/>
      <c r="BH143" s="126"/>
      <c r="BI143" s="126"/>
      <c r="BJ143" s="126"/>
      <c r="BK143" s="126"/>
      <c r="BL143" s="126"/>
      <c r="BM143" s="126"/>
      <c r="BN143" s="126"/>
      <c r="BO143" s="126"/>
      <c r="BP143" s="126"/>
      <c r="BQ143" s="126"/>
      <c r="BR143" s="126"/>
      <c r="BS143" s="126"/>
      <c r="BT143" s="126"/>
      <c r="BU143" s="126"/>
      <c r="BV143" s="126"/>
      <c r="BW143" s="126"/>
      <c r="BX143" s="126"/>
      <c r="BY143" s="126"/>
      <c r="BZ143" s="126"/>
      <c r="CA143" s="126"/>
      <c r="CB143" s="126"/>
      <c r="CC143" s="126"/>
      <c r="CD143" s="126"/>
      <c r="CE143" s="126"/>
      <c r="CF143" s="126"/>
      <c r="CG143" s="126"/>
      <c r="CH143" s="126"/>
      <c r="CI143" s="126"/>
      <c r="CJ143" s="126"/>
      <c r="CK143" s="126"/>
      <c r="CL143" s="126"/>
      <c r="CM143" s="126"/>
      <c r="CN143" s="126"/>
      <c r="CO143" s="126"/>
      <c r="CP143" s="126"/>
      <c r="CQ143" s="126"/>
      <c r="CR143" s="126"/>
      <c r="CS143" s="126"/>
      <c r="CT143" s="126"/>
      <c r="CU143" s="126"/>
      <c r="CV143" s="126"/>
      <c r="CW143" s="126"/>
      <c r="CX143" s="126"/>
      <c r="CY143" s="126"/>
      <c r="CZ143" s="126"/>
      <c r="DA143" s="126"/>
      <c r="DB143" s="126"/>
      <c r="DC143" s="126"/>
      <c r="DD143" s="126"/>
      <c r="DE143" s="126"/>
      <c r="DF143" s="126"/>
      <c r="DG143" s="126"/>
      <c r="DH143" s="126"/>
      <c r="DI143" s="126"/>
      <c r="DJ143" s="126"/>
      <c r="DK143" s="126"/>
      <c r="DL143" s="126"/>
      <c r="DM143" s="126"/>
      <c r="DN143" s="126"/>
      <c r="DO143" s="126"/>
      <c r="DP143" s="126"/>
      <c r="DQ143" s="126"/>
      <c r="DR143" s="126"/>
      <c r="DS143" s="126"/>
      <c r="DT143" s="126"/>
      <c r="DU143" s="126"/>
      <c r="DV143" s="126"/>
      <c r="DW143" s="126"/>
      <c r="DX143" s="126"/>
      <c r="DY143" s="126"/>
      <c r="DZ143" s="126"/>
      <c r="EA143" s="126"/>
      <c r="EB143" s="126"/>
      <c r="EC143" s="126"/>
      <c r="ED143" s="126"/>
      <c r="EE143" s="126"/>
      <c r="EF143" s="126"/>
      <c r="EG143" s="126"/>
      <c r="EH143" s="126"/>
      <c r="EI143" s="126"/>
      <c r="EJ143" s="126"/>
      <c r="EK143" s="126"/>
      <c r="EL143" s="126"/>
    </row>
    <row r="144" spans="1:142" ht="18.75" customHeight="1" x14ac:dyDescent="0.25">
      <c r="A144" s="472" t="s">
        <v>60</v>
      </c>
      <c r="B144" s="473"/>
      <c r="C144" s="474"/>
      <c r="D144" s="167" t="s">
        <v>11</v>
      </c>
      <c r="E144" s="157">
        <f>E145+E146+E147</f>
        <v>3974137887</v>
      </c>
      <c r="F144" s="45">
        <f>F145+F146+F147</f>
        <v>2961237703</v>
      </c>
      <c r="G144" s="45">
        <f t="shared" ref="G144:I144" si="314">G145+G146+G147</f>
        <v>328700</v>
      </c>
      <c r="H144" s="45">
        <f t="shared" si="314"/>
        <v>647343502</v>
      </c>
      <c r="I144" s="47">
        <f t="shared" si="314"/>
        <v>1012571484</v>
      </c>
      <c r="J144" s="157">
        <f>J145+J146+J147</f>
        <v>2056588501</v>
      </c>
      <c r="K144" s="45">
        <f>K145+K146+K147</f>
        <v>1568753785</v>
      </c>
      <c r="L144" s="45">
        <f t="shared" ref="L144" si="315">L145+L146+L147</f>
        <v>70037</v>
      </c>
      <c r="M144" s="45">
        <f t="shared" ref="M144" si="316">M145+M146+M147</f>
        <v>161835880</v>
      </c>
      <c r="N144" s="47">
        <f t="shared" ref="N144" si="317">N145+N146+N147</f>
        <v>487764679</v>
      </c>
      <c r="O144" s="157">
        <f>O145+O146+O147</f>
        <v>985036187.02999997</v>
      </c>
      <c r="P144" s="45">
        <f>P145+P146+P147</f>
        <v>734004908.2299999</v>
      </c>
      <c r="Q144" s="45">
        <f t="shared" ref="Q144" si="318">Q145+Q146+Q147</f>
        <v>0</v>
      </c>
      <c r="R144" s="45">
        <f t="shared" ref="R144" si="319">R145+R146+R147</f>
        <v>7735140</v>
      </c>
      <c r="S144" s="47">
        <f t="shared" ref="S144" si="320">S145+S146+S147</f>
        <v>251031278.79999998</v>
      </c>
      <c r="T144" s="144">
        <v>0</v>
      </c>
      <c r="U144" s="68">
        <f>P144/F144*100</f>
        <v>24.787098566467222</v>
      </c>
      <c r="V144" s="68">
        <f t="shared" ref="V144:W144" si="321">V131+V119+V103+V90+V79</f>
        <v>0</v>
      </c>
      <c r="W144" s="68">
        <f t="shared" si="321"/>
        <v>4.7796199458364859</v>
      </c>
      <c r="X144" s="74">
        <f>S144/I144*100</f>
        <v>24.791462407013626</v>
      </c>
      <c r="AA144" s="72"/>
    </row>
    <row r="145" spans="1:24" ht="18.75" customHeight="1" x14ac:dyDescent="0.25">
      <c r="A145" s="475"/>
      <c r="B145" s="476"/>
      <c r="C145" s="477"/>
      <c r="D145" s="164" t="s">
        <v>16</v>
      </c>
      <c r="E145" s="159">
        <f>F145+G145+I145</f>
        <v>2961566403</v>
      </c>
      <c r="F145" s="26">
        <f>F80+F85+F96+F109+F132+F141</f>
        <v>2961237703</v>
      </c>
      <c r="G145" s="26">
        <f t="shared" ref="G145:I145" si="322">G80+G85+G96+G109+G132+G141</f>
        <v>328700</v>
      </c>
      <c r="H145" s="26">
        <f t="shared" si="322"/>
        <v>323671751</v>
      </c>
      <c r="I145" s="38">
        <f t="shared" si="322"/>
        <v>0</v>
      </c>
      <c r="J145" s="159">
        <f>K145+L145+N145</f>
        <v>1568823822</v>
      </c>
      <c r="K145" s="26">
        <f>K80+K85+K96+K109+K132+K141</f>
        <v>1568753785</v>
      </c>
      <c r="L145" s="26">
        <f t="shared" ref="L145:N145" si="323">L80+L85+L96+L109+L132+L141</f>
        <v>70037</v>
      </c>
      <c r="M145" s="26">
        <f t="shared" si="323"/>
        <v>80917940</v>
      </c>
      <c r="N145" s="38">
        <f t="shared" si="323"/>
        <v>0</v>
      </c>
      <c r="O145" s="159">
        <f>P145+Q145+S145</f>
        <v>734945049.70999992</v>
      </c>
      <c r="P145" s="26">
        <f>P80+P85+P96+P109+P132+P141</f>
        <v>734004908.2299999</v>
      </c>
      <c r="Q145" s="26">
        <f t="shared" ref="Q145:S145" si="324">Q80+Q85+Q96+Q109+Q132+Q141</f>
        <v>0</v>
      </c>
      <c r="R145" s="26">
        <f t="shared" si="324"/>
        <v>3867570</v>
      </c>
      <c r="S145" s="38">
        <f t="shared" si="324"/>
        <v>940141.48</v>
      </c>
      <c r="T145" s="145">
        <f>U145+V145+W145+X145</f>
        <v>24.787098566467222</v>
      </c>
      <c r="U145" s="26">
        <f t="shared" ref="U145" si="325">P145/F145*100</f>
        <v>24.787098566467222</v>
      </c>
      <c r="V145" s="26">
        <f t="shared" ref="V145:W145" si="326">V132+V120+V104+V91+V80</f>
        <v>0</v>
      </c>
      <c r="W145" s="26">
        <f t="shared" si="326"/>
        <v>0</v>
      </c>
      <c r="X145" s="41">
        <v>0</v>
      </c>
    </row>
    <row r="146" spans="1:24" ht="18.75" customHeight="1" x14ac:dyDescent="0.25">
      <c r="A146" s="475"/>
      <c r="B146" s="476"/>
      <c r="C146" s="477"/>
      <c r="D146" s="164" t="s">
        <v>8</v>
      </c>
      <c r="E146" s="159">
        <f t="shared" ref="E146:E147" si="327">F146+G146+I146</f>
        <v>1012571484</v>
      </c>
      <c r="F146" s="26">
        <f>F81+F86+F97+F110+F133+F142</f>
        <v>0</v>
      </c>
      <c r="G146" s="26">
        <f t="shared" ref="G146:I146" si="328">G81+G86+G97+G110+G133+G142</f>
        <v>0</v>
      </c>
      <c r="H146" s="26">
        <f t="shared" si="328"/>
        <v>0</v>
      </c>
      <c r="I146" s="38">
        <f t="shared" si="328"/>
        <v>1012571484</v>
      </c>
      <c r="J146" s="159">
        <f t="shared" ref="J146:J147" si="329">K146+L146+N146</f>
        <v>487764679</v>
      </c>
      <c r="K146" s="26">
        <f>K81+K86+K97+K110+K133+K142</f>
        <v>0</v>
      </c>
      <c r="L146" s="26">
        <f t="shared" ref="L146:N146" si="330">L81+L86+L97+L110+L133+L142</f>
        <v>0</v>
      </c>
      <c r="M146" s="26">
        <f t="shared" si="330"/>
        <v>0</v>
      </c>
      <c r="N146" s="38">
        <f t="shared" si="330"/>
        <v>487764679</v>
      </c>
      <c r="O146" s="159">
        <f t="shared" ref="O146:O147" si="331">P146+Q146+S146</f>
        <v>250091137.31999999</v>
      </c>
      <c r="P146" s="26">
        <f>P81+P86+P97+P110+P133+P142</f>
        <v>0</v>
      </c>
      <c r="Q146" s="26">
        <f t="shared" ref="Q146:R146" si="332">Q81+Q86+Q97+Q110+Q133+Q142</f>
        <v>0</v>
      </c>
      <c r="R146" s="26">
        <f t="shared" si="332"/>
        <v>0</v>
      </c>
      <c r="S146" s="38">
        <f>S81+S86+S97+S110+S133+S142+S105</f>
        <v>250091137.31999999</v>
      </c>
      <c r="T146" s="145">
        <f t="shared" ref="T146:T147" si="333">U146+V146+W146+X146</f>
        <v>24.698615482637866</v>
      </c>
      <c r="U146" s="26">
        <v>0</v>
      </c>
      <c r="V146" s="26">
        <f t="shared" ref="V146:W146" si="334">V133+V121+V105+V92+V81</f>
        <v>0</v>
      </c>
      <c r="W146" s="26">
        <f t="shared" si="334"/>
        <v>0</v>
      </c>
      <c r="X146" s="41">
        <f t="shared" ref="X146" si="335">S146/I146*100</f>
        <v>24.698615482637866</v>
      </c>
    </row>
    <row r="147" spans="1:24" ht="18.75" customHeight="1" thickBot="1" x14ac:dyDescent="0.3">
      <c r="A147" s="478"/>
      <c r="B147" s="479"/>
      <c r="C147" s="480"/>
      <c r="D147" s="168" t="s">
        <v>17</v>
      </c>
      <c r="E147" s="162">
        <f t="shared" si="327"/>
        <v>0</v>
      </c>
      <c r="F147" s="43">
        <f>F134+F122+F106+F93+F82</f>
        <v>0</v>
      </c>
      <c r="G147" s="43">
        <f t="shared" ref="G147:I147" si="336">G134+G122+G106+G93+G82</f>
        <v>0</v>
      </c>
      <c r="H147" s="43">
        <f t="shared" si="336"/>
        <v>323671751</v>
      </c>
      <c r="I147" s="48">
        <f t="shared" si="336"/>
        <v>0</v>
      </c>
      <c r="J147" s="162">
        <f t="shared" si="329"/>
        <v>0</v>
      </c>
      <c r="K147" s="43">
        <f>K134+K122+K106+K93+K82</f>
        <v>0</v>
      </c>
      <c r="L147" s="43">
        <f t="shared" ref="L147:N147" si="337">L134+L122+L106+L93+L82</f>
        <v>0</v>
      </c>
      <c r="M147" s="43">
        <f t="shared" si="337"/>
        <v>80917940</v>
      </c>
      <c r="N147" s="48">
        <f t="shared" si="337"/>
        <v>0</v>
      </c>
      <c r="O147" s="162">
        <f t="shared" si="331"/>
        <v>0</v>
      </c>
      <c r="P147" s="43">
        <f>P134+P122+P106+P93+P82</f>
        <v>0</v>
      </c>
      <c r="Q147" s="43">
        <f t="shared" ref="Q147:S147" si="338">Q134+Q122+Q106+Q93+Q82</f>
        <v>0</v>
      </c>
      <c r="R147" s="43">
        <f t="shared" si="338"/>
        <v>3867570</v>
      </c>
      <c r="S147" s="48">
        <f t="shared" si="338"/>
        <v>0</v>
      </c>
      <c r="T147" s="146">
        <f t="shared" si="333"/>
        <v>4.7796199458364859</v>
      </c>
      <c r="U147" s="70">
        <v>0</v>
      </c>
      <c r="V147" s="70">
        <f t="shared" ref="V147:W147" si="339">V134+V122+V106+V93+V82</f>
        <v>0</v>
      </c>
      <c r="W147" s="70">
        <f t="shared" si="339"/>
        <v>4.7796199458364859</v>
      </c>
      <c r="X147" s="75">
        <v>0</v>
      </c>
    </row>
    <row r="148" spans="1:24" hidden="1" x14ac:dyDescent="0.25">
      <c r="A148" s="461" t="s">
        <v>61</v>
      </c>
      <c r="B148" s="462"/>
      <c r="C148" s="25"/>
      <c r="D148" s="87"/>
      <c r="E148" s="87"/>
      <c r="F148" s="87"/>
      <c r="G148" s="87"/>
      <c r="H148" s="87"/>
      <c r="I148" s="87"/>
      <c r="J148" s="87"/>
      <c r="K148" s="87"/>
      <c r="L148" s="87"/>
      <c r="M148" s="87"/>
      <c r="N148" s="87"/>
      <c r="O148" s="87"/>
      <c r="P148" s="87"/>
      <c r="Q148" s="86"/>
      <c r="R148" s="86"/>
      <c r="S148" s="86"/>
      <c r="T148" s="86"/>
      <c r="U148" s="86"/>
      <c r="V148" s="86"/>
      <c r="W148" s="86"/>
      <c r="X148" s="46"/>
    </row>
    <row r="149" spans="1:24" ht="60" hidden="1" x14ac:dyDescent="0.25">
      <c r="A149" s="425" t="s">
        <v>62</v>
      </c>
      <c r="B149" s="426"/>
      <c r="C149" s="427"/>
      <c r="D149" s="84" t="s">
        <v>11</v>
      </c>
      <c r="E149" s="83">
        <v>0</v>
      </c>
      <c r="F149" s="83">
        <v>0</v>
      </c>
      <c r="G149" s="83"/>
      <c r="H149" s="83">
        <v>0</v>
      </c>
      <c r="I149" s="83">
        <v>0</v>
      </c>
      <c r="J149" s="83">
        <v>0</v>
      </c>
      <c r="K149" s="83">
        <v>0</v>
      </c>
      <c r="L149" s="83"/>
      <c r="M149" s="83">
        <v>0</v>
      </c>
      <c r="N149" s="83">
        <v>0</v>
      </c>
      <c r="O149" s="83">
        <v>0</v>
      </c>
      <c r="P149" s="83">
        <v>0</v>
      </c>
      <c r="Q149" s="10"/>
      <c r="R149" s="10">
        <v>0</v>
      </c>
      <c r="S149" s="10">
        <v>0</v>
      </c>
      <c r="T149" s="10">
        <v>0</v>
      </c>
      <c r="U149" s="10">
        <v>0</v>
      </c>
      <c r="V149" s="10"/>
      <c r="W149" s="10">
        <v>0</v>
      </c>
      <c r="X149" s="42">
        <v>0</v>
      </c>
    </row>
    <row r="150" spans="1:24" ht="276" hidden="1" x14ac:dyDescent="0.25">
      <c r="A150" s="425"/>
      <c r="B150" s="426"/>
      <c r="C150" s="427"/>
      <c r="D150" s="84" t="s">
        <v>16</v>
      </c>
      <c r="E150" s="83">
        <v>0</v>
      </c>
      <c r="F150" s="83">
        <v>0</v>
      </c>
      <c r="G150" s="83"/>
      <c r="H150" s="83">
        <v>0</v>
      </c>
      <c r="I150" s="83">
        <v>0</v>
      </c>
      <c r="J150" s="83">
        <v>0</v>
      </c>
      <c r="K150" s="83">
        <v>0</v>
      </c>
      <c r="L150" s="83"/>
      <c r="M150" s="83">
        <v>0</v>
      </c>
      <c r="N150" s="83">
        <v>0</v>
      </c>
      <c r="O150" s="83">
        <v>0</v>
      </c>
      <c r="P150" s="83">
        <v>0</v>
      </c>
      <c r="Q150" s="10"/>
      <c r="R150" s="10">
        <v>0</v>
      </c>
      <c r="S150" s="10">
        <v>0</v>
      </c>
      <c r="T150" s="10">
        <v>0</v>
      </c>
      <c r="U150" s="10">
        <v>0</v>
      </c>
      <c r="V150" s="10"/>
      <c r="W150" s="10">
        <v>0</v>
      </c>
      <c r="X150" s="42">
        <v>0</v>
      </c>
    </row>
    <row r="151" spans="1:24" ht="156" hidden="1" x14ac:dyDescent="0.25">
      <c r="A151" s="425"/>
      <c r="B151" s="426"/>
      <c r="C151" s="427"/>
      <c r="D151" s="84" t="s">
        <v>8</v>
      </c>
      <c r="E151" s="83">
        <v>0</v>
      </c>
      <c r="F151" s="83">
        <v>0</v>
      </c>
      <c r="G151" s="83"/>
      <c r="H151" s="83">
        <v>0</v>
      </c>
      <c r="I151" s="83">
        <v>0</v>
      </c>
      <c r="J151" s="83">
        <v>0</v>
      </c>
      <c r="K151" s="83">
        <v>0</v>
      </c>
      <c r="L151" s="83"/>
      <c r="M151" s="83">
        <v>0</v>
      </c>
      <c r="N151" s="83">
        <v>0</v>
      </c>
      <c r="O151" s="83">
        <v>0</v>
      </c>
      <c r="P151" s="83">
        <v>0</v>
      </c>
      <c r="Q151" s="10"/>
      <c r="R151" s="10">
        <v>0</v>
      </c>
      <c r="S151" s="10">
        <v>0</v>
      </c>
      <c r="T151" s="10">
        <v>0</v>
      </c>
      <c r="U151" s="10">
        <v>0</v>
      </c>
      <c r="V151" s="10"/>
      <c r="W151" s="10">
        <v>0</v>
      </c>
      <c r="X151" s="42">
        <v>0</v>
      </c>
    </row>
    <row r="152" spans="1:24" ht="300" hidden="1" x14ac:dyDescent="0.25">
      <c r="A152" s="425"/>
      <c r="B152" s="426"/>
      <c r="C152" s="427"/>
      <c r="D152" s="84" t="s">
        <v>17</v>
      </c>
      <c r="E152" s="83">
        <v>0</v>
      </c>
      <c r="F152" s="83">
        <v>0</v>
      </c>
      <c r="G152" s="83"/>
      <c r="H152" s="83">
        <v>0</v>
      </c>
      <c r="I152" s="83">
        <v>0</v>
      </c>
      <c r="J152" s="83">
        <v>0</v>
      </c>
      <c r="K152" s="83">
        <v>0</v>
      </c>
      <c r="L152" s="83"/>
      <c r="M152" s="83">
        <v>0</v>
      </c>
      <c r="N152" s="83">
        <v>0</v>
      </c>
      <c r="O152" s="83">
        <v>0</v>
      </c>
      <c r="P152" s="83">
        <v>0</v>
      </c>
      <c r="Q152" s="10"/>
      <c r="R152" s="10">
        <v>0</v>
      </c>
      <c r="S152" s="10">
        <v>0</v>
      </c>
      <c r="T152" s="10">
        <v>0</v>
      </c>
      <c r="U152" s="10">
        <v>0</v>
      </c>
      <c r="V152" s="10"/>
      <c r="W152" s="10">
        <v>0</v>
      </c>
      <c r="X152" s="42">
        <v>0</v>
      </c>
    </row>
    <row r="153" spans="1:24" ht="60" hidden="1" x14ac:dyDescent="0.25">
      <c r="A153" s="425" t="s">
        <v>63</v>
      </c>
      <c r="B153" s="426"/>
      <c r="C153" s="427"/>
      <c r="D153" s="84" t="s">
        <v>11</v>
      </c>
      <c r="E153" s="83">
        <f t="shared" ref="E153:F155" si="340">E27</f>
        <v>0</v>
      </c>
      <c r="F153" s="83">
        <f t="shared" si="340"/>
        <v>0</v>
      </c>
      <c r="G153" s="83"/>
      <c r="H153" s="83">
        <f t="shared" ref="H153:K155" si="341">H27</f>
        <v>0</v>
      </c>
      <c r="I153" s="83">
        <f t="shared" si="341"/>
        <v>0</v>
      </c>
      <c r="J153" s="83">
        <f t="shared" si="341"/>
        <v>0</v>
      </c>
      <c r="K153" s="83">
        <f t="shared" si="341"/>
        <v>0</v>
      </c>
      <c r="L153" s="83"/>
      <c r="M153" s="83">
        <f t="shared" ref="M153:P155" si="342">M27</f>
        <v>0</v>
      </c>
      <c r="N153" s="83">
        <f t="shared" si="342"/>
        <v>0</v>
      </c>
      <c r="O153" s="83">
        <f t="shared" si="342"/>
        <v>0</v>
      </c>
      <c r="P153" s="83">
        <f t="shared" si="342"/>
        <v>0</v>
      </c>
      <c r="Q153" s="10"/>
      <c r="R153" s="10">
        <f t="shared" ref="R153:U155" si="343">R27</f>
        <v>0</v>
      </c>
      <c r="S153" s="10">
        <f t="shared" si="343"/>
        <v>0</v>
      </c>
      <c r="T153" s="10">
        <f t="shared" si="343"/>
        <v>0</v>
      </c>
      <c r="U153" s="10">
        <f t="shared" si="343"/>
        <v>0</v>
      </c>
      <c r="V153" s="10"/>
      <c r="W153" s="10">
        <f t="shared" ref="W153:X155" si="344">W27</f>
        <v>0</v>
      </c>
      <c r="X153" s="42">
        <f t="shared" si="344"/>
        <v>0</v>
      </c>
    </row>
    <row r="154" spans="1:24" ht="276" hidden="1" x14ac:dyDescent="0.25">
      <c r="A154" s="425"/>
      <c r="B154" s="426"/>
      <c r="C154" s="427"/>
      <c r="D154" s="84" t="s">
        <v>16</v>
      </c>
      <c r="E154" s="83">
        <f t="shared" si="340"/>
        <v>0</v>
      </c>
      <c r="F154" s="83">
        <f t="shared" si="340"/>
        <v>0</v>
      </c>
      <c r="G154" s="83"/>
      <c r="H154" s="83">
        <f t="shared" si="341"/>
        <v>0</v>
      </c>
      <c r="I154" s="83">
        <f t="shared" si="341"/>
        <v>0</v>
      </c>
      <c r="J154" s="83">
        <f t="shared" si="341"/>
        <v>0</v>
      </c>
      <c r="K154" s="83">
        <f t="shared" si="341"/>
        <v>0</v>
      </c>
      <c r="L154" s="83"/>
      <c r="M154" s="83">
        <f t="shared" si="342"/>
        <v>0</v>
      </c>
      <c r="N154" s="83">
        <f t="shared" si="342"/>
        <v>0</v>
      </c>
      <c r="O154" s="83">
        <f t="shared" si="342"/>
        <v>0</v>
      </c>
      <c r="P154" s="83">
        <f t="shared" si="342"/>
        <v>0</v>
      </c>
      <c r="Q154" s="10"/>
      <c r="R154" s="10">
        <f t="shared" si="343"/>
        <v>0</v>
      </c>
      <c r="S154" s="10">
        <f t="shared" si="343"/>
        <v>0</v>
      </c>
      <c r="T154" s="10">
        <f t="shared" si="343"/>
        <v>0</v>
      </c>
      <c r="U154" s="10">
        <f t="shared" si="343"/>
        <v>0</v>
      </c>
      <c r="V154" s="10"/>
      <c r="W154" s="10">
        <f t="shared" si="344"/>
        <v>0</v>
      </c>
      <c r="X154" s="42">
        <f t="shared" si="344"/>
        <v>0</v>
      </c>
    </row>
    <row r="155" spans="1:24" ht="156" hidden="1" x14ac:dyDescent="0.25">
      <c r="A155" s="425"/>
      <c r="B155" s="426"/>
      <c r="C155" s="427"/>
      <c r="D155" s="84" t="s">
        <v>8</v>
      </c>
      <c r="E155" s="83">
        <f t="shared" si="340"/>
        <v>0</v>
      </c>
      <c r="F155" s="83">
        <f t="shared" si="340"/>
        <v>0</v>
      </c>
      <c r="G155" s="83"/>
      <c r="H155" s="83">
        <f t="shared" si="341"/>
        <v>0</v>
      </c>
      <c r="I155" s="83">
        <f t="shared" si="341"/>
        <v>0</v>
      </c>
      <c r="J155" s="83">
        <f t="shared" si="341"/>
        <v>0</v>
      </c>
      <c r="K155" s="83">
        <f t="shared" si="341"/>
        <v>0</v>
      </c>
      <c r="L155" s="83"/>
      <c r="M155" s="83">
        <f t="shared" si="342"/>
        <v>0</v>
      </c>
      <c r="N155" s="83">
        <f t="shared" si="342"/>
        <v>0</v>
      </c>
      <c r="O155" s="83">
        <f t="shared" si="342"/>
        <v>0</v>
      </c>
      <c r="P155" s="83">
        <f t="shared" si="342"/>
        <v>0</v>
      </c>
      <c r="Q155" s="10"/>
      <c r="R155" s="10">
        <f t="shared" si="343"/>
        <v>0</v>
      </c>
      <c r="S155" s="10">
        <f t="shared" si="343"/>
        <v>0</v>
      </c>
      <c r="T155" s="10">
        <f t="shared" si="343"/>
        <v>0</v>
      </c>
      <c r="U155" s="10">
        <f t="shared" si="343"/>
        <v>0</v>
      </c>
      <c r="V155" s="10"/>
      <c r="W155" s="10">
        <f t="shared" si="344"/>
        <v>0</v>
      </c>
      <c r="X155" s="42">
        <f t="shared" si="344"/>
        <v>0</v>
      </c>
    </row>
    <row r="156" spans="1:24" ht="300" hidden="1" x14ac:dyDescent="0.25">
      <c r="A156" s="425"/>
      <c r="B156" s="426"/>
      <c r="C156" s="427"/>
      <c r="D156" s="84" t="s">
        <v>17</v>
      </c>
      <c r="E156" s="83">
        <v>0</v>
      </c>
      <c r="F156" s="83">
        <v>0</v>
      </c>
      <c r="G156" s="83"/>
      <c r="H156" s="83">
        <v>0</v>
      </c>
      <c r="I156" s="83">
        <v>0</v>
      </c>
      <c r="J156" s="83">
        <v>0</v>
      </c>
      <c r="K156" s="83">
        <v>0</v>
      </c>
      <c r="L156" s="83"/>
      <c r="M156" s="83">
        <v>0</v>
      </c>
      <c r="N156" s="83">
        <v>0</v>
      </c>
      <c r="O156" s="83">
        <v>0</v>
      </c>
      <c r="P156" s="83">
        <v>0</v>
      </c>
      <c r="Q156" s="10"/>
      <c r="R156" s="10">
        <v>0</v>
      </c>
      <c r="S156" s="10">
        <v>0</v>
      </c>
      <c r="T156" s="10">
        <v>0</v>
      </c>
      <c r="U156" s="10">
        <v>0</v>
      </c>
      <c r="V156" s="10"/>
      <c r="W156" s="10">
        <v>0</v>
      </c>
      <c r="X156" s="42">
        <v>0</v>
      </c>
    </row>
    <row r="157" spans="1:24" ht="60" hidden="1" x14ac:dyDescent="0.25">
      <c r="A157" s="425" t="s">
        <v>64</v>
      </c>
      <c r="B157" s="426"/>
      <c r="C157" s="427"/>
      <c r="D157" s="84" t="s">
        <v>11</v>
      </c>
      <c r="E157" s="83">
        <v>0</v>
      </c>
      <c r="F157" s="83">
        <v>0</v>
      </c>
      <c r="G157" s="83"/>
      <c r="H157" s="83">
        <v>0</v>
      </c>
      <c r="I157" s="83">
        <v>0</v>
      </c>
      <c r="J157" s="83">
        <v>0</v>
      </c>
      <c r="K157" s="83">
        <v>0</v>
      </c>
      <c r="L157" s="83"/>
      <c r="M157" s="83">
        <v>0</v>
      </c>
      <c r="N157" s="83">
        <v>0</v>
      </c>
      <c r="O157" s="83">
        <v>0</v>
      </c>
      <c r="P157" s="83">
        <v>0</v>
      </c>
      <c r="Q157" s="10"/>
      <c r="R157" s="10">
        <v>0</v>
      </c>
      <c r="S157" s="10">
        <v>0</v>
      </c>
      <c r="T157" s="10">
        <v>0</v>
      </c>
      <c r="U157" s="10">
        <v>0</v>
      </c>
      <c r="V157" s="10"/>
      <c r="W157" s="10">
        <v>0</v>
      </c>
      <c r="X157" s="42">
        <v>0</v>
      </c>
    </row>
    <row r="158" spans="1:24" ht="276" hidden="1" x14ac:dyDescent="0.25">
      <c r="A158" s="425"/>
      <c r="B158" s="426"/>
      <c r="C158" s="427"/>
      <c r="D158" s="84" t="s">
        <v>16</v>
      </c>
      <c r="E158" s="83">
        <v>0</v>
      </c>
      <c r="F158" s="83">
        <v>0</v>
      </c>
      <c r="G158" s="83"/>
      <c r="H158" s="83">
        <v>0</v>
      </c>
      <c r="I158" s="83">
        <v>0</v>
      </c>
      <c r="J158" s="83">
        <v>0</v>
      </c>
      <c r="K158" s="83">
        <v>0</v>
      </c>
      <c r="L158" s="83"/>
      <c r="M158" s="83">
        <v>0</v>
      </c>
      <c r="N158" s="83">
        <v>0</v>
      </c>
      <c r="O158" s="83">
        <v>0</v>
      </c>
      <c r="P158" s="83">
        <v>0</v>
      </c>
      <c r="Q158" s="10"/>
      <c r="R158" s="10">
        <v>0</v>
      </c>
      <c r="S158" s="10">
        <v>0</v>
      </c>
      <c r="T158" s="10">
        <v>0</v>
      </c>
      <c r="U158" s="10">
        <v>0</v>
      </c>
      <c r="V158" s="10"/>
      <c r="W158" s="10">
        <v>0</v>
      </c>
      <c r="X158" s="42">
        <v>0</v>
      </c>
    </row>
    <row r="159" spans="1:24" ht="156" hidden="1" x14ac:dyDescent="0.25">
      <c r="A159" s="425"/>
      <c r="B159" s="426"/>
      <c r="C159" s="427"/>
      <c r="D159" s="84" t="s">
        <v>8</v>
      </c>
      <c r="E159" s="83">
        <v>0</v>
      </c>
      <c r="F159" s="83">
        <v>0</v>
      </c>
      <c r="G159" s="83"/>
      <c r="H159" s="83">
        <v>0</v>
      </c>
      <c r="I159" s="83">
        <v>0</v>
      </c>
      <c r="J159" s="83">
        <v>0</v>
      </c>
      <c r="K159" s="83">
        <v>0</v>
      </c>
      <c r="L159" s="83"/>
      <c r="M159" s="83">
        <v>0</v>
      </c>
      <c r="N159" s="83">
        <v>0</v>
      </c>
      <c r="O159" s="83">
        <v>0</v>
      </c>
      <c r="P159" s="83">
        <v>0</v>
      </c>
      <c r="Q159" s="10"/>
      <c r="R159" s="10">
        <v>0</v>
      </c>
      <c r="S159" s="10">
        <v>0</v>
      </c>
      <c r="T159" s="10">
        <v>0</v>
      </c>
      <c r="U159" s="10">
        <v>0</v>
      </c>
      <c r="V159" s="10"/>
      <c r="W159" s="10">
        <v>0</v>
      </c>
      <c r="X159" s="42">
        <v>0</v>
      </c>
    </row>
    <row r="160" spans="1:24" ht="300" hidden="1" x14ac:dyDescent="0.25">
      <c r="A160" s="425"/>
      <c r="B160" s="426"/>
      <c r="C160" s="427"/>
      <c r="D160" s="84" t="s">
        <v>17</v>
      </c>
      <c r="E160" s="83">
        <v>0</v>
      </c>
      <c r="F160" s="83">
        <v>0</v>
      </c>
      <c r="G160" s="83"/>
      <c r="H160" s="83">
        <v>0</v>
      </c>
      <c r="I160" s="83">
        <v>0</v>
      </c>
      <c r="J160" s="83">
        <v>0</v>
      </c>
      <c r="K160" s="83">
        <v>0</v>
      </c>
      <c r="L160" s="83"/>
      <c r="M160" s="83">
        <v>0</v>
      </c>
      <c r="N160" s="83">
        <v>0</v>
      </c>
      <c r="O160" s="83">
        <v>0</v>
      </c>
      <c r="P160" s="83">
        <v>0</v>
      </c>
      <c r="Q160" s="10"/>
      <c r="R160" s="10">
        <v>0</v>
      </c>
      <c r="S160" s="10">
        <v>0</v>
      </c>
      <c r="T160" s="10">
        <v>0</v>
      </c>
      <c r="U160" s="10">
        <v>0</v>
      </c>
      <c r="V160" s="10"/>
      <c r="W160" s="10">
        <v>0</v>
      </c>
      <c r="X160" s="42">
        <v>0</v>
      </c>
    </row>
    <row r="161" spans="1:142" ht="15.75" thickBot="1" x14ac:dyDescent="0.3">
      <c r="A161" s="428" t="s">
        <v>61</v>
      </c>
      <c r="B161" s="429"/>
      <c r="C161" s="24"/>
      <c r="D161" s="85"/>
      <c r="E161" s="85"/>
      <c r="F161" s="85"/>
      <c r="G161" s="85"/>
      <c r="H161" s="85"/>
      <c r="I161" s="85"/>
      <c r="J161" s="85"/>
      <c r="K161" s="85"/>
      <c r="L161" s="85"/>
      <c r="M161" s="85"/>
      <c r="N161" s="85"/>
      <c r="O161" s="85"/>
      <c r="P161" s="85"/>
      <c r="Q161" s="11"/>
      <c r="R161" s="11"/>
      <c r="S161" s="11"/>
      <c r="T161" s="11"/>
      <c r="U161" s="11"/>
      <c r="V161" s="11"/>
      <c r="W161" s="11"/>
      <c r="X161" s="44"/>
      <c r="AA161" s="72"/>
      <c r="AB161" s="125"/>
    </row>
    <row r="162" spans="1:142" ht="15" customHeight="1" x14ac:dyDescent="0.25">
      <c r="A162" s="430" t="s">
        <v>65</v>
      </c>
      <c r="B162" s="431"/>
      <c r="C162" s="436" t="s">
        <v>15</v>
      </c>
      <c r="D162" s="169" t="s">
        <v>11</v>
      </c>
      <c r="E162" s="157">
        <f>E163+E164+E165</f>
        <v>3833897836</v>
      </c>
      <c r="F162" s="45">
        <f>F163+F164+F165</f>
        <v>2961237703</v>
      </c>
      <c r="G162" s="45">
        <f t="shared" ref="G162:I162" si="345">G163+G164+G165</f>
        <v>328700</v>
      </c>
      <c r="H162" s="45">
        <f t="shared" si="345"/>
        <v>647343502</v>
      </c>
      <c r="I162" s="47">
        <f t="shared" si="345"/>
        <v>872331433</v>
      </c>
      <c r="J162" s="157">
        <f>J163+J164+J165</f>
        <v>2042506275</v>
      </c>
      <c r="K162" s="45">
        <f>K163+K164+K165</f>
        <v>1568753785</v>
      </c>
      <c r="L162" s="45">
        <f t="shared" ref="L162" si="346">L163+L164+L165</f>
        <v>70037</v>
      </c>
      <c r="M162" s="45">
        <f t="shared" ref="M162" si="347">M163+M164+M165</f>
        <v>161835880</v>
      </c>
      <c r="N162" s="47">
        <f t="shared" ref="N162" si="348">N163+N164+N165</f>
        <v>473682453</v>
      </c>
      <c r="O162" s="157">
        <f>O163+O164+O165</f>
        <v>975203058.89999986</v>
      </c>
      <c r="P162" s="45">
        <f>P163+P164+P165</f>
        <v>734004908.2299999</v>
      </c>
      <c r="Q162" s="45">
        <f t="shared" ref="Q162" si="349">Q163+Q164+Q165</f>
        <v>0</v>
      </c>
      <c r="R162" s="45">
        <f t="shared" ref="R162" si="350">R163+R164+R165</f>
        <v>7735140</v>
      </c>
      <c r="S162" s="47">
        <f t="shared" ref="S162" si="351">S163+S164+S165</f>
        <v>241198150.66999999</v>
      </c>
      <c r="T162" s="144">
        <v>0</v>
      </c>
      <c r="U162" s="68">
        <f>P162/F162*100</f>
        <v>24.787098566467222</v>
      </c>
      <c r="V162" s="68">
        <f t="shared" ref="V162:W162" si="352">V149+V137+V122+V108+V99</f>
        <v>0</v>
      </c>
      <c r="W162" s="68">
        <f t="shared" si="352"/>
        <v>0</v>
      </c>
      <c r="X162" s="74">
        <f>S162/I162*100</f>
        <v>27.649829129795901</v>
      </c>
      <c r="AA162" s="66"/>
      <c r="AB162" s="63"/>
    </row>
    <row r="163" spans="1:142" ht="15" customHeight="1" x14ac:dyDescent="0.25">
      <c r="A163" s="432"/>
      <c r="B163" s="433"/>
      <c r="C163" s="437"/>
      <c r="D163" s="170" t="s">
        <v>16</v>
      </c>
      <c r="E163" s="159">
        <f>F163+G163+I163</f>
        <v>2961566403</v>
      </c>
      <c r="F163" s="26">
        <f>F145-F31-F35</f>
        <v>2961237703</v>
      </c>
      <c r="G163" s="26">
        <f t="shared" ref="G163:I163" si="353">G9+G76+G91+G96+G132+G141</f>
        <v>328700</v>
      </c>
      <c r="H163" s="26">
        <f t="shared" si="353"/>
        <v>323671751</v>
      </c>
      <c r="I163" s="38">
        <f t="shared" si="353"/>
        <v>0</v>
      </c>
      <c r="J163" s="159">
        <f>K163+L163+N163</f>
        <v>1568823822</v>
      </c>
      <c r="K163" s="26">
        <f>K145-K31-K35</f>
        <v>1568753785</v>
      </c>
      <c r="L163" s="26">
        <f t="shared" ref="L163:N163" si="354">L9+L76+L91+L96+L132+L141</f>
        <v>70037</v>
      </c>
      <c r="M163" s="26">
        <f t="shared" si="354"/>
        <v>80917940</v>
      </c>
      <c r="N163" s="38">
        <f t="shared" si="354"/>
        <v>0</v>
      </c>
      <c r="O163" s="159">
        <f>P163+Q163+S163</f>
        <v>734945049.70999992</v>
      </c>
      <c r="P163" s="26">
        <f>P145-P31-P35</f>
        <v>734004908.2299999</v>
      </c>
      <c r="Q163" s="26">
        <f t="shared" ref="Q163:S163" si="355">Q9+Q76+Q91+Q96+Q132+Q141</f>
        <v>0</v>
      </c>
      <c r="R163" s="26">
        <f t="shared" si="355"/>
        <v>3867570</v>
      </c>
      <c r="S163" s="38">
        <f t="shared" si="355"/>
        <v>940141.48</v>
      </c>
      <c r="T163" s="145">
        <f>U163+V163+W163+X163</f>
        <v>24.787098566467222</v>
      </c>
      <c r="U163" s="26">
        <f t="shared" ref="U163" si="356">P163/F163*100</f>
        <v>24.787098566467222</v>
      </c>
      <c r="V163" s="26">
        <f t="shared" ref="V163:W163" si="357">V150+V138+V123+V109+V100</f>
        <v>0</v>
      </c>
      <c r="W163" s="26">
        <f t="shared" si="357"/>
        <v>0</v>
      </c>
      <c r="X163" s="41">
        <v>0</v>
      </c>
      <c r="AA163" s="72"/>
      <c r="AB163" s="125"/>
    </row>
    <row r="164" spans="1:142" ht="15" customHeight="1" x14ac:dyDescent="0.25">
      <c r="A164" s="432"/>
      <c r="B164" s="433"/>
      <c r="C164" s="437"/>
      <c r="D164" s="170" t="s">
        <v>8</v>
      </c>
      <c r="E164" s="159">
        <f t="shared" ref="E164:E165" si="358">F164+G164+I164</f>
        <v>872331433</v>
      </c>
      <c r="F164" s="26">
        <f>F10+F69+F73+F77+F86+F97+F110+F133+F142</f>
        <v>0</v>
      </c>
      <c r="G164" s="26">
        <f t="shared" ref="G164:H164" si="359">G10+G69+G73+G77+G86+G97+G110+G133+G142</f>
        <v>0</v>
      </c>
      <c r="H164" s="26">
        <f t="shared" si="359"/>
        <v>0</v>
      </c>
      <c r="I164" s="38">
        <f>I146-I36-I32</f>
        <v>872331433</v>
      </c>
      <c r="J164" s="159">
        <f t="shared" ref="J164:J165" si="360">K164+L164+N164</f>
        <v>473682453</v>
      </c>
      <c r="K164" s="26">
        <f>K10+K69+K73+K77+K86+K97+K110+K133+K142</f>
        <v>0</v>
      </c>
      <c r="L164" s="26">
        <f t="shared" ref="L164:M164" si="361">L10+L69+L73+L77+L86+L97+L110+L133+L142</f>
        <v>0</v>
      </c>
      <c r="M164" s="26">
        <f t="shared" si="361"/>
        <v>0</v>
      </c>
      <c r="N164" s="38">
        <f>N146-N36-N32</f>
        <v>473682453</v>
      </c>
      <c r="O164" s="159">
        <f t="shared" ref="O164:O165" si="362">P164+Q164+S164</f>
        <v>240258009.19</v>
      </c>
      <c r="P164" s="26">
        <f>P10+P69+P73+P77+P86+P97+P110+P133+P142</f>
        <v>0</v>
      </c>
      <c r="Q164" s="26">
        <f t="shared" ref="Q164:R164" si="363">Q10+Q69+Q73+Q77+Q86+Q97+Q110+Q133+Q142</f>
        <v>0</v>
      </c>
      <c r="R164" s="26">
        <f t="shared" si="363"/>
        <v>0</v>
      </c>
      <c r="S164" s="38">
        <f>S146-S36-S32</f>
        <v>240258009.19</v>
      </c>
      <c r="T164" s="145">
        <f t="shared" ref="T164:T165" si="364">U164+V164+W164+X164</f>
        <v>27.542055702812213</v>
      </c>
      <c r="U164" s="26">
        <v>0</v>
      </c>
      <c r="V164" s="26">
        <f t="shared" ref="V164:W164" si="365">V151+V139+V124+V110+V101</f>
        <v>0</v>
      </c>
      <c r="W164" s="26">
        <f t="shared" si="365"/>
        <v>0</v>
      </c>
      <c r="X164" s="41">
        <f t="shared" ref="X164" si="366">S164/I164*100</f>
        <v>27.542055702812213</v>
      </c>
    </row>
    <row r="165" spans="1:142" ht="15.75" thickBot="1" x14ac:dyDescent="0.3">
      <c r="A165" s="434"/>
      <c r="B165" s="435"/>
      <c r="C165" s="438"/>
      <c r="D165" s="171" t="s">
        <v>17</v>
      </c>
      <c r="E165" s="162">
        <f t="shared" si="358"/>
        <v>0</v>
      </c>
      <c r="F165" s="43">
        <f>F11+F113</f>
        <v>0</v>
      </c>
      <c r="G165" s="43"/>
      <c r="H165" s="43">
        <f>H11+H113</f>
        <v>323671751</v>
      </c>
      <c r="I165" s="48">
        <f>I11+I113</f>
        <v>0</v>
      </c>
      <c r="J165" s="162">
        <f t="shared" si="360"/>
        <v>0</v>
      </c>
      <c r="K165" s="43">
        <f>K11+K113</f>
        <v>0</v>
      </c>
      <c r="L165" s="43"/>
      <c r="M165" s="43">
        <f>M11+M113</f>
        <v>80917940</v>
      </c>
      <c r="N165" s="48">
        <f>N11+N113</f>
        <v>0</v>
      </c>
      <c r="O165" s="162">
        <f t="shared" si="362"/>
        <v>0</v>
      </c>
      <c r="P165" s="43">
        <f>P11+P113</f>
        <v>0</v>
      </c>
      <c r="Q165" s="43"/>
      <c r="R165" s="43">
        <f>R11+R113</f>
        <v>3867570</v>
      </c>
      <c r="S165" s="48">
        <f>S11+S113</f>
        <v>0</v>
      </c>
      <c r="T165" s="146">
        <f t="shared" si="364"/>
        <v>0</v>
      </c>
      <c r="U165" s="70">
        <v>0</v>
      </c>
      <c r="V165" s="70">
        <f t="shared" ref="V165:W165" si="367">V152+V140+V125+V111+V102</f>
        <v>0</v>
      </c>
      <c r="W165" s="70">
        <f t="shared" si="367"/>
        <v>0</v>
      </c>
      <c r="X165" s="75">
        <v>0</v>
      </c>
    </row>
    <row r="166" spans="1:142" ht="60" hidden="1" x14ac:dyDescent="0.25">
      <c r="A166" s="439" t="s">
        <v>66</v>
      </c>
      <c r="B166" s="439"/>
      <c r="C166" s="440" t="s">
        <v>31</v>
      </c>
      <c r="D166" s="12" t="s">
        <v>11</v>
      </c>
      <c r="E166" s="34">
        <f t="shared" ref="E166:E173" si="368">E30</f>
        <v>113181880</v>
      </c>
      <c r="J166" s="34">
        <f t="shared" ref="J166:J173" si="369">J30</f>
        <v>14082226</v>
      </c>
      <c r="O166" s="34">
        <f t="shared" ref="O166:O173" si="370">O30</f>
        <v>9833128.1300000008</v>
      </c>
      <c r="T166" s="34">
        <f t="shared" ref="T166:T173" si="371">T30</f>
        <v>8.6878996266893616</v>
      </c>
    </row>
    <row r="167" spans="1:142" ht="276" hidden="1" x14ac:dyDescent="0.25">
      <c r="A167" s="423"/>
      <c r="B167" s="423"/>
      <c r="C167" s="424"/>
      <c r="D167" s="9" t="s">
        <v>16</v>
      </c>
      <c r="E167" s="10">
        <f t="shared" si="368"/>
        <v>0</v>
      </c>
      <c r="J167" s="10">
        <f t="shared" si="369"/>
        <v>0</v>
      </c>
      <c r="O167" s="10">
        <f t="shared" si="370"/>
        <v>0</v>
      </c>
      <c r="T167" s="10">
        <f t="shared" si="371"/>
        <v>0</v>
      </c>
    </row>
    <row r="168" spans="1:142" ht="156" hidden="1" x14ac:dyDescent="0.25">
      <c r="A168" s="423"/>
      <c r="B168" s="423"/>
      <c r="C168" s="424"/>
      <c r="D168" s="9" t="s">
        <v>8</v>
      </c>
      <c r="E168" s="10">
        <f t="shared" si="368"/>
        <v>113181880</v>
      </c>
      <c r="J168" s="10">
        <f t="shared" si="369"/>
        <v>14082226</v>
      </c>
      <c r="O168" s="10">
        <f t="shared" si="370"/>
        <v>9833128.1300000008</v>
      </c>
      <c r="T168" s="10">
        <f t="shared" si="371"/>
        <v>8.6878996266893616</v>
      </c>
    </row>
    <row r="169" spans="1:142" ht="300" hidden="1" x14ac:dyDescent="0.25">
      <c r="A169" s="423"/>
      <c r="B169" s="423"/>
      <c r="C169" s="424"/>
      <c r="D169" s="9" t="s">
        <v>17</v>
      </c>
      <c r="E169" s="10">
        <f t="shared" si="368"/>
        <v>0</v>
      </c>
      <c r="J169" s="10">
        <f t="shared" si="369"/>
        <v>0</v>
      </c>
      <c r="O169" s="10">
        <f t="shared" si="370"/>
        <v>0</v>
      </c>
      <c r="T169" s="10">
        <f t="shared" si="371"/>
        <v>0</v>
      </c>
    </row>
    <row r="170" spans="1:142" ht="60" hidden="1" x14ac:dyDescent="0.25">
      <c r="A170" s="423" t="s">
        <v>67</v>
      </c>
      <c r="B170" s="423"/>
      <c r="C170" s="424" t="s">
        <v>30</v>
      </c>
      <c r="D170" s="9" t="s">
        <v>11</v>
      </c>
      <c r="E170" s="10">
        <f t="shared" si="368"/>
        <v>27058171</v>
      </c>
      <c r="J170" s="10">
        <f t="shared" si="369"/>
        <v>0</v>
      </c>
      <c r="O170" s="10">
        <f t="shared" si="370"/>
        <v>0</v>
      </c>
      <c r="T170" s="10">
        <f t="shared" si="371"/>
        <v>0</v>
      </c>
    </row>
    <row r="171" spans="1:142" ht="276" hidden="1" x14ac:dyDescent="0.25">
      <c r="A171" s="423"/>
      <c r="B171" s="423"/>
      <c r="C171" s="424"/>
      <c r="D171" s="9" t="s">
        <v>16</v>
      </c>
      <c r="E171" s="10">
        <f t="shared" si="368"/>
        <v>0</v>
      </c>
      <c r="J171" s="10">
        <f t="shared" si="369"/>
        <v>0</v>
      </c>
      <c r="O171" s="10">
        <f t="shared" si="370"/>
        <v>0</v>
      </c>
      <c r="T171" s="10">
        <f t="shared" si="371"/>
        <v>0</v>
      </c>
    </row>
    <row r="172" spans="1:142" ht="156" hidden="1" x14ac:dyDescent="0.25">
      <c r="A172" s="423"/>
      <c r="B172" s="423"/>
      <c r="C172" s="424"/>
      <c r="D172" s="9" t="s">
        <v>8</v>
      </c>
      <c r="E172" s="10">
        <f t="shared" si="368"/>
        <v>27058171</v>
      </c>
      <c r="J172" s="10">
        <f t="shared" si="369"/>
        <v>0</v>
      </c>
      <c r="O172" s="10">
        <f t="shared" si="370"/>
        <v>0</v>
      </c>
      <c r="T172" s="10">
        <f t="shared" si="371"/>
        <v>0</v>
      </c>
    </row>
    <row r="173" spans="1:142" ht="300" hidden="1" x14ac:dyDescent="0.25">
      <c r="A173" s="423"/>
      <c r="B173" s="423"/>
      <c r="C173" s="424"/>
      <c r="D173" s="9" t="s">
        <v>17</v>
      </c>
      <c r="E173" s="346">
        <f t="shared" si="368"/>
        <v>0</v>
      </c>
      <c r="J173" s="346">
        <f t="shared" si="369"/>
        <v>0</v>
      </c>
      <c r="O173" s="346">
        <f t="shared" si="370"/>
        <v>0</v>
      </c>
      <c r="T173" s="10">
        <f t="shared" si="371"/>
        <v>0</v>
      </c>
    </row>
    <row r="174" spans="1:142" s="5" customFormat="1" ht="15.75" thickBot="1" x14ac:dyDescent="0.3">
      <c r="A174" s="348"/>
      <c r="B174" s="349"/>
      <c r="C174" s="350"/>
      <c r="D174" s="351"/>
      <c r="E174" s="352"/>
      <c r="J174" s="352"/>
      <c r="O174" s="352"/>
      <c r="T174" s="178"/>
      <c r="AA174" s="61"/>
      <c r="AC174" s="126"/>
      <c r="AD174" s="126"/>
      <c r="AE174" s="126"/>
      <c r="AF174" s="126"/>
      <c r="AG174" s="126"/>
      <c r="AH174" s="126"/>
      <c r="AI174" s="126"/>
      <c r="AJ174" s="126"/>
      <c r="AK174" s="126"/>
      <c r="AL174" s="126"/>
      <c r="AM174" s="126"/>
      <c r="AN174" s="126"/>
      <c r="AO174" s="126"/>
      <c r="AP174" s="126"/>
      <c r="AQ174" s="126"/>
      <c r="AR174" s="126"/>
      <c r="AS174" s="126"/>
      <c r="AT174" s="126"/>
      <c r="AU174" s="126"/>
      <c r="AV174" s="126"/>
      <c r="AW174" s="126"/>
      <c r="AX174" s="126"/>
      <c r="AY174" s="126"/>
      <c r="AZ174" s="126"/>
      <c r="BA174" s="126"/>
      <c r="BB174" s="126"/>
      <c r="BC174" s="126"/>
      <c r="BD174" s="126"/>
      <c r="BE174" s="126"/>
      <c r="BF174" s="126"/>
      <c r="BG174" s="126"/>
      <c r="BH174" s="126"/>
      <c r="BI174" s="126"/>
      <c r="BJ174" s="126"/>
      <c r="BK174" s="126"/>
      <c r="BL174" s="126"/>
      <c r="BM174" s="126"/>
      <c r="BN174" s="126"/>
      <c r="BO174" s="126"/>
      <c r="BP174" s="126"/>
      <c r="BQ174" s="126"/>
      <c r="BR174" s="126"/>
      <c r="BS174" s="126"/>
      <c r="BT174" s="126"/>
      <c r="BU174" s="126"/>
      <c r="BV174" s="126"/>
      <c r="BW174" s="126"/>
      <c r="BX174" s="126"/>
      <c r="BY174" s="126"/>
      <c r="BZ174" s="126"/>
      <c r="CA174" s="126"/>
      <c r="CB174" s="126"/>
      <c r="CC174" s="126"/>
      <c r="CD174" s="126"/>
      <c r="CE174" s="126"/>
      <c r="CF174" s="126"/>
      <c r="CG174" s="126"/>
      <c r="CH174" s="126"/>
      <c r="CI174" s="126"/>
      <c r="CJ174" s="126"/>
      <c r="CK174" s="126"/>
      <c r="CL174" s="126"/>
      <c r="CM174" s="126"/>
      <c r="CN174" s="126"/>
      <c r="CO174" s="126"/>
      <c r="CP174" s="126"/>
      <c r="CQ174" s="126"/>
      <c r="CR174" s="126"/>
      <c r="CS174" s="126"/>
      <c r="CT174" s="126"/>
      <c r="CU174" s="126"/>
      <c r="CV174" s="126"/>
      <c r="CW174" s="126"/>
      <c r="CX174" s="126"/>
      <c r="CY174" s="126"/>
      <c r="CZ174" s="126"/>
      <c r="DA174" s="126"/>
      <c r="DB174" s="126"/>
      <c r="DC174" s="126"/>
      <c r="DD174" s="126"/>
      <c r="DE174" s="126"/>
      <c r="DF174" s="126"/>
      <c r="DG174" s="126"/>
      <c r="DH174" s="126"/>
      <c r="DI174" s="126"/>
      <c r="DJ174" s="126"/>
      <c r="DK174" s="126"/>
      <c r="DL174" s="126"/>
      <c r="DM174" s="126"/>
      <c r="DN174" s="126"/>
      <c r="DO174" s="126"/>
      <c r="DP174" s="126"/>
      <c r="DQ174" s="126"/>
      <c r="DR174" s="126"/>
      <c r="DS174" s="126"/>
      <c r="DT174" s="126"/>
      <c r="DU174" s="126"/>
      <c r="DV174" s="126"/>
      <c r="DW174" s="126"/>
      <c r="DX174" s="126"/>
      <c r="DY174" s="126"/>
      <c r="DZ174" s="126"/>
      <c r="EA174" s="126"/>
      <c r="EB174" s="126"/>
      <c r="EC174" s="126"/>
      <c r="ED174" s="126"/>
      <c r="EE174" s="126"/>
      <c r="EF174" s="126"/>
      <c r="EG174" s="126"/>
      <c r="EH174" s="126"/>
      <c r="EI174" s="126"/>
      <c r="EJ174" s="126"/>
      <c r="EK174" s="126"/>
      <c r="EL174" s="126"/>
    </row>
    <row r="175" spans="1:142" ht="15" customHeight="1" x14ac:dyDescent="0.25">
      <c r="A175" s="430" t="s">
        <v>65</v>
      </c>
      <c r="B175" s="431"/>
      <c r="C175" s="436" t="s">
        <v>31</v>
      </c>
      <c r="D175" s="169" t="s">
        <v>11</v>
      </c>
      <c r="E175" s="161">
        <f>E30</f>
        <v>113181880</v>
      </c>
      <c r="F175" s="45">
        <f t="shared" ref="F175:S175" si="372">F30</f>
        <v>0</v>
      </c>
      <c r="G175" s="45">
        <f t="shared" si="372"/>
        <v>0</v>
      </c>
      <c r="H175" s="45">
        <f t="shared" si="372"/>
        <v>0</v>
      </c>
      <c r="I175" s="169">
        <f t="shared" si="372"/>
        <v>113181880</v>
      </c>
      <c r="J175" s="161">
        <f t="shared" si="372"/>
        <v>14082226</v>
      </c>
      <c r="K175" s="45">
        <f t="shared" si="372"/>
        <v>0</v>
      </c>
      <c r="L175" s="45">
        <f t="shared" si="372"/>
        <v>0</v>
      </c>
      <c r="M175" s="45">
        <f t="shared" si="372"/>
        <v>0</v>
      </c>
      <c r="N175" s="47">
        <f t="shared" si="372"/>
        <v>14082226</v>
      </c>
      <c r="O175" s="144">
        <f t="shared" si="372"/>
        <v>9833128.1300000008</v>
      </c>
      <c r="P175" s="45">
        <f t="shared" si="372"/>
        <v>0</v>
      </c>
      <c r="Q175" s="45">
        <f t="shared" si="372"/>
        <v>0</v>
      </c>
      <c r="R175" s="45">
        <f t="shared" si="372"/>
        <v>0</v>
      </c>
      <c r="S175" s="47">
        <f t="shared" si="372"/>
        <v>9833128.1300000008</v>
      </c>
      <c r="T175" s="144">
        <f>O175/E175*100</f>
        <v>8.6878996266893616</v>
      </c>
      <c r="U175" s="68">
        <v>0</v>
      </c>
      <c r="V175" s="68">
        <f t="shared" ref="V175:W175" si="373">V161+V149+V134+V120+V111</f>
        <v>0</v>
      </c>
      <c r="W175" s="68">
        <f t="shared" si="373"/>
        <v>0</v>
      </c>
      <c r="X175" s="74">
        <f>S175/I175*100</f>
        <v>8.6878996266893616</v>
      </c>
      <c r="AA175" s="66"/>
      <c r="AB175" s="63"/>
    </row>
    <row r="176" spans="1:142" ht="15" customHeight="1" x14ac:dyDescent="0.25">
      <c r="A176" s="432"/>
      <c r="B176" s="433"/>
      <c r="C176" s="437"/>
      <c r="D176" s="170" t="s">
        <v>16</v>
      </c>
      <c r="E176" s="159">
        <f t="shared" ref="E176:S178" si="374">E31</f>
        <v>0</v>
      </c>
      <c r="F176" s="26">
        <f t="shared" si="374"/>
        <v>0</v>
      </c>
      <c r="G176" s="26">
        <f t="shared" si="374"/>
        <v>0</v>
      </c>
      <c r="H176" s="26">
        <f t="shared" si="374"/>
        <v>0</v>
      </c>
      <c r="I176" s="170">
        <f t="shared" si="374"/>
        <v>0</v>
      </c>
      <c r="J176" s="159">
        <f t="shared" si="374"/>
        <v>0</v>
      </c>
      <c r="K176" s="26">
        <f t="shared" si="374"/>
        <v>0</v>
      </c>
      <c r="L176" s="26">
        <f t="shared" si="374"/>
        <v>0</v>
      </c>
      <c r="M176" s="26">
        <f t="shared" si="374"/>
        <v>0</v>
      </c>
      <c r="N176" s="38">
        <f t="shared" si="374"/>
        <v>0</v>
      </c>
      <c r="O176" s="145">
        <f t="shared" si="374"/>
        <v>0</v>
      </c>
      <c r="P176" s="26">
        <f t="shared" si="374"/>
        <v>0</v>
      </c>
      <c r="Q176" s="26">
        <f t="shared" si="374"/>
        <v>0</v>
      </c>
      <c r="R176" s="26">
        <f t="shared" si="374"/>
        <v>0</v>
      </c>
      <c r="S176" s="38">
        <f t="shared" si="374"/>
        <v>0</v>
      </c>
      <c r="T176" s="145">
        <f>U176+V176+W176+X176</f>
        <v>0</v>
      </c>
      <c r="U176" s="26">
        <v>0</v>
      </c>
      <c r="V176" s="26">
        <f t="shared" ref="V176:W176" si="375">V162+V150+V135+V121+V112</f>
        <v>0</v>
      </c>
      <c r="W176" s="26">
        <f t="shared" si="375"/>
        <v>0</v>
      </c>
      <c r="X176" s="41">
        <v>0</v>
      </c>
      <c r="AA176" s="72"/>
      <c r="AB176" s="125"/>
    </row>
    <row r="177" spans="1:142" ht="15" customHeight="1" x14ac:dyDescent="0.25">
      <c r="A177" s="432"/>
      <c r="B177" s="433"/>
      <c r="C177" s="437"/>
      <c r="D177" s="170" t="s">
        <v>8</v>
      </c>
      <c r="E177" s="159">
        <f t="shared" si="374"/>
        <v>113181880</v>
      </c>
      <c r="F177" s="26">
        <f t="shared" si="374"/>
        <v>0</v>
      </c>
      <c r="G177" s="26">
        <f t="shared" si="374"/>
        <v>0</v>
      </c>
      <c r="H177" s="26">
        <f t="shared" si="374"/>
        <v>0</v>
      </c>
      <c r="I177" s="170">
        <f t="shared" si="374"/>
        <v>113181880</v>
      </c>
      <c r="J177" s="159">
        <f t="shared" si="374"/>
        <v>14082226</v>
      </c>
      <c r="K177" s="26">
        <f t="shared" si="374"/>
        <v>0</v>
      </c>
      <c r="L177" s="26">
        <f t="shared" si="374"/>
        <v>0</v>
      </c>
      <c r="M177" s="26">
        <f t="shared" si="374"/>
        <v>0</v>
      </c>
      <c r="N177" s="38">
        <f t="shared" si="374"/>
        <v>14082226</v>
      </c>
      <c r="O177" s="145">
        <f t="shared" si="374"/>
        <v>9833128.1300000008</v>
      </c>
      <c r="P177" s="26">
        <f t="shared" si="374"/>
        <v>0</v>
      </c>
      <c r="Q177" s="26">
        <f t="shared" si="374"/>
        <v>0</v>
      </c>
      <c r="R177" s="26">
        <f t="shared" si="374"/>
        <v>0</v>
      </c>
      <c r="S177" s="38">
        <f t="shared" si="374"/>
        <v>9833128.1300000008</v>
      </c>
      <c r="T177" s="145">
        <f t="shared" ref="T177:T178" si="376">U177+V177+W177+X177</f>
        <v>8.6878996266893616</v>
      </c>
      <c r="U177" s="26">
        <v>0</v>
      </c>
      <c r="V177" s="26">
        <f t="shared" ref="V177:W177" si="377">V163+V151+V136+V122+V113</f>
        <v>0</v>
      </c>
      <c r="W177" s="26">
        <f t="shared" si="377"/>
        <v>0</v>
      </c>
      <c r="X177" s="41">
        <f t="shared" ref="X177" si="378">S177/I177*100</f>
        <v>8.6878996266893616</v>
      </c>
    </row>
    <row r="178" spans="1:142" ht="15.75" thickBot="1" x14ac:dyDescent="0.3">
      <c r="A178" s="434"/>
      <c r="B178" s="435"/>
      <c r="C178" s="438"/>
      <c r="D178" s="171" t="s">
        <v>17</v>
      </c>
      <c r="E178" s="160">
        <f t="shared" si="374"/>
        <v>0</v>
      </c>
      <c r="F178" s="43">
        <f>F23+F125</f>
        <v>218100</v>
      </c>
      <c r="G178" s="43"/>
      <c r="H178" s="43">
        <f>H23+H125</f>
        <v>0</v>
      </c>
      <c r="I178" s="171">
        <f>I23+I125</f>
        <v>0</v>
      </c>
      <c r="J178" s="162">
        <f t="shared" ref="J178" si="379">K178+L178+N178</f>
        <v>218100</v>
      </c>
      <c r="K178" s="43">
        <f>K23+K125</f>
        <v>218100</v>
      </c>
      <c r="L178" s="43"/>
      <c r="M178" s="43">
        <f>M23+M125</f>
        <v>0</v>
      </c>
      <c r="N178" s="48">
        <f>N23+N125</f>
        <v>0</v>
      </c>
      <c r="O178" s="146">
        <f t="shared" ref="O178" si="380">P178+Q178+S178</f>
        <v>0</v>
      </c>
      <c r="P178" s="43">
        <f>P23+P125</f>
        <v>0</v>
      </c>
      <c r="Q178" s="43"/>
      <c r="R178" s="43">
        <f>R23+R125</f>
        <v>0</v>
      </c>
      <c r="S178" s="48">
        <f>S23+S125</f>
        <v>0</v>
      </c>
      <c r="T178" s="146">
        <f t="shared" si="376"/>
        <v>0</v>
      </c>
      <c r="U178" s="70">
        <v>0</v>
      </c>
      <c r="V178" s="70">
        <f t="shared" ref="V178:W178" si="381">V164+V152+V137+V123+V114</f>
        <v>0</v>
      </c>
      <c r="W178" s="70">
        <f t="shared" si="381"/>
        <v>0</v>
      </c>
      <c r="X178" s="75">
        <v>0</v>
      </c>
    </row>
    <row r="179" spans="1:142" s="5" customFormat="1" ht="16.5" thickBot="1" x14ac:dyDescent="0.3">
      <c r="A179" s="353"/>
      <c r="B179" s="354"/>
      <c r="C179" s="355"/>
      <c r="D179" s="356"/>
      <c r="E179" s="357"/>
      <c r="F179" s="358"/>
      <c r="G179" s="358"/>
      <c r="H179" s="358"/>
      <c r="I179" s="356"/>
      <c r="J179" s="357"/>
      <c r="K179" s="358"/>
      <c r="L179" s="358"/>
      <c r="M179" s="358"/>
      <c r="N179" s="359"/>
      <c r="O179" s="360"/>
      <c r="P179" s="358"/>
      <c r="Q179" s="358"/>
      <c r="R179" s="358"/>
      <c r="S179" s="359"/>
      <c r="T179" s="360"/>
      <c r="U179" s="358"/>
      <c r="V179" s="358"/>
      <c r="W179" s="358"/>
      <c r="X179" s="345"/>
      <c r="AA179" s="61"/>
      <c r="AC179" s="126"/>
      <c r="AD179" s="126"/>
      <c r="AE179" s="126"/>
      <c r="AF179" s="126"/>
      <c r="AG179" s="126"/>
      <c r="AH179" s="126"/>
      <c r="AI179" s="126"/>
      <c r="AJ179" s="126"/>
      <c r="AK179" s="126"/>
      <c r="AL179" s="126"/>
      <c r="AM179" s="126"/>
      <c r="AN179" s="126"/>
      <c r="AO179" s="126"/>
      <c r="AP179" s="126"/>
      <c r="AQ179" s="126"/>
      <c r="AR179" s="126"/>
      <c r="AS179" s="126"/>
      <c r="AT179" s="126"/>
      <c r="AU179" s="126"/>
      <c r="AV179" s="126"/>
      <c r="AW179" s="126"/>
      <c r="AX179" s="126"/>
      <c r="AY179" s="126"/>
      <c r="AZ179" s="126"/>
      <c r="BA179" s="126"/>
      <c r="BB179" s="126"/>
      <c r="BC179" s="126"/>
      <c r="BD179" s="126"/>
      <c r="BE179" s="126"/>
      <c r="BF179" s="126"/>
      <c r="BG179" s="126"/>
      <c r="BH179" s="126"/>
      <c r="BI179" s="126"/>
      <c r="BJ179" s="126"/>
      <c r="BK179" s="126"/>
      <c r="BL179" s="126"/>
      <c r="BM179" s="126"/>
      <c r="BN179" s="126"/>
      <c r="BO179" s="126"/>
      <c r="BP179" s="126"/>
      <c r="BQ179" s="126"/>
      <c r="BR179" s="126"/>
      <c r="BS179" s="126"/>
      <c r="BT179" s="126"/>
      <c r="BU179" s="126"/>
      <c r="BV179" s="126"/>
      <c r="BW179" s="126"/>
      <c r="BX179" s="126"/>
      <c r="BY179" s="126"/>
      <c r="BZ179" s="126"/>
      <c r="CA179" s="126"/>
      <c r="CB179" s="126"/>
      <c r="CC179" s="126"/>
      <c r="CD179" s="126"/>
      <c r="CE179" s="126"/>
      <c r="CF179" s="126"/>
      <c r="CG179" s="126"/>
      <c r="CH179" s="126"/>
      <c r="CI179" s="126"/>
      <c r="CJ179" s="126"/>
      <c r="CK179" s="126"/>
      <c r="CL179" s="126"/>
      <c r="CM179" s="126"/>
      <c r="CN179" s="126"/>
      <c r="CO179" s="126"/>
      <c r="CP179" s="126"/>
      <c r="CQ179" s="126"/>
      <c r="CR179" s="126"/>
      <c r="CS179" s="126"/>
      <c r="CT179" s="126"/>
      <c r="CU179" s="126"/>
      <c r="CV179" s="126"/>
      <c r="CW179" s="126"/>
      <c r="CX179" s="126"/>
      <c r="CY179" s="126"/>
      <c r="CZ179" s="126"/>
      <c r="DA179" s="126"/>
      <c r="DB179" s="126"/>
      <c r="DC179" s="126"/>
      <c r="DD179" s="126"/>
      <c r="DE179" s="126"/>
      <c r="DF179" s="126"/>
      <c r="DG179" s="126"/>
      <c r="DH179" s="126"/>
      <c r="DI179" s="126"/>
      <c r="DJ179" s="126"/>
      <c r="DK179" s="126"/>
      <c r="DL179" s="126"/>
      <c r="DM179" s="126"/>
      <c r="DN179" s="126"/>
      <c r="DO179" s="126"/>
      <c r="DP179" s="126"/>
      <c r="DQ179" s="126"/>
      <c r="DR179" s="126"/>
      <c r="DS179" s="126"/>
      <c r="DT179" s="126"/>
      <c r="DU179" s="126"/>
      <c r="DV179" s="126"/>
      <c r="DW179" s="126"/>
      <c r="DX179" s="126"/>
      <c r="DY179" s="126"/>
      <c r="DZ179" s="126"/>
      <c r="EA179" s="126"/>
      <c r="EB179" s="126"/>
      <c r="EC179" s="126"/>
      <c r="ED179" s="126"/>
      <c r="EE179" s="126"/>
      <c r="EF179" s="126"/>
      <c r="EG179" s="126"/>
      <c r="EH179" s="126"/>
      <c r="EI179" s="126"/>
      <c r="EJ179" s="126"/>
      <c r="EK179" s="126"/>
      <c r="EL179" s="126"/>
    </row>
    <row r="180" spans="1:142" ht="15" customHeight="1" x14ac:dyDescent="0.25">
      <c r="A180" s="430" t="s">
        <v>65</v>
      </c>
      <c r="B180" s="431"/>
      <c r="C180" s="436" t="s">
        <v>108</v>
      </c>
      <c r="D180" s="169" t="s">
        <v>11</v>
      </c>
      <c r="E180" s="161">
        <f>E34</f>
        <v>27058171</v>
      </c>
      <c r="F180" s="45">
        <f t="shared" ref="F180:S180" si="382">F34</f>
        <v>0</v>
      </c>
      <c r="G180" s="45">
        <f t="shared" si="382"/>
        <v>0</v>
      </c>
      <c r="H180" s="45">
        <f t="shared" si="382"/>
        <v>0</v>
      </c>
      <c r="I180" s="169">
        <f t="shared" si="382"/>
        <v>27058171</v>
      </c>
      <c r="J180" s="161">
        <f t="shared" si="382"/>
        <v>0</v>
      </c>
      <c r="K180" s="45">
        <f t="shared" si="382"/>
        <v>0</v>
      </c>
      <c r="L180" s="45">
        <f t="shared" si="382"/>
        <v>0</v>
      </c>
      <c r="M180" s="45">
        <f t="shared" si="382"/>
        <v>0</v>
      </c>
      <c r="N180" s="47">
        <f t="shared" si="382"/>
        <v>0</v>
      </c>
      <c r="O180" s="144">
        <f t="shared" si="382"/>
        <v>0</v>
      </c>
      <c r="P180" s="45">
        <f t="shared" si="382"/>
        <v>0</v>
      </c>
      <c r="Q180" s="45">
        <f t="shared" si="382"/>
        <v>0</v>
      </c>
      <c r="R180" s="45">
        <f t="shared" si="382"/>
        <v>0</v>
      </c>
      <c r="S180" s="47">
        <f t="shared" si="382"/>
        <v>0</v>
      </c>
      <c r="T180" s="144">
        <f>O180/E180*100</f>
        <v>0</v>
      </c>
      <c r="U180" s="68">
        <v>0</v>
      </c>
      <c r="V180" s="68">
        <f t="shared" ref="V180:W180" si="383">V165+V153+V138+V124+V115</f>
        <v>0</v>
      </c>
      <c r="W180" s="68">
        <f t="shared" si="383"/>
        <v>0</v>
      </c>
      <c r="X180" s="74">
        <f>S180/I180*100</f>
        <v>0</v>
      </c>
      <c r="AA180" s="66"/>
      <c r="AB180" s="63"/>
    </row>
    <row r="181" spans="1:142" ht="15" customHeight="1" x14ac:dyDescent="0.25">
      <c r="A181" s="432"/>
      <c r="B181" s="433"/>
      <c r="C181" s="437"/>
      <c r="D181" s="170" t="s">
        <v>16</v>
      </c>
      <c r="E181" s="159">
        <f t="shared" ref="E181:S181" si="384">E35</f>
        <v>0</v>
      </c>
      <c r="F181" s="26">
        <f t="shared" si="384"/>
        <v>0</v>
      </c>
      <c r="G181" s="26">
        <f t="shared" si="384"/>
        <v>0</v>
      </c>
      <c r="H181" s="26">
        <f t="shared" si="384"/>
        <v>0</v>
      </c>
      <c r="I181" s="170">
        <f t="shared" si="384"/>
        <v>0</v>
      </c>
      <c r="J181" s="159">
        <f t="shared" si="384"/>
        <v>0</v>
      </c>
      <c r="K181" s="26">
        <f t="shared" si="384"/>
        <v>0</v>
      </c>
      <c r="L181" s="26">
        <f t="shared" si="384"/>
        <v>0</v>
      </c>
      <c r="M181" s="26">
        <f t="shared" si="384"/>
        <v>0</v>
      </c>
      <c r="N181" s="38">
        <f t="shared" si="384"/>
        <v>0</v>
      </c>
      <c r="O181" s="145">
        <f t="shared" si="384"/>
        <v>0</v>
      </c>
      <c r="P181" s="26">
        <f t="shared" si="384"/>
        <v>0</v>
      </c>
      <c r="Q181" s="26">
        <f t="shared" si="384"/>
        <v>0</v>
      </c>
      <c r="R181" s="26">
        <f t="shared" si="384"/>
        <v>0</v>
      </c>
      <c r="S181" s="38">
        <f t="shared" si="384"/>
        <v>0</v>
      </c>
      <c r="T181" s="145">
        <f>U181+V181+W181+X181</f>
        <v>0</v>
      </c>
      <c r="U181" s="26">
        <v>0</v>
      </c>
      <c r="V181" s="26">
        <f t="shared" ref="V181:W181" si="385">V166+V154+V139+V125+V116</f>
        <v>0</v>
      </c>
      <c r="W181" s="26">
        <f t="shared" si="385"/>
        <v>0</v>
      </c>
      <c r="X181" s="41">
        <v>0</v>
      </c>
      <c r="AA181" s="72"/>
      <c r="AB181" s="125"/>
    </row>
    <row r="182" spans="1:142" ht="15" customHeight="1" x14ac:dyDescent="0.25">
      <c r="A182" s="432"/>
      <c r="B182" s="433"/>
      <c r="C182" s="437"/>
      <c r="D182" s="170" t="s">
        <v>8</v>
      </c>
      <c r="E182" s="159">
        <f t="shared" ref="E182:S182" si="386">E36</f>
        <v>27058171</v>
      </c>
      <c r="F182" s="26">
        <f t="shared" si="386"/>
        <v>0</v>
      </c>
      <c r="G182" s="26">
        <f t="shared" si="386"/>
        <v>0</v>
      </c>
      <c r="H182" s="26">
        <f t="shared" si="386"/>
        <v>0</v>
      </c>
      <c r="I182" s="170">
        <f t="shared" si="386"/>
        <v>27058171</v>
      </c>
      <c r="J182" s="159">
        <f t="shared" si="386"/>
        <v>0</v>
      </c>
      <c r="K182" s="26">
        <f t="shared" si="386"/>
        <v>0</v>
      </c>
      <c r="L182" s="26">
        <f t="shared" si="386"/>
        <v>0</v>
      </c>
      <c r="M182" s="26">
        <f t="shared" si="386"/>
        <v>0</v>
      </c>
      <c r="N182" s="38">
        <f t="shared" si="386"/>
        <v>0</v>
      </c>
      <c r="O182" s="145">
        <f t="shared" si="386"/>
        <v>0</v>
      </c>
      <c r="P182" s="26">
        <f t="shared" si="386"/>
        <v>0</v>
      </c>
      <c r="Q182" s="26">
        <f t="shared" si="386"/>
        <v>0</v>
      </c>
      <c r="R182" s="26">
        <f t="shared" si="386"/>
        <v>0</v>
      </c>
      <c r="S182" s="38">
        <f t="shared" si="386"/>
        <v>0</v>
      </c>
      <c r="T182" s="145">
        <f t="shared" ref="T182:T183" si="387">U182+V182+W182+X182</f>
        <v>0</v>
      </c>
      <c r="U182" s="26">
        <v>0</v>
      </c>
      <c r="V182" s="26">
        <f t="shared" ref="V182:W182" si="388">V167+V155+V140+V126+V117</f>
        <v>0</v>
      </c>
      <c r="W182" s="26">
        <f t="shared" si="388"/>
        <v>0</v>
      </c>
      <c r="X182" s="41">
        <f t="shared" ref="X182" si="389">S182/I182*100</f>
        <v>0</v>
      </c>
    </row>
    <row r="183" spans="1:142" ht="15.75" thickBot="1" x14ac:dyDescent="0.3">
      <c r="A183" s="434"/>
      <c r="B183" s="435"/>
      <c r="C183" s="438"/>
      <c r="D183" s="171" t="s">
        <v>17</v>
      </c>
      <c r="E183" s="160">
        <f t="shared" ref="E183" si="390">E37</f>
        <v>0</v>
      </c>
      <c r="F183" s="43">
        <f>F28+F129</f>
        <v>0</v>
      </c>
      <c r="G183" s="43"/>
      <c r="H183" s="43">
        <f>H28+H129</f>
        <v>0</v>
      </c>
      <c r="I183" s="171">
        <f>I28+I129</f>
        <v>0</v>
      </c>
      <c r="J183" s="162">
        <f t="shared" ref="J183" si="391">K183+L183+N183</f>
        <v>0</v>
      </c>
      <c r="K183" s="43">
        <f>K28+K129</f>
        <v>0</v>
      </c>
      <c r="L183" s="43"/>
      <c r="M183" s="43">
        <f>M28+M129</f>
        <v>0</v>
      </c>
      <c r="N183" s="48">
        <f>N28+N129</f>
        <v>0</v>
      </c>
      <c r="O183" s="146">
        <f t="shared" ref="O183" si="392">P183+Q183+S183</f>
        <v>0</v>
      </c>
      <c r="P183" s="43">
        <f>P28+P129</f>
        <v>0</v>
      </c>
      <c r="Q183" s="43"/>
      <c r="R183" s="43">
        <f>R28+R129</f>
        <v>0</v>
      </c>
      <c r="S183" s="48">
        <f>S28+S129</f>
        <v>0</v>
      </c>
      <c r="T183" s="146">
        <f t="shared" si="387"/>
        <v>0</v>
      </c>
      <c r="U183" s="70">
        <v>0</v>
      </c>
      <c r="V183" s="70">
        <f t="shared" ref="V183:W183" si="393">V168+V156+V141+V127+V118</f>
        <v>0</v>
      </c>
      <c r="W183" s="70">
        <f t="shared" si="393"/>
        <v>0</v>
      </c>
      <c r="X183" s="75">
        <v>0</v>
      </c>
    </row>
    <row r="184" spans="1:142" ht="15.75" thickBot="1" x14ac:dyDescent="0.3">
      <c r="A184" s="428" t="s">
        <v>61</v>
      </c>
      <c r="B184" s="429"/>
      <c r="C184" s="24"/>
      <c r="D184" s="85"/>
      <c r="E184" s="347"/>
      <c r="F184" s="347"/>
      <c r="G184" s="347"/>
      <c r="H184" s="347"/>
      <c r="I184" s="347"/>
      <c r="J184" s="85"/>
      <c r="K184" s="85"/>
      <c r="L184" s="85"/>
      <c r="M184" s="85"/>
      <c r="N184" s="85"/>
      <c r="O184" s="85"/>
      <c r="P184" s="85"/>
      <c r="Q184" s="11"/>
      <c r="R184" s="11"/>
      <c r="S184" s="11"/>
      <c r="T184" s="11"/>
      <c r="U184" s="11"/>
      <c r="V184" s="11"/>
      <c r="W184" s="11"/>
      <c r="X184" s="44"/>
      <c r="AA184" s="72"/>
      <c r="AB184" s="125"/>
    </row>
    <row r="185" spans="1:142" ht="15" customHeight="1" x14ac:dyDescent="0.25">
      <c r="A185" s="430" t="s">
        <v>62</v>
      </c>
      <c r="B185" s="431"/>
      <c r="C185" s="436" t="s">
        <v>15</v>
      </c>
      <c r="D185" s="169" t="s">
        <v>11</v>
      </c>
      <c r="E185" s="322">
        <f>F185+G185+I185</f>
        <v>346000</v>
      </c>
      <c r="F185" s="144">
        <f>F186+F187+F188</f>
        <v>17300</v>
      </c>
      <c r="G185" s="45">
        <f t="shared" ref="G185" si="394">G186+G187+G188</f>
        <v>328700</v>
      </c>
      <c r="H185" s="45">
        <f t="shared" ref="H185" si="395">H186+H187+H188</f>
        <v>2</v>
      </c>
      <c r="I185" s="45">
        <f t="shared" ref="I185" si="396">I186+I187+I188</f>
        <v>0</v>
      </c>
      <c r="J185" s="322">
        <f>K185+L185+N185</f>
        <v>73700</v>
      </c>
      <c r="K185" s="144">
        <f>K186+K187+K188</f>
        <v>3663</v>
      </c>
      <c r="L185" s="45">
        <f t="shared" ref="L185" si="397">L186+L187+L188</f>
        <v>70037</v>
      </c>
      <c r="M185" s="45">
        <f t="shared" ref="M185" si="398">M186+M187+M188</f>
        <v>2</v>
      </c>
      <c r="N185" s="45">
        <f t="shared" ref="N185" si="399">N186+N187+N188</f>
        <v>0</v>
      </c>
      <c r="O185" s="322">
        <f>P185+Q185+S185</f>
        <v>0</v>
      </c>
      <c r="P185" s="144">
        <f>P186+P187+P188</f>
        <v>0</v>
      </c>
      <c r="Q185" s="45">
        <f t="shared" ref="Q185" si="400">Q186+Q187+Q188</f>
        <v>0</v>
      </c>
      <c r="R185" s="45">
        <f t="shared" ref="R185" si="401">R186+R187+R188</f>
        <v>2</v>
      </c>
      <c r="S185" s="45">
        <f t="shared" ref="S185" si="402">S186+S187+S188</f>
        <v>0</v>
      </c>
      <c r="T185" s="144">
        <v>0</v>
      </c>
      <c r="U185" s="68">
        <f>P185/F185*100</f>
        <v>0</v>
      </c>
      <c r="V185" s="68">
        <f t="shared" ref="V185:W185" si="403">V162+V150+V135+V121+V112</f>
        <v>0</v>
      </c>
      <c r="W185" s="68">
        <f t="shared" si="403"/>
        <v>0</v>
      </c>
      <c r="X185" s="74">
        <v>0</v>
      </c>
      <c r="AA185" s="66"/>
      <c r="AB185" s="63"/>
    </row>
    <row r="186" spans="1:142" ht="15" customHeight="1" x14ac:dyDescent="0.25">
      <c r="A186" s="432"/>
      <c r="B186" s="433"/>
      <c r="C186" s="437"/>
      <c r="D186" s="170" t="s">
        <v>16</v>
      </c>
      <c r="E186" s="323">
        <f t="shared" ref="E186:E188" si="404">F186+G186+I186</f>
        <v>346000</v>
      </c>
      <c r="F186" s="145">
        <f>F72+F76</f>
        <v>17300</v>
      </c>
      <c r="G186" s="26">
        <f t="shared" ref="G186:I186" si="405">G72+G76</f>
        <v>328700</v>
      </c>
      <c r="H186" s="26">
        <f t="shared" si="405"/>
        <v>0</v>
      </c>
      <c r="I186" s="26">
        <f t="shared" si="405"/>
        <v>0</v>
      </c>
      <c r="J186" s="323">
        <f t="shared" ref="J186:J188" si="406">K186+L186+N186</f>
        <v>73700</v>
      </c>
      <c r="K186" s="145">
        <f>K72+K76</f>
        <v>3663</v>
      </c>
      <c r="L186" s="26">
        <f t="shared" ref="L186:N186" si="407">L72+L76</f>
        <v>70037</v>
      </c>
      <c r="M186" s="26">
        <f t="shared" si="407"/>
        <v>0</v>
      </c>
      <c r="N186" s="26">
        <f t="shared" si="407"/>
        <v>0</v>
      </c>
      <c r="O186" s="323">
        <f t="shared" ref="O186:O188" si="408">P186+Q186+S186</f>
        <v>0</v>
      </c>
      <c r="P186" s="145">
        <f>P72+P76</f>
        <v>0</v>
      </c>
      <c r="Q186" s="26">
        <f t="shared" ref="Q186:S186" si="409">Q72+Q76</f>
        <v>0</v>
      </c>
      <c r="R186" s="26">
        <f t="shared" si="409"/>
        <v>0</v>
      </c>
      <c r="S186" s="26">
        <f t="shared" si="409"/>
        <v>0</v>
      </c>
      <c r="T186" s="145">
        <f>U186+V186+W186+X186</f>
        <v>0</v>
      </c>
      <c r="U186" s="26">
        <f t="shared" ref="U186" si="410">P186/F186*100</f>
        <v>0</v>
      </c>
      <c r="V186" s="26">
        <f t="shared" ref="V186:W186" si="411">V163+V151+V136+V122+V113</f>
        <v>0</v>
      </c>
      <c r="W186" s="26">
        <f t="shared" si="411"/>
        <v>0</v>
      </c>
      <c r="X186" s="41">
        <v>0</v>
      </c>
      <c r="AA186" s="72"/>
      <c r="AB186" s="125"/>
    </row>
    <row r="187" spans="1:142" ht="15" customHeight="1" x14ac:dyDescent="0.25">
      <c r="A187" s="432"/>
      <c r="B187" s="433"/>
      <c r="C187" s="437"/>
      <c r="D187" s="170" t="s">
        <v>8</v>
      </c>
      <c r="E187" s="323">
        <f t="shared" si="404"/>
        <v>0</v>
      </c>
      <c r="F187" s="145">
        <v>0</v>
      </c>
      <c r="G187" s="26">
        <v>0</v>
      </c>
      <c r="H187" s="26">
        <v>2</v>
      </c>
      <c r="I187" s="26">
        <v>0</v>
      </c>
      <c r="J187" s="323">
        <f t="shared" si="406"/>
        <v>0</v>
      </c>
      <c r="K187" s="145">
        <v>0</v>
      </c>
      <c r="L187" s="26">
        <v>0</v>
      </c>
      <c r="M187" s="26">
        <v>2</v>
      </c>
      <c r="N187" s="26">
        <v>0</v>
      </c>
      <c r="O187" s="323">
        <f t="shared" si="408"/>
        <v>0</v>
      </c>
      <c r="P187" s="145">
        <v>0</v>
      </c>
      <c r="Q187" s="26">
        <v>0</v>
      </c>
      <c r="R187" s="26">
        <v>2</v>
      </c>
      <c r="S187" s="26">
        <v>0</v>
      </c>
      <c r="T187" s="145">
        <f t="shared" ref="T187:T188" si="412">U187+V187+W187+X187</f>
        <v>0</v>
      </c>
      <c r="U187" s="26">
        <v>0</v>
      </c>
      <c r="V187" s="26">
        <f t="shared" ref="V187:W187" si="413">V164+V152+V137+V123+V114</f>
        <v>0</v>
      </c>
      <c r="W187" s="26">
        <f t="shared" si="413"/>
        <v>0</v>
      </c>
      <c r="X187" s="41">
        <v>0</v>
      </c>
    </row>
    <row r="188" spans="1:142" ht="27" customHeight="1" thickBot="1" x14ac:dyDescent="0.3">
      <c r="A188" s="434"/>
      <c r="B188" s="435"/>
      <c r="C188" s="438"/>
      <c r="D188" s="171" t="s">
        <v>17</v>
      </c>
      <c r="E188" s="324">
        <f t="shared" si="404"/>
        <v>0</v>
      </c>
      <c r="F188" s="146">
        <f>F24+F126</f>
        <v>0</v>
      </c>
      <c r="G188" s="43">
        <f t="shared" ref="G188:H188" si="414">G24+G126</f>
        <v>0</v>
      </c>
      <c r="H188" s="43">
        <f t="shared" si="414"/>
        <v>0</v>
      </c>
      <c r="I188" s="43">
        <v>0</v>
      </c>
      <c r="J188" s="324">
        <f t="shared" si="406"/>
        <v>0</v>
      </c>
      <c r="K188" s="146">
        <f>K24+K126</f>
        <v>0</v>
      </c>
      <c r="L188" s="43">
        <f t="shared" ref="L188:M188" si="415">L24+L126</f>
        <v>0</v>
      </c>
      <c r="M188" s="43">
        <f t="shared" si="415"/>
        <v>0</v>
      </c>
      <c r="N188" s="43">
        <v>0</v>
      </c>
      <c r="O188" s="324">
        <f t="shared" si="408"/>
        <v>0</v>
      </c>
      <c r="P188" s="146">
        <f>P24+P126</f>
        <v>0</v>
      </c>
      <c r="Q188" s="43">
        <f t="shared" ref="Q188:R188" si="416">Q24+Q126</f>
        <v>0</v>
      </c>
      <c r="R188" s="43">
        <f t="shared" si="416"/>
        <v>0</v>
      </c>
      <c r="S188" s="43">
        <v>0</v>
      </c>
      <c r="T188" s="146">
        <f t="shared" si="412"/>
        <v>0</v>
      </c>
      <c r="U188" s="70">
        <v>0</v>
      </c>
      <c r="V188" s="70">
        <f t="shared" ref="V188:W188" si="417">V165+V153+V138+V124+V115</f>
        <v>0</v>
      </c>
      <c r="W188" s="70">
        <f t="shared" si="417"/>
        <v>0</v>
      </c>
      <c r="X188" s="75">
        <v>0</v>
      </c>
    </row>
    <row r="189" spans="1:142" x14ac:dyDescent="0.25">
      <c r="A189" s="23"/>
      <c r="B189" s="13"/>
      <c r="C189" s="23"/>
      <c r="D189" s="13"/>
      <c r="E189" s="13"/>
      <c r="J189" s="13"/>
      <c r="O189" s="13"/>
      <c r="T189" s="13"/>
    </row>
    <row r="190" spans="1:142" ht="19.5" customHeight="1" x14ac:dyDescent="0.3">
      <c r="B190" s="1"/>
      <c r="C190" s="56"/>
      <c r="D190" s="27"/>
      <c r="E190" s="378"/>
      <c r="F190" s="378"/>
      <c r="G190" s="421"/>
      <c r="H190" s="422"/>
      <c r="I190" s="30"/>
      <c r="J190" s="378"/>
      <c r="K190" s="28"/>
      <c r="L190" s="421"/>
      <c r="M190" s="422"/>
      <c r="N190" s="30"/>
      <c r="O190" s="76"/>
      <c r="AA190" s="72"/>
    </row>
    <row r="191" spans="1:142" ht="29.25" customHeight="1" x14ac:dyDescent="0.3">
      <c r="B191" s="30"/>
      <c r="C191" s="57"/>
      <c r="D191" s="378"/>
      <c r="E191" s="378"/>
      <c r="F191" s="378"/>
      <c r="G191" s="421"/>
      <c r="H191" s="422"/>
      <c r="I191" s="30"/>
      <c r="J191" s="378"/>
      <c r="K191" s="29"/>
      <c r="L191" s="421"/>
      <c r="M191" s="422"/>
      <c r="N191" s="30"/>
      <c r="O191" s="76"/>
    </row>
    <row r="192" spans="1:142" ht="6.75" customHeight="1" x14ac:dyDescent="0.25">
      <c r="B192" s="3"/>
      <c r="C192" s="58"/>
      <c r="D192" s="2"/>
      <c r="E192" s="2"/>
      <c r="F192" s="2"/>
      <c r="G192" s="77"/>
      <c r="H192" s="2"/>
      <c r="I192" s="2"/>
      <c r="J192" s="2"/>
      <c r="K192" s="2"/>
      <c r="L192" s="77"/>
      <c r="M192" s="2"/>
      <c r="N192" s="2"/>
      <c r="O192" s="78"/>
    </row>
    <row r="193" spans="2:14" ht="2.25" customHeight="1" x14ac:dyDescent="0.25">
      <c r="B193" s="78"/>
      <c r="C193" s="58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</row>
    <row r="194" spans="2:14" ht="15.75" x14ac:dyDescent="0.25">
      <c r="B194" s="3"/>
      <c r="C194" s="614"/>
      <c r="D194" s="78"/>
      <c r="E194" s="78"/>
      <c r="F194" s="78"/>
      <c r="G194" s="78"/>
      <c r="H194" s="78"/>
      <c r="I194" s="78"/>
      <c r="J194" s="78"/>
    </row>
  </sheetData>
  <mergeCells count="113">
    <mergeCell ref="A148:B148"/>
    <mergeCell ref="A136:A139"/>
    <mergeCell ref="B136:B139"/>
    <mergeCell ref="C136:C139"/>
    <mergeCell ref="A144:C147"/>
    <mergeCell ref="B140:C143"/>
    <mergeCell ref="B131:C134"/>
    <mergeCell ref="A131:A134"/>
    <mergeCell ref="J3:N3"/>
    <mergeCell ref="J4:J5"/>
    <mergeCell ref="A67:A70"/>
    <mergeCell ref="B67:B70"/>
    <mergeCell ref="C67:C70"/>
    <mergeCell ref="A84:A87"/>
    <mergeCell ref="B84:B87"/>
    <mergeCell ref="C84:C87"/>
    <mergeCell ref="A90:A93"/>
    <mergeCell ref="A71:A74"/>
    <mergeCell ref="B71:B74"/>
    <mergeCell ref="C71:C74"/>
    <mergeCell ref="A75:A78"/>
    <mergeCell ref="B75:B78"/>
    <mergeCell ref="C75:C78"/>
    <mergeCell ref="B90:C93"/>
    <mergeCell ref="A2:E2"/>
    <mergeCell ref="A3:A5"/>
    <mergeCell ref="C3:C5"/>
    <mergeCell ref="D3:D5"/>
    <mergeCell ref="E4:E5"/>
    <mergeCell ref="A8:A11"/>
    <mergeCell ref="B8:B11"/>
    <mergeCell ref="C8:C11"/>
    <mergeCell ref="A27:A37"/>
    <mergeCell ref="B27:B37"/>
    <mergeCell ref="A1:X1"/>
    <mergeCell ref="A7:X7"/>
    <mergeCell ref="K4:K5"/>
    <mergeCell ref="L4:L5"/>
    <mergeCell ref="M4:M5"/>
    <mergeCell ref="N4:N5"/>
    <mergeCell ref="A79:A82"/>
    <mergeCell ref="F4:F5"/>
    <mergeCell ref="I4:I5"/>
    <mergeCell ref="H4:H5"/>
    <mergeCell ref="B3:B4"/>
    <mergeCell ref="E3:I3"/>
    <mergeCell ref="T3:X3"/>
    <mergeCell ref="T4:T5"/>
    <mergeCell ref="U4:U5"/>
    <mergeCell ref="V4:V5"/>
    <mergeCell ref="W4:W5"/>
    <mergeCell ref="X4:X5"/>
    <mergeCell ref="O3:S3"/>
    <mergeCell ref="O4:O5"/>
    <mergeCell ref="P4:P5"/>
    <mergeCell ref="Q4:Q5"/>
    <mergeCell ref="R4:R5"/>
    <mergeCell ref="S4:S5"/>
    <mergeCell ref="L190:M190"/>
    <mergeCell ref="L191:M191"/>
    <mergeCell ref="A170:B173"/>
    <mergeCell ref="C170:C173"/>
    <mergeCell ref="A149:B152"/>
    <mergeCell ref="C149:C152"/>
    <mergeCell ref="A153:B156"/>
    <mergeCell ref="C153:C156"/>
    <mergeCell ref="A157:B160"/>
    <mergeCell ref="A161:B161"/>
    <mergeCell ref="A162:B165"/>
    <mergeCell ref="C162:C165"/>
    <mergeCell ref="A166:B169"/>
    <mergeCell ref="C166:C169"/>
    <mergeCell ref="G191:H191"/>
    <mergeCell ref="G190:H190"/>
    <mergeCell ref="C157:C160"/>
    <mergeCell ref="A184:B184"/>
    <mergeCell ref="A185:B188"/>
    <mergeCell ref="C185:C188"/>
    <mergeCell ref="A175:B178"/>
    <mergeCell ref="C175:C178"/>
    <mergeCell ref="A180:B183"/>
    <mergeCell ref="C180:C183"/>
    <mergeCell ref="AA88:AA89"/>
    <mergeCell ref="B49:B50"/>
    <mergeCell ref="C27:C29"/>
    <mergeCell ref="C30:C33"/>
    <mergeCell ref="C34:C37"/>
    <mergeCell ref="G4:G5"/>
    <mergeCell ref="AA14:AA15"/>
    <mergeCell ref="A83:X83"/>
    <mergeCell ref="A94:X94"/>
    <mergeCell ref="B79:C82"/>
    <mergeCell ref="B55:B56"/>
    <mergeCell ref="A135:X135"/>
    <mergeCell ref="A140:A143"/>
    <mergeCell ref="A123:X123"/>
    <mergeCell ref="A95:A98"/>
    <mergeCell ref="B95:B98"/>
    <mergeCell ref="C95:C98"/>
    <mergeCell ref="A103:A106"/>
    <mergeCell ref="A108:A111"/>
    <mergeCell ref="B108:B111"/>
    <mergeCell ref="C108:C111"/>
    <mergeCell ref="C128:C130"/>
    <mergeCell ref="B119:C122"/>
    <mergeCell ref="B103:C106"/>
    <mergeCell ref="A119:A122"/>
    <mergeCell ref="A107:X107"/>
    <mergeCell ref="A124:A127"/>
    <mergeCell ref="B124:B127"/>
    <mergeCell ref="C124:C127"/>
    <mergeCell ref="A128:A130"/>
    <mergeCell ref="B128:B130"/>
  </mergeCells>
  <pageMargins left="0" right="0" top="0" bottom="0" header="0.31496062992125984" footer="0.31496062992125984"/>
  <pageSetup paperSize="9" scale="51" fitToHeight="0" orientation="landscape" r:id="rId1"/>
  <rowBreaks count="3" manualBreakCount="3">
    <brk id="38" max="23" man="1"/>
    <brk id="64" max="23" man="1"/>
    <brk id="106" max="2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Таблица 2 финансирование</vt:lpstr>
      <vt:lpstr>'Таблица 2 финансирование'!Область_печати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2019-05-07T04:21:41Z</dcterms:modified>
</cp:coreProperties>
</file>