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для размещения в сети интернет" sheetId="5" r:id="rId1"/>
  </sheets>
  <definedNames>
    <definedName name="_xlnm.Print_Area" localSheetId="0">'для размещения в сети интернет'!$A$1:$E$63</definedName>
  </definedNames>
  <calcPr calcId="145621"/>
</workbook>
</file>

<file path=xl/calcChain.xml><?xml version="1.0" encoding="utf-8"?>
<calcChain xmlns="http://schemas.openxmlformats.org/spreadsheetml/2006/main">
  <c r="D59" i="5" l="1"/>
  <c r="C58" i="5"/>
  <c r="E51" i="5"/>
  <c r="D51" i="5"/>
  <c r="C50" i="5"/>
  <c r="D50" i="5"/>
  <c r="E50" i="5" s="1"/>
  <c r="D42" i="5"/>
  <c r="E42" i="5" s="1"/>
  <c r="C42" i="5"/>
  <c r="C41" i="5" s="1"/>
  <c r="D34" i="5"/>
  <c r="E34" i="5" s="1"/>
  <c r="C34" i="5"/>
  <c r="C33" i="5" s="1"/>
  <c r="D25" i="5"/>
  <c r="C25" i="5"/>
  <c r="C24" i="5" s="1"/>
  <c r="D17" i="5"/>
  <c r="E17" i="5" s="1"/>
  <c r="C17" i="5"/>
  <c r="C16" i="5" s="1"/>
  <c r="D9" i="5"/>
  <c r="E9" i="5" s="1"/>
  <c r="C9" i="5"/>
  <c r="C8" i="5" s="1"/>
  <c r="E25" i="5" l="1"/>
  <c r="F49" i="5"/>
  <c r="D58" i="5"/>
  <c r="E58" i="5" s="1"/>
  <c r="F57" i="5" s="1"/>
  <c r="F48" i="5"/>
  <c r="D16" i="5"/>
  <c r="E16" i="5" s="1"/>
  <c r="F15" i="5" s="1"/>
  <c r="D24" i="5"/>
  <c r="E24" i="5" s="1"/>
  <c r="F22" i="5" s="1"/>
  <c r="F47" i="5"/>
  <c r="E59" i="5"/>
  <c r="D8" i="5"/>
  <c r="E8" i="5" s="1"/>
  <c r="F6" i="5" s="1"/>
  <c r="D33" i="5"/>
  <c r="E33" i="5" s="1"/>
  <c r="F32" i="5" s="1"/>
  <c r="D41" i="5"/>
  <c r="E41" i="5" s="1"/>
  <c r="F38" i="5" s="1"/>
  <c r="F56" i="5" l="1"/>
  <c r="F55" i="5"/>
  <c r="F13" i="5"/>
  <c r="F14" i="5"/>
  <c r="F21" i="5"/>
  <c r="F31" i="5"/>
  <c r="F30" i="5"/>
  <c r="F23" i="5"/>
  <c r="F7" i="5"/>
  <c r="F39" i="5"/>
  <c r="F5" i="5"/>
  <c r="F40" i="5"/>
</calcChain>
</file>

<file path=xl/sharedStrings.xml><?xml version="1.0" encoding="utf-8"?>
<sst xmlns="http://schemas.openxmlformats.org/spreadsheetml/2006/main" count="108" uniqueCount="24">
  <si>
    <t>№ п/п</t>
  </si>
  <si>
    <t xml:space="preserve">Наименование должности </t>
  </si>
  <si>
    <t>1.</t>
  </si>
  <si>
    <t>Руководитель</t>
  </si>
  <si>
    <t>2.</t>
  </si>
  <si>
    <t>3.</t>
  </si>
  <si>
    <t>Главный бухгалтер</t>
  </si>
  <si>
    <t>ФОТ</t>
  </si>
  <si>
    <t>ОСТАЛЬНЫЕ РАБОТНИКИ</t>
  </si>
  <si>
    <t>ОБЩИЙ ФОТ ПО УЧРЕЖДЕНИЮ</t>
  </si>
  <si>
    <t>СООТНОШЕНИЕ</t>
  </si>
  <si>
    <t>МБУК "ГБ"</t>
  </si>
  <si>
    <t>МБУ ДО ДМШ</t>
  </si>
  <si>
    <t>Заместители руководителя</t>
  </si>
  <si>
    <t>Среднесписочная численность</t>
  </si>
  <si>
    <t>Средняя заработная плата</t>
  </si>
  <si>
    <t>МБУ ДО "Детская музыкальная школа им.В.В.Андреева"</t>
  </si>
  <si>
    <t>МБУ ДО "Детская школа искусств"</t>
  </si>
  <si>
    <t>НГ МАУК "Историко-художественный музейный комплекс"</t>
  </si>
  <si>
    <t>МБУК Театр кукол "Волшебная флейта"</t>
  </si>
  <si>
    <t>МБУК "Городская библиотека"</t>
  </si>
  <si>
    <t>МБУК "Центр национальных культур"</t>
  </si>
  <si>
    <t>МБУК "Культурно-досуговый комплекс"</t>
  </si>
  <si>
    <t>Информация о рассчитываемой за 2018 календарный год среднемесячной заработной платы руководителей, их заместителей и главных бухгалтеров муниципальных учреждений, подведомственных комитету культуры и туризма администрации города Нефтеюганска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</si>
</sst>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/>
    <xf numFmtId="0" fontId="1" fillId="2" borderId="0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5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tabSelected="1" view="pageBreakPreview" topLeftCell="B1" zoomScale="60" zoomScaleNormal="100" workbookViewId="0">
      <selection activeCell="E56" sqref="E56"/>
    </sheetView>
  </sheetViews>
  <sheetFormatPr defaultRowHeight="15.75" x14ac:dyDescent="0.25"/>
  <cols>
    <col min="1" max="1" width="0" style="1" hidden="1" customWidth="1"/>
    <col min="2" max="2" width="35.42578125" style="2" customWidth="1"/>
    <col min="3" max="3" width="24" style="2" customWidth="1"/>
    <col min="4" max="4" width="18.7109375" style="2" hidden="1" customWidth="1"/>
    <col min="5" max="5" width="50.28515625" style="2" customWidth="1"/>
    <col min="6" max="6" width="14.7109375" style="1" hidden="1" customWidth="1"/>
    <col min="7" max="7" width="11.5703125" style="1" hidden="1" customWidth="1"/>
    <col min="8" max="8" width="0" style="1" hidden="1" customWidth="1"/>
    <col min="9" max="9" width="11.42578125" style="1" hidden="1" customWidth="1"/>
    <col min="10" max="10" width="11" style="1" hidden="1" customWidth="1"/>
    <col min="11" max="11" width="16.28515625" style="1" hidden="1" customWidth="1"/>
    <col min="12" max="12" width="17" style="1" hidden="1" customWidth="1"/>
    <col min="13" max="13" width="9.140625" style="1"/>
  </cols>
  <sheetData>
    <row r="1" spans="1:13" s="9" customFormat="1" ht="90" customHeight="1" x14ac:dyDescent="0.25">
      <c r="A1" s="40" t="s">
        <v>23</v>
      </c>
      <c r="B1" s="40"/>
      <c r="C1" s="40"/>
      <c r="D1" s="40"/>
      <c r="E1" s="40"/>
      <c r="F1" s="10"/>
      <c r="G1" s="2"/>
      <c r="H1" s="2"/>
      <c r="I1" s="2"/>
      <c r="J1" s="2"/>
      <c r="K1" s="2"/>
      <c r="L1" s="2"/>
      <c r="M1" s="2"/>
    </row>
    <row r="2" spans="1:13" s="9" customForma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9" customFormat="1" x14ac:dyDescent="0.25">
      <c r="A3" s="43" t="s">
        <v>22</v>
      </c>
      <c r="B3" s="43"/>
      <c r="C3" s="43"/>
      <c r="D3" s="43"/>
      <c r="E3" s="43"/>
      <c r="F3" s="2"/>
      <c r="G3" s="2"/>
      <c r="H3" s="2"/>
      <c r="I3" s="2"/>
      <c r="J3" s="2"/>
      <c r="K3" s="2"/>
      <c r="L3" s="2"/>
      <c r="M3" s="2"/>
    </row>
    <row r="4" spans="1:13" s="9" customFormat="1" ht="82.5" customHeight="1" x14ac:dyDescent="0.25">
      <c r="A4" s="24" t="s">
        <v>0</v>
      </c>
      <c r="B4" s="24" t="s">
        <v>1</v>
      </c>
      <c r="C4" s="24" t="s">
        <v>14</v>
      </c>
      <c r="D4" s="24" t="s">
        <v>7</v>
      </c>
      <c r="E4" s="24" t="s">
        <v>15</v>
      </c>
      <c r="F4" s="18" t="s">
        <v>10</v>
      </c>
      <c r="G4" s="3">
        <v>213</v>
      </c>
      <c r="H4" s="11"/>
      <c r="I4" s="42">
        <v>6</v>
      </c>
      <c r="J4" s="11"/>
      <c r="K4" s="11"/>
      <c r="L4" s="11"/>
      <c r="M4" s="2"/>
    </row>
    <row r="5" spans="1:13" s="9" customFormat="1" ht="21.75" customHeight="1" x14ac:dyDescent="0.25">
      <c r="A5" s="24" t="s">
        <v>2</v>
      </c>
      <c r="B5" s="24" t="s">
        <v>3</v>
      </c>
      <c r="C5" s="25">
        <v>1</v>
      </c>
      <c r="D5" s="26"/>
      <c r="E5" s="27">
        <v>256019.29</v>
      </c>
      <c r="F5" s="19">
        <f>E5/E8</f>
        <v>5.426705498958091</v>
      </c>
      <c r="G5" s="12">
        <v>0</v>
      </c>
      <c r="H5" s="13"/>
      <c r="I5" s="42"/>
      <c r="J5" s="13"/>
      <c r="K5" s="14"/>
      <c r="L5" s="14"/>
      <c r="M5" s="2"/>
    </row>
    <row r="6" spans="1:13" s="9" customFormat="1" ht="34.5" customHeight="1" x14ac:dyDescent="0.25">
      <c r="A6" s="24" t="s">
        <v>4</v>
      </c>
      <c r="B6" s="24" t="s">
        <v>13</v>
      </c>
      <c r="C6" s="25">
        <v>3</v>
      </c>
      <c r="D6" s="26"/>
      <c r="E6" s="27">
        <v>170079.66</v>
      </c>
      <c r="F6" s="19">
        <f>E6/E8</f>
        <v>3.6050886094673662</v>
      </c>
      <c r="G6" s="12">
        <v>0</v>
      </c>
      <c r="H6" s="13"/>
      <c r="I6" s="42"/>
      <c r="J6" s="13"/>
      <c r="K6" s="14"/>
      <c r="L6" s="14"/>
      <c r="M6" s="2"/>
    </row>
    <row r="7" spans="1:13" s="9" customFormat="1" ht="24.75" customHeight="1" x14ac:dyDescent="0.25">
      <c r="A7" s="24" t="s">
        <v>5</v>
      </c>
      <c r="B7" s="24" t="s">
        <v>6</v>
      </c>
      <c r="C7" s="25">
        <v>1</v>
      </c>
      <c r="D7" s="26"/>
      <c r="E7" s="27">
        <v>145030.73000000001</v>
      </c>
      <c r="F7" s="19">
        <f>E7/E8</f>
        <v>3.0741396869310362</v>
      </c>
      <c r="G7" s="12">
        <v>0</v>
      </c>
      <c r="H7" s="13"/>
      <c r="I7" s="42"/>
      <c r="J7" s="13"/>
      <c r="K7" s="14"/>
      <c r="L7" s="14"/>
      <c r="M7" s="2"/>
    </row>
    <row r="8" spans="1:13" s="9" customFormat="1" ht="37.5" hidden="1" x14ac:dyDescent="0.25">
      <c r="A8" s="28">
        <v>4</v>
      </c>
      <c r="B8" s="24" t="s">
        <v>8</v>
      </c>
      <c r="C8" s="29">
        <f>C9-C7-C6-C5</f>
        <v>130.9</v>
      </c>
      <c r="D8" s="30">
        <f>D9-D7-D6-D5</f>
        <v>74106675</v>
      </c>
      <c r="E8" s="27">
        <f t="shared" ref="E8:E9" si="0">D8/C8/12</f>
        <v>47177.664247517183</v>
      </c>
      <c r="F8" s="20"/>
      <c r="G8" s="5"/>
      <c r="H8" s="16"/>
      <c r="I8" s="42"/>
      <c r="J8" s="16"/>
      <c r="K8" s="16"/>
      <c r="L8" s="16"/>
      <c r="M8" s="2"/>
    </row>
    <row r="9" spans="1:13" s="9" customFormat="1" ht="34.5" hidden="1" customHeight="1" x14ac:dyDescent="0.25">
      <c r="A9" s="31">
        <v>5</v>
      </c>
      <c r="B9" s="32" t="s">
        <v>9</v>
      </c>
      <c r="C9" s="33">
        <f>108.4+27.5</f>
        <v>135.9</v>
      </c>
      <c r="D9" s="34">
        <f>74271683-G9</f>
        <v>74106675</v>
      </c>
      <c r="E9" s="35">
        <f t="shared" si="0"/>
        <v>45441.915011037527</v>
      </c>
      <c r="F9" s="21"/>
      <c r="G9" s="7">
        <v>165008</v>
      </c>
      <c r="H9" s="16"/>
      <c r="I9" s="42"/>
      <c r="J9" s="16"/>
      <c r="K9" s="16"/>
      <c r="L9" s="16"/>
      <c r="M9" s="2"/>
    </row>
    <row r="10" spans="1:13" s="9" customFormat="1" ht="18.75" hidden="1" x14ac:dyDescent="0.3">
      <c r="A10" s="36"/>
      <c r="B10" s="36"/>
      <c r="C10" s="36"/>
      <c r="D10" s="36"/>
      <c r="E10" s="36"/>
      <c r="F10" s="2"/>
      <c r="G10" s="2"/>
      <c r="H10" s="2"/>
      <c r="I10" s="2"/>
      <c r="J10" s="2"/>
      <c r="K10" s="2"/>
      <c r="L10" s="2"/>
      <c r="M10" s="2"/>
    </row>
    <row r="11" spans="1:13" s="9" customFormat="1" ht="18.75" x14ac:dyDescent="0.3">
      <c r="A11" s="41" t="s">
        <v>21</v>
      </c>
      <c r="B11" s="41"/>
      <c r="C11" s="41"/>
      <c r="D11" s="41"/>
      <c r="E11" s="41"/>
      <c r="F11" s="2"/>
      <c r="G11" s="2"/>
      <c r="H11" s="2"/>
      <c r="I11" s="2"/>
      <c r="J11" s="2"/>
      <c r="K11" s="2"/>
      <c r="L11" s="2"/>
      <c r="M11" s="2"/>
    </row>
    <row r="12" spans="1:13" s="9" customFormat="1" ht="82.5" customHeight="1" x14ac:dyDescent="0.25">
      <c r="A12" s="24" t="s">
        <v>0</v>
      </c>
      <c r="B12" s="24" t="s">
        <v>1</v>
      </c>
      <c r="C12" s="24" t="s">
        <v>14</v>
      </c>
      <c r="D12" s="24" t="s">
        <v>7</v>
      </c>
      <c r="E12" s="24" t="s">
        <v>15</v>
      </c>
      <c r="F12" s="18" t="s">
        <v>10</v>
      </c>
      <c r="G12" s="3">
        <v>213</v>
      </c>
      <c r="H12" s="11"/>
      <c r="I12" s="42">
        <v>5</v>
      </c>
      <c r="J12" s="11"/>
      <c r="K12" s="11"/>
      <c r="L12" s="11"/>
      <c r="M12" s="2"/>
    </row>
    <row r="13" spans="1:13" s="9" customFormat="1" ht="21.75" customHeight="1" x14ac:dyDescent="0.25">
      <c r="A13" s="24" t="s">
        <v>2</v>
      </c>
      <c r="B13" s="24" t="s">
        <v>3</v>
      </c>
      <c r="C13" s="26">
        <v>1</v>
      </c>
      <c r="D13" s="26"/>
      <c r="E13" s="27">
        <v>118643</v>
      </c>
      <c r="F13" s="19">
        <f>E13/E16</f>
        <v>2.3384058892926394</v>
      </c>
      <c r="G13" s="12">
        <v>11033.7</v>
      </c>
      <c r="H13" s="13"/>
      <c r="I13" s="42"/>
      <c r="J13" s="13"/>
      <c r="K13" s="14"/>
      <c r="L13" s="14"/>
      <c r="M13" s="2"/>
    </row>
    <row r="14" spans="1:13" s="9" customFormat="1" ht="34.5" customHeight="1" x14ac:dyDescent="0.25">
      <c r="A14" s="24" t="s">
        <v>4</v>
      </c>
      <c r="B14" s="24" t="s">
        <v>13</v>
      </c>
      <c r="C14" s="26">
        <v>2</v>
      </c>
      <c r="D14" s="26"/>
      <c r="E14" s="27">
        <v>122033.84</v>
      </c>
      <c r="F14" s="19">
        <f>E14/E16</f>
        <v>2.4052379841119631</v>
      </c>
      <c r="G14" s="12">
        <v>0</v>
      </c>
      <c r="H14" s="13"/>
      <c r="I14" s="42"/>
      <c r="J14" s="13"/>
      <c r="K14" s="14"/>
      <c r="L14" s="14"/>
      <c r="M14" s="2"/>
    </row>
    <row r="15" spans="1:13" s="9" customFormat="1" ht="24.75" customHeight="1" x14ac:dyDescent="0.25">
      <c r="A15" s="24" t="s">
        <v>5</v>
      </c>
      <c r="B15" s="24" t="s">
        <v>6</v>
      </c>
      <c r="C15" s="26">
        <v>0.9</v>
      </c>
      <c r="D15" s="26"/>
      <c r="E15" s="27">
        <v>97616</v>
      </c>
      <c r="F15" s="19">
        <f>E15/E16</f>
        <v>1.9239721626154958</v>
      </c>
      <c r="G15" s="12">
        <v>1664.34</v>
      </c>
      <c r="H15" s="13"/>
      <c r="I15" s="42"/>
      <c r="J15" s="13"/>
      <c r="K15" s="14"/>
      <c r="L15" s="14"/>
      <c r="M15" s="2"/>
    </row>
    <row r="16" spans="1:13" s="9" customFormat="1" ht="37.5" hidden="1" x14ac:dyDescent="0.25">
      <c r="A16" s="28">
        <v>4</v>
      </c>
      <c r="B16" s="24" t="s">
        <v>8</v>
      </c>
      <c r="C16" s="30">
        <f>C17-C15-C14-C13</f>
        <v>36.6</v>
      </c>
      <c r="D16" s="30">
        <f>D17-D15-D14-D13</f>
        <v>22283559</v>
      </c>
      <c r="E16" s="27">
        <f t="shared" ref="E16:E17" si="1">D16/C16/12</f>
        <v>50736.700819672136</v>
      </c>
      <c r="F16" s="22"/>
      <c r="G16" s="5"/>
      <c r="H16" s="16"/>
      <c r="I16" s="42"/>
      <c r="J16" s="16"/>
      <c r="K16" s="16"/>
      <c r="L16" s="16"/>
      <c r="M16" s="2"/>
    </row>
    <row r="17" spans="1:13" s="9" customFormat="1" ht="37.5" hidden="1" x14ac:dyDescent="0.25">
      <c r="A17" s="31">
        <v>5</v>
      </c>
      <c r="B17" s="32" t="s">
        <v>9</v>
      </c>
      <c r="C17" s="34">
        <f>32.9+7.6</f>
        <v>40.5</v>
      </c>
      <c r="D17" s="34">
        <f>22364629-G17</f>
        <v>22283559</v>
      </c>
      <c r="E17" s="35">
        <f t="shared" si="1"/>
        <v>45850.944444444445</v>
      </c>
      <c r="F17" s="22"/>
      <c r="G17" s="7">
        <v>81070</v>
      </c>
      <c r="H17" s="16"/>
      <c r="I17" s="42"/>
      <c r="J17" s="16"/>
      <c r="K17" s="16"/>
      <c r="L17" s="16"/>
      <c r="M17" s="2"/>
    </row>
    <row r="18" spans="1:13" s="9" customFormat="1" ht="18.75" hidden="1" x14ac:dyDescent="0.3">
      <c r="A18" s="36"/>
      <c r="B18" s="36"/>
      <c r="C18" s="36"/>
      <c r="D18" s="36"/>
      <c r="E18" s="36"/>
      <c r="F18" s="2"/>
      <c r="G18" s="2"/>
      <c r="H18" s="2"/>
      <c r="I18" s="2"/>
      <c r="J18" s="2"/>
      <c r="K18" s="2"/>
      <c r="L18" s="2"/>
      <c r="M18" s="2"/>
    </row>
    <row r="19" spans="1:13" s="9" customFormat="1" ht="18.75" x14ac:dyDescent="0.3">
      <c r="A19" s="37" t="s">
        <v>11</v>
      </c>
      <c r="B19" s="41" t="s">
        <v>20</v>
      </c>
      <c r="C19" s="41"/>
      <c r="D19" s="41"/>
      <c r="E19" s="41"/>
      <c r="F19" s="2"/>
      <c r="G19" s="2"/>
      <c r="H19" s="2"/>
      <c r="I19" s="2"/>
      <c r="J19" s="2"/>
      <c r="K19" s="2"/>
      <c r="L19" s="2"/>
      <c r="M19" s="2"/>
    </row>
    <row r="20" spans="1:13" s="9" customFormat="1" ht="82.5" customHeight="1" x14ac:dyDescent="0.25">
      <c r="A20" s="24" t="s">
        <v>0</v>
      </c>
      <c r="B20" s="24" t="s">
        <v>1</v>
      </c>
      <c r="C20" s="24" t="s">
        <v>14</v>
      </c>
      <c r="D20" s="24" t="s">
        <v>7</v>
      </c>
      <c r="E20" s="24" t="s">
        <v>15</v>
      </c>
      <c r="F20" s="18" t="s">
        <v>10</v>
      </c>
      <c r="G20" s="3">
        <v>213</v>
      </c>
      <c r="H20" s="11"/>
      <c r="I20" s="42">
        <v>5</v>
      </c>
      <c r="J20" s="11"/>
      <c r="K20" s="11"/>
      <c r="L20" s="11"/>
      <c r="M20" s="2"/>
    </row>
    <row r="21" spans="1:13" s="9" customFormat="1" ht="21.75" customHeight="1" x14ac:dyDescent="0.25">
      <c r="A21" s="24" t="s">
        <v>2</v>
      </c>
      <c r="B21" s="24" t="s">
        <v>3</v>
      </c>
      <c r="C21" s="26">
        <v>1</v>
      </c>
      <c r="D21" s="26"/>
      <c r="E21" s="27">
        <v>168822</v>
      </c>
      <c r="F21" s="19">
        <f>E21/E24</f>
        <v>2.9879856826524942</v>
      </c>
      <c r="G21" s="12">
        <v>0</v>
      </c>
      <c r="H21" s="13"/>
      <c r="I21" s="42"/>
      <c r="J21" s="13"/>
      <c r="K21" s="14"/>
      <c r="L21" s="14"/>
      <c r="M21" s="2"/>
    </row>
    <row r="22" spans="1:13" s="9" customFormat="1" ht="34.5" customHeight="1" x14ac:dyDescent="0.25">
      <c r="A22" s="24" t="s">
        <v>4</v>
      </c>
      <c r="B22" s="24" t="s">
        <v>13</v>
      </c>
      <c r="C22" s="26">
        <v>2.9</v>
      </c>
      <c r="D22" s="26"/>
      <c r="E22" s="27">
        <v>113272.99</v>
      </c>
      <c r="F22" s="19">
        <f>E22/E24</f>
        <v>2.0048220750331072</v>
      </c>
      <c r="G22" s="12">
        <v>0</v>
      </c>
      <c r="H22" s="13"/>
      <c r="I22" s="42"/>
      <c r="J22" s="13"/>
      <c r="K22" s="14"/>
      <c r="L22" s="14"/>
      <c r="M22" s="2"/>
    </row>
    <row r="23" spans="1:13" s="9" customFormat="1" ht="24.75" customHeight="1" x14ac:dyDescent="0.25">
      <c r="A23" s="24" t="s">
        <v>5</v>
      </c>
      <c r="B23" s="24" t="s">
        <v>6</v>
      </c>
      <c r="C23" s="26">
        <v>1</v>
      </c>
      <c r="D23" s="26"/>
      <c r="E23" s="27">
        <v>115850</v>
      </c>
      <c r="F23" s="19">
        <f>E23/E24</f>
        <v>2.0504326529438788</v>
      </c>
      <c r="G23" s="12">
        <v>0</v>
      </c>
      <c r="H23" s="13"/>
      <c r="I23" s="42"/>
      <c r="J23" s="13"/>
      <c r="K23" s="14"/>
      <c r="L23" s="14"/>
      <c r="M23" s="2"/>
    </row>
    <row r="24" spans="1:13" s="9" customFormat="1" ht="37.5" hidden="1" x14ac:dyDescent="0.3">
      <c r="A24" s="38">
        <v>4</v>
      </c>
      <c r="B24" s="24" t="s">
        <v>8</v>
      </c>
      <c r="C24" s="30">
        <f>C25-C23-C22-C21</f>
        <v>78.8</v>
      </c>
      <c r="D24" s="30">
        <f>D25-D23-D22-D21</f>
        <v>53426656</v>
      </c>
      <c r="E24" s="27">
        <f t="shared" ref="E24:E25" si="2">D24/C24/12</f>
        <v>56500.270727580377</v>
      </c>
      <c r="F24" s="23"/>
      <c r="G24" s="5"/>
      <c r="H24" s="16"/>
      <c r="I24" s="42"/>
      <c r="J24" s="16"/>
      <c r="K24" s="16"/>
      <c r="L24" s="16"/>
      <c r="M24" s="2"/>
    </row>
    <row r="25" spans="1:13" s="9" customFormat="1" ht="37.5" hidden="1" x14ac:dyDescent="0.3">
      <c r="A25" s="39">
        <v>5</v>
      </c>
      <c r="B25" s="32" t="s">
        <v>9</v>
      </c>
      <c r="C25" s="34">
        <f>81+2.7</f>
        <v>83.7</v>
      </c>
      <c r="D25" s="34">
        <f>53578264-G25</f>
        <v>53426656</v>
      </c>
      <c r="E25" s="35">
        <f t="shared" si="2"/>
        <v>53192.608522500996</v>
      </c>
      <c r="F25" s="22"/>
      <c r="G25" s="7">
        <v>151608</v>
      </c>
      <c r="H25" s="16"/>
      <c r="I25" s="42"/>
      <c r="J25" s="16"/>
      <c r="K25" s="16"/>
      <c r="L25" s="16"/>
      <c r="M25" s="2"/>
    </row>
    <row r="26" spans="1:13" s="9" customFormat="1" ht="18.75" hidden="1" x14ac:dyDescent="0.3">
      <c r="A26" s="36"/>
      <c r="B26" s="36"/>
      <c r="C26" s="36"/>
      <c r="D26" s="36"/>
      <c r="E26" s="36"/>
      <c r="F26" s="2"/>
      <c r="G26" s="2"/>
      <c r="H26" s="2"/>
      <c r="I26" s="2"/>
      <c r="J26" s="2"/>
      <c r="K26" s="2"/>
      <c r="L26" s="2"/>
      <c r="M26" s="2"/>
    </row>
    <row r="27" spans="1:13" s="9" customFormat="1" ht="18.75" hidden="1" x14ac:dyDescent="0.3">
      <c r="A27" s="36"/>
      <c r="B27" s="36"/>
      <c r="C27" s="36"/>
      <c r="D27" s="36"/>
      <c r="E27" s="36"/>
      <c r="F27" s="2"/>
      <c r="G27" s="2"/>
      <c r="H27" s="2"/>
      <c r="I27" s="2"/>
      <c r="J27" s="2"/>
      <c r="K27" s="2"/>
      <c r="L27" s="2"/>
      <c r="M27" s="2"/>
    </row>
    <row r="28" spans="1:13" s="9" customFormat="1" ht="18.75" x14ac:dyDescent="0.3">
      <c r="A28" s="41" t="s">
        <v>19</v>
      </c>
      <c r="B28" s="41"/>
      <c r="C28" s="41"/>
      <c r="D28" s="41"/>
      <c r="E28" s="41"/>
      <c r="F28" s="2"/>
      <c r="G28" s="2"/>
      <c r="H28" s="2"/>
      <c r="I28" s="2"/>
      <c r="J28" s="2"/>
      <c r="K28" s="2"/>
      <c r="L28" s="2"/>
      <c r="M28" s="2"/>
    </row>
    <row r="29" spans="1:13" s="9" customFormat="1" ht="82.5" customHeight="1" x14ac:dyDescent="0.25">
      <c r="A29" s="24" t="s">
        <v>0</v>
      </c>
      <c r="B29" s="24" t="s">
        <v>1</v>
      </c>
      <c r="C29" s="24" t="s">
        <v>14</v>
      </c>
      <c r="D29" s="24" t="s">
        <v>7</v>
      </c>
      <c r="E29" s="24" t="s">
        <v>15</v>
      </c>
      <c r="F29" s="18" t="s">
        <v>10</v>
      </c>
      <c r="G29" s="3">
        <v>213</v>
      </c>
      <c r="H29" s="11"/>
      <c r="I29" s="42">
        <v>5</v>
      </c>
      <c r="J29" s="11"/>
      <c r="K29" s="11"/>
      <c r="L29" s="11"/>
      <c r="M29" s="2"/>
    </row>
    <row r="30" spans="1:13" s="9" customFormat="1" ht="21.75" customHeight="1" x14ac:dyDescent="0.25">
      <c r="A30" s="24" t="s">
        <v>2</v>
      </c>
      <c r="B30" s="24" t="s">
        <v>3</v>
      </c>
      <c r="C30" s="26">
        <v>1</v>
      </c>
      <c r="D30" s="26"/>
      <c r="E30" s="27">
        <v>168577</v>
      </c>
      <c r="F30" s="19">
        <f>E30/E33</f>
        <v>2.932266236294891</v>
      </c>
      <c r="G30" s="12">
        <v>5704.1</v>
      </c>
      <c r="H30" s="13"/>
      <c r="I30" s="42"/>
      <c r="J30" s="13"/>
      <c r="K30" s="14"/>
      <c r="L30" s="14"/>
      <c r="M30" s="2"/>
    </row>
    <row r="31" spans="1:13" s="9" customFormat="1" ht="34.5" customHeight="1" x14ac:dyDescent="0.25">
      <c r="A31" s="24" t="s">
        <v>4</v>
      </c>
      <c r="B31" s="24" t="s">
        <v>13</v>
      </c>
      <c r="C31" s="26">
        <v>2</v>
      </c>
      <c r="D31" s="26"/>
      <c r="E31" s="27">
        <v>156453.29999999999</v>
      </c>
      <c r="F31" s="19">
        <f>E31/E33</f>
        <v>2.7213838729299691</v>
      </c>
      <c r="G31" s="12">
        <v>5704.1</v>
      </c>
      <c r="H31" s="13"/>
      <c r="I31" s="42"/>
      <c r="J31" s="13"/>
      <c r="K31" s="14"/>
      <c r="L31" s="14"/>
      <c r="M31" s="2"/>
    </row>
    <row r="32" spans="1:13" s="9" customFormat="1" ht="24.75" customHeight="1" x14ac:dyDescent="0.25">
      <c r="A32" s="24" t="s">
        <v>5</v>
      </c>
      <c r="B32" s="24" t="s">
        <v>6</v>
      </c>
      <c r="C32" s="26">
        <v>1</v>
      </c>
      <c r="D32" s="26"/>
      <c r="E32" s="27">
        <v>150081.65</v>
      </c>
      <c r="F32" s="19">
        <f>E32/E33</f>
        <v>2.6105539604004528</v>
      </c>
      <c r="G32" s="12">
        <v>0</v>
      </c>
      <c r="H32" s="13"/>
      <c r="I32" s="42"/>
      <c r="J32" s="13"/>
      <c r="K32" s="14"/>
      <c r="L32" s="14"/>
      <c r="M32" s="2"/>
    </row>
    <row r="33" spans="1:13" s="9" customFormat="1" ht="37.5" hidden="1" x14ac:dyDescent="0.3">
      <c r="A33" s="38">
        <v>4</v>
      </c>
      <c r="B33" s="24" t="s">
        <v>8</v>
      </c>
      <c r="C33" s="30">
        <f>C34-C32-C31-C30</f>
        <v>40</v>
      </c>
      <c r="D33" s="30">
        <f>D34-D32-D31-D30</f>
        <v>27595366</v>
      </c>
      <c r="E33" s="27">
        <f t="shared" ref="E33:E34" si="3">D33/C33/12</f>
        <v>57490.345833333333</v>
      </c>
      <c r="F33" s="22"/>
      <c r="G33" s="5"/>
      <c r="H33" s="16"/>
      <c r="I33" s="42"/>
      <c r="J33" s="16"/>
      <c r="K33" s="16"/>
      <c r="L33" s="16"/>
      <c r="M33" s="2"/>
    </row>
    <row r="34" spans="1:13" s="9" customFormat="1" ht="37.5" hidden="1" x14ac:dyDescent="0.3">
      <c r="A34" s="39">
        <v>5</v>
      </c>
      <c r="B34" s="32" t="s">
        <v>9</v>
      </c>
      <c r="C34" s="34">
        <f>42+2</f>
        <v>44</v>
      </c>
      <c r="D34" s="34">
        <f>27691874-G34</f>
        <v>27595366</v>
      </c>
      <c r="E34" s="35">
        <f t="shared" si="3"/>
        <v>52263.950757575753</v>
      </c>
      <c r="F34" s="22"/>
      <c r="G34" s="7">
        <v>96508</v>
      </c>
      <c r="H34" s="16"/>
      <c r="I34" s="42"/>
      <c r="J34" s="16"/>
      <c r="K34" s="16"/>
      <c r="L34" s="16"/>
      <c r="M34" s="2"/>
    </row>
    <row r="35" spans="1:13" s="9" customFormat="1" ht="18.75" hidden="1" x14ac:dyDescent="0.3">
      <c r="A35" s="36"/>
      <c r="B35" s="36"/>
      <c r="C35" s="36"/>
      <c r="D35" s="36"/>
      <c r="E35" s="36"/>
      <c r="F35" s="2"/>
      <c r="G35" s="2"/>
      <c r="H35" s="2"/>
      <c r="I35" s="2"/>
      <c r="J35" s="2"/>
      <c r="K35" s="2"/>
      <c r="L35" s="2"/>
      <c r="M35" s="2"/>
    </row>
    <row r="36" spans="1:13" s="9" customFormat="1" ht="18.75" x14ac:dyDescent="0.3">
      <c r="A36" s="41" t="s">
        <v>18</v>
      </c>
      <c r="B36" s="41"/>
      <c r="C36" s="41"/>
      <c r="D36" s="41"/>
      <c r="E36" s="41"/>
      <c r="F36" s="2"/>
      <c r="G36" s="2"/>
      <c r="H36" s="2"/>
      <c r="I36" s="2"/>
      <c r="J36" s="2"/>
      <c r="K36" s="2"/>
      <c r="L36" s="2"/>
      <c r="M36" s="2"/>
    </row>
    <row r="37" spans="1:13" s="9" customFormat="1" ht="82.5" customHeight="1" x14ac:dyDescent="0.25">
      <c r="A37" s="24" t="s">
        <v>0</v>
      </c>
      <c r="B37" s="24" t="s">
        <v>1</v>
      </c>
      <c r="C37" s="24" t="s">
        <v>14</v>
      </c>
      <c r="D37" s="24" t="s">
        <v>7</v>
      </c>
      <c r="E37" s="24" t="s">
        <v>15</v>
      </c>
      <c r="F37" s="18" t="s">
        <v>10</v>
      </c>
      <c r="G37" s="3">
        <v>213</v>
      </c>
      <c r="H37" s="11"/>
      <c r="I37" s="42">
        <v>5</v>
      </c>
      <c r="J37" s="11"/>
      <c r="K37" s="11"/>
      <c r="L37" s="11"/>
      <c r="M37" s="2"/>
    </row>
    <row r="38" spans="1:13" s="9" customFormat="1" ht="21.75" customHeight="1" x14ac:dyDescent="0.25">
      <c r="A38" s="24" t="s">
        <v>2</v>
      </c>
      <c r="B38" s="24" t="s">
        <v>3</v>
      </c>
      <c r="C38" s="26">
        <v>1</v>
      </c>
      <c r="D38" s="26"/>
      <c r="E38" s="27">
        <v>168369</v>
      </c>
      <c r="F38" s="19">
        <f>E38/E41</f>
        <v>2.7618953922363434</v>
      </c>
      <c r="G38" s="12">
        <v>0</v>
      </c>
      <c r="H38" s="13"/>
      <c r="I38" s="42"/>
      <c r="J38" s="13"/>
      <c r="K38" s="14"/>
      <c r="L38" s="14"/>
      <c r="M38" s="2"/>
    </row>
    <row r="39" spans="1:13" s="9" customFormat="1" ht="34.5" customHeight="1" x14ac:dyDescent="0.25">
      <c r="A39" s="24" t="s">
        <v>4</v>
      </c>
      <c r="B39" s="24" t="s">
        <v>13</v>
      </c>
      <c r="C39" s="26">
        <v>2</v>
      </c>
      <c r="D39" s="26"/>
      <c r="E39" s="27">
        <v>132854.20000000001</v>
      </c>
      <c r="F39" s="19">
        <f>E39/E41</f>
        <v>2.1793168743607532</v>
      </c>
      <c r="G39" s="12">
        <v>0</v>
      </c>
      <c r="H39" s="13"/>
      <c r="I39" s="42"/>
      <c r="J39" s="13"/>
      <c r="K39" s="14"/>
      <c r="L39" s="14"/>
      <c r="M39" s="2"/>
    </row>
    <row r="40" spans="1:13" s="9" customFormat="1" ht="24.75" customHeight="1" x14ac:dyDescent="0.25">
      <c r="A40" s="24" t="s">
        <v>5</v>
      </c>
      <c r="B40" s="24" t="s">
        <v>6</v>
      </c>
      <c r="C40" s="26">
        <v>1</v>
      </c>
      <c r="D40" s="26"/>
      <c r="E40" s="27">
        <v>157725</v>
      </c>
      <c r="F40" s="19">
        <f>E40/E41</f>
        <v>2.5872930927930753</v>
      </c>
      <c r="G40" s="12">
        <v>0</v>
      </c>
      <c r="H40" s="13"/>
      <c r="I40" s="42"/>
      <c r="J40" s="13"/>
      <c r="K40" s="14"/>
      <c r="L40" s="14"/>
      <c r="M40" s="2"/>
    </row>
    <row r="41" spans="1:13" s="9" customFormat="1" ht="55.5" hidden="1" customHeight="1" x14ac:dyDescent="0.3">
      <c r="A41" s="38">
        <v>4</v>
      </c>
      <c r="B41" s="24" t="s">
        <v>8</v>
      </c>
      <c r="C41" s="30">
        <f>C42-C40-C39-C38</f>
        <v>33</v>
      </c>
      <c r="D41" s="30">
        <f>D42-D40-D39-D38</f>
        <v>24140713</v>
      </c>
      <c r="E41" s="27">
        <f t="shared" ref="E41:E42" si="4">D41/C41/12</f>
        <v>60961.396464646466</v>
      </c>
      <c r="F41" s="23"/>
      <c r="G41" s="5"/>
      <c r="H41" s="16"/>
      <c r="I41" s="42"/>
      <c r="J41" s="16"/>
      <c r="K41" s="16"/>
      <c r="L41" s="16"/>
      <c r="M41" s="2"/>
    </row>
    <row r="42" spans="1:13" s="9" customFormat="1" ht="35.25" hidden="1" customHeight="1" x14ac:dyDescent="0.3">
      <c r="A42" s="39">
        <v>5</v>
      </c>
      <c r="B42" s="32" t="s">
        <v>9</v>
      </c>
      <c r="C42" s="34">
        <f>37</f>
        <v>37</v>
      </c>
      <c r="D42" s="34">
        <f>24197750-G42</f>
        <v>24140713</v>
      </c>
      <c r="E42" s="35">
        <f t="shared" si="4"/>
        <v>54370.975225225229</v>
      </c>
      <c r="F42" s="22"/>
      <c r="G42" s="7">
        <v>57037</v>
      </c>
      <c r="H42" s="16"/>
      <c r="I42" s="42"/>
      <c r="J42" s="16"/>
      <c r="K42" s="16"/>
      <c r="L42" s="16"/>
      <c r="M42" s="2"/>
    </row>
    <row r="43" spans="1:13" s="9" customFormat="1" ht="18.75" hidden="1" x14ac:dyDescent="0.3">
      <c r="A43" s="36"/>
      <c r="B43" s="36"/>
      <c r="C43" s="36"/>
      <c r="D43" s="36"/>
      <c r="E43" s="36"/>
      <c r="F43" s="2"/>
      <c r="G43" s="2"/>
      <c r="H43" s="2"/>
      <c r="I43" s="2"/>
      <c r="J43" s="2"/>
      <c r="K43" s="2"/>
      <c r="L43" s="2"/>
      <c r="M43" s="2"/>
    </row>
    <row r="44" spans="1:13" s="9" customFormat="1" ht="18.75" hidden="1" x14ac:dyDescent="0.3">
      <c r="A44" s="36"/>
      <c r="B44" s="36"/>
      <c r="C44" s="36"/>
      <c r="D44" s="36"/>
      <c r="E44" s="36"/>
      <c r="F44" s="2"/>
      <c r="G44" s="2"/>
      <c r="H44" s="2"/>
      <c r="I44" s="2"/>
      <c r="J44" s="2"/>
      <c r="K44" s="2"/>
      <c r="L44" s="2"/>
      <c r="M44" s="2"/>
    </row>
    <row r="45" spans="1:13" s="9" customFormat="1" ht="18.75" x14ac:dyDescent="0.3">
      <c r="A45" s="41" t="s">
        <v>17</v>
      </c>
      <c r="B45" s="41"/>
      <c r="C45" s="41"/>
      <c r="D45" s="41"/>
      <c r="E45" s="41"/>
      <c r="F45" s="2"/>
      <c r="G45" s="2"/>
      <c r="H45" s="2"/>
      <c r="I45" s="2"/>
      <c r="J45" s="2"/>
      <c r="K45" s="2"/>
      <c r="L45" s="2"/>
      <c r="M45" s="2"/>
    </row>
    <row r="46" spans="1:13" s="9" customFormat="1" ht="82.5" customHeight="1" x14ac:dyDescent="0.25">
      <c r="A46" s="24" t="s">
        <v>0</v>
      </c>
      <c r="B46" s="24" t="s">
        <v>1</v>
      </c>
      <c r="C46" s="24" t="s">
        <v>14</v>
      </c>
      <c r="D46" s="24" t="s">
        <v>7</v>
      </c>
      <c r="E46" s="24" t="s">
        <v>15</v>
      </c>
      <c r="F46" s="18" t="s">
        <v>10</v>
      </c>
      <c r="G46" s="3">
        <v>213</v>
      </c>
      <c r="H46" s="11"/>
      <c r="I46" s="42">
        <v>4</v>
      </c>
      <c r="J46" s="11"/>
      <c r="K46" s="11"/>
      <c r="L46" s="11"/>
      <c r="M46" s="2"/>
    </row>
    <row r="47" spans="1:13" s="9" customFormat="1" ht="21.75" customHeight="1" x14ac:dyDescent="0.25">
      <c r="A47" s="24" t="s">
        <v>2</v>
      </c>
      <c r="B47" s="24" t="s">
        <v>3</v>
      </c>
      <c r="C47" s="26">
        <v>1</v>
      </c>
      <c r="D47" s="26"/>
      <c r="E47" s="27">
        <v>86247.53</v>
      </c>
      <c r="F47" s="19">
        <f>E47/E50</f>
        <v>1.65536005775867</v>
      </c>
      <c r="G47" s="12">
        <v>5704</v>
      </c>
      <c r="H47" s="13"/>
      <c r="I47" s="42"/>
      <c r="J47" s="13"/>
      <c r="K47" s="14"/>
      <c r="L47" s="14"/>
      <c r="M47" s="2"/>
    </row>
    <row r="48" spans="1:13" s="9" customFormat="1" ht="34.5" customHeight="1" x14ac:dyDescent="0.25">
      <c r="A48" s="24" t="s">
        <v>4</v>
      </c>
      <c r="B48" s="24" t="s">
        <v>13</v>
      </c>
      <c r="C48" s="26">
        <v>6</v>
      </c>
      <c r="D48" s="26"/>
      <c r="E48" s="27">
        <v>67755.27</v>
      </c>
      <c r="F48" s="19">
        <f>E48/E50</f>
        <v>1.3004357070939225</v>
      </c>
      <c r="G48" s="12">
        <v>5704</v>
      </c>
      <c r="H48" s="13"/>
      <c r="I48" s="42"/>
      <c r="J48" s="13"/>
      <c r="K48" s="14"/>
      <c r="L48" s="14"/>
      <c r="M48" s="2"/>
    </row>
    <row r="49" spans="1:13" s="9" customFormat="1" ht="24.75" customHeight="1" x14ac:dyDescent="0.25">
      <c r="A49" s="24" t="s">
        <v>5</v>
      </c>
      <c r="B49" s="24" t="s">
        <v>6</v>
      </c>
      <c r="C49" s="26">
        <v>0.83</v>
      </c>
      <c r="D49" s="26"/>
      <c r="E49" s="27">
        <v>38842.65</v>
      </c>
      <c r="F49" s="19">
        <f>E49/E50</f>
        <v>0.74551203202572658</v>
      </c>
      <c r="G49" s="12"/>
      <c r="H49" s="13"/>
      <c r="I49" s="42"/>
      <c r="J49" s="13"/>
      <c r="K49" s="14"/>
      <c r="L49" s="14"/>
      <c r="M49" s="2"/>
    </row>
    <row r="50" spans="1:13" s="9" customFormat="1" ht="35.25" hidden="1" customHeight="1" x14ac:dyDescent="0.25">
      <c r="A50" s="28">
        <v>4</v>
      </c>
      <c r="B50" s="24" t="s">
        <v>8</v>
      </c>
      <c r="C50" s="30">
        <f>C51-C49-C48-C47</f>
        <v>125.97</v>
      </c>
      <c r="D50" s="30">
        <f>D51-D49-D48-D47</f>
        <v>78759431</v>
      </c>
      <c r="E50" s="27">
        <f t="shared" ref="E50:E51" si="5">D50/C50/12</f>
        <v>52101.975999576622</v>
      </c>
      <c r="F50" s="22"/>
      <c r="G50" s="5"/>
      <c r="H50" s="16"/>
      <c r="I50" s="42"/>
      <c r="J50" s="16"/>
      <c r="K50" s="16"/>
      <c r="L50" s="16"/>
      <c r="M50" s="2"/>
    </row>
    <row r="51" spans="1:13" s="9" customFormat="1" ht="37.5" hidden="1" x14ac:dyDescent="0.25">
      <c r="A51" s="31">
        <v>5</v>
      </c>
      <c r="B51" s="32" t="s">
        <v>9</v>
      </c>
      <c r="C51" s="34">
        <v>133.80000000000001</v>
      </c>
      <c r="D51" s="34">
        <f>78522028+473626-G51</f>
        <v>78759431</v>
      </c>
      <c r="E51" s="35">
        <f t="shared" si="5"/>
        <v>49052.959018435475</v>
      </c>
      <c r="F51" s="22"/>
      <c r="G51" s="7">
        <v>236223</v>
      </c>
      <c r="H51" s="16"/>
      <c r="I51" s="42"/>
      <c r="J51" s="16"/>
      <c r="K51" s="16"/>
      <c r="L51" s="16"/>
      <c r="M51" s="2"/>
    </row>
    <row r="52" spans="1:13" s="9" customFormat="1" ht="18.75" hidden="1" x14ac:dyDescent="0.3">
      <c r="A52" s="36"/>
      <c r="B52" s="36"/>
      <c r="C52" s="36"/>
      <c r="D52" s="36"/>
      <c r="E52" s="36"/>
      <c r="F52" s="2"/>
      <c r="G52" s="2"/>
      <c r="H52" s="2"/>
      <c r="I52" s="2"/>
      <c r="J52" s="2"/>
      <c r="K52" s="2"/>
      <c r="L52" s="2"/>
      <c r="M52" s="2"/>
    </row>
    <row r="53" spans="1:13" s="9" customFormat="1" ht="18.75" x14ac:dyDescent="0.3">
      <c r="A53" s="37" t="s">
        <v>12</v>
      </c>
      <c r="B53" s="41" t="s">
        <v>16</v>
      </c>
      <c r="C53" s="41"/>
      <c r="D53" s="41"/>
      <c r="E53" s="41"/>
      <c r="F53" s="2"/>
      <c r="G53" s="2"/>
      <c r="H53" s="2"/>
      <c r="I53" s="2"/>
      <c r="J53" s="2"/>
      <c r="K53" s="2"/>
      <c r="L53" s="2"/>
      <c r="M53" s="2"/>
    </row>
    <row r="54" spans="1:13" s="9" customFormat="1" ht="82.5" customHeight="1" x14ac:dyDescent="0.25">
      <c r="A54" s="24" t="s">
        <v>0</v>
      </c>
      <c r="B54" s="24" t="s">
        <v>1</v>
      </c>
      <c r="C54" s="24" t="s">
        <v>14</v>
      </c>
      <c r="D54" s="24" t="s">
        <v>7</v>
      </c>
      <c r="E54" s="24" t="s">
        <v>15</v>
      </c>
      <c r="F54" s="18" t="s">
        <v>10</v>
      </c>
      <c r="G54" s="3">
        <v>213</v>
      </c>
      <c r="H54" s="11"/>
      <c r="I54" s="42">
        <v>3</v>
      </c>
      <c r="J54" s="11"/>
      <c r="K54" s="11"/>
      <c r="L54" s="11"/>
      <c r="M54" s="2"/>
    </row>
    <row r="55" spans="1:13" s="9" customFormat="1" ht="21.75" customHeight="1" x14ac:dyDescent="0.25">
      <c r="A55" s="24" t="s">
        <v>2</v>
      </c>
      <c r="B55" s="24" t="s">
        <v>3</v>
      </c>
      <c r="C55" s="26">
        <v>1</v>
      </c>
      <c r="D55" s="26"/>
      <c r="E55" s="27">
        <v>112801</v>
      </c>
      <c r="F55" s="19">
        <f>E55/E58</f>
        <v>1.9604954646808417</v>
      </c>
      <c r="G55" s="12">
        <v>10859</v>
      </c>
      <c r="H55" s="13"/>
      <c r="I55" s="42"/>
      <c r="J55" s="13"/>
      <c r="K55" s="14"/>
      <c r="L55" s="14"/>
      <c r="M55" s="2"/>
    </row>
    <row r="56" spans="1:13" s="9" customFormat="1" ht="34.5" customHeight="1" x14ac:dyDescent="0.25">
      <c r="A56" s="24" t="s">
        <v>4</v>
      </c>
      <c r="B56" s="24" t="s">
        <v>13</v>
      </c>
      <c r="C56" s="26">
        <v>3</v>
      </c>
      <c r="D56" s="26"/>
      <c r="E56" s="27">
        <v>60280.41</v>
      </c>
      <c r="F56" s="19">
        <f>E56/E58</f>
        <v>1.0476810525979527</v>
      </c>
      <c r="G56" s="12">
        <v>5704</v>
      </c>
      <c r="H56" s="13"/>
      <c r="I56" s="42"/>
      <c r="J56" s="13"/>
      <c r="K56" s="14"/>
      <c r="L56" s="14"/>
      <c r="M56" s="2"/>
    </row>
    <row r="57" spans="1:13" s="9" customFormat="1" ht="24.75" customHeight="1" x14ac:dyDescent="0.25">
      <c r="A57" s="24" t="s">
        <v>5</v>
      </c>
      <c r="B57" s="24" t="s">
        <v>6</v>
      </c>
      <c r="C57" s="26">
        <v>1</v>
      </c>
      <c r="D57" s="26"/>
      <c r="E57" s="27">
        <v>66455.95</v>
      </c>
      <c r="F57" s="19">
        <f>E57/E58</f>
        <v>1.155012708894928</v>
      </c>
      <c r="G57" s="12"/>
      <c r="H57" s="13"/>
      <c r="I57" s="42"/>
      <c r="J57" s="13"/>
      <c r="K57" s="14"/>
      <c r="L57" s="14"/>
      <c r="M57" s="2"/>
    </row>
    <row r="58" spans="1:13" s="9" customFormat="1" ht="39.75" hidden="1" customHeight="1" x14ac:dyDescent="0.25">
      <c r="A58" s="15">
        <v>4</v>
      </c>
      <c r="B58" s="3" t="s">
        <v>8</v>
      </c>
      <c r="C58" s="5">
        <f>C59-C57-C56-C55</f>
        <v>67.599999999999994</v>
      </c>
      <c r="D58" s="5">
        <f>D59-D57-D56-D55</f>
        <v>46674003</v>
      </c>
      <c r="E58" s="4">
        <f t="shared" ref="E58:E59" si="6">D58/C58/12</f>
        <v>57536.985946745561</v>
      </c>
      <c r="F58" s="5"/>
      <c r="G58" s="5"/>
      <c r="H58" s="16"/>
      <c r="I58" s="42"/>
      <c r="J58" s="16"/>
      <c r="K58" s="16"/>
      <c r="L58" s="16"/>
      <c r="M58" s="2"/>
    </row>
    <row r="59" spans="1:13" s="9" customFormat="1" ht="36.75" hidden="1" customHeight="1" x14ac:dyDescent="0.25">
      <c r="A59" s="17">
        <v>5</v>
      </c>
      <c r="B59" s="6" t="s">
        <v>9</v>
      </c>
      <c r="C59" s="7">
        <v>72.599999999999994</v>
      </c>
      <c r="D59" s="7">
        <f>46841945-G59</f>
        <v>46674003</v>
      </c>
      <c r="E59" s="8">
        <f t="shared" si="6"/>
        <v>53574.383608815435</v>
      </c>
      <c r="F59" s="7"/>
      <c r="G59" s="7">
        <v>167942</v>
      </c>
      <c r="H59" s="16"/>
      <c r="I59" s="42"/>
      <c r="J59" s="16"/>
      <c r="K59" s="16"/>
      <c r="L59" s="16"/>
      <c r="M59" s="2"/>
    </row>
    <row r="60" spans="1:13" s="9" customFormat="1" hidden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s="9" customFormat="1" hidden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s="9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s="9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s="9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s="9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s="9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s="9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s="9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s="9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s="9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s="9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s="9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s="9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s="9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s="9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s="9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s="9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s="9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s="9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s="9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s="9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s="9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s="9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s="9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s="9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s="9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s="9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</sheetData>
  <mergeCells count="15">
    <mergeCell ref="A1:E1"/>
    <mergeCell ref="B53:E53"/>
    <mergeCell ref="I54:I59"/>
    <mergeCell ref="I4:I9"/>
    <mergeCell ref="A3:E3"/>
    <mergeCell ref="A11:E11"/>
    <mergeCell ref="B19:E19"/>
    <mergeCell ref="I12:I17"/>
    <mergeCell ref="I20:I25"/>
    <mergeCell ref="I29:I34"/>
    <mergeCell ref="I37:I42"/>
    <mergeCell ref="I46:I51"/>
    <mergeCell ref="A28:E28"/>
    <mergeCell ref="A36:E36"/>
    <mergeCell ref="A45:E45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размещения в сети интернет</vt:lpstr>
      <vt:lpstr>'для размещения в сети интернет'!Область_печати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AminovaLE</dc:creator>
  <cp:lastModifiedBy>Наталья Кочкина</cp:lastModifiedBy>
  <cp:lastPrinted>2019-04-30T10:05:38Z</cp:lastPrinted>
  <dcterms:created xsi:type="dcterms:W3CDTF">2018-06-06T05:22:45Z</dcterms:created>
  <dcterms:modified xsi:type="dcterms:W3CDTF">2019-04-30T10:08:09Z</dcterms:modified>
</cp:coreProperties>
</file>