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45" windowWidth="14805" windowHeight="6870"/>
  </bookViews>
  <sheets>
    <sheet name="Таблица 2 финансирование" sheetId="13" r:id="rId1"/>
  </sheets>
  <definedNames>
    <definedName name="_xlnm.Print_Area" localSheetId="0">'Таблица 2 финансирование'!$A$1:$X$169</definedName>
  </definedNames>
  <calcPr calcId="145621"/>
</workbook>
</file>

<file path=xl/calcChain.xml><?xml version="1.0" encoding="utf-8"?>
<calcChain xmlns="http://schemas.openxmlformats.org/spreadsheetml/2006/main">
  <c r="S116" i="13" l="1"/>
  <c r="P13" i="13"/>
  <c r="P12" i="13"/>
  <c r="N116" i="13" l="1"/>
  <c r="K12" i="13"/>
  <c r="P121" i="13" l="1"/>
  <c r="Q121" i="13"/>
  <c r="R121" i="13"/>
  <c r="U130" i="13" l="1"/>
  <c r="E11" i="13"/>
  <c r="AB153" i="13"/>
  <c r="AA153" i="13"/>
  <c r="I136" i="13"/>
  <c r="E128" i="13"/>
  <c r="I116" i="13"/>
  <c r="O102" i="13"/>
  <c r="F33" i="13"/>
  <c r="G33" i="13"/>
  <c r="H33" i="13"/>
  <c r="K33" i="13"/>
  <c r="L33" i="13"/>
  <c r="M33" i="13"/>
  <c r="N33" i="13"/>
  <c r="P33" i="13"/>
  <c r="Q33" i="13"/>
  <c r="R33" i="13"/>
  <c r="S33" i="13"/>
  <c r="U33" i="13"/>
  <c r="W33" i="13"/>
  <c r="X33" i="13"/>
  <c r="F37" i="13"/>
  <c r="F31" i="13" s="1"/>
  <c r="F29" i="13" s="1"/>
  <c r="G37" i="13"/>
  <c r="G31" i="13" s="1"/>
  <c r="G29" i="13" s="1"/>
  <c r="H37" i="13"/>
  <c r="H31" i="13" s="1"/>
  <c r="H29" i="13" s="1"/>
  <c r="I37" i="13"/>
  <c r="I31" i="13" s="1"/>
  <c r="I29" i="13" s="1"/>
  <c r="J37" i="13"/>
  <c r="J31" i="13" s="1"/>
  <c r="K37" i="13"/>
  <c r="K31" i="13" s="1"/>
  <c r="K29" i="13" s="1"/>
  <c r="L37" i="13"/>
  <c r="L31" i="13" s="1"/>
  <c r="L29" i="13" s="1"/>
  <c r="M37" i="13"/>
  <c r="M31" i="13" s="1"/>
  <c r="M29" i="13" s="1"/>
  <c r="N37" i="13"/>
  <c r="N31" i="13" s="1"/>
  <c r="N29" i="13" s="1"/>
  <c r="O37" i="13"/>
  <c r="O31" i="13" s="1"/>
  <c r="P37" i="13"/>
  <c r="P31" i="13" s="1"/>
  <c r="P29" i="13" s="1"/>
  <c r="Q37" i="13"/>
  <c r="Q31" i="13" s="1"/>
  <c r="Q29" i="13" s="1"/>
  <c r="R37" i="13"/>
  <c r="R31" i="13" s="1"/>
  <c r="R29" i="13" s="1"/>
  <c r="S37" i="13"/>
  <c r="S31" i="13" s="1"/>
  <c r="S29" i="13" s="1"/>
  <c r="T37" i="13"/>
  <c r="T31" i="13" s="1"/>
  <c r="U37" i="13"/>
  <c r="U31" i="13" s="1"/>
  <c r="U29" i="13" s="1"/>
  <c r="V37" i="13"/>
  <c r="V31" i="13" s="1"/>
  <c r="W37" i="13"/>
  <c r="W31" i="13" s="1"/>
  <c r="W29" i="13" s="1"/>
  <c r="X37" i="13"/>
  <c r="X31" i="13" s="1"/>
  <c r="X29" i="13" s="1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38" i="13"/>
  <c r="I60" i="13"/>
  <c r="I35" i="13" s="1"/>
  <c r="I33" i="13" s="1"/>
  <c r="I62" i="13"/>
  <c r="E62" i="13" s="1"/>
  <c r="E61" i="13"/>
  <c r="J34" i="13"/>
  <c r="AC153" i="13" l="1"/>
  <c r="E37" i="13"/>
  <c r="E31" i="13" s="1"/>
  <c r="G75" i="13"/>
  <c r="H75" i="13"/>
  <c r="I75" i="13"/>
  <c r="F75" i="13"/>
  <c r="V79" i="13"/>
  <c r="V78" i="13" s="1"/>
  <c r="U79" i="13"/>
  <c r="O79" i="13"/>
  <c r="J79" i="13"/>
  <c r="E79" i="13"/>
  <c r="U78" i="13"/>
  <c r="O78" i="13"/>
  <c r="J78" i="13"/>
  <c r="E78" i="13"/>
  <c r="T78" i="13" l="1"/>
  <c r="T79" i="13"/>
  <c r="W153" i="13" l="1"/>
  <c r="X120" i="13"/>
  <c r="U105" i="13"/>
  <c r="P99" i="13"/>
  <c r="U99" i="13" s="1"/>
  <c r="K99" i="13"/>
  <c r="F99" i="13"/>
  <c r="F110" i="13" s="1"/>
  <c r="X104" i="13"/>
  <c r="X102" i="13"/>
  <c r="X22" i="13"/>
  <c r="X24" i="13"/>
  <c r="X25" i="13"/>
  <c r="X67" i="13"/>
  <c r="X20" i="13"/>
  <c r="X19" i="13"/>
  <c r="U16" i="13"/>
  <c r="U17" i="13"/>
  <c r="U18" i="13"/>
  <c r="U23" i="13"/>
  <c r="U24" i="13"/>
  <c r="U25" i="13"/>
  <c r="F155" i="13"/>
  <c r="I155" i="13"/>
  <c r="E155" i="13" s="1"/>
  <c r="S136" i="13"/>
  <c r="P135" i="13"/>
  <c r="O105" i="13"/>
  <c r="J105" i="13"/>
  <c r="E105" i="13"/>
  <c r="T105" i="13" s="1"/>
  <c r="O11" i="13"/>
  <c r="J11" i="13"/>
  <c r="E14" i="13"/>
  <c r="E15" i="13"/>
  <c r="E16" i="13"/>
  <c r="E17" i="13"/>
  <c r="E18" i="13"/>
  <c r="E19" i="13"/>
  <c r="E20" i="13"/>
  <c r="E22" i="13"/>
  <c r="E23" i="13"/>
  <c r="E24" i="13"/>
  <c r="E25" i="13"/>
  <c r="E30" i="13"/>
  <c r="E32" i="13"/>
  <c r="E34" i="13"/>
  <c r="E35" i="13"/>
  <c r="E36" i="13"/>
  <c r="E60" i="13"/>
  <c r="E63" i="13"/>
  <c r="E64" i="13"/>
  <c r="E66" i="13"/>
  <c r="E67" i="13"/>
  <c r="E68" i="13"/>
  <c r="E33" i="13" l="1"/>
  <c r="E29" i="13"/>
  <c r="N136" i="13"/>
  <c r="X107" i="13"/>
  <c r="U106" i="13"/>
  <c r="X91" i="13"/>
  <c r="U89" i="13"/>
  <c r="V72" i="13"/>
  <c r="W21" i="13"/>
  <c r="K13" i="13"/>
  <c r="N155" i="13"/>
  <c r="K155" i="13"/>
  <c r="J155" i="13" s="1"/>
  <c r="N145" i="13"/>
  <c r="M145" i="13"/>
  <c r="N144" i="13"/>
  <c r="M144" i="13"/>
  <c r="N143" i="13"/>
  <c r="M143" i="13"/>
  <c r="N133" i="13"/>
  <c r="M133" i="13"/>
  <c r="K133" i="13"/>
  <c r="J133" i="13"/>
  <c r="N132" i="13"/>
  <c r="M132" i="13"/>
  <c r="K132" i="13"/>
  <c r="J132" i="13"/>
  <c r="N131" i="13"/>
  <c r="M131" i="13"/>
  <c r="K131" i="13"/>
  <c r="K130" i="13" s="1"/>
  <c r="J131" i="13"/>
  <c r="J130" i="13" s="1"/>
  <c r="N130" i="13"/>
  <c r="M130" i="13"/>
  <c r="N126" i="13"/>
  <c r="M126" i="13"/>
  <c r="K126" i="13"/>
  <c r="J126" i="13"/>
  <c r="N124" i="13"/>
  <c r="M124" i="13"/>
  <c r="K124" i="13"/>
  <c r="M123" i="13"/>
  <c r="K123" i="13"/>
  <c r="N122" i="13"/>
  <c r="M122" i="13"/>
  <c r="J122" i="13" s="1"/>
  <c r="K122" i="13"/>
  <c r="J120" i="13"/>
  <c r="J119" i="13"/>
  <c r="N118" i="13"/>
  <c r="M118" i="13"/>
  <c r="L118" i="13"/>
  <c r="K118" i="13"/>
  <c r="J117" i="13"/>
  <c r="J116" i="13"/>
  <c r="J115" i="13"/>
  <c r="M114" i="13"/>
  <c r="K114" i="13"/>
  <c r="M111" i="13"/>
  <c r="K111" i="13"/>
  <c r="N110" i="13"/>
  <c r="M110" i="13"/>
  <c r="L109" i="13"/>
  <c r="L134" i="13" s="1"/>
  <c r="J107" i="13"/>
  <c r="J106" i="13"/>
  <c r="J99" i="13" s="1"/>
  <c r="J104" i="13"/>
  <c r="J103" i="13"/>
  <c r="J102" i="13"/>
  <c r="N101" i="13"/>
  <c r="N112" i="13" s="1"/>
  <c r="M101" i="13"/>
  <c r="M112" i="13" s="1"/>
  <c r="K101" i="13"/>
  <c r="K112" i="13" s="1"/>
  <c r="N100" i="13"/>
  <c r="N111" i="13" s="1"/>
  <c r="N98" i="13"/>
  <c r="N109" i="13" s="1"/>
  <c r="M98" i="13"/>
  <c r="M109" i="13" s="1"/>
  <c r="N96" i="13"/>
  <c r="M96" i="13"/>
  <c r="K96" i="13"/>
  <c r="K95" i="13"/>
  <c r="J92" i="13"/>
  <c r="J91" i="13"/>
  <c r="J90" i="13"/>
  <c r="J89" i="13"/>
  <c r="J88" i="13"/>
  <c r="N87" i="13"/>
  <c r="M87" i="13"/>
  <c r="M154" i="13" s="1"/>
  <c r="N86" i="13"/>
  <c r="N153" i="13" s="1"/>
  <c r="M86" i="13"/>
  <c r="M94" i="13" s="1"/>
  <c r="K86" i="13"/>
  <c r="K94" i="13" s="1"/>
  <c r="N83" i="13"/>
  <c r="M83" i="13"/>
  <c r="K83" i="13"/>
  <c r="N82" i="13"/>
  <c r="M82" i="13"/>
  <c r="K82" i="13"/>
  <c r="N81" i="13"/>
  <c r="M81" i="13"/>
  <c r="K81" i="13"/>
  <c r="J77" i="13"/>
  <c r="J76" i="13"/>
  <c r="J75" i="13"/>
  <c r="N74" i="13"/>
  <c r="N80" i="13" s="1"/>
  <c r="M74" i="13"/>
  <c r="M80" i="13" s="1"/>
  <c r="K74" i="13"/>
  <c r="K80" i="13" s="1"/>
  <c r="N72" i="13"/>
  <c r="K72" i="13"/>
  <c r="M71" i="13"/>
  <c r="N70" i="13"/>
  <c r="M70" i="13"/>
  <c r="J68" i="13"/>
  <c r="J67" i="13"/>
  <c r="J66" i="13"/>
  <c r="N65" i="13"/>
  <c r="M65" i="13"/>
  <c r="K65" i="13"/>
  <c r="J64" i="13"/>
  <c r="J63" i="13"/>
  <c r="J60" i="13"/>
  <c r="J36" i="13"/>
  <c r="J35" i="13"/>
  <c r="J162" i="13" s="1"/>
  <c r="J161" i="13"/>
  <c r="J32" i="13"/>
  <c r="J159" i="13" s="1"/>
  <c r="J158" i="13"/>
  <c r="J30" i="13"/>
  <c r="K28" i="13"/>
  <c r="K154" i="13" s="1"/>
  <c r="K27" i="13"/>
  <c r="K144" i="13" s="1"/>
  <c r="J25" i="13"/>
  <c r="J24" i="13"/>
  <c r="J23" i="13"/>
  <c r="J22" i="13"/>
  <c r="M72" i="13"/>
  <c r="J21" i="13"/>
  <c r="J20" i="13"/>
  <c r="J19" i="13"/>
  <c r="J18" i="13"/>
  <c r="J17" i="13"/>
  <c r="J16" i="13"/>
  <c r="J15" i="13"/>
  <c r="J14" i="13"/>
  <c r="J13" i="13"/>
  <c r="M11" i="13"/>
  <c r="M8" i="13" s="1"/>
  <c r="N10" i="13"/>
  <c r="L8" i="13"/>
  <c r="J65" i="13" l="1"/>
  <c r="J10" i="13"/>
  <c r="N154" i="13"/>
  <c r="J154" i="13" s="1"/>
  <c r="J163" i="13"/>
  <c r="J33" i="13"/>
  <c r="J160" i="13" s="1"/>
  <c r="J157" i="13"/>
  <c r="J29" i="13"/>
  <c r="J156" i="13" s="1"/>
  <c r="M135" i="13"/>
  <c r="J87" i="13"/>
  <c r="J118" i="13"/>
  <c r="M137" i="13"/>
  <c r="K137" i="13"/>
  <c r="J137" i="13" s="1"/>
  <c r="N137" i="13"/>
  <c r="J12" i="13"/>
  <c r="K135" i="13"/>
  <c r="L152" i="13"/>
  <c r="J72" i="13"/>
  <c r="K121" i="13"/>
  <c r="N114" i="13"/>
  <c r="N121" i="13" s="1"/>
  <c r="J121" i="13" s="1"/>
  <c r="K26" i="13"/>
  <c r="J26" i="13" s="1"/>
  <c r="J143" i="13" s="1"/>
  <c r="V71" i="13"/>
  <c r="V137" i="13"/>
  <c r="J96" i="13"/>
  <c r="J83" i="13"/>
  <c r="J27" i="13"/>
  <c r="J144" i="13" s="1"/>
  <c r="J82" i="13"/>
  <c r="J124" i="13"/>
  <c r="W11" i="13"/>
  <c r="M69" i="13"/>
  <c r="K71" i="13"/>
  <c r="K136" i="13" s="1"/>
  <c r="J136" i="13" s="1"/>
  <c r="J80" i="13"/>
  <c r="J74" i="13"/>
  <c r="J81" i="13"/>
  <c r="K85" i="13"/>
  <c r="K93" i="13" s="1"/>
  <c r="M95" i="13"/>
  <c r="M136" i="13" s="1"/>
  <c r="K98" i="13"/>
  <c r="K109" i="13" s="1"/>
  <c r="K145" i="13"/>
  <c r="J28" i="13"/>
  <c r="J145" i="13" s="1"/>
  <c r="J111" i="13"/>
  <c r="J114" i="13"/>
  <c r="J100" i="13"/>
  <c r="J112" i="13"/>
  <c r="N85" i="13"/>
  <c r="N93" i="13" s="1"/>
  <c r="N94" i="13"/>
  <c r="N135" i="13" s="1"/>
  <c r="N95" i="13"/>
  <c r="K110" i="13"/>
  <c r="N123" i="13"/>
  <c r="N71" i="13"/>
  <c r="N69" i="13" s="1"/>
  <c r="J86" i="13"/>
  <c r="J101" i="13"/>
  <c r="M153" i="13"/>
  <c r="M155" i="13"/>
  <c r="N8" i="13"/>
  <c r="M85" i="13"/>
  <c r="M93" i="13" s="1"/>
  <c r="K9" i="13"/>
  <c r="J9" i="13" s="1"/>
  <c r="I118" i="13"/>
  <c r="X122" i="13"/>
  <c r="X117" i="13"/>
  <c r="X115" i="13"/>
  <c r="X124" i="13" s="1"/>
  <c r="V103" i="13"/>
  <c r="V102" i="13" s="1"/>
  <c r="T102" i="13" s="1"/>
  <c r="V92" i="13"/>
  <c r="H21" i="13"/>
  <c r="H11" i="13" s="1"/>
  <c r="H155" i="13" s="1"/>
  <c r="F13" i="13"/>
  <c r="F12" i="13"/>
  <c r="J98" i="13" l="1"/>
  <c r="U12" i="13"/>
  <c r="F135" i="13"/>
  <c r="U135" i="13" s="1"/>
  <c r="E12" i="13"/>
  <c r="X136" i="13"/>
  <c r="X116" i="13"/>
  <c r="T116" i="13" s="1"/>
  <c r="U13" i="13"/>
  <c r="E13" i="13"/>
  <c r="J85" i="13"/>
  <c r="J135" i="13"/>
  <c r="M134" i="13"/>
  <c r="V91" i="13"/>
  <c r="T91" i="13" s="1"/>
  <c r="V155" i="13"/>
  <c r="K143" i="13"/>
  <c r="V70" i="13"/>
  <c r="V135" i="13" s="1"/>
  <c r="V136" i="13"/>
  <c r="N134" i="13"/>
  <c r="AA151" i="13" s="1"/>
  <c r="T103" i="13"/>
  <c r="J109" i="13"/>
  <c r="J95" i="13"/>
  <c r="N152" i="13"/>
  <c r="K8" i="13"/>
  <c r="K70" i="13"/>
  <c r="J70" i="13" s="1"/>
  <c r="J94" i="13"/>
  <c r="J93" i="13"/>
  <c r="J110" i="13"/>
  <c r="J123" i="13"/>
  <c r="M152" i="13"/>
  <c r="K153" i="13"/>
  <c r="J153" i="13" s="1"/>
  <c r="J71" i="13"/>
  <c r="S100" i="13"/>
  <c r="W143" i="13"/>
  <c r="W144" i="13"/>
  <c r="W145" i="13"/>
  <c r="V69" i="13"/>
  <c r="X145" i="13"/>
  <c r="U145" i="13"/>
  <c r="X144" i="13"/>
  <c r="X143" i="13"/>
  <c r="X133" i="13"/>
  <c r="W133" i="13"/>
  <c r="U133" i="13"/>
  <c r="T133" i="13"/>
  <c r="X132" i="13"/>
  <c r="W132" i="13"/>
  <c r="U132" i="13"/>
  <c r="T132" i="13"/>
  <c r="X131" i="13"/>
  <c r="W131" i="13"/>
  <c r="W130" i="13" s="1"/>
  <c r="U131" i="13"/>
  <c r="T131" i="13"/>
  <c r="T130" i="13" s="1"/>
  <c r="X130" i="13"/>
  <c r="X126" i="13"/>
  <c r="W126" i="13"/>
  <c r="U126" i="13"/>
  <c r="T126" i="13"/>
  <c r="W124" i="13"/>
  <c r="U124" i="13"/>
  <c r="W123" i="13"/>
  <c r="U123" i="13"/>
  <c r="W122" i="13"/>
  <c r="U122" i="13"/>
  <c r="T119" i="13"/>
  <c r="W118" i="13"/>
  <c r="V118" i="13"/>
  <c r="U118" i="13"/>
  <c r="T117" i="13"/>
  <c r="T115" i="13"/>
  <c r="W114" i="13"/>
  <c r="W154" i="13" s="1"/>
  <c r="U114" i="13"/>
  <c r="U121" i="13" s="1"/>
  <c r="W111" i="13"/>
  <c r="U111" i="13"/>
  <c r="X110" i="13"/>
  <c r="X119" i="13" s="1"/>
  <c r="W110" i="13"/>
  <c r="V109" i="13"/>
  <c r="T107" i="13"/>
  <c r="T106" i="13"/>
  <c r="X101" i="13"/>
  <c r="X112" i="13" s="1"/>
  <c r="W101" i="13"/>
  <c r="W112" i="13" s="1"/>
  <c r="U101" i="13"/>
  <c r="X96" i="13"/>
  <c r="W96" i="13"/>
  <c r="U96" i="13"/>
  <c r="U95" i="13"/>
  <c r="T92" i="13"/>
  <c r="T88" i="13"/>
  <c r="X95" i="13"/>
  <c r="W87" i="13"/>
  <c r="T87" i="13" s="1"/>
  <c r="X86" i="13"/>
  <c r="X85" i="13" s="1"/>
  <c r="X93" i="13" s="1"/>
  <c r="W86" i="13"/>
  <c r="U86" i="13"/>
  <c r="U85" i="13" s="1"/>
  <c r="U93" i="13" s="1"/>
  <c r="X83" i="13"/>
  <c r="W83" i="13"/>
  <c r="U83" i="13"/>
  <c r="X82" i="13"/>
  <c r="W82" i="13"/>
  <c r="U82" i="13"/>
  <c r="X81" i="13"/>
  <c r="W81" i="13"/>
  <c r="U81" i="13"/>
  <c r="T81" i="13" s="1"/>
  <c r="T77" i="13"/>
  <c r="T76" i="13"/>
  <c r="T75" i="13"/>
  <c r="X74" i="13"/>
  <c r="X80" i="13" s="1"/>
  <c r="W74" i="13"/>
  <c r="W80" i="13" s="1"/>
  <c r="U74" i="13"/>
  <c r="U80" i="13" s="1"/>
  <c r="S155" i="13"/>
  <c r="P155" i="13"/>
  <c r="S145" i="13"/>
  <c r="R145" i="13"/>
  <c r="S144" i="13"/>
  <c r="R144" i="13"/>
  <c r="S143" i="13"/>
  <c r="R143" i="13"/>
  <c r="S133" i="13"/>
  <c r="R133" i="13"/>
  <c r="P133" i="13"/>
  <c r="O133" i="13"/>
  <c r="S132" i="13"/>
  <c r="R132" i="13"/>
  <c r="P132" i="13"/>
  <c r="O132" i="13"/>
  <c r="S131" i="13"/>
  <c r="S130" i="13" s="1"/>
  <c r="R131" i="13"/>
  <c r="R130" i="13" s="1"/>
  <c r="P131" i="13"/>
  <c r="P130" i="13" s="1"/>
  <c r="O131" i="13"/>
  <c r="O130" i="13"/>
  <c r="S126" i="13"/>
  <c r="R126" i="13"/>
  <c r="P126" i="13"/>
  <c r="O126" i="13"/>
  <c r="S124" i="13"/>
  <c r="R124" i="13"/>
  <c r="P124" i="13"/>
  <c r="R123" i="13"/>
  <c r="P123" i="13"/>
  <c r="S122" i="13"/>
  <c r="R122" i="13"/>
  <c r="P122" i="13"/>
  <c r="O120" i="13"/>
  <c r="O119" i="13"/>
  <c r="S118" i="13"/>
  <c r="R118" i="13"/>
  <c r="Q118" i="13"/>
  <c r="P118" i="13"/>
  <c r="O117" i="13"/>
  <c r="O116" i="13"/>
  <c r="O115" i="13"/>
  <c r="S114" i="13"/>
  <c r="R114" i="13"/>
  <c r="P114" i="13"/>
  <c r="R111" i="13"/>
  <c r="P111" i="13"/>
  <c r="S110" i="13"/>
  <c r="R110" i="13"/>
  <c r="Q109" i="13"/>
  <c r="Q134" i="13" s="1"/>
  <c r="O107" i="13"/>
  <c r="O106" i="13"/>
  <c r="O99" i="13" s="1"/>
  <c r="O104" i="13"/>
  <c r="O103" i="13"/>
  <c r="S101" i="13"/>
  <c r="S112" i="13" s="1"/>
  <c r="R101" i="13"/>
  <c r="R112" i="13" s="1"/>
  <c r="P101" i="13"/>
  <c r="S96" i="13"/>
  <c r="R96" i="13"/>
  <c r="P96" i="13"/>
  <c r="P95" i="13"/>
  <c r="O92" i="13"/>
  <c r="O91" i="13"/>
  <c r="O90" i="13"/>
  <c r="O89" i="13"/>
  <c r="O88" i="13"/>
  <c r="S95" i="13"/>
  <c r="R87" i="13"/>
  <c r="O87" i="13" s="1"/>
  <c r="S86" i="13"/>
  <c r="S153" i="13" s="1"/>
  <c r="R86" i="13"/>
  <c r="R94" i="13" s="1"/>
  <c r="P86" i="13"/>
  <c r="O86" i="13" s="1"/>
  <c r="S83" i="13"/>
  <c r="R83" i="13"/>
  <c r="P83" i="13"/>
  <c r="O83" i="13" s="1"/>
  <c r="S82" i="13"/>
  <c r="R82" i="13"/>
  <c r="P82" i="13"/>
  <c r="S81" i="13"/>
  <c r="R81" i="13"/>
  <c r="P81" i="13"/>
  <c r="O77" i="13"/>
  <c r="O76" i="13"/>
  <c r="O75" i="13"/>
  <c r="S74" i="13"/>
  <c r="S80" i="13" s="1"/>
  <c r="R74" i="13"/>
  <c r="R80" i="13" s="1"/>
  <c r="P74" i="13"/>
  <c r="P80" i="13" s="1"/>
  <c r="S72" i="13"/>
  <c r="P72" i="13"/>
  <c r="R71" i="13"/>
  <c r="S70" i="13"/>
  <c r="R70" i="13"/>
  <c r="O68" i="13"/>
  <c r="O67" i="13"/>
  <c r="O66" i="13"/>
  <c r="S65" i="13"/>
  <c r="R65" i="13"/>
  <c r="P65" i="13"/>
  <c r="O64" i="13"/>
  <c r="O63" i="13"/>
  <c r="O60" i="13"/>
  <c r="O36" i="13"/>
  <c r="O163" i="13" s="1"/>
  <c r="O35" i="13"/>
  <c r="O162" i="13" s="1"/>
  <c r="O34" i="13"/>
  <c r="O32" i="13"/>
  <c r="O159" i="13" s="1"/>
  <c r="O158" i="13"/>
  <c r="O30" i="13"/>
  <c r="P28" i="13"/>
  <c r="P154" i="13" s="1"/>
  <c r="P27" i="13"/>
  <c r="O27" i="13" s="1"/>
  <c r="O144" i="13" s="1"/>
  <c r="O25" i="13"/>
  <c r="O24" i="13"/>
  <c r="O23" i="13"/>
  <c r="O22" i="13"/>
  <c r="R72" i="13"/>
  <c r="W72" i="13" s="1"/>
  <c r="O20" i="13"/>
  <c r="O19" i="13"/>
  <c r="O18" i="13"/>
  <c r="O17" i="13"/>
  <c r="O16" i="13"/>
  <c r="O15" i="13"/>
  <c r="O14" i="13"/>
  <c r="O13" i="13"/>
  <c r="O12" i="13"/>
  <c r="R155" i="13"/>
  <c r="S10" i="13"/>
  <c r="S154" i="13" s="1"/>
  <c r="P9" i="13"/>
  <c r="R8" i="13"/>
  <c r="W8" i="13" s="1"/>
  <c r="Q8" i="13"/>
  <c r="Q152" i="13" s="1"/>
  <c r="E116" i="13"/>
  <c r="E117" i="13"/>
  <c r="E119" i="13"/>
  <c r="E120" i="13"/>
  <c r="E115" i="13"/>
  <c r="E102" i="13"/>
  <c r="E103" i="13"/>
  <c r="E104" i="13"/>
  <c r="E106" i="13"/>
  <c r="E107" i="13"/>
  <c r="E91" i="13"/>
  <c r="E92" i="13"/>
  <c r="E88" i="13"/>
  <c r="E89" i="13"/>
  <c r="E90" i="13"/>
  <c r="E76" i="13"/>
  <c r="E77" i="13"/>
  <c r="E75" i="13"/>
  <c r="I83" i="13"/>
  <c r="I82" i="13"/>
  <c r="I81" i="13"/>
  <c r="I74" i="13"/>
  <c r="I80" i="13" s="1"/>
  <c r="E160" i="13"/>
  <c r="E162" i="13"/>
  <c r="E163" i="13"/>
  <c r="G8" i="13"/>
  <c r="G152" i="13" s="1"/>
  <c r="H8" i="13"/>
  <c r="G109" i="13"/>
  <c r="G134" i="13" s="1"/>
  <c r="G118" i="13"/>
  <c r="H118" i="13"/>
  <c r="F118" i="13"/>
  <c r="H133" i="13"/>
  <c r="H132" i="13"/>
  <c r="H131" i="13"/>
  <c r="H126" i="13"/>
  <c r="H124" i="13"/>
  <c r="H123" i="13"/>
  <c r="H122" i="13"/>
  <c r="H114" i="13"/>
  <c r="H101" i="13"/>
  <c r="H112" i="13" s="1"/>
  <c r="H110" i="13"/>
  <c r="H96" i="13"/>
  <c r="H87" i="13"/>
  <c r="H154" i="13" s="1"/>
  <c r="H86" i="13"/>
  <c r="H153" i="13" s="1"/>
  <c r="H83" i="13"/>
  <c r="H82" i="13"/>
  <c r="H81" i="13"/>
  <c r="H74" i="13"/>
  <c r="H71" i="13"/>
  <c r="H65" i="13"/>
  <c r="H145" i="13"/>
  <c r="H144" i="13"/>
  <c r="H72" i="13"/>
  <c r="F126" i="13"/>
  <c r="I126" i="13"/>
  <c r="F131" i="13"/>
  <c r="I131" i="13"/>
  <c r="F132" i="13"/>
  <c r="I132" i="13"/>
  <c r="F133" i="13"/>
  <c r="I133" i="13"/>
  <c r="F114" i="13"/>
  <c r="I114" i="13"/>
  <c r="F122" i="13"/>
  <c r="I122" i="13"/>
  <c r="F123" i="13"/>
  <c r="I123" i="13"/>
  <c r="F124" i="13"/>
  <c r="I124" i="13"/>
  <c r="I100" i="13"/>
  <c r="I111" i="13" s="1"/>
  <c r="F101" i="13"/>
  <c r="F112" i="13" s="1"/>
  <c r="I101" i="13"/>
  <c r="I112" i="13" s="1"/>
  <c r="F111" i="13"/>
  <c r="F86" i="13"/>
  <c r="I86" i="13"/>
  <c r="F95" i="13"/>
  <c r="I87" i="13"/>
  <c r="I95" i="13" s="1"/>
  <c r="F96" i="13"/>
  <c r="I96" i="13"/>
  <c r="F74" i="13"/>
  <c r="F81" i="13"/>
  <c r="F82" i="13"/>
  <c r="F83" i="13"/>
  <c r="F9" i="13"/>
  <c r="I10" i="13"/>
  <c r="F27" i="13"/>
  <c r="I143" i="13"/>
  <c r="F28" i="13"/>
  <c r="I145" i="13"/>
  <c r="F65" i="13"/>
  <c r="I65" i="13"/>
  <c r="F72" i="13"/>
  <c r="I72" i="13"/>
  <c r="E161" i="13"/>
  <c r="E159" i="13"/>
  <c r="E157" i="13"/>
  <c r="E133" i="13"/>
  <c r="E132" i="13"/>
  <c r="E131" i="13"/>
  <c r="E126" i="13"/>
  <c r="H137" i="13" l="1"/>
  <c r="W98" i="13"/>
  <c r="W109" i="13" s="1"/>
  <c r="F70" i="13"/>
  <c r="O28" i="13"/>
  <c r="O145" i="13" s="1"/>
  <c r="I154" i="13"/>
  <c r="E10" i="13"/>
  <c r="I71" i="13"/>
  <c r="AA71" i="13" s="1"/>
  <c r="X118" i="13"/>
  <c r="T118" i="13" s="1"/>
  <c r="S123" i="13"/>
  <c r="S121" i="13" s="1"/>
  <c r="O155" i="13"/>
  <c r="W155" i="13"/>
  <c r="T155" i="13" s="1"/>
  <c r="O157" i="13"/>
  <c r="O29" i="13"/>
  <c r="O156" i="13" s="1"/>
  <c r="O161" i="13"/>
  <c r="O33" i="13"/>
  <c r="R135" i="13"/>
  <c r="T104" i="13"/>
  <c r="E28" i="13"/>
  <c r="E145" i="13" s="1"/>
  <c r="F154" i="13"/>
  <c r="E110" i="13"/>
  <c r="I94" i="13"/>
  <c r="I153" i="13"/>
  <c r="H130" i="13"/>
  <c r="R98" i="13"/>
  <c r="R109" i="13" s="1"/>
  <c r="X114" i="13"/>
  <c r="R137" i="13"/>
  <c r="W137" i="13"/>
  <c r="E72" i="13"/>
  <c r="F71" i="13"/>
  <c r="F136" i="13" s="1"/>
  <c r="E136" i="13" s="1"/>
  <c r="F144" i="13"/>
  <c r="E27" i="13"/>
  <c r="E144" i="13" s="1"/>
  <c r="H95" i="13"/>
  <c r="E118" i="13"/>
  <c r="P71" i="13"/>
  <c r="P136" i="13" s="1"/>
  <c r="O136" i="13" s="1"/>
  <c r="O72" i="13"/>
  <c r="S137" i="13"/>
  <c r="V90" i="13"/>
  <c r="V154" i="13"/>
  <c r="F153" i="13"/>
  <c r="E9" i="13"/>
  <c r="H80" i="13"/>
  <c r="F80" i="13"/>
  <c r="X65" i="13"/>
  <c r="E65" i="13"/>
  <c r="S111" i="13"/>
  <c r="O111" i="13" s="1"/>
  <c r="X100" i="13"/>
  <c r="T100" i="13" s="1"/>
  <c r="K152" i="13"/>
  <c r="J152" i="13" s="1"/>
  <c r="J8" i="13"/>
  <c r="E81" i="13"/>
  <c r="O9" i="13"/>
  <c r="U9" i="13"/>
  <c r="X10" i="13"/>
  <c r="O10" i="13"/>
  <c r="O100" i="13"/>
  <c r="H98" i="13"/>
  <c r="H109" i="13" s="1"/>
  <c r="O101" i="13"/>
  <c r="P145" i="13"/>
  <c r="T122" i="13"/>
  <c r="O65" i="13"/>
  <c r="O81" i="13"/>
  <c r="O96" i="13"/>
  <c r="S98" i="13"/>
  <c r="O118" i="13"/>
  <c r="E124" i="13"/>
  <c r="E112" i="13"/>
  <c r="E96" i="13"/>
  <c r="E86" i="13"/>
  <c r="F98" i="13"/>
  <c r="F109" i="13" s="1"/>
  <c r="E83" i="13"/>
  <c r="E101" i="13"/>
  <c r="K69" i="13"/>
  <c r="E114" i="13"/>
  <c r="T101" i="13"/>
  <c r="I98" i="13"/>
  <c r="E99" i="13"/>
  <c r="T99" i="13" s="1"/>
  <c r="E100" i="13"/>
  <c r="F130" i="13"/>
  <c r="E95" i="13"/>
  <c r="E87" i="13"/>
  <c r="T86" i="13"/>
  <c r="T85" i="13" s="1"/>
  <c r="E123" i="13"/>
  <c r="E122" i="13"/>
  <c r="O123" i="13"/>
  <c r="O121" i="13" s="1"/>
  <c r="T124" i="13"/>
  <c r="O122" i="13"/>
  <c r="O124" i="13"/>
  <c r="T96" i="13"/>
  <c r="E82" i="13"/>
  <c r="T83" i="13"/>
  <c r="T74" i="13"/>
  <c r="T82" i="13"/>
  <c r="E74" i="13"/>
  <c r="I8" i="13"/>
  <c r="O114" i="13"/>
  <c r="P98" i="13"/>
  <c r="O74" i="13"/>
  <c r="O82" i="13"/>
  <c r="V134" i="13"/>
  <c r="V68" i="13"/>
  <c r="T80" i="13"/>
  <c r="U94" i="13"/>
  <c r="W85" i="13"/>
  <c r="W93" i="13" s="1"/>
  <c r="W94" i="13"/>
  <c r="W135" i="13" s="1"/>
  <c r="W95" i="13"/>
  <c r="W136" i="13" s="1"/>
  <c r="X94" i="13"/>
  <c r="U112" i="13"/>
  <c r="U144" i="13"/>
  <c r="O80" i="13"/>
  <c r="R69" i="13"/>
  <c r="O85" i="13"/>
  <c r="P94" i="13"/>
  <c r="R95" i="13"/>
  <c r="O95" i="13" s="1"/>
  <c r="P153" i="13"/>
  <c r="P8" i="13"/>
  <c r="P26" i="13"/>
  <c r="S85" i="13"/>
  <c r="S93" i="13" s="1"/>
  <c r="S94" i="13"/>
  <c r="S135" i="13" s="1"/>
  <c r="O135" i="13" s="1"/>
  <c r="P110" i="13"/>
  <c r="U110" i="13" s="1"/>
  <c r="P112" i="13"/>
  <c r="P137" i="13" s="1"/>
  <c r="O137" i="13" s="1"/>
  <c r="R153" i="13"/>
  <c r="R154" i="13"/>
  <c r="P85" i="13"/>
  <c r="P93" i="13" s="1"/>
  <c r="P144" i="13"/>
  <c r="S8" i="13"/>
  <c r="P70" i="13"/>
  <c r="R85" i="13"/>
  <c r="R93" i="13" s="1"/>
  <c r="S71" i="13"/>
  <c r="F121" i="13"/>
  <c r="I121" i="13"/>
  <c r="I137" i="13"/>
  <c r="F137" i="13"/>
  <c r="I85" i="13"/>
  <c r="I93" i="13" s="1"/>
  <c r="H111" i="13"/>
  <c r="I70" i="13"/>
  <c r="F26" i="13"/>
  <c r="E26" i="13" s="1"/>
  <c r="F85" i="13"/>
  <c r="F93" i="13" s="1"/>
  <c r="F145" i="13"/>
  <c r="H143" i="13"/>
  <c r="H70" i="13"/>
  <c r="H69" i="13" s="1"/>
  <c r="H85" i="13"/>
  <c r="H93" i="13" s="1"/>
  <c r="H94" i="13"/>
  <c r="I144" i="13"/>
  <c r="I110" i="13"/>
  <c r="I130" i="13"/>
  <c r="F94" i="13"/>
  <c r="F8" i="13"/>
  <c r="E158" i="13"/>
  <c r="E130" i="13"/>
  <c r="W152" i="13" l="1"/>
  <c r="H136" i="13"/>
  <c r="H152" i="13"/>
  <c r="E154" i="13"/>
  <c r="H135" i="13"/>
  <c r="X123" i="13"/>
  <c r="T123" i="13" s="1"/>
  <c r="E137" i="13"/>
  <c r="I109" i="13"/>
  <c r="E109" i="13" s="1"/>
  <c r="I152" i="13"/>
  <c r="O98" i="13"/>
  <c r="O160" i="13"/>
  <c r="X121" i="13"/>
  <c r="T121" i="13" s="1"/>
  <c r="T114" i="13"/>
  <c r="F152" i="13"/>
  <c r="E71" i="13"/>
  <c r="V89" i="13"/>
  <c r="V153" i="13"/>
  <c r="T90" i="13"/>
  <c r="X111" i="13"/>
  <c r="T111" i="13" s="1"/>
  <c r="R136" i="13"/>
  <c r="E80" i="13"/>
  <c r="E153" i="13"/>
  <c r="U70" i="13"/>
  <c r="U8" i="13"/>
  <c r="E70" i="13"/>
  <c r="T9" i="13"/>
  <c r="T10" i="13"/>
  <c r="W69" i="13"/>
  <c r="W134" i="13" s="1"/>
  <c r="R134" i="13"/>
  <c r="X71" i="13"/>
  <c r="S109" i="13"/>
  <c r="X98" i="13"/>
  <c r="J69" i="13"/>
  <c r="K134" i="13"/>
  <c r="J134" i="13" s="1"/>
  <c r="X154" i="13"/>
  <c r="T154" i="13" s="1"/>
  <c r="O154" i="13"/>
  <c r="O153" i="13"/>
  <c r="U153" i="13"/>
  <c r="P109" i="13"/>
  <c r="U98" i="13"/>
  <c r="U109" i="13" s="1"/>
  <c r="O70" i="13"/>
  <c r="O71" i="13"/>
  <c r="O8" i="13"/>
  <c r="X8" i="13"/>
  <c r="F143" i="13"/>
  <c r="E143" i="13"/>
  <c r="E98" i="13"/>
  <c r="E85" i="13"/>
  <c r="T137" i="13"/>
  <c r="T95" i="13"/>
  <c r="E121" i="13"/>
  <c r="E111" i="13"/>
  <c r="R152" i="13"/>
  <c r="H134" i="13"/>
  <c r="E93" i="13"/>
  <c r="E94" i="13"/>
  <c r="O94" i="13"/>
  <c r="I69" i="13"/>
  <c r="F69" i="13"/>
  <c r="P152" i="13"/>
  <c r="S152" i="13"/>
  <c r="V67" i="13"/>
  <c r="T68" i="13"/>
  <c r="T112" i="13"/>
  <c r="T93" i="13"/>
  <c r="U143" i="13"/>
  <c r="T94" i="13"/>
  <c r="T135" i="13"/>
  <c r="T136" i="13"/>
  <c r="O112" i="13"/>
  <c r="O93" i="13"/>
  <c r="O110" i="13"/>
  <c r="T110" i="13" s="1"/>
  <c r="S69" i="13"/>
  <c r="O26" i="13"/>
  <c r="O143" i="13" s="1"/>
  <c r="P143" i="13"/>
  <c r="P69" i="13"/>
  <c r="I135" i="13"/>
  <c r="E135" i="13" s="1"/>
  <c r="E8" i="13"/>
  <c r="E156" i="13"/>
  <c r="T98" i="13" l="1"/>
  <c r="X109" i="13"/>
  <c r="T153" i="13"/>
  <c r="U152" i="13"/>
  <c r="AA152" i="13"/>
  <c r="AB71" i="13"/>
  <c r="AB151" i="13"/>
  <c r="AC151" i="13" s="1"/>
  <c r="X152" i="13"/>
  <c r="E152" i="13"/>
  <c r="T70" i="13"/>
  <c r="E69" i="13"/>
  <c r="U69" i="13"/>
  <c r="T71" i="13"/>
  <c r="V152" i="13"/>
  <c r="T89" i="13"/>
  <c r="T109" i="13"/>
  <c r="I134" i="13"/>
  <c r="S134" i="13"/>
  <c r="X69" i="13"/>
  <c r="P134" i="13"/>
  <c r="O152" i="13"/>
  <c r="O109" i="13"/>
  <c r="T8" i="13"/>
  <c r="O69" i="13"/>
  <c r="AB152" i="13"/>
  <c r="AC152" i="13" s="1"/>
  <c r="T120" i="13"/>
  <c r="F134" i="13"/>
  <c r="T67" i="13"/>
  <c r="V66" i="13"/>
  <c r="X134" i="13" l="1"/>
  <c r="T69" i="13"/>
  <c r="E134" i="13"/>
  <c r="O134" i="13"/>
  <c r="U134" i="13"/>
  <c r="V65" i="13"/>
  <c r="T66" i="13"/>
  <c r="V64" i="13" l="1"/>
  <c r="T65" i="13"/>
  <c r="V63" i="13" l="1"/>
  <c r="T64" i="13"/>
  <c r="T63" i="13" l="1"/>
  <c r="V60" i="13"/>
  <c r="T60" i="13" l="1"/>
  <c r="V36" i="13" l="1"/>
  <c r="V35" i="13" l="1"/>
  <c r="T36" i="13"/>
  <c r="T163" i="13" s="1"/>
  <c r="T35" i="13" l="1"/>
  <c r="T162" i="13" s="1"/>
  <c r="V34" i="13"/>
  <c r="V33" i="13" s="1"/>
  <c r="T34" i="13" l="1"/>
  <c r="T161" i="13" l="1"/>
  <c r="T33" i="13"/>
  <c r="T160" i="13" s="1"/>
  <c r="V32" i="13"/>
  <c r="T32" i="13" l="1"/>
  <c r="T159" i="13" s="1"/>
  <c r="V30" i="13" l="1"/>
  <c r="V29" i="13" s="1"/>
  <c r="T158" i="13"/>
  <c r="T30" i="13" l="1"/>
  <c r="T157" i="13" l="1"/>
  <c r="T29" i="13"/>
  <c r="V28" i="13"/>
  <c r="T156" i="13"/>
  <c r="V27" i="13" l="1"/>
  <c r="T28" i="13"/>
  <c r="T145" i="13" s="1"/>
  <c r="T27" i="13" l="1"/>
  <c r="T144" i="13" s="1"/>
  <c r="V26" i="13"/>
  <c r="V25" i="13" l="1"/>
  <c r="T26" i="13"/>
  <c r="T143" i="13" l="1"/>
  <c r="T25" i="13"/>
  <c r="V24" i="13"/>
  <c r="V23" i="13" l="1"/>
  <c r="T24" i="13"/>
  <c r="V22" i="13" l="1"/>
  <c r="T23" i="13"/>
  <c r="V21" i="13" l="1"/>
  <c r="T22" i="13"/>
  <c r="T21" i="13" l="1"/>
  <c r="V20" i="13"/>
  <c r="V19" i="13" l="1"/>
  <c r="T20" i="13"/>
  <c r="V18" i="13" l="1"/>
  <c r="T19" i="13"/>
  <c r="V17" i="13" l="1"/>
  <c r="T18" i="13"/>
  <c r="T17" i="13" l="1"/>
  <c r="V16" i="13"/>
  <c r="V15" i="13" s="1"/>
  <c r="V14" i="13" s="1"/>
  <c r="T16" i="13" l="1"/>
  <c r="T15" i="13" l="1"/>
  <c r="V13" i="13" l="1"/>
  <c r="T14" i="13"/>
  <c r="T13" i="13" l="1"/>
  <c r="V12" i="13"/>
  <c r="V11" i="13" s="1"/>
  <c r="V10" i="13" s="1"/>
  <c r="V9" i="13" s="1"/>
  <c r="T12" i="13" l="1"/>
  <c r="V8" i="13" l="1"/>
</calcChain>
</file>

<file path=xl/sharedStrings.xml><?xml version="1.0" encoding="utf-8"?>
<sst xmlns="http://schemas.openxmlformats.org/spreadsheetml/2006/main" count="292" uniqueCount="114">
  <si>
    <t>Реализация мероприятий</t>
  </si>
  <si>
    <t xml:space="preserve">Мероприятия по организации отдыха и оздоровления детей </t>
  </si>
  <si>
    <t xml:space="preserve">Расходы на обеспечение деятельности (оказание услуг) муниципальных учреждений </t>
  </si>
  <si>
    <t xml:space="preserve">Реализация мероприятий </t>
  </si>
  <si>
    <t>Реализация мероприятий по содействию трудоустройства граждан за счет средств автономного округа</t>
  </si>
  <si>
    <t>1.3.</t>
  </si>
  <si>
    <t>окружной бюджет</t>
  </si>
  <si>
    <t>федеральный бюджет</t>
  </si>
  <si>
    <t>местный бюджет</t>
  </si>
  <si>
    <t>Начальник отдела учета и отчетности</t>
  </si>
  <si>
    <t>М.Ф. Гришечкина</t>
  </si>
  <si>
    <t>Исполнитель:Э.М.Строева, тел.238 224</t>
  </si>
  <si>
    <t xml:space="preserve"> Исполняющий обязанности Директора Департамента</t>
  </si>
  <si>
    <t>ПЛАН  2019 год (рублей)</t>
  </si>
  <si>
    <t>Источники финансирования</t>
  </si>
  <si>
    <t>всего</t>
  </si>
  <si>
    <t>Подпрограмма 1. Дошкольное, общее, дополнительное образование.</t>
  </si>
  <si>
    <t>1.1.</t>
  </si>
  <si>
    <t>Обеспечение предоставления дошкольного, общего, дополнительного образования (показатель №№ 1,2,3,4,5,7,8)</t>
  </si>
  <si>
    <t>ДО и МП г.Нефтеюганска</t>
  </si>
  <si>
    <t>бюджет автономного округа</t>
  </si>
  <si>
    <t>иные внебюджетные источники</t>
  </si>
  <si>
    <t>Субвенция бюджетам муниципальных районов и городских округов 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</si>
  <si>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Субвенция бюджетам муниципальных районов и городских округов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</si>
  <si>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 xml:space="preserve">Субвенция бюджетам муниципальных районов и городских округов на проведение государственной итоговой аттестации обучающихся, освоивших образовательные программы  основного общего образования и среднего общего образования </t>
  </si>
  <si>
    <t>Субвенция бюджетам муниципальных районов и городских округов на организацию проведения государственной итоговой аттестации обучающихся, освоивших образовательные программы  основного общего образования и среднего общего образования</t>
  </si>
  <si>
    <t>Субвенция бюджетам муниципальных районов и городских округов  на социальную  поддержку отдельных категорий обучающихся в муниципальных  общеобразовательных организациях,частных общеобразовательных организациях, осуществляющих образовательную деятельность по имеющим государственную аккредитацию основным  общеобразовательным программам</t>
  </si>
  <si>
    <t xml:space="preserve">Субвенция бюджетам муниципальных районов и городских округов на 2019 год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</t>
  </si>
  <si>
    <t xml:space="preserve">Субсидия 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 </t>
  </si>
  <si>
    <t>Дотации на дополнтельное финансовое обеспечение мероприятий по организации питания обучающихся негосударственным организациям</t>
  </si>
  <si>
    <t>Иные межбюджетные трансферты на реализацию в сфере занятости населения</t>
  </si>
  <si>
    <t>1.2.</t>
  </si>
  <si>
    <t>Развитие материально-технической базы образовательных организаций (показатель № 6)</t>
  </si>
  <si>
    <t xml:space="preserve"> ДГ и ЗО</t>
  </si>
  <si>
    <t xml:space="preserve">ДЖКХ </t>
  </si>
  <si>
    <t>ДГ и ЗО</t>
  </si>
  <si>
    <t>На приобретение, создание в соответствии с концессионным соглашением объектов недвижимого имущества для размещения дошкольных образовательных организаций и (или) общеобразовательных организаций за счет бюджета автономного округа</t>
  </si>
  <si>
    <t>Обеспечение персонифицированного финансирования дополнительного образования (показатель№ 9.)</t>
  </si>
  <si>
    <t>Итого по подпрограмме 1</t>
  </si>
  <si>
    <t>Подпрограмма 2. Оценка качества образования и информационная прозрачность системы образования</t>
  </si>
  <si>
    <t>2.1.</t>
  </si>
  <si>
    <t>Обеспечение организации и проведения государственной итоговой аттестации (показатель № 3,4)</t>
  </si>
  <si>
    <t>Итого по подпрограмме 2</t>
  </si>
  <si>
    <t>Подпрограмма 3. Отдых и оздоровление детей в каникулярное время</t>
  </si>
  <si>
    <t>3.1.</t>
  </si>
  <si>
    <t>Обеспечение отдыха и оздоровления детей в каникулярное время (показатель № 10)</t>
  </si>
  <si>
    <t>Субвенции бюджетам муниципальных районов и городских округов  на организацию и обеспечение отдыха и оздоровления детей, в том числе в этнической среде</t>
  </si>
  <si>
    <t>Субсидии  бюджетам муниципальных районов и городских округов 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</si>
  <si>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Мероприятия по организации отдыха и оздоровления детей (питание)</t>
  </si>
  <si>
    <t>Итого по подпрограмме 3</t>
  </si>
  <si>
    <t>Подпрограмма 4. Молодёжь Нефтеюганска</t>
  </si>
  <si>
    <t>4.1.</t>
  </si>
  <si>
    <t>Обеспечение реализации молодёжной политики            (показатель №№ 11,12,13)</t>
  </si>
  <si>
    <t>Итого по подпрограмме 4</t>
  </si>
  <si>
    <t>Подпрограмма 5. Управление и контроль в сфере образования и молодёжной политики</t>
  </si>
  <si>
    <t>5.1.</t>
  </si>
  <si>
    <t>Обеспечение выполнения функции управления и контроля в сфере образования и молодёжной политики (показатель №№ 14,15,16,17,18)</t>
  </si>
  <si>
    <t>5.2.</t>
  </si>
  <si>
    <t>Обеспечение функционирования казённого учреждения (показатель №№ 14,15,16,17,18)</t>
  </si>
  <si>
    <t>Итого по подпрограмме 5</t>
  </si>
  <si>
    <t>Подпрограмма 6. «Формирование законопослушного поведения участников дорожного движения»</t>
  </si>
  <si>
    <t>6.1.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</si>
  <si>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 (показатель № 19)</t>
  </si>
  <si>
    <t>Итого по подпрограмме 6</t>
  </si>
  <si>
    <t>Всего по муниципальной программе:</t>
  </si>
  <si>
    <t>В том числе:</t>
  </si>
  <si>
    <t>Проекты, портфели проектов (в том числе направленные на реализацию национальных и федеральных проектов Российской Федерации):</t>
  </si>
  <si>
    <t>Инвестиции в объекты муниципальной собственности (за исключением инвестиций в объекты муниципальной собственности по проектам, портфелям проектов)</t>
  </si>
  <si>
    <t>Прочие расходы</t>
  </si>
  <si>
    <t>Ответственный исполнитель</t>
  </si>
  <si>
    <t>Соисполнитель 1</t>
  </si>
  <si>
    <t>Соисполнитель 2</t>
  </si>
  <si>
    <t>внебюджет</t>
  </si>
  <si>
    <t>ИТОГО 2019</t>
  </si>
  <si>
    <t>0210184301, 0210184302</t>
  </si>
  <si>
    <t>0210184303, 0210184304</t>
  </si>
  <si>
    <t>Внебюджетные источники</t>
  </si>
  <si>
    <t xml:space="preserve"> "Развитие образования и молодёжной политики в городе Нефтеюганске"</t>
  </si>
  <si>
    <t xml:space="preserve">Основные мероприятия </t>
  </si>
  <si>
    <t>№ п/п</t>
  </si>
  <si>
    <t>Исполнитель ГРБС</t>
  </si>
  <si>
    <t>ПЛАН  на 1 квартал 2019 год (рублей)</t>
  </si>
  <si>
    <t>Всего</t>
  </si>
  <si>
    <t>% исполнения к плану  2019 года</t>
  </si>
  <si>
    <t>Иные межбюджетные трансферты на реализацию наказов избирателей депутатам Думы ХМАО-Югры</t>
  </si>
  <si>
    <r>
      <t xml:space="preserve">Отчёт о ходе исполнении комплексного плана (сетевого графика) по реализации муниципальной программы города Нефтеюганска "Развитие образования и молодёжной политики в городе Нефтеюганске"                                                                                                                                                                 </t>
    </r>
    <r>
      <rPr>
        <b/>
        <u/>
        <sz val="14"/>
        <color theme="1"/>
        <rFont val="Times New Roman"/>
        <family val="1"/>
        <charset val="204"/>
      </rPr>
      <t>на 01.03.2019</t>
    </r>
  </si>
  <si>
    <t>Кассовый расход на 01.03.2019 год (рублей)</t>
  </si>
  <si>
    <t>Утепление фасада здания с установкой металлокасет по адресу: г.Нефтеюганск 12 мкр.,здание № 22(МБДОУ "Детский сад № 25 Ромашка")</t>
  </si>
  <si>
    <t>Ограждение по адресу: г. Нефтеюганск 14мкр., строение 20 (МБОУ "Средняя общеобразовательная школа №13")</t>
  </si>
  <si>
    <t>ПИР Строительство пристроя к МБОУ «Средняя общеобразовательная школа №5 «Многопрофильная», микрорайон 2 (Общеобразовательная организация универсальной безбарьерной средой)</t>
  </si>
  <si>
    <t>ПИР МБОУ «Средняя общеобразовательная кадетская школа №4» (устройство теплого перехода)</t>
  </si>
  <si>
    <t>ПИР Детский сад на 320 мест в 5 микрорайоне г.Нефтеюганска</t>
  </si>
  <si>
    <t>ПИР Детский сад на 320 мест в 5 микрорайоне г.Нефтеюганска - технологическое присоединение</t>
  </si>
  <si>
    <t>ПИР "Детский сад на 300 мест в микрорайоне 16 г.Нефтеюганск"</t>
  </si>
  <si>
    <t>ПИР "Детский сад на 300 мест в микрорайоне 16 г.Нефтеюганск" - технологическое присоединение</t>
  </si>
  <si>
    <t>"Нежилое строение гаража" (здание мастерских МБОУ «СОШ №10»)</t>
  </si>
  <si>
    <t>«Нежилое здание средней школы №14», расположенное по адресу: 11б микрорайон, ул.Центральная, здание №18</t>
  </si>
  <si>
    <t>«Нежилое здание», расположенное по адресу: г.Нефтеюганск, мкрн.16А, здание 65 (капитальный ремонт здания МБОУ «Начальная школа №15»)</t>
  </si>
  <si>
    <t>Капитальный ремонт МАДОУ "Детский сад №20 "Золушка"</t>
  </si>
  <si>
    <t>Капитальный ремонт МБДОУ "Детский сад №25 "Ромашка"</t>
  </si>
  <si>
    <t>Капитальный ремонт "Нежилое здание школы №1"</t>
  </si>
  <si>
    <t>Капитальный ремонт "Часть нежилого здания школы №5"</t>
  </si>
  <si>
    <t>ПИР "МАДОУ г.Нефтеюганска "Детский сад №9 "Радуга"</t>
  </si>
  <si>
    <t>ПИР "Здание детского сада №7 (благоустройство территории)</t>
  </si>
  <si>
    <t>ПИР "Нежилое здание детского сада "Рябинка"</t>
  </si>
  <si>
    <t>СМР по реконструкции объекта "Нежилого строения учебной лаборатории, г.Нефтеюганск 8мкр., строение №28/1 (МБУ ДО "Цент дополнительного образования")"</t>
  </si>
  <si>
    <t xml:space="preserve">Здание МАДОУ "Детский сад №6 "Лукоморье", расположенный по адресу: 5 микрорайон, строение 15, г.Нефтеюганск, ХМАО-Югра, Тюменская область </t>
  </si>
  <si>
    <t>ПИР по объекту "Здание средней школы №13 (устройство вентилируемого фасада)</t>
  </si>
  <si>
    <t>ПИР по объекту МБОУ "Лицей 1" (обследование систем вентилиции)</t>
  </si>
  <si>
    <t>Капитальный ремонт спортивного зала объекта "Здание детского сада №32"</t>
  </si>
  <si>
    <t>Н.А.Скокова</t>
  </si>
  <si>
    <t xml:space="preserve">Реализация мероприятий по содействию трудоустройства граждан </t>
  </si>
  <si>
    <t>квартал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</si>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</sst>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name val="Calibri"/>
      <family val="1"/>
      <charset val="204"/>
      <scheme val="minor"/>
    </font>
    <font>
      <b/>
      <sz val="9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9" fillId="0" borderId="0"/>
    <xf numFmtId="164" fontId="12" fillId="0" borderId="0" applyFont="0" applyFill="0" applyBorder="0" applyAlignment="0" applyProtection="0"/>
    <xf numFmtId="0" fontId="13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542">
    <xf numFmtId="0" fontId="0" fillId="0" borderId="0" xfId="0"/>
    <xf numFmtId="0" fontId="11" fillId="2" borderId="0" xfId="3" applyFont="1" applyFill="1"/>
    <xf numFmtId="49" fontId="10" fillId="2" borderId="0" xfId="5" applyNumberFormat="1" applyFont="1" applyFill="1" applyBorder="1" applyAlignment="1">
      <alignment horizontal="left"/>
    </xf>
    <xf numFmtId="0" fontId="11" fillId="2" borderId="0" xfId="5" applyFont="1" applyFill="1" applyBorder="1"/>
    <xf numFmtId="0" fontId="11" fillId="2" borderId="0" xfId="5" applyFont="1" applyFill="1"/>
    <xf numFmtId="0" fontId="11" fillId="2" borderId="0" xfId="5" applyFont="1" applyFill="1" applyAlignment="1">
      <alignment vertical="top"/>
    </xf>
    <xf numFmtId="0" fontId="11" fillId="2" borderId="0" xfId="5" applyFont="1" applyFill="1" applyBorder="1" applyAlignment="1">
      <alignment vertical="top"/>
    </xf>
    <xf numFmtId="165" fontId="1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7" fillId="0" borderId="1" xfId="0" applyFont="1" applyFill="1" applyBorder="1" applyAlignment="1">
      <alignment wrapText="1"/>
    </xf>
    <xf numFmtId="165" fontId="16" fillId="0" borderId="1" xfId="0" applyNumberFormat="1" applyFont="1" applyFill="1" applyBorder="1" applyAlignment="1">
      <alignment horizontal="center" vertical="center"/>
    </xf>
    <xf numFmtId="165" fontId="17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165" fontId="15" fillId="0" borderId="1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4" fontId="16" fillId="0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wrapText="1"/>
    </xf>
    <xf numFmtId="4" fontId="16" fillId="0" borderId="1" xfId="0" applyNumberFormat="1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vertical="center" wrapText="1"/>
    </xf>
    <xf numFmtId="4" fontId="17" fillId="0" borderId="1" xfId="0" applyNumberFormat="1" applyFont="1" applyFill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4" fontId="21" fillId="3" borderId="1" xfId="0" applyNumberFormat="1" applyFont="1" applyFill="1" applyBorder="1" applyAlignment="1">
      <alignment horizontal="center" vertical="center"/>
    </xf>
    <xf numFmtId="49" fontId="10" fillId="2" borderId="0" xfId="5" applyNumberFormat="1" applyFont="1" applyFill="1" applyBorder="1" applyAlignment="1">
      <alignment horizontal="left" vertical="center"/>
    </xf>
    <xf numFmtId="0" fontId="10" fillId="2" borderId="0" xfId="5" applyFont="1" applyFill="1" applyAlignment="1">
      <alignment horizontal="left" vertical="center"/>
    </xf>
    <xf numFmtId="0" fontId="10" fillId="2" borderId="0" xfId="5" applyFont="1" applyFill="1" applyBorder="1" applyAlignment="1">
      <alignment horizontal="left" vertical="center"/>
    </xf>
    <xf numFmtId="0" fontId="10" fillId="2" borderId="0" xfId="5" applyFont="1" applyFill="1" applyBorder="1" applyAlignment="1">
      <alignment horizontal="left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165" fontId="15" fillId="0" borderId="4" xfId="0" applyNumberFormat="1" applyFont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165" fontId="15" fillId="0" borderId="15" xfId="0" applyNumberFormat="1" applyFont="1" applyFill="1" applyBorder="1" applyAlignment="1">
      <alignment horizontal="center" vertical="center" wrapText="1"/>
    </xf>
    <xf numFmtId="4" fontId="16" fillId="0" borderId="24" xfId="0" applyNumberFormat="1" applyFont="1" applyFill="1" applyBorder="1" applyAlignment="1">
      <alignment horizontal="center" vertical="center" wrapText="1"/>
    </xf>
    <xf numFmtId="4" fontId="21" fillId="3" borderId="15" xfId="0" applyNumberFormat="1" applyFont="1" applyFill="1" applyBorder="1" applyAlignment="1">
      <alignment horizontal="center" vertical="center"/>
    </xf>
    <xf numFmtId="4" fontId="17" fillId="0" borderId="15" xfId="0" applyNumberFormat="1" applyFont="1" applyFill="1" applyBorder="1" applyAlignment="1">
      <alignment horizontal="center" vertical="center"/>
    </xf>
    <xf numFmtId="4" fontId="15" fillId="0" borderId="24" xfId="0" applyNumberFormat="1" applyFont="1" applyBorder="1" applyAlignment="1">
      <alignment horizontal="center" vertical="center" wrapText="1"/>
    </xf>
    <xf numFmtId="4" fontId="19" fillId="3" borderId="15" xfId="0" applyNumberFormat="1" applyFont="1" applyFill="1" applyBorder="1" applyAlignment="1">
      <alignment horizontal="center" vertical="center" wrapText="1"/>
    </xf>
    <xf numFmtId="165" fontId="15" fillId="0" borderId="15" xfId="0" applyNumberFormat="1" applyFont="1" applyBorder="1" applyAlignment="1">
      <alignment horizontal="center" vertical="center" wrapText="1"/>
    </xf>
    <xf numFmtId="4" fontId="21" fillId="3" borderId="17" xfId="0" applyNumberFormat="1" applyFont="1" applyFill="1" applyBorder="1" applyAlignment="1">
      <alignment horizontal="center" vertical="center"/>
    </xf>
    <xf numFmtId="0" fontId="15" fillId="0" borderId="30" xfId="0" applyFont="1" applyBorder="1" applyAlignment="1">
      <alignment horizontal="left" vertical="center" wrapText="1"/>
    </xf>
    <xf numFmtId="4" fontId="21" fillId="3" borderId="8" xfId="0" applyNumberFormat="1" applyFont="1" applyFill="1" applyBorder="1" applyAlignment="1">
      <alignment horizontal="center" vertical="center"/>
    </xf>
    <xf numFmtId="0" fontId="15" fillId="0" borderId="34" xfId="0" applyFont="1" applyBorder="1" applyAlignment="1">
      <alignment horizontal="left" vertical="center" wrapText="1"/>
    </xf>
    <xf numFmtId="165" fontId="15" fillId="0" borderId="3" xfId="0" applyNumberFormat="1" applyFont="1" applyFill="1" applyBorder="1" applyAlignment="1">
      <alignment horizontal="center" vertical="center" wrapText="1"/>
    </xf>
    <xf numFmtId="165" fontId="15" fillId="0" borderId="30" xfId="0" applyNumberFormat="1" applyFont="1" applyFill="1" applyBorder="1" applyAlignment="1">
      <alignment horizontal="center" vertical="center" wrapText="1"/>
    </xf>
    <xf numFmtId="4" fontId="21" fillId="3" borderId="33" xfId="0" applyNumberFormat="1" applyFont="1" applyFill="1" applyBorder="1" applyAlignment="1">
      <alignment horizontal="center" vertical="center"/>
    </xf>
    <xf numFmtId="4" fontId="19" fillId="3" borderId="17" xfId="0" applyNumberFormat="1" applyFont="1" applyFill="1" applyBorder="1" applyAlignment="1">
      <alignment horizontal="left" vertical="center" wrapText="1"/>
    </xf>
    <xf numFmtId="4" fontId="21" fillId="3" borderId="19" xfId="0" applyNumberFormat="1" applyFont="1" applyFill="1" applyBorder="1" applyAlignment="1">
      <alignment horizontal="center" vertical="center"/>
    </xf>
    <xf numFmtId="4" fontId="17" fillId="3" borderId="17" xfId="0" applyNumberFormat="1" applyFont="1" applyFill="1" applyBorder="1" applyAlignment="1">
      <alignment horizontal="center" vertical="center"/>
    </xf>
    <xf numFmtId="4" fontId="17" fillId="3" borderId="19" xfId="0" applyNumberFormat="1" applyFont="1" applyFill="1" applyBorder="1" applyAlignment="1">
      <alignment horizontal="center" vertical="center"/>
    </xf>
    <xf numFmtId="4" fontId="15" fillId="0" borderId="26" xfId="0" applyNumberFormat="1" applyFont="1" applyBorder="1" applyAlignment="1">
      <alignment horizontal="center" vertical="center" wrapText="1"/>
    </xf>
    <xf numFmtId="165" fontId="15" fillId="0" borderId="4" xfId="0" applyNumberFormat="1" applyFont="1" applyFill="1" applyBorder="1" applyAlignment="1">
      <alignment horizontal="center" vertical="center" wrapText="1"/>
    </xf>
    <xf numFmtId="165" fontId="15" fillId="0" borderId="34" xfId="0" applyNumberFormat="1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vertical="top" wrapText="1"/>
    </xf>
    <xf numFmtId="49" fontId="10" fillId="2" borderId="0" xfId="5" applyNumberFormat="1" applyFont="1" applyFill="1" applyBorder="1" applyAlignment="1">
      <alignment horizontal="center" vertical="center"/>
    </xf>
    <xf numFmtId="0" fontId="10" fillId="2" borderId="0" xfId="5" applyFont="1" applyFill="1" applyBorder="1" applyAlignment="1">
      <alignment horizontal="center" vertical="center"/>
    </xf>
    <xf numFmtId="0" fontId="11" fillId="2" borderId="0" xfId="5" applyFont="1" applyFill="1" applyAlignment="1">
      <alignment horizontal="center"/>
    </xf>
    <xf numFmtId="0" fontId="11" fillId="2" borderId="0" xfId="5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165" fontId="18" fillId="0" borderId="0" xfId="0" applyNumberFormat="1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 vertical="center" wrapText="1"/>
    </xf>
    <xf numFmtId="4" fontId="18" fillId="3" borderId="0" xfId="0" applyNumberFormat="1" applyFont="1" applyFill="1"/>
    <xf numFmtId="0" fontId="18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4" fontId="18" fillId="3" borderId="0" xfId="0" applyNumberFormat="1" applyFont="1" applyFill="1" applyAlignment="1">
      <alignment horizontal="center"/>
    </xf>
    <xf numFmtId="4" fontId="18" fillId="0" borderId="0" xfId="0" applyNumberFormat="1" applyFont="1" applyFill="1" applyAlignment="1">
      <alignment horizontal="center"/>
    </xf>
    <xf numFmtId="4" fontId="21" fillId="3" borderId="9" xfId="0" applyNumberFormat="1" applyFont="1" applyFill="1" applyBorder="1" applyAlignment="1">
      <alignment horizontal="center" vertical="center"/>
    </xf>
    <xf numFmtId="4" fontId="21" fillId="3" borderId="38" xfId="0" applyNumberFormat="1" applyFont="1" applyFill="1" applyBorder="1" applyAlignment="1">
      <alignment horizontal="center" vertical="center"/>
    </xf>
    <xf numFmtId="4" fontId="21" fillId="3" borderId="18" xfId="0" applyNumberFormat="1" applyFont="1" applyFill="1" applyBorder="1" applyAlignment="1">
      <alignment horizontal="center" vertical="center"/>
    </xf>
    <xf numFmtId="4" fontId="21" fillId="3" borderId="39" xfId="0" applyNumberFormat="1" applyFont="1" applyFill="1" applyBorder="1" applyAlignment="1">
      <alignment horizontal="center" vertical="center"/>
    </xf>
    <xf numFmtId="4" fontId="18" fillId="0" borderId="0" xfId="0" applyNumberFormat="1" applyFont="1" applyAlignment="1">
      <alignment horizontal="center"/>
    </xf>
    <xf numFmtId="4" fontId="0" fillId="0" borderId="0" xfId="0" applyNumberFormat="1" applyFill="1"/>
    <xf numFmtId="4" fontId="19" fillId="3" borderId="38" xfId="0" applyNumberFormat="1" applyFont="1" applyFill="1" applyBorder="1" applyAlignment="1">
      <alignment horizontal="center" vertical="center" wrapText="1"/>
    </xf>
    <xf numFmtId="4" fontId="19" fillId="3" borderId="39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11" fillId="2" borderId="0" xfId="3" applyFont="1" applyFill="1" applyBorder="1"/>
    <xf numFmtId="0" fontId="0" fillId="0" borderId="0" xfId="0" applyBorder="1"/>
    <xf numFmtId="4" fontId="16" fillId="0" borderId="3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 wrapText="1"/>
    </xf>
    <xf numFmtId="4" fontId="16" fillId="0" borderId="4" xfId="0" applyNumberFormat="1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left" vertical="center" wrapText="1"/>
    </xf>
    <xf numFmtId="4" fontId="15" fillId="0" borderId="3" xfId="0" applyNumberFormat="1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4" fontId="15" fillId="0" borderId="4" xfId="0" applyNumberFormat="1" applyFont="1" applyBorder="1" applyAlignment="1">
      <alignment horizontal="left" vertical="center" wrapText="1"/>
    </xf>
    <xf numFmtId="4" fontId="15" fillId="0" borderId="25" xfId="0" applyNumberFormat="1" applyFont="1" applyFill="1" applyBorder="1" applyAlignment="1">
      <alignment horizontal="center" vertical="center" wrapText="1"/>
    </xf>
    <xf numFmtId="4" fontId="15" fillId="0" borderId="14" xfId="0" applyNumberFormat="1" applyFont="1" applyFill="1" applyBorder="1" applyAlignment="1">
      <alignment horizontal="center" vertical="center" wrapText="1"/>
    </xf>
    <xf numFmtId="4" fontId="15" fillId="3" borderId="36" xfId="0" applyNumberFormat="1" applyFont="1" applyFill="1" applyBorder="1" applyAlignment="1">
      <alignment horizontal="center" vertical="center" wrapText="1"/>
    </xf>
    <xf numFmtId="4" fontId="19" fillId="3" borderId="17" xfId="0" applyNumberFormat="1" applyFont="1" applyFill="1" applyBorder="1" applyAlignment="1">
      <alignment horizontal="center" vertical="center" wrapText="1"/>
    </xf>
    <xf numFmtId="4" fontId="15" fillId="0" borderId="24" xfId="0" applyNumberFormat="1" applyFont="1" applyFill="1" applyBorder="1" applyAlignment="1">
      <alignment horizontal="center" vertical="center" wrapText="1"/>
    </xf>
    <xf numFmtId="4" fontId="15" fillId="3" borderId="17" xfId="0" applyNumberFormat="1" applyFont="1" applyFill="1" applyBorder="1" applyAlignment="1">
      <alignment horizontal="center" vertical="center" wrapText="1"/>
    </xf>
    <xf numFmtId="4" fontId="16" fillId="0" borderId="25" xfId="0" applyNumberFormat="1" applyFont="1" applyFill="1" applyBorder="1" applyAlignment="1">
      <alignment horizontal="center" vertical="center" wrapText="1"/>
    </xf>
    <xf numFmtId="4" fontId="16" fillId="0" borderId="14" xfId="0" applyNumberFormat="1" applyFont="1" applyFill="1" applyBorder="1" applyAlignment="1">
      <alignment horizontal="center" vertical="center" wrapText="1"/>
    </xf>
    <xf numFmtId="4" fontId="16" fillId="0" borderId="26" xfId="0" applyNumberFormat="1" applyFont="1" applyFill="1" applyBorder="1" applyAlignment="1">
      <alignment horizontal="center" vertical="center" wrapText="1"/>
    </xf>
    <xf numFmtId="4" fontId="16" fillId="0" borderId="3" xfId="0" applyNumberFormat="1" applyFont="1" applyFill="1" applyBorder="1" applyAlignment="1">
      <alignment horizontal="left" vertical="center" wrapText="1"/>
    </xf>
    <xf numFmtId="4" fontId="16" fillId="0" borderId="5" xfId="0" applyNumberFormat="1" applyFont="1" applyFill="1" applyBorder="1" applyAlignment="1">
      <alignment horizontal="left" vertical="center" wrapText="1"/>
    </xf>
    <xf numFmtId="0" fontId="18" fillId="3" borderId="0" xfId="0" applyFont="1" applyFill="1" applyAlignment="1">
      <alignment horizontal="center"/>
    </xf>
    <xf numFmtId="4" fontId="26" fillId="3" borderId="4" xfId="0" applyNumberFormat="1" applyFont="1" applyFill="1" applyBorder="1" applyAlignment="1">
      <alignment horizontal="center" vertical="center" wrapText="1"/>
    </xf>
    <xf numFmtId="4" fontId="25" fillId="3" borderId="1" xfId="0" applyNumberFormat="1" applyFont="1" applyFill="1" applyBorder="1" applyAlignment="1">
      <alignment horizontal="center" vertical="center" wrapText="1"/>
    </xf>
    <xf numFmtId="165" fontId="25" fillId="3" borderId="1" xfId="0" applyNumberFormat="1" applyFont="1" applyFill="1" applyBorder="1" applyAlignment="1">
      <alignment horizontal="center" vertical="center" wrapText="1"/>
    </xf>
    <xf numFmtId="165" fontId="26" fillId="3" borderId="1" xfId="0" applyNumberFormat="1" applyFont="1" applyFill="1" applyBorder="1" applyAlignment="1">
      <alignment horizontal="center" vertical="center" wrapText="1"/>
    </xf>
    <xf numFmtId="165" fontId="26" fillId="3" borderId="4" xfId="0" applyNumberFormat="1" applyFont="1" applyFill="1" applyBorder="1" applyAlignment="1">
      <alignment horizontal="center" vertical="center" wrapText="1"/>
    </xf>
    <xf numFmtId="165" fontId="26" fillId="3" borderId="15" xfId="0" applyNumberFormat="1" applyFont="1" applyFill="1" applyBorder="1" applyAlignment="1">
      <alignment horizontal="center" vertical="center" wrapText="1"/>
    </xf>
    <xf numFmtId="0" fontId="27" fillId="3" borderId="0" xfId="0" applyFont="1" applyFill="1"/>
    <xf numFmtId="4" fontId="25" fillId="3" borderId="1" xfId="0" applyNumberFormat="1" applyFont="1" applyFill="1" applyBorder="1" applyAlignment="1">
      <alignment horizontal="center" vertical="center"/>
    </xf>
    <xf numFmtId="165" fontId="25" fillId="3" borderId="1" xfId="0" applyNumberFormat="1" applyFont="1" applyFill="1" applyBorder="1" applyAlignment="1">
      <alignment horizontal="center" vertical="center"/>
    </xf>
    <xf numFmtId="4" fontId="16" fillId="0" borderId="3" xfId="0" applyNumberFormat="1" applyFont="1" applyFill="1" applyBorder="1" applyAlignment="1">
      <alignment horizontal="center" vertical="center"/>
    </xf>
    <xf numFmtId="165" fontId="16" fillId="0" borderId="3" xfId="0" applyNumberFormat="1" applyFont="1" applyFill="1" applyBorder="1" applyAlignment="1">
      <alignment horizontal="center" vertical="center"/>
    </xf>
    <xf numFmtId="165" fontId="15" fillId="0" borderId="5" xfId="0" applyNumberFormat="1" applyFont="1" applyFill="1" applyBorder="1" applyAlignment="1">
      <alignment horizontal="center" vertical="center" wrapText="1"/>
    </xf>
    <xf numFmtId="4" fontId="17" fillId="0" borderId="4" xfId="0" applyNumberFormat="1" applyFont="1" applyFill="1" applyBorder="1" applyAlignment="1">
      <alignment horizontal="center" vertical="center"/>
    </xf>
    <xf numFmtId="165" fontId="17" fillId="0" borderId="4" xfId="0" applyNumberFormat="1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vertical="center" wrapText="1"/>
    </xf>
    <xf numFmtId="4" fontId="16" fillId="0" borderId="14" xfId="0" applyNumberFormat="1" applyFont="1" applyFill="1" applyBorder="1" applyAlignment="1">
      <alignment vertical="center" wrapText="1"/>
    </xf>
    <xf numFmtId="4" fontId="16" fillId="0" borderId="1" xfId="0" applyNumberFormat="1" applyFont="1" applyFill="1" applyBorder="1" applyAlignment="1">
      <alignment vertical="center" wrapText="1"/>
    </xf>
    <xf numFmtId="2" fontId="17" fillId="2" borderId="1" xfId="0" applyNumberFormat="1" applyFont="1" applyFill="1" applyBorder="1" applyAlignment="1">
      <alignment horizontal="left" vertical="center" wrapText="1"/>
    </xf>
    <xf numFmtId="2" fontId="17" fillId="0" borderId="1" xfId="0" applyNumberFormat="1" applyFont="1" applyFill="1" applyBorder="1" applyAlignment="1">
      <alignment horizontal="left" vertical="center" wrapText="1"/>
    </xf>
    <xf numFmtId="4" fontId="16" fillId="0" borderId="3" xfId="0" applyNumberFormat="1" applyFont="1" applyFill="1" applyBorder="1" applyAlignment="1">
      <alignment vertical="center" wrapText="1"/>
    </xf>
    <xf numFmtId="2" fontId="17" fillId="0" borderId="3" xfId="0" applyNumberFormat="1" applyFont="1" applyFill="1" applyBorder="1" applyAlignment="1">
      <alignment horizontal="left" vertical="center" wrapText="1"/>
    </xf>
    <xf numFmtId="0" fontId="27" fillId="0" borderId="0" xfId="0" applyFont="1" applyFill="1"/>
    <xf numFmtId="0" fontId="30" fillId="0" borderId="0" xfId="0" applyFont="1" applyFill="1"/>
    <xf numFmtId="0" fontId="31" fillId="0" borderId="0" xfId="0" applyFont="1" applyFill="1" applyAlignment="1">
      <alignment horizontal="center"/>
    </xf>
    <xf numFmtId="4" fontId="21" fillId="0" borderId="8" xfId="0" applyNumberFormat="1" applyFont="1" applyFill="1" applyBorder="1" applyAlignment="1">
      <alignment horizontal="center" vertical="center"/>
    </xf>
    <xf numFmtId="4" fontId="21" fillId="0" borderId="20" xfId="0" applyNumberFormat="1" applyFont="1" applyFill="1" applyBorder="1" applyAlignment="1">
      <alignment horizontal="center" vertical="center" wrapText="1"/>
    </xf>
    <xf numFmtId="4" fontId="21" fillId="0" borderId="21" xfId="0" applyNumberFormat="1" applyFont="1" applyFill="1" applyBorder="1" applyAlignment="1">
      <alignment horizontal="left" vertical="center" wrapText="1"/>
    </xf>
    <xf numFmtId="4" fontId="21" fillId="0" borderId="21" xfId="0" applyNumberFormat="1" applyFont="1" applyFill="1" applyBorder="1" applyAlignment="1">
      <alignment horizontal="center" vertical="center" wrapText="1"/>
    </xf>
    <xf numFmtId="4" fontId="23" fillId="0" borderId="21" xfId="0" applyNumberFormat="1" applyFont="1" applyFill="1" applyBorder="1" applyAlignment="1">
      <alignment horizontal="center" vertical="center" wrapText="1"/>
    </xf>
    <xf numFmtId="4" fontId="21" fillId="0" borderId="21" xfId="0" applyNumberFormat="1" applyFont="1" applyFill="1" applyBorder="1" applyAlignment="1">
      <alignment horizontal="center" vertical="center"/>
    </xf>
    <xf numFmtId="165" fontId="21" fillId="0" borderId="21" xfId="0" applyNumberFormat="1" applyFont="1" applyFill="1" applyBorder="1" applyAlignment="1">
      <alignment horizontal="center" vertical="center"/>
    </xf>
    <xf numFmtId="165" fontId="23" fillId="0" borderId="21" xfId="0" applyNumberFormat="1" applyFont="1" applyFill="1" applyBorder="1" applyAlignment="1">
      <alignment horizontal="center" vertical="center" wrapText="1"/>
    </xf>
    <xf numFmtId="165" fontId="23" fillId="0" borderId="22" xfId="0" applyNumberFormat="1" applyFont="1" applyFill="1" applyBorder="1" applyAlignment="1">
      <alignment horizontal="center" vertical="center" wrapText="1"/>
    </xf>
    <xf numFmtId="2" fontId="17" fillId="2" borderId="4" xfId="0" applyNumberFormat="1" applyFont="1" applyFill="1" applyBorder="1" applyAlignment="1">
      <alignment horizontal="left" vertical="center" wrapText="1"/>
    </xf>
    <xf numFmtId="4" fontId="23" fillId="0" borderId="22" xfId="0" applyNumberFormat="1" applyFont="1" applyFill="1" applyBorder="1" applyAlignment="1">
      <alignment horizontal="center" vertical="center" wrapText="1"/>
    </xf>
    <xf numFmtId="4" fontId="17" fillId="0" borderId="4" xfId="0" applyNumberFormat="1" applyFont="1" applyFill="1" applyBorder="1" applyAlignment="1">
      <alignment wrapText="1"/>
    </xf>
    <xf numFmtId="4" fontId="15" fillId="0" borderId="14" xfId="0" applyNumberFormat="1" applyFont="1" applyBorder="1" applyAlignment="1">
      <alignment horizontal="center" vertical="center" wrapText="1"/>
    </xf>
    <xf numFmtId="4" fontId="18" fillId="0" borderId="0" xfId="0" applyNumberFormat="1" applyFont="1"/>
    <xf numFmtId="0" fontId="0" fillId="0" borderId="0" xfId="0" applyFill="1" applyBorder="1"/>
    <xf numFmtId="0" fontId="30" fillId="0" borderId="0" xfId="0" applyFont="1" applyFill="1" applyBorder="1"/>
    <xf numFmtId="0" fontId="15" fillId="0" borderId="46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4" fontId="16" fillId="0" borderId="40" xfId="0" applyNumberFormat="1" applyFont="1" applyFill="1" applyBorder="1" applyAlignment="1">
      <alignment horizontal="left" vertical="center" wrapText="1"/>
    </xf>
    <xf numFmtId="4" fontId="16" fillId="0" borderId="52" xfId="0" applyNumberFormat="1" applyFont="1" applyFill="1" applyBorder="1" applyAlignment="1">
      <alignment horizontal="left" vertical="center" wrapText="1"/>
    </xf>
    <xf numFmtId="4" fontId="21" fillId="0" borderId="46" xfId="0" applyNumberFormat="1" applyFont="1" applyFill="1" applyBorder="1" applyAlignment="1">
      <alignment horizontal="left" vertical="center" wrapText="1"/>
    </xf>
    <xf numFmtId="4" fontId="16" fillId="0" borderId="51" xfId="0" applyNumberFormat="1" applyFont="1" applyFill="1" applyBorder="1" applyAlignment="1">
      <alignment horizontal="left" vertical="center" wrapText="1"/>
    </xf>
    <xf numFmtId="4" fontId="16" fillId="0" borderId="40" xfId="0" applyNumberFormat="1" applyFont="1" applyFill="1" applyBorder="1" applyAlignment="1">
      <alignment vertical="center" wrapText="1"/>
    </xf>
    <xf numFmtId="4" fontId="16" fillId="0" borderId="52" xfId="0" applyNumberFormat="1" applyFont="1" applyFill="1" applyBorder="1" applyAlignment="1">
      <alignment vertical="center" wrapText="1"/>
    </xf>
    <xf numFmtId="4" fontId="17" fillId="0" borderId="40" xfId="0" applyNumberFormat="1" applyFont="1" applyFill="1" applyBorder="1" applyAlignment="1">
      <alignment horizontal="left" vertical="center" wrapText="1"/>
    </xf>
    <xf numFmtId="4" fontId="19" fillId="3" borderId="10" xfId="0" applyNumberFormat="1" applyFont="1" applyFill="1" applyBorder="1" applyAlignment="1">
      <alignment horizontal="left" vertical="center" wrapText="1"/>
    </xf>
    <xf numFmtId="4" fontId="19" fillId="3" borderId="40" xfId="0" applyNumberFormat="1" applyFont="1" applyFill="1" applyBorder="1" applyAlignment="1">
      <alignment horizontal="left" vertical="center" wrapText="1"/>
    </xf>
    <xf numFmtId="4" fontId="19" fillId="3" borderId="41" xfId="0" applyNumberFormat="1" applyFont="1" applyFill="1" applyBorder="1" applyAlignment="1">
      <alignment horizontal="left" vertical="center" wrapText="1"/>
    </xf>
    <xf numFmtId="4" fontId="15" fillId="0" borderId="53" xfId="0" applyNumberFormat="1" applyFont="1" applyFill="1" applyBorder="1" applyAlignment="1">
      <alignment horizontal="center" vertical="center" wrapText="1"/>
    </xf>
    <xf numFmtId="4" fontId="15" fillId="0" borderId="47" xfId="0" applyNumberFormat="1" applyFont="1" applyFill="1" applyBorder="1" applyAlignment="1">
      <alignment horizontal="center" vertical="center" wrapText="1"/>
    </xf>
    <xf numFmtId="4" fontId="15" fillId="0" borderId="54" xfId="0" applyNumberFormat="1" applyFont="1" applyFill="1" applyBorder="1" applyAlignment="1">
      <alignment horizontal="center" vertical="center" wrapText="1"/>
    </xf>
    <xf numFmtId="4" fontId="23" fillId="0" borderId="49" xfId="0" applyNumberFormat="1" applyFont="1" applyFill="1" applyBorder="1" applyAlignment="1">
      <alignment horizontal="center" vertical="center" wrapText="1"/>
    </xf>
    <xf numFmtId="4" fontId="16" fillId="0" borderId="47" xfId="0" applyNumberFormat="1" applyFont="1" applyFill="1" applyBorder="1" applyAlignment="1">
      <alignment vertical="center" wrapText="1"/>
    </xf>
    <xf numFmtId="4" fontId="16" fillId="0" borderId="54" xfId="0" applyNumberFormat="1" applyFont="1" applyFill="1" applyBorder="1" applyAlignment="1">
      <alignment vertical="center" wrapText="1"/>
    </xf>
    <xf numFmtId="4" fontId="21" fillId="3" borderId="12" xfId="0" applyNumberFormat="1" applyFont="1" applyFill="1" applyBorder="1" applyAlignment="1">
      <alignment horizontal="center" vertical="center"/>
    </xf>
    <xf numFmtId="4" fontId="21" fillId="3" borderId="47" xfId="0" applyNumberFormat="1" applyFont="1" applyFill="1" applyBorder="1" applyAlignment="1">
      <alignment horizontal="center" vertical="center"/>
    </xf>
    <xf numFmtId="4" fontId="21" fillId="3" borderId="48" xfId="0" applyNumberFormat="1" applyFont="1" applyFill="1" applyBorder="1" applyAlignment="1">
      <alignment horizontal="center" vertical="center"/>
    </xf>
    <xf numFmtId="4" fontId="15" fillId="0" borderId="26" xfId="0" applyNumberFormat="1" applyFont="1" applyFill="1" applyBorder="1" applyAlignment="1">
      <alignment horizontal="center" vertical="center" wrapText="1"/>
    </xf>
    <xf numFmtId="4" fontId="16" fillId="0" borderId="15" xfId="0" applyNumberFormat="1" applyFont="1" applyFill="1" applyBorder="1" applyAlignment="1">
      <alignment horizontal="center" vertical="center"/>
    </xf>
    <xf numFmtId="4" fontId="16" fillId="0" borderId="30" xfId="0" applyNumberFormat="1" applyFont="1" applyFill="1" applyBorder="1" applyAlignment="1">
      <alignment horizontal="center" vertical="center"/>
    </xf>
    <xf numFmtId="4" fontId="23" fillId="0" borderId="20" xfId="0" applyNumberFormat="1" applyFont="1" applyFill="1" applyBorder="1" applyAlignment="1">
      <alignment horizontal="center" vertical="center" wrapText="1"/>
    </xf>
    <xf numFmtId="4" fontId="28" fillId="0" borderId="34" xfId="0" applyNumberFormat="1" applyFont="1" applyFill="1" applyBorder="1" applyAlignment="1">
      <alignment horizontal="center" vertical="center"/>
    </xf>
    <xf numFmtId="4" fontId="28" fillId="0" borderId="15" xfId="0" applyNumberFormat="1" applyFont="1" applyFill="1" applyBorder="1" applyAlignment="1">
      <alignment horizontal="center" vertical="center" wrapText="1"/>
    </xf>
    <xf numFmtId="4" fontId="28" fillId="0" borderId="15" xfId="0" applyNumberFormat="1" applyFont="1" applyFill="1" applyBorder="1" applyAlignment="1">
      <alignment horizontal="center" vertical="center"/>
    </xf>
    <xf numFmtId="4" fontId="28" fillId="0" borderId="30" xfId="0" applyNumberFormat="1" applyFont="1" applyFill="1" applyBorder="1" applyAlignment="1">
      <alignment horizontal="center" vertical="center"/>
    </xf>
    <xf numFmtId="4" fontId="21" fillId="0" borderId="22" xfId="0" applyNumberFormat="1" applyFont="1" applyFill="1" applyBorder="1" applyAlignment="1">
      <alignment horizontal="center" vertical="center"/>
    </xf>
    <xf numFmtId="4" fontId="17" fillId="0" borderId="34" xfId="0" applyNumberFormat="1" applyFont="1" applyFill="1" applyBorder="1" applyAlignment="1">
      <alignment horizontal="center" vertical="center"/>
    </xf>
    <xf numFmtId="4" fontId="21" fillId="3" borderId="7" xfId="0" applyNumberFormat="1" applyFont="1" applyFill="1" applyBorder="1" applyAlignment="1">
      <alignment horizontal="center" vertical="center"/>
    </xf>
    <xf numFmtId="4" fontId="21" fillId="3" borderId="25" xfId="0" applyNumberFormat="1" applyFont="1" applyFill="1" applyBorder="1" applyAlignment="1">
      <alignment horizontal="center" vertical="center"/>
    </xf>
    <xf numFmtId="4" fontId="21" fillId="3" borderId="24" xfId="0" applyNumberFormat="1" applyFont="1" applyFill="1" applyBorder="1" applyAlignment="1">
      <alignment horizontal="center" vertical="center"/>
    </xf>
    <xf numFmtId="4" fontId="21" fillId="3" borderId="16" xfId="0" applyNumberFormat="1" applyFont="1" applyFill="1" applyBorder="1" applyAlignment="1">
      <alignment horizontal="center" vertical="center"/>
    </xf>
    <xf numFmtId="4" fontId="21" fillId="3" borderId="10" xfId="0" applyNumberFormat="1" applyFont="1" applyFill="1" applyBorder="1" applyAlignment="1">
      <alignment horizontal="left" vertical="center" wrapText="1"/>
    </xf>
    <xf numFmtId="4" fontId="21" fillId="3" borderId="40" xfId="0" applyNumberFormat="1" applyFont="1" applyFill="1" applyBorder="1" applyAlignment="1">
      <alignment horizontal="left" vertical="center" wrapText="1"/>
    </xf>
    <xf numFmtId="4" fontId="21" fillId="3" borderId="41" xfId="0" applyNumberFormat="1" applyFont="1" applyFill="1" applyBorder="1" applyAlignment="1">
      <alignment horizontal="left" vertical="center" wrapText="1"/>
    </xf>
    <xf numFmtId="4" fontId="21" fillId="3" borderId="35" xfId="0" applyNumberFormat="1" applyFont="1" applyFill="1" applyBorder="1" applyAlignment="1">
      <alignment horizontal="center" vertical="center"/>
    </xf>
    <xf numFmtId="4" fontId="21" fillId="3" borderId="36" xfId="0" applyNumberFormat="1" applyFont="1" applyFill="1" applyBorder="1" applyAlignment="1">
      <alignment horizontal="center" vertical="center"/>
    </xf>
    <xf numFmtId="4" fontId="15" fillId="3" borderId="41" xfId="0" applyNumberFormat="1" applyFont="1" applyFill="1" applyBorder="1" applyAlignment="1">
      <alignment horizontal="left" vertical="center" wrapText="1"/>
    </xf>
    <xf numFmtId="4" fontId="15" fillId="0" borderId="40" xfId="0" applyNumberFormat="1" applyFont="1" applyBorder="1" applyAlignment="1">
      <alignment horizontal="left" vertical="center" wrapText="1"/>
    </xf>
    <xf numFmtId="4" fontId="17" fillId="3" borderId="48" xfId="0" applyNumberFormat="1" applyFont="1" applyFill="1" applyBorder="1" applyAlignment="1">
      <alignment horizontal="center" vertical="center"/>
    </xf>
    <xf numFmtId="4" fontId="17" fillId="3" borderId="36" xfId="0" applyNumberFormat="1" applyFont="1" applyFill="1" applyBorder="1" applyAlignment="1">
      <alignment horizontal="center" vertical="center"/>
    </xf>
    <xf numFmtId="4" fontId="15" fillId="0" borderId="10" xfId="0" applyNumberFormat="1" applyFont="1" applyBorder="1" applyAlignment="1">
      <alignment horizontal="left" vertical="center" wrapText="1"/>
    </xf>
    <xf numFmtId="4" fontId="15" fillId="0" borderId="41" xfId="0" applyNumberFormat="1" applyFont="1" applyBorder="1" applyAlignment="1">
      <alignment horizontal="left" vertical="center" wrapText="1"/>
    </xf>
    <xf numFmtId="4" fontId="21" fillId="3" borderId="32" xfId="0" applyNumberFormat="1" applyFont="1" applyFill="1" applyBorder="1" applyAlignment="1">
      <alignment horizontal="center" vertical="center"/>
    </xf>
    <xf numFmtId="4" fontId="21" fillId="3" borderId="29" xfId="0" applyNumberFormat="1" applyFont="1" applyFill="1" applyBorder="1" applyAlignment="1">
      <alignment horizontal="center" vertical="center"/>
    </xf>
    <xf numFmtId="4" fontId="21" fillId="3" borderId="10" xfId="0" applyNumberFormat="1" applyFont="1" applyFill="1" applyBorder="1" applyAlignment="1">
      <alignment horizontal="center" vertical="center"/>
    </xf>
    <xf numFmtId="4" fontId="21" fillId="3" borderId="40" xfId="0" applyNumberFormat="1" applyFont="1" applyFill="1" applyBorder="1" applyAlignment="1">
      <alignment horizontal="center" vertical="center"/>
    </xf>
    <xf numFmtId="4" fontId="21" fillId="3" borderId="41" xfId="0" applyNumberFormat="1" applyFont="1" applyFill="1" applyBorder="1" applyAlignment="1">
      <alignment horizontal="center" vertical="center"/>
    </xf>
    <xf numFmtId="4" fontId="16" fillId="0" borderId="40" xfId="0" applyNumberFormat="1" applyFont="1" applyFill="1" applyBorder="1" applyAlignment="1">
      <alignment horizontal="center" vertical="center"/>
    </xf>
    <xf numFmtId="4" fontId="16" fillId="0" borderId="52" xfId="0" applyNumberFormat="1" applyFont="1" applyFill="1" applyBorder="1" applyAlignment="1">
      <alignment horizontal="center" vertical="center"/>
    </xf>
    <xf numFmtId="4" fontId="23" fillId="0" borderId="46" xfId="0" applyNumberFormat="1" applyFont="1" applyFill="1" applyBorder="1" applyAlignment="1">
      <alignment horizontal="center" vertical="center" wrapText="1"/>
    </xf>
    <xf numFmtId="4" fontId="17" fillId="0" borderId="51" xfId="0" applyNumberFormat="1" applyFont="1" applyFill="1" applyBorder="1" applyAlignment="1">
      <alignment horizontal="center" vertical="center"/>
    </xf>
    <xf numFmtId="4" fontId="17" fillId="0" borderId="40" xfId="0" applyNumberFormat="1" applyFont="1" applyFill="1" applyBorder="1" applyAlignment="1">
      <alignment horizontal="center" vertical="center"/>
    </xf>
    <xf numFmtId="4" fontId="21" fillId="0" borderId="46" xfId="0" applyNumberFormat="1" applyFont="1" applyFill="1" applyBorder="1" applyAlignment="1">
      <alignment horizontal="center" vertical="center"/>
    </xf>
    <xf numFmtId="165" fontId="15" fillId="0" borderId="53" xfId="0" applyNumberFormat="1" applyFont="1" applyFill="1" applyBorder="1" applyAlignment="1">
      <alignment horizontal="center" vertical="center" wrapText="1"/>
    </xf>
    <xf numFmtId="165" fontId="15" fillId="0" borderId="47" xfId="0" applyNumberFormat="1" applyFont="1" applyFill="1" applyBorder="1" applyAlignment="1">
      <alignment horizontal="center" vertical="center" wrapText="1"/>
    </xf>
    <xf numFmtId="165" fontId="15" fillId="0" borderId="54" xfId="0" applyNumberFormat="1" applyFont="1" applyFill="1" applyBorder="1" applyAlignment="1">
      <alignment horizontal="center" vertical="center" wrapText="1"/>
    </xf>
    <xf numFmtId="165" fontId="23" fillId="0" borderId="49" xfId="0" applyNumberFormat="1" applyFont="1" applyFill="1" applyBorder="1" applyAlignment="1">
      <alignment horizontal="center" vertical="center" wrapText="1"/>
    </xf>
    <xf numFmtId="165" fontId="16" fillId="0" borderId="15" xfId="0" applyNumberFormat="1" applyFont="1" applyFill="1" applyBorder="1" applyAlignment="1">
      <alignment horizontal="center" vertical="center"/>
    </xf>
    <xf numFmtId="165" fontId="16" fillId="0" borderId="30" xfId="0" applyNumberFormat="1" applyFont="1" applyFill="1" applyBorder="1" applyAlignment="1">
      <alignment horizontal="center" vertical="center"/>
    </xf>
    <xf numFmtId="165" fontId="17" fillId="0" borderId="34" xfId="0" applyNumberFormat="1" applyFont="1" applyFill="1" applyBorder="1" applyAlignment="1">
      <alignment horizontal="center" vertical="center"/>
    </xf>
    <xf numFmtId="165" fontId="17" fillId="0" borderId="15" xfId="0" applyNumberFormat="1" applyFont="1" applyFill="1" applyBorder="1" applyAlignment="1">
      <alignment horizontal="center" vertical="center"/>
    </xf>
    <xf numFmtId="4" fontId="16" fillId="0" borderId="24" xfId="0" applyNumberFormat="1" applyFont="1" applyFill="1" applyBorder="1" applyAlignment="1">
      <alignment vertical="center" wrapText="1"/>
    </xf>
    <xf numFmtId="4" fontId="16" fillId="0" borderId="15" xfId="0" applyNumberFormat="1" applyFont="1" applyFill="1" applyBorder="1" applyAlignment="1">
      <alignment vertical="center" wrapText="1"/>
    </xf>
    <xf numFmtId="4" fontId="16" fillId="0" borderId="25" xfId="0" applyNumberFormat="1" applyFont="1" applyFill="1" applyBorder="1" applyAlignment="1">
      <alignment vertical="center" wrapText="1"/>
    </xf>
    <xf numFmtId="4" fontId="16" fillId="0" borderId="30" xfId="0" applyNumberFormat="1" applyFont="1" applyFill="1" applyBorder="1" applyAlignment="1">
      <alignment vertical="center" wrapText="1"/>
    </xf>
    <xf numFmtId="165" fontId="21" fillId="0" borderId="22" xfId="0" applyNumberFormat="1" applyFont="1" applyFill="1" applyBorder="1" applyAlignment="1">
      <alignment horizontal="center" vertical="center"/>
    </xf>
    <xf numFmtId="4" fontId="17" fillId="3" borderId="41" xfId="0" applyNumberFormat="1" applyFont="1" applyFill="1" applyBorder="1" applyAlignment="1">
      <alignment horizontal="center" vertical="center"/>
    </xf>
    <xf numFmtId="0" fontId="19" fillId="3" borderId="43" xfId="0" applyFont="1" applyFill="1" applyBorder="1" applyAlignment="1">
      <alignment horizontal="left" vertical="center" wrapText="1"/>
    </xf>
    <xf numFmtId="4" fontId="21" fillId="3" borderId="43" xfId="0" applyNumberFormat="1" applyFont="1" applyFill="1" applyBorder="1" applyAlignment="1">
      <alignment horizontal="center" vertical="center"/>
    </xf>
    <xf numFmtId="165" fontId="27" fillId="0" borderId="0" xfId="0" applyNumberFormat="1" applyFont="1" applyFill="1" applyAlignment="1">
      <alignment horizontal="center"/>
    </xf>
    <xf numFmtId="0" fontId="27" fillId="0" borderId="0" xfId="0" applyFont="1" applyFill="1" applyBorder="1"/>
    <xf numFmtId="0" fontId="19" fillId="3" borderId="40" xfId="0" applyFont="1" applyFill="1" applyBorder="1" applyAlignment="1">
      <alignment horizontal="left" vertical="center" wrapText="1"/>
    </xf>
    <xf numFmtId="0" fontId="19" fillId="3" borderId="45" xfId="0" applyFont="1" applyFill="1" applyBorder="1" applyAlignment="1">
      <alignment horizontal="left" vertical="center" wrapText="1"/>
    </xf>
    <xf numFmtId="4" fontId="21" fillId="3" borderId="45" xfId="0" applyNumberFormat="1" applyFont="1" applyFill="1" applyBorder="1" applyAlignment="1">
      <alignment horizontal="center" vertical="center"/>
    </xf>
    <xf numFmtId="4" fontId="25" fillId="3" borderId="10" xfId="0" applyNumberFormat="1" applyFont="1" applyFill="1" applyBorder="1" applyAlignment="1">
      <alignment horizontal="left" vertical="center" wrapText="1"/>
    </xf>
    <xf numFmtId="4" fontId="26" fillId="3" borderId="35" xfId="0" applyNumberFormat="1" applyFont="1" applyFill="1" applyBorder="1" applyAlignment="1">
      <alignment horizontal="center" vertical="center" wrapText="1"/>
    </xf>
    <xf numFmtId="4" fontId="25" fillId="3" borderId="8" xfId="0" applyNumberFormat="1" applyFont="1" applyFill="1" applyBorder="1" applyAlignment="1">
      <alignment horizontal="center" vertical="center" wrapText="1"/>
    </xf>
    <xf numFmtId="4" fontId="25" fillId="3" borderId="33" xfId="0" applyNumberFormat="1" applyFont="1" applyFill="1" applyBorder="1" applyAlignment="1">
      <alignment horizontal="center" vertical="center" wrapText="1"/>
    </xf>
    <xf numFmtId="4" fontId="26" fillId="3" borderId="12" xfId="0" applyNumberFormat="1" applyFont="1" applyFill="1" applyBorder="1" applyAlignment="1">
      <alignment horizontal="center" vertical="center" wrapText="1"/>
    </xf>
    <xf numFmtId="4" fontId="25" fillId="3" borderId="10" xfId="0" applyNumberFormat="1" applyFont="1" applyFill="1" applyBorder="1" applyAlignment="1">
      <alignment horizontal="center" vertical="center" wrapText="1"/>
    </xf>
    <xf numFmtId="165" fontId="25" fillId="3" borderId="8" xfId="0" applyNumberFormat="1" applyFont="1" applyFill="1" applyBorder="1" applyAlignment="1">
      <alignment horizontal="center" vertical="center" wrapText="1"/>
    </xf>
    <xf numFmtId="165" fontId="25" fillId="3" borderId="33" xfId="0" applyNumberFormat="1" applyFont="1" applyFill="1" applyBorder="1" applyAlignment="1">
      <alignment horizontal="center" vertical="center" wrapText="1"/>
    </xf>
    <xf numFmtId="165" fontId="26" fillId="3" borderId="12" xfId="0" applyNumberFormat="1" applyFont="1" applyFill="1" applyBorder="1" applyAlignment="1">
      <alignment horizontal="center" vertical="center" wrapText="1"/>
    </xf>
    <xf numFmtId="165" fontId="26" fillId="3" borderId="8" xfId="0" applyNumberFormat="1" applyFont="1" applyFill="1" applyBorder="1" applyAlignment="1">
      <alignment horizontal="center" vertical="center" wrapText="1"/>
    </xf>
    <xf numFmtId="165" fontId="26" fillId="3" borderId="33" xfId="0" applyNumberFormat="1" applyFont="1" applyFill="1" applyBorder="1" applyAlignment="1">
      <alignment horizontal="center" vertical="center" wrapText="1"/>
    </xf>
    <xf numFmtId="0" fontId="27" fillId="3" borderId="0" xfId="0" applyFont="1" applyFill="1" applyBorder="1"/>
    <xf numFmtId="4" fontId="25" fillId="3" borderId="40" xfId="0" applyNumberFormat="1" applyFont="1" applyFill="1" applyBorder="1" applyAlignment="1">
      <alignment horizontal="left" vertical="center" wrapText="1"/>
    </xf>
    <xf numFmtId="4" fontId="26" fillId="3" borderId="26" xfId="0" applyNumberFormat="1" applyFont="1" applyFill="1" applyBorder="1" applyAlignment="1">
      <alignment horizontal="center" vertical="center" wrapText="1"/>
    </xf>
    <xf numFmtId="4" fontId="25" fillId="3" borderId="15" xfId="0" applyNumberFormat="1" applyFont="1" applyFill="1" applyBorder="1" applyAlignment="1">
      <alignment horizontal="center" vertical="center" wrapText="1"/>
    </xf>
    <xf numFmtId="4" fontId="26" fillId="3" borderId="47" xfId="0" applyNumberFormat="1" applyFont="1" applyFill="1" applyBorder="1" applyAlignment="1">
      <alignment horizontal="center" vertical="center" wrapText="1"/>
    </xf>
    <xf numFmtId="4" fontId="25" fillId="3" borderId="40" xfId="0" applyNumberFormat="1" applyFont="1" applyFill="1" applyBorder="1" applyAlignment="1">
      <alignment horizontal="center" vertical="center" wrapText="1"/>
    </xf>
    <xf numFmtId="4" fontId="26" fillId="3" borderId="24" xfId="0" applyNumberFormat="1" applyFont="1" applyFill="1" applyBorder="1" applyAlignment="1">
      <alignment horizontal="center" vertical="center" wrapText="1"/>
    </xf>
    <xf numFmtId="165" fontId="25" fillId="3" borderId="15" xfId="0" applyNumberFormat="1" applyFont="1" applyFill="1" applyBorder="1" applyAlignment="1">
      <alignment horizontal="center" vertical="center" wrapText="1"/>
    </xf>
    <xf numFmtId="165" fontId="26" fillId="3" borderId="47" xfId="0" applyNumberFormat="1" applyFont="1" applyFill="1" applyBorder="1" applyAlignment="1">
      <alignment horizontal="center" vertical="center" wrapText="1"/>
    </xf>
    <xf numFmtId="4" fontId="25" fillId="3" borderId="52" xfId="0" applyNumberFormat="1" applyFont="1" applyFill="1" applyBorder="1" applyAlignment="1">
      <alignment horizontal="left" vertical="center" wrapText="1"/>
    </xf>
    <xf numFmtId="4" fontId="26" fillId="3" borderId="14" xfId="0" applyNumberFormat="1" applyFont="1" applyFill="1" applyBorder="1" applyAlignment="1">
      <alignment horizontal="center" vertical="center" wrapText="1"/>
    </xf>
    <xf numFmtId="4" fontId="25" fillId="3" borderId="3" xfId="0" applyNumberFormat="1" applyFont="1" applyFill="1" applyBorder="1" applyAlignment="1">
      <alignment horizontal="center" vertical="center" wrapText="1"/>
    </xf>
    <xf numFmtId="4" fontId="25" fillId="3" borderId="30" xfId="0" applyNumberFormat="1" applyFont="1" applyFill="1" applyBorder="1" applyAlignment="1">
      <alignment horizontal="center" vertical="center" wrapText="1"/>
    </xf>
    <xf numFmtId="4" fontId="26" fillId="3" borderId="54" xfId="0" applyNumberFormat="1" applyFont="1" applyFill="1" applyBorder="1" applyAlignment="1">
      <alignment horizontal="center" vertical="center" wrapText="1"/>
    </xf>
    <xf numFmtId="4" fontId="25" fillId="3" borderId="52" xfId="0" applyNumberFormat="1" applyFont="1" applyFill="1" applyBorder="1" applyAlignment="1">
      <alignment horizontal="center" vertical="center" wrapText="1"/>
    </xf>
    <xf numFmtId="4" fontId="26" fillId="3" borderId="25" xfId="0" applyNumberFormat="1" applyFont="1" applyFill="1" applyBorder="1" applyAlignment="1">
      <alignment horizontal="center" vertical="center" wrapText="1"/>
    </xf>
    <xf numFmtId="165" fontId="25" fillId="3" borderId="3" xfId="0" applyNumberFormat="1" applyFont="1" applyFill="1" applyBorder="1" applyAlignment="1">
      <alignment horizontal="center" vertical="center" wrapText="1"/>
    </xf>
    <xf numFmtId="165" fontId="25" fillId="3" borderId="30" xfId="0" applyNumberFormat="1" applyFont="1" applyFill="1" applyBorder="1" applyAlignment="1">
      <alignment horizontal="center" vertical="center" wrapText="1"/>
    </xf>
    <xf numFmtId="165" fontId="26" fillId="3" borderId="54" xfId="0" applyNumberFormat="1" applyFont="1" applyFill="1" applyBorder="1" applyAlignment="1">
      <alignment horizontal="center" vertical="center" wrapText="1"/>
    </xf>
    <xf numFmtId="165" fontId="26" fillId="3" borderId="5" xfId="0" applyNumberFormat="1" applyFont="1" applyFill="1" applyBorder="1" applyAlignment="1">
      <alignment horizontal="center" vertical="center" wrapText="1"/>
    </xf>
    <xf numFmtId="165" fontId="26" fillId="3" borderId="3" xfId="0" applyNumberFormat="1" applyFont="1" applyFill="1" applyBorder="1" applyAlignment="1">
      <alignment horizontal="center" vertical="center" wrapText="1"/>
    </xf>
    <xf numFmtId="165" fontId="26" fillId="3" borderId="30" xfId="0" applyNumberFormat="1" applyFont="1" applyFill="1" applyBorder="1" applyAlignment="1">
      <alignment horizontal="center" vertical="center" wrapText="1"/>
    </xf>
    <xf numFmtId="4" fontId="26" fillId="3" borderId="8" xfId="0" applyNumberFormat="1" applyFont="1" applyFill="1" applyBorder="1" applyAlignment="1">
      <alignment horizontal="center" vertical="center" wrapText="1"/>
    </xf>
    <xf numFmtId="4" fontId="26" fillId="3" borderId="33" xfId="0" applyNumberFormat="1" applyFont="1" applyFill="1" applyBorder="1" applyAlignment="1">
      <alignment horizontal="center" vertical="center" wrapText="1"/>
    </xf>
    <xf numFmtId="4" fontId="26" fillId="3" borderId="10" xfId="0" applyNumberFormat="1" applyFont="1" applyFill="1" applyBorder="1" applyAlignment="1">
      <alignment horizontal="center" vertical="center" wrapText="1"/>
    </xf>
    <xf numFmtId="4" fontId="26" fillId="3" borderId="34" xfId="0" applyNumberFormat="1" applyFont="1" applyFill="1" applyBorder="1" applyAlignment="1">
      <alignment horizontal="center" vertical="center" wrapText="1"/>
    </xf>
    <xf numFmtId="4" fontId="26" fillId="3" borderId="53" xfId="0" applyNumberFormat="1" applyFont="1" applyFill="1" applyBorder="1" applyAlignment="1">
      <alignment horizontal="center" vertical="center" wrapText="1"/>
    </xf>
    <xf numFmtId="4" fontId="26" fillId="3" borderId="51" xfId="0" applyNumberFormat="1" applyFont="1" applyFill="1" applyBorder="1" applyAlignment="1">
      <alignment horizontal="center" vertical="center" wrapText="1"/>
    </xf>
    <xf numFmtId="4" fontId="25" fillId="3" borderId="41" xfId="0" applyNumberFormat="1" applyFont="1" applyFill="1" applyBorder="1" applyAlignment="1">
      <alignment horizontal="left" vertical="center" wrapText="1"/>
    </xf>
    <xf numFmtId="4" fontId="26" fillId="3" borderId="16" xfId="0" applyNumberFormat="1" applyFont="1" applyFill="1" applyBorder="1" applyAlignment="1">
      <alignment horizontal="center" vertical="center" wrapText="1"/>
    </xf>
    <xf numFmtId="4" fontId="25" fillId="3" borderId="17" xfId="0" applyNumberFormat="1" applyFont="1" applyFill="1" applyBorder="1" applyAlignment="1">
      <alignment horizontal="center" vertical="center" wrapText="1"/>
    </xf>
    <xf numFmtId="4" fontId="25" fillId="3" borderId="19" xfId="0" applyNumberFormat="1" applyFont="1" applyFill="1" applyBorder="1" applyAlignment="1">
      <alignment horizontal="center" vertical="center" wrapText="1"/>
    </xf>
    <xf numFmtId="4" fontId="26" fillId="3" borderId="48" xfId="0" applyNumberFormat="1" applyFont="1" applyFill="1" applyBorder="1" applyAlignment="1">
      <alignment horizontal="center" vertical="center" wrapText="1"/>
    </xf>
    <xf numFmtId="4" fontId="25" fillId="3" borderId="41" xfId="0" applyNumberFormat="1" applyFont="1" applyFill="1" applyBorder="1" applyAlignment="1">
      <alignment horizontal="center" vertical="center" wrapText="1"/>
    </xf>
    <xf numFmtId="4" fontId="26" fillId="3" borderId="36" xfId="0" applyNumberFormat="1" applyFont="1" applyFill="1" applyBorder="1" applyAlignment="1">
      <alignment horizontal="center" vertical="center" wrapText="1"/>
    </xf>
    <xf numFmtId="165" fontId="25" fillId="3" borderId="17" xfId="0" applyNumberFormat="1" applyFont="1" applyFill="1" applyBorder="1" applyAlignment="1">
      <alignment horizontal="center" vertical="center" wrapText="1"/>
    </xf>
    <xf numFmtId="165" fontId="25" fillId="3" borderId="19" xfId="0" applyNumberFormat="1" applyFont="1" applyFill="1" applyBorder="1" applyAlignment="1">
      <alignment horizontal="center" vertical="center" wrapText="1"/>
    </xf>
    <xf numFmtId="165" fontId="26" fillId="3" borderId="48" xfId="0" applyNumberFormat="1" applyFont="1" applyFill="1" applyBorder="1" applyAlignment="1">
      <alignment horizontal="center" vertical="center" wrapText="1"/>
    </xf>
    <xf numFmtId="165" fontId="26" fillId="3" borderId="18" xfId="0" applyNumberFormat="1" applyFont="1" applyFill="1" applyBorder="1" applyAlignment="1">
      <alignment horizontal="center" vertical="center" wrapText="1"/>
    </xf>
    <xf numFmtId="165" fontId="26" fillId="3" borderId="17" xfId="0" applyNumberFormat="1" applyFont="1" applyFill="1" applyBorder="1" applyAlignment="1">
      <alignment horizontal="center" vertical="center" wrapText="1"/>
    </xf>
    <xf numFmtId="165" fontId="26" fillId="3" borderId="19" xfId="0" applyNumberFormat="1" applyFont="1" applyFill="1" applyBorder="1" applyAlignment="1">
      <alignment horizontal="center" vertical="center" wrapText="1"/>
    </xf>
    <xf numFmtId="4" fontId="25" fillId="3" borderId="15" xfId="0" applyNumberFormat="1" applyFont="1" applyFill="1" applyBorder="1" applyAlignment="1">
      <alignment horizontal="center" vertical="center"/>
    </xf>
    <xf numFmtId="4" fontId="25" fillId="3" borderId="40" xfId="0" applyNumberFormat="1" applyFont="1" applyFill="1" applyBorder="1" applyAlignment="1">
      <alignment horizontal="center" vertical="center"/>
    </xf>
    <xf numFmtId="165" fontId="25" fillId="3" borderId="15" xfId="0" applyNumberFormat="1" applyFont="1" applyFill="1" applyBorder="1" applyAlignment="1">
      <alignment horizontal="center" vertical="center"/>
    </xf>
    <xf numFmtId="0" fontId="27" fillId="0" borderId="0" xfId="0" applyFont="1"/>
    <xf numFmtId="0" fontId="27" fillId="0" borderId="0" xfId="0" applyFont="1" applyBorder="1"/>
    <xf numFmtId="4" fontId="21" fillId="0" borderId="35" xfId="0" applyNumberFormat="1" applyFont="1" applyFill="1" applyBorder="1" applyAlignment="1">
      <alignment horizontal="center" vertical="center"/>
    </xf>
    <xf numFmtId="4" fontId="21" fillId="0" borderId="33" xfId="0" applyNumberFormat="1" applyFont="1" applyFill="1" applyBorder="1" applyAlignment="1">
      <alignment horizontal="center" vertical="center"/>
    </xf>
    <xf numFmtId="4" fontId="21" fillId="0" borderId="47" xfId="0" applyNumberFormat="1" applyFont="1" applyFill="1" applyBorder="1" applyAlignment="1">
      <alignment horizontal="center" vertical="center"/>
    </xf>
    <xf numFmtId="4" fontId="21" fillId="0" borderId="1" xfId="0" applyNumberFormat="1" applyFont="1" applyFill="1" applyBorder="1" applyAlignment="1">
      <alignment horizontal="center" vertical="center"/>
    </xf>
    <xf numFmtId="4" fontId="21" fillId="0" borderId="40" xfId="0" applyNumberFormat="1" applyFont="1" applyFill="1" applyBorder="1" applyAlignment="1">
      <alignment horizontal="center" vertical="center"/>
    </xf>
    <xf numFmtId="4" fontId="21" fillId="0" borderId="15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 applyBorder="1" applyAlignment="1">
      <alignment vertical="center"/>
    </xf>
    <xf numFmtId="4" fontId="21" fillId="0" borderId="24" xfId="0" applyNumberFormat="1" applyFont="1" applyFill="1" applyBorder="1" applyAlignment="1">
      <alignment horizontal="center" vertical="center"/>
    </xf>
    <xf numFmtId="4" fontId="21" fillId="0" borderId="25" xfId="0" applyNumberFormat="1" applyFont="1" applyFill="1" applyBorder="1" applyAlignment="1">
      <alignment horizontal="center" vertical="center"/>
    </xf>
    <xf numFmtId="4" fontId="21" fillId="0" borderId="3" xfId="0" applyNumberFormat="1" applyFont="1" applyFill="1" applyBorder="1" applyAlignment="1">
      <alignment horizontal="center" vertical="center"/>
    </xf>
    <xf numFmtId="4" fontId="21" fillId="0" borderId="30" xfId="0" applyNumberFormat="1" applyFont="1" applyFill="1" applyBorder="1" applyAlignment="1">
      <alignment horizontal="center" vertical="center"/>
    </xf>
    <xf numFmtId="4" fontId="21" fillId="0" borderId="54" xfId="0" applyNumberFormat="1" applyFont="1" applyFill="1" applyBorder="1" applyAlignment="1">
      <alignment horizontal="center" vertical="center"/>
    </xf>
    <xf numFmtId="4" fontId="21" fillId="0" borderId="52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27" fillId="0" borderId="0" xfId="0" applyFont="1" applyFill="1" applyBorder="1" applyAlignment="1">
      <alignment vertical="center"/>
    </xf>
    <xf numFmtId="4" fontId="21" fillId="3" borderId="50" xfId="0" applyNumberFormat="1" applyFont="1" applyFill="1" applyBorder="1" applyAlignment="1">
      <alignment horizontal="center" vertical="center"/>
    </xf>
    <xf numFmtId="4" fontId="21" fillId="3" borderId="55" xfId="0" applyNumberFormat="1" applyFont="1" applyFill="1" applyBorder="1" applyAlignment="1">
      <alignment horizontal="center" vertical="center"/>
    </xf>
    <xf numFmtId="4" fontId="19" fillId="0" borderId="56" xfId="0" applyNumberFormat="1" applyFont="1" applyFill="1" applyBorder="1" applyAlignment="1">
      <alignment horizontal="left" vertical="center" wrapText="1"/>
    </xf>
    <xf numFmtId="4" fontId="19" fillId="0" borderId="57" xfId="0" applyNumberFormat="1" applyFont="1" applyFill="1" applyBorder="1" applyAlignment="1">
      <alignment horizontal="left" vertical="center" wrapText="1"/>
    </xf>
    <xf numFmtId="4" fontId="32" fillId="0" borderId="4" xfId="0" applyNumberFormat="1" applyFont="1" applyBorder="1" applyAlignment="1">
      <alignment horizontal="left" vertical="center" wrapText="1"/>
    </xf>
    <xf numFmtId="4" fontId="32" fillId="0" borderId="4" xfId="0" applyNumberFormat="1" applyFont="1" applyBorder="1" applyAlignment="1">
      <alignment horizontal="center" vertical="center" wrapText="1"/>
    </xf>
    <xf numFmtId="4" fontId="32" fillId="0" borderId="51" xfId="0" applyNumberFormat="1" applyFont="1" applyBorder="1" applyAlignment="1">
      <alignment horizontal="left" vertical="center" wrapText="1"/>
    </xf>
    <xf numFmtId="4" fontId="32" fillId="0" borderId="26" xfId="0" applyNumberFormat="1" applyFont="1" applyBorder="1" applyAlignment="1">
      <alignment horizontal="center" vertical="center" wrapText="1"/>
    </xf>
    <xf numFmtId="4" fontId="32" fillId="0" borderId="34" xfId="0" applyNumberFormat="1" applyFont="1" applyBorder="1" applyAlignment="1">
      <alignment horizontal="center" vertical="center" wrapText="1"/>
    </xf>
    <xf numFmtId="4" fontId="32" fillId="0" borderId="53" xfId="0" applyNumberFormat="1" applyFont="1" applyBorder="1" applyAlignment="1">
      <alignment horizontal="center" vertical="center" wrapText="1"/>
    </xf>
    <xf numFmtId="4" fontId="32" fillId="0" borderId="51" xfId="0" applyNumberFormat="1" applyFont="1" applyBorder="1" applyAlignment="1">
      <alignment horizontal="center" vertical="center" wrapText="1"/>
    </xf>
    <xf numFmtId="165" fontId="32" fillId="0" borderId="4" xfId="0" applyNumberFormat="1" applyFont="1" applyBorder="1" applyAlignment="1">
      <alignment horizontal="center" vertical="center" wrapText="1"/>
    </xf>
    <xf numFmtId="165" fontId="32" fillId="0" borderId="34" xfId="0" applyNumberFormat="1" applyFont="1" applyBorder="1" applyAlignment="1">
      <alignment horizontal="center" vertical="center" wrapText="1"/>
    </xf>
    <xf numFmtId="165" fontId="32" fillId="0" borderId="53" xfId="0" applyNumberFormat="1" applyFont="1" applyFill="1" applyBorder="1" applyAlignment="1">
      <alignment horizontal="center" vertical="center" wrapText="1"/>
    </xf>
    <xf numFmtId="165" fontId="32" fillId="0" borderId="4" xfId="0" applyNumberFormat="1" applyFont="1" applyFill="1" applyBorder="1" applyAlignment="1">
      <alignment horizontal="center" vertical="center" wrapText="1"/>
    </xf>
    <xf numFmtId="165" fontId="32" fillId="0" borderId="34" xfId="0" applyNumberFormat="1" applyFont="1" applyFill="1" applyBorder="1" applyAlignment="1">
      <alignment horizontal="center" vertical="center" wrapText="1"/>
    </xf>
    <xf numFmtId="4" fontId="32" fillId="0" borderId="1" xfId="0" applyNumberFormat="1" applyFont="1" applyBorder="1" applyAlignment="1">
      <alignment horizontal="left" vertical="center" wrapText="1"/>
    </xf>
    <xf numFmtId="4" fontId="32" fillId="0" borderId="1" xfId="0" applyNumberFormat="1" applyFont="1" applyBorder="1" applyAlignment="1">
      <alignment horizontal="center" vertical="center" wrapText="1"/>
    </xf>
    <xf numFmtId="4" fontId="32" fillId="0" borderId="40" xfId="0" applyNumberFormat="1" applyFont="1" applyBorder="1" applyAlignment="1">
      <alignment horizontal="left" vertical="center" wrapText="1"/>
    </xf>
    <xf numFmtId="4" fontId="32" fillId="0" borderId="24" xfId="0" applyNumberFormat="1" applyFont="1" applyBorder="1" applyAlignment="1">
      <alignment horizontal="center" vertical="center" wrapText="1"/>
    </xf>
    <xf numFmtId="4" fontId="32" fillId="0" borderId="15" xfId="0" applyNumberFormat="1" applyFont="1" applyBorder="1" applyAlignment="1">
      <alignment horizontal="center" vertical="center" wrapText="1"/>
    </xf>
    <xf numFmtId="4" fontId="32" fillId="0" borderId="47" xfId="0" applyNumberFormat="1" applyFont="1" applyBorder="1" applyAlignment="1">
      <alignment horizontal="center" vertical="center" wrapText="1"/>
    </xf>
    <xf numFmtId="4" fontId="32" fillId="0" borderId="40" xfId="0" applyNumberFormat="1" applyFont="1" applyBorder="1" applyAlignment="1">
      <alignment horizontal="center" vertical="center" wrapText="1"/>
    </xf>
    <xf numFmtId="165" fontId="32" fillId="0" borderId="1" xfId="0" applyNumberFormat="1" applyFont="1" applyBorder="1" applyAlignment="1">
      <alignment horizontal="center" vertical="center" wrapText="1"/>
    </xf>
    <xf numFmtId="165" fontId="32" fillId="0" borderId="15" xfId="0" applyNumberFormat="1" applyFont="1" applyBorder="1" applyAlignment="1">
      <alignment horizontal="center" vertical="center" wrapText="1"/>
    </xf>
    <xf numFmtId="165" fontId="32" fillId="0" borderId="47" xfId="0" applyNumberFormat="1" applyFont="1" applyFill="1" applyBorder="1" applyAlignment="1">
      <alignment horizontal="center" vertical="center" wrapText="1"/>
    </xf>
    <xf numFmtId="165" fontId="32" fillId="0" borderId="1" xfId="0" applyNumberFormat="1" applyFont="1" applyFill="1" applyBorder="1" applyAlignment="1">
      <alignment horizontal="center" vertical="center" wrapText="1"/>
    </xf>
    <xf numFmtId="165" fontId="32" fillId="0" borderId="15" xfId="0" applyNumberFormat="1" applyFont="1" applyFill="1" applyBorder="1" applyAlignment="1">
      <alignment horizontal="center" vertical="center" wrapText="1"/>
    </xf>
    <xf numFmtId="165" fontId="32" fillId="0" borderId="47" xfId="0" applyNumberFormat="1" applyFont="1" applyBorder="1" applyAlignment="1">
      <alignment horizontal="center" vertical="center" wrapText="1"/>
    </xf>
    <xf numFmtId="4" fontId="32" fillId="0" borderId="5" xfId="0" applyNumberFormat="1" applyFont="1" applyBorder="1" applyAlignment="1">
      <alignment horizontal="left" vertical="center" wrapText="1"/>
    </xf>
    <xf numFmtId="4" fontId="32" fillId="0" borderId="5" xfId="0" applyNumberFormat="1" applyFont="1" applyBorder="1" applyAlignment="1">
      <alignment horizontal="center" vertical="center" wrapText="1"/>
    </xf>
    <xf numFmtId="4" fontId="32" fillId="0" borderId="44" xfId="0" applyNumberFormat="1" applyFont="1" applyBorder="1" applyAlignment="1">
      <alignment horizontal="left" vertical="center" wrapText="1"/>
    </xf>
    <xf numFmtId="4" fontId="32" fillId="0" borderId="14" xfId="0" applyNumberFormat="1" applyFont="1" applyBorder="1" applyAlignment="1">
      <alignment horizontal="center" vertical="center" wrapText="1"/>
    </xf>
    <xf numFmtId="4" fontId="32" fillId="0" borderId="42" xfId="0" applyNumberFormat="1" applyFont="1" applyBorder="1" applyAlignment="1">
      <alignment horizontal="center" vertical="center" wrapText="1"/>
    </xf>
    <xf numFmtId="4" fontId="32" fillId="0" borderId="6" xfId="0" applyNumberFormat="1" applyFont="1" applyBorder="1" applyAlignment="1">
      <alignment horizontal="center" vertical="center" wrapText="1"/>
    </xf>
    <xf numFmtId="4" fontId="32" fillId="0" borderId="44" xfId="0" applyNumberFormat="1" applyFont="1" applyBorder="1" applyAlignment="1">
      <alignment horizontal="center" vertical="center" wrapText="1"/>
    </xf>
    <xf numFmtId="165" fontId="32" fillId="0" borderId="5" xfId="0" applyNumberFormat="1" applyFont="1" applyBorder="1" applyAlignment="1">
      <alignment horizontal="center" vertical="center" wrapText="1"/>
    </xf>
    <xf numFmtId="165" fontId="32" fillId="0" borderId="42" xfId="0" applyNumberFormat="1" applyFont="1" applyBorder="1" applyAlignment="1">
      <alignment horizontal="center" vertical="center" wrapText="1"/>
    </xf>
    <xf numFmtId="165" fontId="32" fillId="0" borderId="6" xfId="0" applyNumberFormat="1" applyFont="1" applyBorder="1" applyAlignment="1">
      <alignment horizontal="center" vertical="center" wrapText="1"/>
    </xf>
    <xf numFmtId="165" fontId="32" fillId="0" borderId="42" xfId="0" applyNumberFormat="1" applyFont="1" applyFill="1" applyBorder="1" applyAlignment="1">
      <alignment horizontal="center" vertical="center" wrapText="1"/>
    </xf>
    <xf numFmtId="4" fontId="23" fillId="3" borderId="10" xfId="0" applyNumberFormat="1" applyFont="1" applyFill="1" applyBorder="1" applyAlignment="1">
      <alignment horizontal="left" vertical="center" wrapText="1"/>
    </xf>
    <xf numFmtId="4" fontId="23" fillId="3" borderId="40" xfId="0" applyNumberFormat="1" applyFont="1" applyFill="1" applyBorder="1" applyAlignment="1">
      <alignment horizontal="left" vertical="center" wrapText="1"/>
    </xf>
    <xf numFmtId="4" fontId="23" fillId="3" borderId="41" xfId="0" applyNumberFormat="1" applyFont="1" applyFill="1" applyBorder="1" applyAlignment="1">
      <alignment horizontal="left" vertical="center" wrapText="1"/>
    </xf>
    <xf numFmtId="4" fontId="33" fillId="0" borderId="26" xfId="0" applyNumberFormat="1" applyFont="1" applyBorder="1" applyAlignment="1">
      <alignment horizontal="center" vertical="center" wrapText="1"/>
    </xf>
    <xf numFmtId="4" fontId="17" fillId="0" borderId="4" xfId="0" applyNumberFormat="1" applyFont="1" applyBorder="1" applyAlignment="1">
      <alignment horizontal="center" vertical="center" wrapText="1"/>
    </xf>
    <xf numFmtId="4" fontId="17" fillId="0" borderId="51" xfId="0" applyNumberFormat="1" applyFont="1" applyBorder="1" applyAlignment="1">
      <alignment horizontal="left" vertical="center" wrapText="1"/>
    </xf>
    <xf numFmtId="4" fontId="32" fillId="0" borderId="26" xfId="0" applyNumberFormat="1" applyFont="1" applyFill="1" applyBorder="1" applyAlignment="1">
      <alignment horizontal="center" vertical="center" wrapText="1"/>
    </xf>
    <xf numFmtId="4" fontId="17" fillId="0" borderId="4" xfId="0" applyNumberFormat="1" applyFont="1" applyFill="1" applyBorder="1" applyAlignment="1">
      <alignment horizontal="center" vertical="center" wrapText="1"/>
    </xf>
    <xf numFmtId="4" fontId="17" fillId="0" borderId="34" xfId="0" applyNumberFormat="1" applyFont="1" applyFill="1" applyBorder="1" applyAlignment="1">
      <alignment horizontal="center" vertical="center" wrapText="1"/>
    </xf>
    <xf numFmtId="4" fontId="32" fillId="0" borderId="53" xfId="0" applyNumberFormat="1" applyFont="1" applyFill="1" applyBorder="1" applyAlignment="1">
      <alignment horizontal="center" vertical="center" wrapText="1"/>
    </xf>
    <xf numFmtId="4" fontId="17" fillId="0" borderId="51" xfId="0" applyNumberFormat="1" applyFont="1" applyFill="1" applyBorder="1" applyAlignment="1">
      <alignment horizontal="center" vertical="center" wrapText="1"/>
    </xf>
    <xf numFmtId="165" fontId="17" fillId="0" borderId="4" xfId="0" applyNumberFormat="1" applyFont="1" applyFill="1" applyBorder="1" applyAlignment="1">
      <alignment horizontal="center" vertical="center" wrapText="1"/>
    </xf>
    <xf numFmtId="165" fontId="17" fillId="0" borderId="34" xfId="0" applyNumberFormat="1" applyFont="1" applyFill="1" applyBorder="1" applyAlignment="1">
      <alignment horizontal="center" vertical="center" wrapText="1"/>
    </xf>
    <xf numFmtId="4" fontId="32" fillId="0" borderId="24" xfId="0" applyNumberFormat="1" applyFont="1" applyFill="1" applyBorder="1" applyAlignment="1">
      <alignment horizontal="center" vertical="center" wrapText="1"/>
    </xf>
    <xf numFmtId="4" fontId="32" fillId="0" borderId="1" xfId="0" applyNumberFormat="1" applyFont="1" applyFill="1" applyBorder="1" applyAlignment="1">
      <alignment horizontal="center" vertical="center" wrapText="1"/>
    </xf>
    <xf numFmtId="4" fontId="32" fillId="0" borderId="15" xfId="0" applyNumberFormat="1" applyFont="1" applyFill="1" applyBorder="1" applyAlignment="1">
      <alignment horizontal="center" vertical="center" wrapText="1"/>
    </xf>
    <xf numFmtId="4" fontId="32" fillId="0" borderId="47" xfId="0" applyNumberFormat="1" applyFont="1" applyFill="1" applyBorder="1" applyAlignment="1">
      <alignment horizontal="center" vertical="center" wrapText="1"/>
    </xf>
    <xf numFmtId="4" fontId="32" fillId="0" borderId="40" xfId="0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2" fontId="32" fillId="0" borderId="15" xfId="0" applyNumberFormat="1" applyFont="1" applyBorder="1" applyAlignment="1">
      <alignment horizontal="center" vertical="center" wrapText="1"/>
    </xf>
    <xf numFmtId="4" fontId="32" fillId="0" borderId="25" xfId="0" applyNumberFormat="1" applyFont="1" applyBorder="1" applyAlignment="1">
      <alignment horizontal="center" vertical="center" wrapText="1"/>
    </xf>
    <xf numFmtId="4" fontId="32" fillId="0" borderId="3" xfId="0" applyNumberFormat="1" applyFont="1" applyBorder="1" applyAlignment="1">
      <alignment horizontal="center" vertical="center" wrapText="1"/>
    </xf>
    <xf numFmtId="4" fontId="32" fillId="0" borderId="52" xfId="0" applyNumberFormat="1" applyFont="1" applyBorder="1" applyAlignment="1">
      <alignment horizontal="left" vertical="center" wrapText="1"/>
    </xf>
    <xf numFmtId="4" fontId="32" fillId="0" borderId="25" xfId="0" applyNumberFormat="1" applyFont="1" applyFill="1" applyBorder="1" applyAlignment="1">
      <alignment horizontal="center" vertical="center" wrapText="1"/>
    </xf>
    <xf numFmtId="4" fontId="32" fillId="0" borderId="30" xfId="0" applyNumberFormat="1" applyFont="1" applyBorder="1" applyAlignment="1">
      <alignment horizontal="center" vertical="center" wrapText="1"/>
    </xf>
    <xf numFmtId="4" fontId="32" fillId="0" borderId="54" xfId="0" applyNumberFormat="1" applyFont="1" applyFill="1" applyBorder="1" applyAlignment="1">
      <alignment horizontal="center" vertical="center" wrapText="1"/>
    </xf>
    <xf numFmtId="4" fontId="32" fillId="0" borderId="52" xfId="0" applyNumberFormat="1" applyFont="1" applyBorder="1" applyAlignment="1">
      <alignment horizontal="center" vertical="center" wrapText="1"/>
    </xf>
    <xf numFmtId="165" fontId="32" fillId="0" borderId="54" xfId="0" applyNumberFormat="1" applyFont="1" applyFill="1" applyBorder="1" applyAlignment="1">
      <alignment horizontal="center" vertical="center" wrapText="1"/>
    </xf>
    <xf numFmtId="165" fontId="32" fillId="0" borderId="3" xfId="0" applyNumberFormat="1" applyFont="1" applyFill="1" applyBorder="1" applyAlignment="1">
      <alignment horizontal="center" vertical="center" wrapText="1"/>
    </xf>
    <xf numFmtId="165" fontId="32" fillId="0" borderId="30" xfId="0" applyNumberFormat="1" applyFont="1" applyFill="1" applyBorder="1" applyAlignment="1">
      <alignment horizontal="center" vertical="center" wrapText="1"/>
    </xf>
    <xf numFmtId="4" fontId="17" fillId="0" borderId="51" xfId="0" applyNumberFormat="1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4" fontId="17" fillId="0" borderId="15" xfId="0" applyNumberFormat="1" applyFont="1" applyFill="1" applyBorder="1" applyAlignment="1">
      <alignment horizontal="center" vertical="center" wrapText="1"/>
    </xf>
    <xf numFmtId="4" fontId="17" fillId="0" borderId="40" xfId="0" applyNumberFormat="1" applyFont="1" applyFill="1" applyBorder="1" applyAlignment="1">
      <alignment horizontal="center" vertical="center" wrapText="1"/>
    </xf>
    <xf numFmtId="165" fontId="17" fillId="0" borderId="1" xfId="0" applyNumberFormat="1" applyFont="1" applyFill="1" applyBorder="1" applyAlignment="1">
      <alignment horizontal="center" vertical="center" wrapText="1"/>
    </xf>
    <xf numFmtId="165" fontId="17" fillId="0" borderId="15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left" vertical="center" wrapText="1"/>
    </xf>
    <xf numFmtId="4" fontId="23" fillId="0" borderId="35" xfId="0" applyNumberFormat="1" applyFont="1" applyFill="1" applyBorder="1" applyAlignment="1">
      <alignment horizontal="center" vertical="center" wrapText="1"/>
    </xf>
    <xf numFmtId="4" fontId="23" fillId="0" borderId="8" xfId="0" applyNumberFormat="1" applyFont="1" applyFill="1" applyBorder="1" applyAlignment="1">
      <alignment horizontal="center" vertical="center" wrapText="1"/>
    </xf>
    <xf numFmtId="4" fontId="23" fillId="0" borderId="33" xfId="0" applyNumberFormat="1" applyFont="1" applyFill="1" applyBorder="1" applyAlignment="1">
      <alignment horizontal="center" vertical="center" wrapText="1"/>
    </xf>
    <xf numFmtId="165" fontId="23" fillId="0" borderId="8" xfId="0" applyNumberFormat="1" applyFont="1" applyFill="1" applyBorder="1" applyAlignment="1">
      <alignment horizontal="center" vertical="center" wrapText="1"/>
    </xf>
    <xf numFmtId="165" fontId="23" fillId="0" borderId="33" xfId="0" applyNumberFormat="1" applyFont="1" applyFill="1" applyBorder="1" applyAlignment="1">
      <alignment horizontal="center" vertical="center" wrapText="1"/>
    </xf>
    <xf numFmtId="165" fontId="23" fillId="0" borderId="47" xfId="0" applyNumberFormat="1" applyFont="1" applyFill="1" applyBorder="1" applyAlignment="1">
      <alignment horizontal="center" vertical="center" wrapText="1"/>
    </xf>
    <xf numFmtId="165" fontId="23" fillId="0" borderId="1" xfId="0" applyNumberFormat="1" applyFont="1" applyFill="1" applyBorder="1" applyAlignment="1">
      <alignment horizontal="center" vertical="center" wrapText="1"/>
    </xf>
    <xf numFmtId="165" fontId="23" fillId="0" borderId="15" xfId="0" applyNumberFormat="1" applyFont="1" applyFill="1" applyBorder="1" applyAlignment="1">
      <alignment horizontal="center" vertical="center" wrapText="1"/>
    </xf>
    <xf numFmtId="4" fontId="23" fillId="0" borderId="24" xfId="0" applyNumberFormat="1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4" fontId="23" fillId="0" borderId="15" xfId="0" applyNumberFormat="1" applyFont="1" applyFill="1" applyBorder="1" applyAlignment="1">
      <alignment horizontal="center" vertical="center" wrapText="1"/>
    </xf>
    <xf numFmtId="4" fontId="23" fillId="0" borderId="25" xfId="0" applyNumberFormat="1" applyFont="1" applyFill="1" applyBorder="1" applyAlignment="1">
      <alignment horizontal="center" vertical="center" wrapText="1"/>
    </xf>
    <xf numFmtId="4" fontId="23" fillId="0" borderId="3" xfId="0" applyNumberFormat="1" applyFont="1" applyFill="1" applyBorder="1" applyAlignment="1">
      <alignment horizontal="center" vertical="center" wrapText="1"/>
    </xf>
    <xf numFmtId="4" fontId="23" fillId="0" borderId="30" xfId="0" applyNumberFormat="1" applyFont="1" applyFill="1" applyBorder="1" applyAlignment="1">
      <alignment horizontal="center" vertical="center" wrapText="1"/>
    </xf>
    <xf numFmtId="4" fontId="23" fillId="0" borderId="36" xfId="0" applyNumberFormat="1" applyFont="1" applyFill="1" applyBorder="1" applyAlignment="1">
      <alignment horizontal="center" vertical="center" wrapText="1"/>
    </xf>
    <xf numFmtId="4" fontId="23" fillId="0" borderId="17" xfId="0" applyNumberFormat="1" applyFont="1" applyFill="1" applyBorder="1" applyAlignment="1">
      <alignment horizontal="center" vertical="center" wrapText="1"/>
    </xf>
    <xf numFmtId="4" fontId="23" fillId="0" borderId="19" xfId="0" applyNumberFormat="1" applyFont="1" applyFill="1" applyBorder="1" applyAlignment="1">
      <alignment horizontal="center" vertical="center" wrapText="1"/>
    </xf>
    <xf numFmtId="165" fontId="23" fillId="0" borderId="3" xfId="0" applyNumberFormat="1" applyFont="1" applyFill="1" applyBorder="1" applyAlignment="1">
      <alignment horizontal="center" vertical="center" wrapText="1"/>
    </xf>
    <xf numFmtId="165" fontId="23" fillId="0" borderId="30" xfId="0" applyNumberFormat="1" applyFont="1" applyFill="1" applyBorder="1" applyAlignment="1">
      <alignment horizontal="center" vertical="center" wrapText="1"/>
    </xf>
    <xf numFmtId="165" fontId="23" fillId="0" borderId="54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19" fillId="3" borderId="35" xfId="0" applyFont="1" applyFill="1" applyBorder="1" applyAlignment="1">
      <alignment horizontal="center" vertical="center" wrapText="1"/>
    </xf>
    <xf numFmtId="0" fontId="19" fillId="3" borderId="24" xfId="0" applyFont="1" applyFill="1" applyBorder="1" applyAlignment="1">
      <alignment horizontal="center" vertical="center" wrapText="1"/>
    </xf>
    <xf numFmtId="0" fontId="19" fillId="3" borderId="36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left" vertical="center" wrapText="1"/>
    </xf>
    <xf numFmtId="0" fontId="20" fillId="3" borderId="40" xfId="0" applyFont="1" applyFill="1" applyBorder="1" applyAlignment="1">
      <alignment horizontal="left" vertical="center" wrapText="1"/>
    </xf>
    <xf numFmtId="0" fontId="20" fillId="3" borderId="41" xfId="0" applyFont="1" applyFill="1" applyBorder="1" applyAlignment="1">
      <alignment horizontal="left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4" fontId="25" fillId="3" borderId="7" xfId="0" applyNumberFormat="1" applyFont="1" applyFill="1" applyBorder="1" applyAlignment="1">
      <alignment horizontal="center" vertical="center" wrapText="1"/>
    </xf>
    <xf numFmtId="4" fontId="25" fillId="3" borderId="14" xfId="0" applyNumberFormat="1" applyFont="1" applyFill="1" applyBorder="1" applyAlignment="1">
      <alignment horizontal="center" vertical="center" wrapText="1"/>
    </xf>
    <xf numFmtId="4" fontId="25" fillId="3" borderId="16" xfId="0" applyNumberFormat="1" applyFont="1" applyFill="1" applyBorder="1" applyAlignment="1">
      <alignment horizontal="center" vertical="center" wrapText="1"/>
    </xf>
    <xf numFmtId="4" fontId="25" fillId="3" borderId="43" xfId="0" applyNumberFormat="1" applyFont="1" applyFill="1" applyBorder="1" applyAlignment="1">
      <alignment horizontal="left" vertical="center" wrapText="1"/>
    </xf>
    <xf numFmtId="4" fontId="25" fillId="3" borderId="44" xfId="0" applyNumberFormat="1" applyFont="1" applyFill="1" applyBorder="1" applyAlignment="1">
      <alignment horizontal="left" vertical="center" wrapText="1"/>
    </xf>
    <xf numFmtId="4" fontId="25" fillId="3" borderId="45" xfId="0" applyNumberFormat="1" applyFont="1" applyFill="1" applyBorder="1" applyAlignment="1">
      <alignment horizontal="left" vertical="center" wrapText="1"/>
    </xf>
    <xf numFmtId="0" fontId="23" fillId="0" borderId="5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0" fillId="3" borderId="17" xfId="0" applyFont="1" applyFill="1" applyBorder="1" applyAlignment="1">
      <alignment horizontal="left" vertical="center" wrapText="1"/>
    </xf>
    <xf numFmtId="4" fontId="29" fillId="3" borderId="9" xfId="0" applyNumberFormat="1" applyFont="1" applyFill="1" applyBorder="1" applyAlignment="1">
      <alignment horizontal="center" vertical="center" wrapText="1"/>
    </xf>
    <xf numFmtId="4" fontId="29" fillId="3" borderId="5" xfId="0" applyNumberFormat="1" applyFont="1" applyFill="1" applyBorder="1" applyAlignment="1">
      <alignment horizontal="center" vertical="center" wrapText="1"/>
    </xf>
    <xf numFmtId="4" fontId="29" fillId="3" borderId="18" xfId="0" applyNumberFormat="1" applyFont="1" applyFill="1" applyBorder="1" applyAlignment="1">
      <alignment horizontal="center" vertical="center" wrapText="1"/>
    </xf>
    <xf numFmtId="4" fontId="15" fillId="3" borderId="35" xfId="0" applyNumberFormat="1" applyFont="1" applyFill="1" applyBorder="1" applyAlignment="1">
      <alignment horizontal="center" vertical="center" wrapText="1"/>
    </xf>
    <xf numFmtId="4" fontId="15" fillId="3" borderId="24" xfId="0" applyNumberFormat="1" applyFont="1" applyFill="1" applyBorder="1" applyAlignment="1">
      <alignment horizontal="center" vertical="center" wrapText="1"/>
    </xf>
    <xf numFmtId="4" fontId="15" fillId="3" borderId="36" xfId="0" applyNumberFormat="1" applyFont="1" applyFill="1" applyBorder="1" applyAlignment="1">
      <alignment horizontal="center" vertical="center" wrapText="1"/>
    </xf>
    <xf numFmtId="4" fontId="19" fillId="3" borderId="8" xfId="0" applyNumberFormat="1" applyFont="1" applyFill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center" vertical="center" wrapText="1"/>
    </xf>
    <xf numFmtId="4" fontId="19" fillId="3" borderId="17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4" fontId="19" fillId="3" borderId="35" xfId="0" applyNumberFormat="1" applyFont="1" applyFill="1" applyBorder="1" applyAlignment="1">
      <alignment horizontal="center" vertical="center" wrapText="1"/>
    </xf>
    <xf numFmtId="4" fontId="19" fillId="3" borderId="24" xfId="0" applyNumberFormat="1" applyFont="1" applyFill="1" applyBorder="1" applyAlignment="1">
      <alignment horizontal="center" vertical="center" wrapText="1"/>
    </xf>
    <xf numFmtId="4" fontId="19" fillId="3" borderId="36" xfId="0" applyNumberFormat="1" applyFont="1" applyFill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4" fontId="23" fillId="3" borderId="35" xfId="0" applyNumberFormat="1" applyFont="1" applyFill="1" applyBorder="1" applyAlignment="1">
      <alignment horizontal="center" vertical="center" wrapText="1"/>
    </xf>
    <xf numFmtId="4" fontId="23" fillId="3" borderId="24" xfId="0" applyNumberFormat="1" applyFont="1" applyFill="1" applyBorder="1" applyAlignment="1">
      <alignment horizontal="center" vertical="center" wrapText="1"/>
    </xf>
    <xf numFmtId="4" fontId="23" fillId="3" borderId="36" xfId="0" applyNumberFormat="1" applyFont="1" applyFill="1" applyBorder="1" applyAlignment="1">
      <alignment horizontal="center" vertical="center" wrapText="1"/>
    </xf>
    <xf numFmtId="4" fontId="23" fillId="3" borderId="8" xfId="0" applyNumberFormat="1" applyFont="1" applyFill="1" applyBorder="1" applyAlignment="1">
      <alignment horizontal="center" vertical="center" wrapText="1"/>
    </xf>
    <xf numFmtId="4" fontId="23" fillId="3" borderId="1" xfId="0" applyNumberFormat="1" applyFont="1" applyFill="1" applyBorder="1" applyAlignment="1">
      <alignment horizontal="center" vertical="center" wrapText="1"/>
    </xf>
    <xf numFmtId="4" fontId="23" fillId="3" borderId="17" xfId="0" applyNumberFormat="1" applyFont="1" applyFill="1" applyBorder="1" applyAlignment="1">
      <alignment horizontal="center" vertical="center" wrapText="1"/>
    </xf>
    <xf numFmtId="4" fontId="32" fillId="3" borderId="35" xfId="0" applyNumberFormat="1" applyFont="1" applyFill="1" applyBorder="1" applyAlignment="1">
      <alignment horizontal="center" vertical="center" wrapText="1"/>
    </xf>
    <xf numFmtId="4" fontId="32" fillId="3" borderId="24" xfId="0" applyNumberFormat="1" applyFont="1" applyFill="1" applyBorder="1" applyAlignment="1">
      <alignment horizontal="center" vertical="center" wrapText="1"/>
    </xf>
    <xf numFmtId="4" fontId="32" fillId="3" borderId="36" xfId="0" applyNumberFormat="1" applyFont="1" applyFill="1" applyBorder="1" applyAlignment="1">
      <alignment horizontal="center" vertical="center" wrapText="1"/>
    </xf>
    <xf numFmtId="4" fontId="10" fillId="2" borderId="0" xfId="5" applyNumberFormat="1" applyFont="1" applyFill="1" applyBorder="1" applyAlignment="1">
      <alignment horizontal="left" vertical="center"/>
    </xf>
    <xf numFmtId="0" fontId="10" fillId="2" borderId="0" xfId="5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4" fontId="15" fillId="0" borderId="24" xfId="0" applyNumberFormat="1" applyFont="1" applyBorder="1" applyAlignment="1">
      <alignment horizontal="left" vertical="center" wrapText="1"/>
    </xf>
    <xf numFmtId="4" fontId="15" fillId="0" borderId="1" xfId="0" applyNumberFormat="1" applyFont="1" applyBorder="1" applyAlignment="1">
      <alignment horizontal="left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4" fontId="32" fillId="0" borderId="25" xfId="0" applyNumberFormat="1" applyFont="1" applyBorder="1" applyAlignment="1">
      <alignment horizontal="left" vertical="center" wrapText="1"/>
    </xf>
    <xf numFmtId="4" fontId="32" fillId="0" borderId="3" xfId="0" applyNumberFormat="1" applyFont="1" applyBorder="1" applyAlignment="1">
      <alignment horizontal="left" vertical="center" wrapText="1"/>
    </xf>
    <xf numFmtId="0" fontId="20" fillId="3" borderId="31" xfId="0" applyFont="1" applyFill="1" applyBorder="1" applyAlignment="1">
      <alignment horizontal="left" vertical="center" wrapText="1"/>
    </xf>
    <xf numFmtId="0" fontId="20" fillId="3" borderId="32" xfId="0" applyFont="1" applyFill="1" applyBorder="1" applyAlignment="1">
      <alignment horizontal="left" vertical="center" wrapText="1"/>
    </xf>
    <xf numFmtId="0" fontId="20" fillId="3" borderId="27" xfId="0" applyFont="1" applyFill="1" applyBorder="1" applyAlignment="1">
      <alignment horizontal="left" vertical="center" wrapText="1"/>
    </xf>
    <xf numFmtId="0" fontId="20" fillId="3" borderId="6" xfId="0" applyFont="1" applyFill="1" applyBorder="1" applyAlignment="1">
      <alignment horizontal="left" vertical="center" wrapText="1"/>
    </xf>
    <xf numFmtId="0" fontId="20" fillId="3" borderId="28" xfId="0" applyFont="1" applyFill="1" applyBorder="1" applyAlignment="1">
      <alignment horizontal="left" vertical="center" wrapText="1"/>
    </xf>
    <xf numFmtId="0" fontId="20" fillId="3" borderId="29" xfId="0" applyFont="1" applyFill="1" applyBorder="1" applyAlignment="1">
      <alignment horizontal="left" vertical="center" wrapText="1"/>
    </xf>
    <xf numFmtId="4" fontId="19" fillId="3" borderId="9" xfId="0" applyNumberFormat="1" applyFont="1" applyFill="1" applyBorder="1" applyAlignment="1">
      <alignment horizontal="center" vertical="center" wrapText="1"/>
    </xf>
    <xf numFmtId="4" fontId="19" fillId="3" borderId="5" xfId="0" applyNumberFormat="1" applyFont="1" applyFill="1" applyBorder="1" applyAlignment="1">
      <alignment horizontal="center" vertical="center" wrapText="1"/>
    </xf>
    <xf numFmtId="4" fontId="19" fillId="3" borderId="18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4" fontId="10" fillId="2" borderId="2" xfId="5" applyNumberFormat="1" applyFont="1" applyFill="1" applyBorder="1" applyAlignment="1">
      <alignment horizontal="left" vertical="center"/>
    </xf>
    <xf numFmtId="0" fontId="10" fillId="2" borderId="2" xfId="5" applyFont="1" applyFill="1" applyBorder="1" applyAlignment="1">
      <alignment horizontal="left" vertical="center"/>
    </xf>
    <xf numFmtId="4" fontId="19" fillId="0" borderId="15" xfId="0" applyNumberFormat="1" applyFont="1" applyFill="1" applyBorder="1" applyAlignment="1">
      <alignment horizontal="center" vertical="center" wrapText="1"/>
    </xf>
    <xf numFmtId="4" fontId="19" fillId="0" borderId="19" xfId="0" applyNumberFormat="1" applyFont="1" applyFill="1" applyBorder="1" applyAlignment="1">
      <alignment horizontal="center" vertical="center" wrapText="1"/>
    </xf>
    <xf numFmtId="4" fontId="15" fillId="0" borderId="26" xfId="0" applyNumberFormat="1" applyFont="1" applyBorder="1" applyAlignment="1">
      <alignment horizontal="left" vertical="center" wrapText="1"/>
    </xf>
    <xf numFmtId="4" fontId="15" fillId="0" borderId="4" xfId="0" applyNumberFormat="1" applyFont="1" applyBorder="1" applyAlignment="1">
      <alignment horizontal="left" vertical="center" wrapText="1"/>
    </xf>
    <xf numFmtId="4" fontId="19" fillId="0" borderId="7" xfId="0" applyNumberFormat="1" applyFont="1" applyFill="1" applyBorder="1" applyAlignment="1">
      <alignment horizontal="center" vertical="center" wrapText="1"/>
    </xf>
    <xf numFmtId="4" fontId="19" fillId="0" borderId="14" xfId="0" applyNumberFormat="1" applyFont="1" applyFill="1" applyBorder="1" applyAlignment="1">
      <alignment horizontal="center" vertical="center" wrapText="1"/>
    </xf>
    <xf numFmtId="4" fontId="19" fillId="0" borderId="16" xfId="0" applyNumberFormat="1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 wrapText="1"/>
    </xf>
    <xf numFmtId="4" fontId="19" fillId="0" borderId="38" xfId="0" applyNumberFormat="1" applyFont="1" applyFill="1" applyBorder="1" applyAlignment="1">
      <alignment horizontal="center" vertical="center" wrapText="1"/>
    </xf>
    <xf numFmtId="4" fontId="19" fillId="0" borderId="42" xfId="0" applyNumberFormat="1" applyFont="1" applyFill="1" applyBorder="1" applyAlignment="1">
      <alignment horizontal="center" vertical="center" wrapText="1"/>
    </xf>
    <xf numFmtId="4" fontId="19" fillId="0" borderId="39" xfId="0" applyNumberFormat="1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4" fontId="15" fillId="3" borderId="7" xfId="0" applyNumberFormat="1" applyFont="1" applyFill="1" applyBorder="1" applyAlignment="1">
      <alignment horizontal="center" vertical="center" wrapText="1"/>
    </xf>
    <xf numFmtId="4" fontId="15" fillId="3" borderId="14" xfId="0" applyNumberFormat="1" applyFont="1" applyFill="1" applyBorder="1" applyAlignment="1">
      <alignment horizontal="center" vertical="center" wrapText="1"/>
    </xf>
    <xf numFmtId="4" fontId="15" fillId="3" borderId="16" xfId="0" applyNumberFormat="1" applyFont="1" applyFill="1" applyBorder="1" applyAlignment="1">
      <alignment horizontal="center" vertical="center" wrapText="1"/>
    </xf>
    <xf numFmtId="4" fontId="16" fillId="0" borderId="3" xfId="0" applyNumberFormat="1" applyFont="1" applyFill="1" applyBorder="1" applyAlignment="1">
      <alignment horizontal="left" vertical="center" wrapText="1"/>
    </xf>
    <xf numFmtId="4" fontId="16" fillId="0" borderId="4" xfId="0" applyNumberFormat="1" applyFont="1" applyFill="1" applyBorder="1" applyAlignment="1">
      <alignment horizontal="left" vertical="center" wrapText="1"/>
    </xf>
    <xf numFmtId="0" fontId="20" fillId="3" borderId="9" xfId="0" applyFont="1" applyFill="1" applyBorder="1" applyAlignment="1">
      <alignment horizontal="left" vertical="center" wrapText="1"/>
    </xf>
    <xf numFmtId="0" fontId="20" fillId="3" borderId="5" xfId="0" applyFont="1" applyFill="1" applyBorder="1" applyAlignment="1">
      <alignment horizontal="left" vertical="center" wrapText="1"/>
    </xf>
    <xf numFmtId="0" fontId="20" fillId="3" borderId="18" xfId="0" applyFont="1" applyFill="1" applyBorder="1" applyAlignment="1">
      <alignment horizontal="left" vertical="center" wrapText="1"/>
    </xf>
    <xf numFmtId="4" fontId="20" fillId="3" borderId="35" xfId="0" applyNumberFormat="1" applyFont="1" applyFill="1" applyBorder="1" applyAlignment="1">
      <alignment horizontal="left" vertical="center" wrapText="1"/>
    </xf>
    <xf numFmtId="4" fontId="20" fillId="3" borderId="10" xfId="0" applyNumberFormat="1" applyFont="1" applyFill="1" applyBorder="1" applyAlignment="1">
      <alignment horizontal="left" vertical="center" wrapText="1"/>
    </xf>
    <xf numFmtId="4" fontId="20" fillId="3" borderId="24" xfId="0" applyNumberFormat="1" applyFont="1" applyFill="1" applyBorder="1" applyAlignment="1">
      <alignment horizontal="left" vertical="center" wrapText="1"/>
    </xf>
    <xf numFmtId="4" fontId="20" fillId="3" borderId="40" xfId="0" applyNumberFormat="1" applyFont="1" applyFill="1" applyBorder="1" applyAlignment="1">
      <alignment horizontal="left" vertical="center" wrapText="1"/>
    </xf>
    <xf numFmtId="4" fontId="20" fillId="3" borderId="36" xfId="0" applyNumberFormat="1" applyFont="1" applyFill="1" applyBorder="1" applyAlignment="1">
      <alignment horizontal="left" vertical="center" wrapText="1"/>
    </xf>
    <xf numFmtId="4" fontId="20" fillId="3" borderId="41" xfId="0" applyNumberFormat="1" applyFont="1" applyFill="1" applyBorder="1" applyAlignment="1">
      <alignment horizontal="left" vertical="center" wrapText="1"/>
    </xf>
    <xf numFmtId="4" fontId="19" fillId="0" borderId="35" xfId="0" applyNumberFormat="1" applyFont="1" applyFill="1" applyBorder="1" applyAlignment="1">
      <alignment horizontal="center" vertical="center" wrapText="1"/>
    </xf>
    <xf numFmtId="4" fontId="19" fillId="0" borderId="24" xfId="0" applyNumberFormat="1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4" fontId="19" fillId="0" borderId="33" xfId="0" applyNumberFormat="1" applyFont="1" applyFill="1" applyBorder="1" applyAlignment="1">
      <alignment horizontal="center" vertical="center" wrapText="1"/>
    </xf>
    <xf numFmtId="4" fontId="19" fillId="0" borderId="36" xfId="0" applyNumberFormat="1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left" vertical="center" wrapText="1"/>
    </xf>
    <xf numFmtId="4" fontId="21" fillId="3" borderId="3" xfId="0" applyNumberFormat="1" applyFont="1" applyFill="1" applyBorder="1" applyAlignment="1">
      <alignment horizontal="center" vertical="center" wrapText="1"/>
    </xf>
    <xf numFmtId="4" fontId="23" fillId="3" borderId="26" xfId="0" applyNumberFormat="1" applyFont="1" applyFill="1" applyBorder="1" applyAlignment="1">
      <alignment horizontal="center" vertical="center" wrapText="1"/>
    </xf>
    <xf numFmtId="4" fontId="23" fillId="3" borderId="34" xfId="0" applyNumberFormat="1" applyFont="1" applyFill="1" applyBorder="1" applyAlignment="1">
      <alignment horizontal="center" vertical="center" wrapText="1"/>
    </xf>
    <xf numFmtId="4" fontId="23" fillId="3" borderId="53" xfId="0" applyNumberFormat="1" applyFont="1" applyFill="1" applyBorder="1" applyAlignment="1">
      <alignment horizontal="center" vertical="center" wrapText="1"/>
    </xf>
    <xf numFmtId="4" fontId="23" fillId="3" borderId="4" xfId="0" applyNumberFormat="1" applyFont="1" applyFill="1" applyBorder="1" applyAlignment="1">
      <alignment horizontal="center" vertical="center" wrapText="1"/>
    </xf>
    <xf numFmtId="4" fontId="23" fillId="3" borderId="51" xfId="0" applyNumberFormat="1" applyFont="1" applyFill="1" applyBorder="1" applyAlignment="1">
      <alignment horizontal="center" vertical="center" wrapText="1"/>
    </xf>
    <xf numFmtId="165" fontId="23" fillId="3" borderId="47" xfId="0" applyNumberFormat="1" applyFont="1" applyFill="1" applyBorder="1" applyAlignment="1">
      <alignment horizontal="center" vertical="center" wrapText="1"/>
    </xf>
    <xf numFmtId="165" fontId="23" fillId="3" borderId="4" xfId="0" applyNumberFormat="1" applyFont="1" applyFill="1" applyBorder="1" applyAlignment="1">
      <alignment horizontal="center" vertical="center" wrapText="1"/>
    </xf>
    <xf numFmtId="165" fontId="23" fillId="3" borderId="1" xfId="0" applyNumberFormat="1" applyFont="1" applyFill="1" applyBorder="1" applyAlignment="1">
      <alignment horizontal="center" vertical="center" wrapText="1"/>
    </xf>
    <xf numFmtId="165" fontId="23" fillId="3" borderId="15" xfId="0" applyNumberFormat="1" applyFont="1" applyFill="1" applyBorder="1" applyAlignment="1">
      <alignment horizontal="center" vertical="center" wrapText="1"/>
    </xf>
    <xf numFmtId="4" fontId="21" fillId="3" borderId="5" xfId="0" applyNumberFormat="1" applyFont="1" applyFill="1" applyBorder="1" applyAlignment="1">
      <alignment horizontal="center" vertical="center" wrapText="1"/>
    </xf>
    <xf numFmtId="4" fontId="21" fillId="3" borderId="18" xfId="0" applyNumberFormat="1" applyFont="1" applyFill="1" applyBorder="1" applyAlignment="1">
      <alignment horizontal="center" vertical="center" wrapText="1"/>
    </xf>
    <xf numFmtId="4" fontId="23" fillId="3" borderId="16" xfId="0" applyNumberFormat="1" applyFont="1" applyFill="1" applyBorder="1" applyAlignment="1">
      <alignment horizontal="center" vertical="center" wrapText="1"/>
    </xf>
    <xf numFmtId="4" fontId="23" fillId="3" borderId="39" xfId="0" applyNumberFormat="1" applyFont="1" applyFill="1" applyBorder="1" applyAlignment="1">
      <alignment horizontal="center" vertical="center" wrapText="1"/>
    </xf>
    <xf numFmtId="4" fontId="23" fillId="3" borderId="29" xfId="0" applyNumberFormat="1" applyFont="1" applyFill="1" applyBorder="1" applyAlignment="1">
      <alignment horizontal="center" vertical="center" wrapText="1"/>
    </xf>
    <xf numFmtId="4" fontId="23" fillId="3" borderId="18" xfId="0" applyNumberFormat="1" applyFont="1" applyFill="1" applyBorder="1" applyAlignment="1">
      <alignment horizontal="center" vertical="center" wrapText="1"/>
    </xf>
    <xf numFmtId="4" fontId="23" fillId="3" borderId="45" xfId="0" applyNumberFormat="1" applyFont="1" applyFill="1" applyBorder="1" applyAlignment="1">
      <alignment horizontal="center" vertical="center" wrapText="1"/>
    </xf>
    <xf numFmtId="165" fontId="23" fillId="3" borderId="48" xfId="0" applyNumberFormat="1" applyFont="1" applyFill="1" applyBorder="1" applyAlignment="1">
      <alignment horizontal="center" vertical="center" wrapText="1"/>
    </xf>
    <xf numFmtId="165" fontId="23" fillId="3" borderId="18" xfId="0" applyNumberFormat="1" applyFont="1" applyFill="1" applyBorder="1" applyAlignment="1">
      <alignment horizontal="center" vertical="center" wrapText="1"/>
    </xf>
    <xf numFmtId="165" fontId="23" fillId="3" borderId="17" xfId="0" applyNumberFormat="1" applyFont="1" applyFill="1" applyBorder="1" applyAlignment="1">
      <alignment horizontal="center" vertical="center" wrapText="1"/>
    </xf>
    <xf numFmtId="165" fontId="23" fillId="3" borderId="19" xfId="0" applyNumberFormat="1" applyFont="1" applyFill="1" applyBorder="1" applyAlignment="1">
      <alignment horizontal="center" vertical="center" wrapText="1"/>
    </xf>
  </cellXfs>
  <cellStyles count="15">
    <cellStyle name="Обычный" xfId="0" builtinId="0"/>
    <cellStyle name="Обычный 2" xfId="1"/>
    <cellStyle name="Обычный 2 2" xfId="3"/>
    <cellStyle name="Обычный 2 3" xfId="7"/>
    <cellStyle name="Обычный 2 4" xfId="8"/>
    <cellStyle name="Обычный 2 5" xfId="5"/>
    <cellStyle name="Обычный 2 5 2" xfId="6"/>
    <cellStyle name="Обычный 2 5 3" xfId="9"/>
    <cellStyle name="Обычный 2 5 4" xfId="10"/>
    <cellStyle name="Обычный 2 5 5" xfId="11"/>
    <cellStyle name="Обычный 2 5 6" xfId="12"/>
    <cellStyle name="Обычный 3" xfId="4"/>
    <cellStyle name="Обычный 4" xfId="13"/>
    <cellStyle name="Финансовый 2" xfId="2"/>
    <cellStyle name="Финансовый 3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L169"/>
  <sheetViews>
    <sheetView tabSelected="1" view="pageBreakPreview" topLeftCell="A151" zoomScale="60" zoomScaleNormal="70" workbookViewId="0">
      <selection activeCell="K165" sqref="K165"/>
    </sheetView>
  </sheetViews>
  <sheetFormatPr defaultRowHeight="15" x14ac:dyDescent="0.25"/>
  <cols>
    <col min="1" max="1" width="4.7109375" style="17" customWidth="1"/>
    <col min="2" max="2" width="47.85546875" customWidth="1"/>
    <col min="3" max="3" width="10.28515625" style="17" customWidth="1"/>
    <col min="4" max="4" width="1.42578125" hidden="1" customWidth="1"/>
    <col min="5" max="5" width="17.28515625" customWidth="1"/>
    <col min="6" max="6" width="18" customWidth="1"/>
    <col min="7" max="7" width="8.140625" customWidth="1"/>
    <col min="8" max="8" width="16.42578125" hidden="1" customWidth="1"/>
    <col min="9" max="9" width="16.7109375" customWidth="1"/>
    <col min="10" max="10" width="17.28515625" customWidth="1"/>
    <col min="11" max="11" width="18" customWidth="1"/>
    <col min="12" max="12" width="8.140625" customWidth="1"/>
    <col min="13" max="13" width="16.42578125" hidden="1" customWidth="1"/>
    <col min="14" max="14" width="16.7109375" customWidth="1"/>
    <col min="15" max="15" width="14.42578125" customWidth="1"/>
    <col min="16" max="16" width="14.85546875" customWidth="1"/>
    <col min="17" max="17" width="8" customWidth="1"/>
    <col min="18" max="18" width="11.7109375" hidden="1" customWidth="1"/>
    <col min="19" max="19" width="14.42578125" customWidth="1"/>
    <col min="20" max="20" width="11.5703125" customWidth="1"/>
    <col min="21" max="21" width="11.42578125" customWidth="1"/>
    <col min="22" max="22" width="8.28515625" customWidth="1"/>
    <col min="23" max="23" width="9.42578125" hidden="1" customWidth="1"/>
    <col min="24" max="24" width="10.140625" customWidth="1"/>
    <col min="26" max="26" width="15.7109375" bestFit="1" customWidth="1"/>
    <col min="27" max="27" width="19.85546875" style="66" customWidth="1"/>
    <col min="28" max="28" width="19.28515625" customWidth="1"/>
    <col min="29" max="142" width="9.140625" style="85"/>
  </cols>
  <sheetData>
    <row r="1" spans="1:142" ht="36.75" customHeight="1" x14ac:dyDescent="0.25">
      <c r="A1" s="444" t="s">
        <v>85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4"/>
      <c r="T1" s="444"/>
      <c r="U1" s="444"/>
      <c r="V1" s="444"/>
      <c r="W1" s="444"/>
      <c r="X1" s="444"/>
    </row>
    <row r="2" spans="1:142" ht="9" customHeight="1" thickBot="1" x14ac:dyDescent="0.3">
      <c r="A2" s="402"/>
      <c r="B2" s="402"/>
      <c r="C2" s="402"/>
      <c r="D2" s="402"/>
      <c r="E2" s="402"/>
    </row>
    <row r="3" spans="1:142" ht="40.5" customHeight="1" x14ac:dyDescent="0.25">
      <c r="A3" s="403" t="s">
        <v>79</v>
      </c>
      <c r="B3" s="406" t="s">
        <v>77</v>
      </c>
      <c r="C3" s="406" t="s">
        <v>80</v>
      </c>
      <c r="D3" s="409" t="s">
        <v>14</v>
      </c>
      <c r="E3" s="429" t="s">
        <v>13</v>
      </c>
      <c r="F3" s="430"/>
      <c r="G3" s="430"/>
      <c r="H3" s="430"/>
      <c r="I3" s="431"/>
      <c r="J3" s="429" t="s">
        <v>81</v>
      </c>
      <c r="K3" s="430"/>
      <c r="L3" s="430"/>
      <c r="M3" s="430"/>
      <c r="N3" s="431"/>
      <c r="O3" s="429" t="s">
        <v>86</v>
      </c>
      <c r="P3" s="430"/>
      <c r="Q3" s="430"/>
      <c r="R3" s="430"/>
      <c r="S3" s="431"/>
      <c r="T3" s="430" t="s">
        <v>83</v>
      </c>
      <c r="U3" s="430"/>
      <c r="V3" s="430"/>
      <c r="W3" s="430"/>
      <c r="X3" s="431"/>
    </row>
    <row r="4" spans="1:142" x14ac:dyDescent="0.25">
      <c r="A4" s="404"/>
      <c r="B4" s="407"/>
      <c r="C4" s="407"/>
      <c r="D4" s="410"/>
      <c r="E4" s="412" t="s">
        <v>73</v>
      </c>
      <c r="F4" s="445" t="s">
        <v>6</v>
      </c>
      <c r="G4" s="445" t="s">
        <v>7</v>
      </c>
      <c r="H4" s="445" t="s">
        <v>72</v>
      </c>
      <c r="I4" s="447" t="s">
        <v>8</v>
      </c>
      <c r="J4" s="412" t="s">
        <v>82</v>
      </c>
      <c r="K4" s="445" t="s">
        <v>6</v>
      </c>
      <c r="L4" s="445" t="s">
        <v>7</v>
      </c>
      <c r="M4" s="445" t="s">
        <v>72</v>
      </c>
      <c r="N4" s="447" t="s">
        <v>8</v>
      </c>
      <c r="O4" s="412" t="s">
        <v>73</v>
      </c>
      <c r="P4" s="445" t="s">
        <v>6</v>
      </c>
      <c r="Q4" s="445" t="s">
        <v>7</v>
      </c>
      <c r="R4" s="445" t="s">
        <v>72</v>
      </c>
      <c r="S4" s="447" t="s">
        <v>8</v>
      </c>
      <c r="T4" s="452" t="s">
        <v>73</v>
      </c>
      <c r="U4" s="445" t="s">
        <v>6</v>
      </c>
      <c r="V4" s="445" t="s">
        <v>7</v>
      </c>
      <c r="W4" s="445" t="s">
        <v>72</v>
      </c>
      <c r="X4" s="447" t="s">
        <v>8</v>
      </c>
    </row>
    <row r="5" spans="1:142" ht="30.75" customHeight="1" thickBot="1" x14ac:dyDescent="0.3">
      <c r="A5" s="405"/>
      <c r="B5" s="89" t="s">
        <v>78</v>
      </c>
      <c r="C5" s="408"/>
      <c r="D5" s="411"/>
      <c r="E5" s="413"/>
      <c r="F5" s="446"/>
      <c r="G5" s="446"/>
      <c r="H5" s="446"/>
      <c r="I5" s="448"/>
      <c r="J5" s="413"/>
      <c r="K5" s="446"/>
      <c r="L5" s="446"/>
      <c r="M5" s="446"/>
      <c r="N5" s="448"/>
      <c r="O5" s="413"/>
      <c r="P5" s="446"/>
      <c r="Q5" s="446"/>
      <c r="R5" s="446"/>
      <c r="S5" s="448"/>
      <c r="T5" s="453"/>
      <c r="U5" s="446"/>
      <c r="V5" s="446"/>
      <c r="W5" s="446"/>
      <c r="X5" s="448"/>
    </row>
    <row r="6" spans="1:142" ht="22.5" customHeight="1" thickBot="1" x14ac:dyDescent="0.3">
      <c r="A6" s="34">
        <v>1</v>
      </c>
      <c r="B6" s="35">
        <v>2</v>
      </c>
      <c r="C6" s="35">
        <v>3</v>
      </c>
      <c r="D6" s="147">
        <v>4</v>
      </c>
      <c r="E6" s="34">
        <v>4</v>
      </c>
      <c r="F6" s="35">
        <v>5</v>
      </c>
      <c r="G6" s="35">
        <v>6</v>
      </c>
      <c r="H6" s="35">
        <v>7</v>
      </c>
      <c r="I6" s="36">
        <v>8</v>
      </c>
      <c r="J6" s="34">
        <v>4</v>
      </c>
      <c r="K6" s="35">
        <v>5</v>
      </c>
      <c r="L6" s="35">
        <v>6</v>
      </c>
      <c r="M6" s="35">
        <v>7</v>
      </c>
      <c r="N6" s="36">
        <v>8</v>
      </c>
      <c r="O6" s="34">
        <v>9</v>
      </c>
      <c r="P6" s="35">
        <v>10</v>
      </c>
      <c r="Q6" s="35">
        <v>11</v>
      </c>
      <c r="R6" s="35">
        <v>12</v>
      </c>
      <c r="S6" s="36">
        <v>13</v>
      </c>
      <c r="T6" s="148">
        <v>14</v>
      </c>
      <c r="U6" s="35">
        <v>15</v>
      </c>
      <c r="V6" s="35">
        <v>16</v>
      </c>
      <c r="W6" s="35">
        <v>17</v>
      </c>
      <c r="X6" s="36">
        <v>18</v>
      </c>
    </row>
    <row r="7" spans="1:142" ht="15.75" customHeight="1" thickBot="1" x14ac:dyDescent="0.3">
      <c r="A7" s="399" t="s">
        <v>16</v>
      </c>
      <c r="B7" s="400"/>
      <c r="C7" s="400"/>
      <c r="D7" s="400"/>
      <c r="E7" s="400"/>
      <c r="F7" s="400"/>
      <c r="G7" s="400"/>
      <c r="H7" s="400"/>
      <c r="I7" s="400"/>
      <c r="J7" s="400"/>
      <c r="K7" s="400"/>
      <c r="L7" s="400"/>
      <c r="M7" s="400"/>
      <c r="N7" s="400"/>
      <c r="O7" s="400"/>
      <c r="P7" s="400"/>
      <c r="Q7" s="400"/>
      <c r="R7" s="400"/>
      <c r="S7" s="400"/>
      <c r="T7" s="400"/>
      <c r="U7" s="400"/>
      <c r="V7" s="400"/>
      <c r="W7" s="400"/>
      <c r="X7" s="401"/>
    </row>
    <row r="8" spans="1:142" s="128" customFormat="1" ht="19.5" customHeight="1" x14ac:dyDescent="0.25">
      <c r="A8" s="414" t="s">
        <v>17</v>
      </c>
      <c r="B8" s="417" t="s">
        <v>18</v>
      </c>
      <c r="C8" s="420" t="s">
        <v>19</v>
      </c>
      <c r="D8" s="218" t="s">
        <v>15</v>
      </c>
      <c r="E8" s="178">
        <f t="shared" ref="E8:I8" si="0">SUM(E9:E11)</f>
        <v>3456952944</v>
      </c>
      <c r="F8" s="75">
        <f t="shared" si="0"/>
        <v>2893561100</v>
      </c>
      <c r="G8" s="75">
        <f t="shared" si="0"/>
        <v>0</v>
      </c>
      <c r="H8" s="75">
        <f t="shared" si="0"/>
        <v>323671751</v>
      </c>
      <c r="I8" s="76">
        <f t="shared" si="0"/>
        <v>563391844</v>
      </c>
      <c r="J8" s="193">
        <f>K8+L8+N8</f>
        <v>632483906</v>
      </c>
      <c r="K8" s="75">
        <f t="shared" ref="K8:N8" si="1">SUM(K9:K11)</f>
        <v>510065966</v>
      </c>
      <c r="L8" s="75">
        <f t="shared" si="1"/>
        <v>0</v>
      </c>
      <c r="M8" s="75">
        <f t="shared" si="1"/>
        <v>80917940</v>
      </c>
      <c r="N8" s="219">
        <f t="shared" si="1"/>
        <v>122417940</v>
      </c>
      <c r="O8" s="178">
        <f>P8+Q8+S8</f>
        <v>294792355.36000001</v>
      </c>
      <c r="P8" s="75">
        <f t="shared" ref="P8:S8" si="2">SUM(P9:P11)</f>
        <v>241100708.18000004</v>
      </c>
      <c r="Q8" s="75">
        <f t="shared" si="2"/>
        <v>0</v>
      </c>
      <c r="R8" s="75">
        <f t="shared" si="2"/>
        <v>3867570</v>
      </c>
      <c r="S8" s="76">
        <f t="shared" si="2"/>
        <v>53691647.18</v>
      </c>
      <c r="T8" s="193">
        <f>O8/E8*100</f>
        <v>8.5275200483029785</v>
      </c>
      <c r="U8" s="75">
        <f>P8/F8*100</f>
        <v>8.3323178549780756</v>
      </c>
      <c r="V8" s="75">
        <f t="shared" ref="V8:V11" si="3">SUM(V9:V11)</f>
        <v>0</v>
      </c>
      <c r="W8" s="75">
        <f>R8/M8*100</f>
        <v>4.7796199458364859</v>
      </c>
      <c r="X8" s="76">
        <f>S8/I8*100</f>
        <v>9.5300717878336911</v>
      </c>
      <c r="AA8" s="67"/>
      <c r="AB8" s="220"/>
      <c r="AC8" s="221"/>
      <c r="AD8" s="221"/>
      <c r="AE8" s="221"/>
      <c r="AF8" s="221"/>
      <c r="AG8" s="221"/>
      <c r="AH8" s="221"/>
      <c r="AI8" s="221"/>
      <c r="AJ8" s="221"/>
      <c r="AK8" s="221"/>
      <c r="AL8" s="221"/>
      <c r="AM8" s="221"/>
      <c r="AN8" s="221"/>
      <c r="AO8" s="221"/>
      <c r="AP8" s="221"/>
      <c r="AQ8" s="221"/>
      <c r="AR8" s="221"/>
      <c r="AS8" s="221"/>
      <c r="AT8" s="221"/>
      <c r="AU8" s="221"/>
      <c r="AV8" s="221"/>
      <c r="AW8" s="221"/>
      <c r="AX8" s="221"/>
      <c r="AY8" s="221"/>
      <c r="AZ8" s="221"/>
      <c r="BA8" s="221"/>
      <c r="BB8" s="221"/>
      <c r="BC8" s="221"/>
      <c r="BD8" s="221"/>
      <c r="BE8" s="221"/>
      <c r="BF8" s="221"/>
      <c r="BG8" s="221"/>
      <c r="BH8" s="221"/>
      <c r="BI8" s="221"/>
      <c r="BJ8" s="221"/>
      <c r="BK8" s="221"/>
      <c r="BL8" s="221"/>
      <c r="BM8" s="221"/>
      <c r="BN8" s="221"/>
      <c r="BO8" s="221"/>
      <c r="BP8" s="221"/>
      <c r="BQ8" s="221"/>
      <c r="BR8" s="221"/>
      <c r="BS8" s="221"/>
      <c r="BT8" s="221"/>
      <c r="BU8" s="221"/>
      <c r="BV8" s="221"/>
      <c r="BW8" s="221"/>
      <c r="BX8" s="221"/>
      <c r="BY8" s="221"/>
      <c r="BZ8" s="221"/>
      <c r="CA8" s="221"/>
      <c r="CB8" s="221"/>
      <c r="CC8" s="221"/>
      <c r="CD8" s="221"/>
      <c r="CE8" s="221"/>
      <c r="CF8" s="221"/>
      <c r="CG8" s="221"/>
      <c r="CH8" s="221"/>
      <c r="CI8" s="221"/>
      <c r="CJ8" s="221"/>
      <c r="CK8" s="221"/>
      <c r="CL8" s="221"/>
      <c r="CM8" s="221"/>
      <c r="CN8" s="221"/>
      <c r="CO8" s="221"/>
      <c r="CP8" s="221"/>
      <c r="CQ8" s="221"/>
      <c r="CR8" s="221"/>
      <c r="CS8" s="221"/>
      <c r="CT8" s="221"/>
      <c r="CU8" s="221"/>
      <c r="CV8" s="221"/>
      <c r="CW8" s="221"/>
      <c r="CX8" s="221"/>
      <c r="CY8" s="221"/>
      <c r="CZ8" s="221"/>
      <c r="DA8" s="221"/>
      <c r="DB8" s="221"/>
      <c r="DC8" s="221"/>
      <c r="DD8" s="221"/>
      <c r="DE8" s="221"/>
      <c r="DF8" s="221"/>
      <c r="DG8" s="221"/>
      <c r="DH8" s="221"/>
      <c r="DI8" s="221"/>
      <c r="DJ8" s="221"/>
      <c r="DK8" s="221"/>
      <c r="DL8" s="221"/>
      <c r="DM8" s="221"/>
      <c r="DN8" s="221"/>
      <c r="DO8" s="221"/>
      <c r="DP8" s="221"/>
      <c r="DQ8" s="221"/>
      <c r="DR8" s="221"/>
      <c r="DS8" s="221"/>
      <c r="DT8" s="221"/>
      <c r="DU8" s="221"/>
      <c r="DV8" s="221"/>
      <c r="DW8" s="221"/>
      <c r="DX8" s="221"/>
      <c r="DY8" s="221"/>
      <c r="DZ8" s="221"/>
      <c r="EA8" s="221"/>
      <c r="EB8" s="221"/>
      <c r="EC8" s="221"/>
      <c r="ED8" s="221"/>
      <c r="EE8" s="221"/>
      <c r="EF8" s="221"/>
      <c r="EG8" s="221"/>
      <c r="EH8" s="221"/>
      <c r="EI8" s="221"/>
      <c r="EJ8" s="221"/>
      <c r="EK8" s="221"/>
      <c r="EL8" s="221"/>
    </row>
    <row r="9" spans="1:142" s="128" customFormat="1" ht="19.5" customHeight="1" x14ac:dyDescent="0.25">
      <c r="A9" s="415"/>
      <c r="B9" s="418"/>
      <c r="C9" s="421"/>
      <c r="D9" s="222" t="s">
        <v>20</v>
      </c>
      <c r="E9" s="180">
        <f>F9+G9+I9</f>
        <v>2893561100</v>
      </c>
      <c r="F9" s="29">
        <f t="shared" ref="F9" si="4">F12+F13+F14+F15+F16+F17+F18+F23</f>
        <v>2893561100</v>
      </c>
      <c r="G9" s="29"/>
      <c r="H9" s="29"/>
      <c r="I9" s="41"/>
      <c r="J9" s="166">
        <f>K9+L9+N9</f>
        <v>510065966</v>
      </c>
      <c r="K9" s="29">
        <f t="shared" ref="K9" si="5">K12+K13+K14+K15+K16+K17+K18+K23</f>
        <v>510065966</v>
      </c>
      <c r="L9" s="29"/>
      <c r="M9" s="29"/>
      <c r="N9" s="196"/>
      <c r="O9" s="180">
        <f t="shared" ref="O9:O11" si="6">P9+Q9+S9</f>
        <v>241100708.18000004</v>
      </c>
      <c r="P9" s="29">
        <f t="shared" ref="P9" si="7">P12+P13+P14+P15+P16+P17+P18+P23</f>
        <v>241100708.18000004</v>
      </c>
      <c r="Q9" s="29"/>
      <c r="R9" s="29"/>
      <c r="S9" s="41"/>
      <c r="T9" s="166">
        <f t="shared" ref="T9:T10" si="8">O9/E9*100</f>
        <v>8.3323178549780756</v>
      </c>
      <c r="U9" s="29">
        <f t="shared" ref="U9" si="9">P9/F9*100</f>
        <v>8.3323178549780756</v>
      </c>
      <c r="V9" s="29">
        <f t="shared" si="3"/>
        <v>0</v>
      </c>
      <c r="W9" s="29">
        <v>0</v>
      </c>
      <c r="X9" s="41">
        <v>0</v>
      </c>
      <c r="AA9" s="68"/>
      <c r="AC9" s="221"/>
      <c r="AD9" s="221"/>
      <c r="AE9" s="221"/>
      <c r="AF9" s="221"/>
      <c r="AG9" s="221"/>
      <c r="AH9" s="221"/>
      <c r="AI9" s="221"/>
      <c r="AJ9" s="221"/>
      <c r="AK9" s="221"/>
      <c r="AL9" s="221"/>
      <c r="AM9" s="221"/>
      <c r="AN9" s="221"/>
      <c r="AO9" s="221"/>
      <c r="AP9" s="221"/>
      <c r="AQ9" s="221"/>
      <c r="AR9" s="221"/>
      <c r="AS9" s="221"/>
      <c r="AT9" s="221"/>
      <c r="AU9" s="221"/>
      <c r="AV9" s="221"/>
      <c r="AW9" s="221"/>
      <c r="AX9" s="221"/>
      <c r="AY9" s="221"/>
      <c r="AZ9" s="221"/>
      <c r="BA9" s="221"/>
      <c r="BB9" s="221"/>
      <c r="BC9" s="221"/>
      <c r="BD9" s="221"/>
      <c r="BE9" s="221"/>
      <c r="BF9" s="221"/>
      <c r="BG9" s="221"/>
      <c r="BH9" s="221"/>
      <c r="BI9" s="221"/>
      <c r="BJ9" s="221"/>
      <c r="BK9" s="221"/>
      <c r="BL9" s="221"/>
      <c r="BM9" s="221"/>
      <c r="BN9" s="221"/>
      <c r="BO9" s="221"/>
      <c r="BP9" s="221"/>
      <c r="BQ9" s="221"/>
      <c r="BR9" s="221"/>
      <c r="BS9" s="221"/>
      <c r="BT9" s="221"/>
      <c r="BU9" s="221"/>
      <c r="BV9" s="221"/>
      <c r="BW9" s="221"/>
      <c r="BX9" s="221"/>
      <c r="BY9" s="221"/>
      <c r="BZ9" s="221"/>
      <c r="CA9" s="221"/>
      <c r="CB9" s="221"/>
      <c r="CC9" s="221"/>
      <c r="CD9" s="221"/>
      <c r="CE9" s="221"/>
      <c r="CF9" s="221"/>
      <c r="CG9" s="221"/>
      <c r="CH9" s="221"/>
      <c r="CI9" s="221"/>
      <c r="CJ9" s="221"/>
      <c r="CK9" s="221"/>
      <c r="CL9" s="221"/>
      <c r="CM9" s="221"/>
      <c r="CN9" s="221"/>
      <c r="CO9" s="221"/>
      <c r="CP9" s="221"/>
      <c r="CQ9" s="221"/>
      <c r="CR9" s="221"/>
      <c r="CS9" s="221"/>
      <c r="CT9" s="221"/>
      <c r="CU9" s="221"/>
      <c r="CV9" s="221"/>
      <c r="CW9" s="221"/>
      <c r="CX9" s="221"/>
      <c r="CY9" s="221"/>
      <c r="CZ9" s="221"/>
      <c r="DA9" s="221"/>
      <c r="DB9" s="221"/>
      <c r="DC9" s="221"/>
      <c r="DD9" s="221"/>
      <c r="DE9" s="221"/>
      <c r="DF9" s="221"/>
      <c r="DG9" s="221"/>
      <c r="DH9" s="221"/>
      <c r="DI9" s="221"/>
      <c r="DJ9" s="221"/>
      <c r="DK9" s="221"/>
      <c r="DL9" s="221"/>
      <c r="DM9" s="221"/>
      <c r="DN9" s="221"/>
      <c r="DO9" s="221"/>
      <c r="DP9" s="221"/>
      <c r="DQ9" s="221"/>
      <c r="DR9" s="221"/>
      <c r="DS9" s="221"/>
      <c r="DT9" s="221"/>
      <c r="DU9" s="221"/>
      <c r="DV9" s="221"/>
      <c r="DW9" s="221"/>
      <c r="DX9" s="221"/>
      <c r="DY9" s="221"/>
      <c r="DZ9" s="221"/>
      <c r="EA9" s="221"/>
      <c r="EB9" s="221"/>
      <c r="EC9" s="221"/>
      <c r="ED9" s="221"/>
      <c r="EE9" s="221"/>
      <c r="EF9" s="221"/>
      <c r="EG9" s="221"/>
      <c r="EH9" s="221"/>
      <c r="EI9" s="221"/>
      <c r="EJ9" s="221"/>
      <c r="EK9" s="221"/>
      <c r="EL9" s="221"/>
    </row>
    <row r="10" spans="1:142" s="128" customFormat="1" ht="19.5" customHeight="1" x14ac:dyDescent="0.25">
      <c r="A10" s="415"/>
      <c r="B10" s="418"/>
      <c r="C10" s="421"/>
      <c r="D10" s="222" t="s">
        <v>8</v>
      </c>
      <c r="E10" s="180">
        <f>F10+G10+I10</f>
        <v>563391844</v>
      </c>
      <c r="F10" s="29"/>
      <c r="G10" s="29"/>
      <c r="H10" s="29"/>
      <c r="I10" s="41">
        <f t="shared" ref="I10" si="10">I25+I20+I22+I25+I19</f>
        <v>563391844</v>
      </c>
      <c r="J10" s="166">
        <f t="shared" ref="J10:J11" si="11">K10+L10+N10</f>
        <v>122417940</v>
      </c>
      <c r="K10" s="29"/>
      <c r="L10" s="29"/>
      <c r="M10" s="29"/>
      <c r="N10" s="196">
        <f t="shared" ref="N10" si="12">N25+N20+N22+N25+N19</f>
        <v>122417940</v>
      </c>
      <c r="O10" s="180">
        <f t="shared" si="6"/>
        <v>53691647.18</v>
      </c>
      <c r="P10" s="29"/>
      <c r="Q10" s="29"/>
      <c r="R10" s="29"/>
      <c r="S10" s="41">
        <f t="shared" ref="S10" si="13">S25+S20+S22+S25+S19</f>
        <v>53691647.18</v>
      </c>
      <c r="T10" s="166">
        <f t="shared" si="8"/>
        <v>9.5300717878336911</v>
      </c>
      <c r="U10" s="29">
        <v>0</v>
      </c>
      <c r="V10" s="29">
        <f t="shared" si="3"/>
        <v>0</v>
      </c>
      <c r="W10" s="29">
        <v>0</v>
      </c>
      <c r="X10" s="41">
        <f t="shared" ref="X10" si="14">S10/I10*100</f>
        <v>9.5300717878336911</v>
      </c>
      <c r="AA10" s="67"/>
      <c r="AC10" s="221"/>
      <c r="AD10" s="221"/>
      <c r="AE10" s="221"/>
      <c r="AF10" s="221"/>
      <c r="AG10" s="221"/>
      <c r="AH10" s="221"/>
      <c r="AI10" s="221"/>
      <c r="AJ10" s="221"/>
      <c r="AK10" s="221"/>
      <c r="AL10" s="221"/>
      <c r="AM10" s="221"/>
      <c r="AN10" s="221"/>
      <c r="AO10" s="221"/>
      <c r="AP10" s="221"/>
      <c r="AQ10" s="221"/>
      <c r="AR10" s="221"/>
      <c r="AS10" s="221"/>
      <c r="AT10" s="221"/>
      <c r="AU10" s="221"/>
      <c r="AV10" s="221"/>
      <c r="AW10" s="221"/>
      <c r="AX10" s="221"/>
      <c r="AY10" s="221"/>
      <c r="AZ10" s="221"/>
      <c r="BA10" s="221"/>
      <c r="BB10" s="221"/>
      <c r="BC10" s="221"/>
      <c r="BD10" s="221"/>
      <c r="BE10" s="221"/>
      <c r="BF10" s="221"/>
      <c r="BG10" s="221"/>
      <c r="BH10" s="221"/>
      <c r="BI10" s="221"/>
      <c r="BJ10" s="221"/>
      <c r="BK10" s="221"/>
      <c r="BL10" s="221"/>
      <c r="BM10" s="221"/>
      <c r="BN10" s="221"/>
      <c r="BO10" s="221"/>
      <c r="BP10" s="221"/>
      <c r="BQ10" s="221"/>
      <c r="BR10" s="221"/>
      <c r="BS10" s="221"/>
      <c r="BT10" s="221"/>
      <c r="BU10" s="221"/>
      <c r="BV10" s="221"/>
      <c r="BW10" s="221"/>
      <c r="BX10" s="221"/>
      <c r="BY10" s="221"/>
      <c r="BZ10" s="221"/>
      <c r="CA10" s="221"/>
      <c r="CB10" s="221"/>
      <c r="CC10" s="221"/>
      <c r="CD10" s="221"/>
      <c r="CE10" s="221"/>
      <c r="CF10" s="221"/>
      <c r="CG10" s="221"/>
      <c r="CH10" s="221"/>
      <c r="CI10" s="221"/>
      <c r="CJ10" s="221"/>
      <c r="CK10" s="221"/>
      <c r="CL10" s="221"/>
      <c r="CM10" s="221"/>
      <c r="CN10" s="221"/>
      <c r="CO10" s="221"/>
      <c r="CP10" s="221"/>
      <c r="CQ10" s="221"/>
      <c r="CR10" s="221"/>
      <c r="CS10" s="221"/>
      <c r="CT10" s="221"/>
      <c r="CU10" s="221"/>
      <c r="CV10" s="221"/>
      <c r="CW10" s="221"/>
      <c r="CX10" s="221"/>
      <c r="CY10" s="221"/>
      <c r="CZ10" s="221"/>
      <c r="DA10" s="221"/>
      <c r="DB10" s="221"/>
      <c r="DC10" s="221"/>
      <c r="DD10" s="221"/>
      <c r="DE10" s="221"/>
      <c r="DF10" s="221"/>
      <c r="DG10" s="221"/>
      <c r="DH10" s="221"/>
      <c r="DI10" s="221"/>
      <c r="DJ10" s="221"/>
      <c r="DK10" s="221"/>
      <c r="DL10" s="221"/>
      <c r="DM10" s="221"/>
      <c r="DN10" s="221"/>
      <c r="DO10" s="221"/>
      <c r="DP10" s="221"/>
      <c r="DQ10" s="221"/>
      <c r="DR10" s="221"/>
      <c r="DS10" s="221"/>
      <c r="DT10" s="221"/>
      <c r="DU10" s="221"/>
      <c r="DV10" s="221"/>
      <c r="DW10" s="221"/>
      <c r="DX10" s="221"/>
      <c r="DY10" s="221"/>
      <c r="DZ10" s="221"/>
      <c r="EA10" s="221"/>
      <c r="EB10" s="221"/>
      <c r="EC10" s="221"/>
      <c r="ED10" s="221"/>
      <c r="EE10" s="221"/>
      <c r="EF10" s="221"/>
      <c r="EG10" s="221"/>
      <c r="EH10" s="221"/>
      <c r="EI10" s="221"/>
      <c r="EJ10" s="221"/>
      <c r="EK10" s="221"/>
      <c r="EL10" s="221"/>
    </row>
    <row r="11" spans="1:142" s="128" customFormat="1" ht="18.75" customHeight="1" thickBot="1" x14ac:dyDescent="0.3">
      <c r="A11" s="416"/>
      <c r="B11" s="419"/>
      <c r="C11" s="422"/>
      <c r="D11" s="223" t="s">
        <v>21</v>
      </c>
      <c r="E11" s="181">
        <f>F11+G11+I11</f>
        <v>0</v>
      </c>
      <c r="F11" s="77"/>
      <c r="G11" s="77"/>
      <c r="H11" s="77">
        <f>H21</f>
        <v>323671751</v>
      </c>
      <c r="I11" s="78"/>
      <c r="J11" s="194">
        <f t="shared" si="11"/>
        <v>0</v>
      </c>
      <c r="K11" s="77"/>
      <c r="L11" s="77"/>
      <c r="M11" s="77">
        <f>M21</f>
        <v>80917940</v>
      </c>
      <c r="N11" s="224"/>
      <c r="O11" s="181">
        <f t="shared" si="6"/>
        <v>0</v>
      </c>
      <c r="P11" s="77"/>
      <c r="Q11" s="77"/>
      <c r="R11" s="77">
        <v>3867570</v>
      </c>
      <c r="S11" s="78"/>
      <c r="T11" s="194">
        <v>0</v>
      </c>
      <c r="U11" s="77">
        <v>0</v>
      </c>
      <c r="V11" s="77">
        <f t="shared" si="3"/>
        <v>0</v>
      </c>
      <c r="W11" s="77">
        <f>R11/M11*100</f>
        <v>4.7796199458364859</v>
      </c>
      <c r="X11" s="78">
        <v>0</v>
      </c>
      <c r="AA11" s="68"/>
      <c r="AC11" s="221"/>
      <c r="AD11" s="221"/>
      <c r="AE11" s="221"/>
      <c r="AF11" s="221"/>
      <c r="AG11" s="221"/>
      <c r="AH11" s="221"/>
      <c r="AI11" s="221"/>
      <c r="AJ11" s="221"/>
      <c r="AK11" s="221"/>
      <c r="AL11" s="221"/>
      <c r="AM11" s="221"/>
      <c r="AN11" s="221"/>
      <c r="AO11" s="221"/>
      <c r="AP11" s="221"/>
      <c r="AQ11" s="221"/>
      <c r="AR11" s="221"/>
      <c r="AS11" s="221"/>
      <c r="AT11" s="221"/>
      <c r="AU11" s="221"/>
      <c r="AV11" s="221"/>
      <c r="AW11" s="221"/>
      <c r="AX11" s="221"/>
      <c r="AY11" s="221"/>
      <c r="AZ11" s="221"/>
      <c r="BA11" s="221"/>
      <c r="BB11" s="221"/>
      <c r="BC11" s="221"/>
      <c r="BD11" s="221"/>
      <c r="BE11" s="221"/>
      <c r="BF11" s="221"/>
      <c r="BG11" s="221"/>
      <c r="BH11" s="221"/>
      <c r="BI11" s="221"/>
      <c r="BJ11" s="221"/>
      <c r="BK11" s="221"/>
      <c r="BL11" s="221"/>
      <c r="BM11" s="221"/>
      <c r="BN11" s="221"/>
      <c r="BO11" s="221"/>
      <c r="BP11" s="221"/>
      <c r="BQ11" s="221"/>
      <c r="BR11" s="221"/>
      <c r="BS11" s="221"/>
      <c r="BT11" s="221"/>
      <c r="BU11" s="221"/>
      <c r="BV11" s="221"/>
      <c r="BW11" s="221"/>
      <c r="BX11" s="221"/>
      <c r="BY11" s="221"/>
      <c r="BZ11" s="221"/>
      <c r="CA11" s="221"/>
      <c r="CB11" s="221"/>
      <c r="CC11" s="221"/>
      <c r="CD11" s="221"/>
      <c r="CE11" s="221"/>
      <c r="CF11" s="221"/>
      <c r="CG11" s="221"/>
      <c r="CH11" s="221"/>
      <c r="CI11" s="221"/>
      <c r="CJ11" s="221"/>
      <c r="CK11" s="221"/>
      <c r="CL11" s="221"/>
      <c r="CM11" s="221"/>
      <c r="CN11" s="221"/>
      <c r="CO11" s="221"/>
      <c r="CP11" s="221"/>
      <c r="CQ11" s="221"/>
      <c r="CR11" s="221"/>
      <c r="CS11" s="221"/>
      <c r="CT11" s="221"/>
      <c r="CU11" s="221"/>
      <c r="CV11" s="221"/>
      <c r="CW11" s="221"/>
      <c r="CX11" s="221"/>
      <c r="CY11" s="221"/>
      <c r="CZ11" s="221"/>
      <c r="DA11" s="221"/>
      <c r="DB11" s="221"/>
      <c r="DC11" s="221"/>
      <c r="DD11" s="221"/>
      <c r="DE11" s="221"/>
      <c r="DF11" s="221"/>
      <c r="DG11" s="221"/>
      <c r="DH11" s="221"/>
      <c r="DI11" s="221"/>
      <c r="DJ11" s="221"/>
      <c r="DK11" s="221"/>
      <c r="DL11" s="221"/>
      <c r="DM11" s="221"/>
      <c r="DN11" s="221"/>
      <c r="DO11" s="221"/>
      <c r="DP11" s="221"/>
      <c r="DQ11" s="221"/>
      <c r="DR11" s="221"/>
      <c r="DS11" s="221"/>
      <c r="DT11" s="221"/>
      <c r="DU11" s="221"/>
      <c r="DV11" s="221"/>
      <c r="DW11" s="221"/>
      <c r="DX11" s="221"/>
      <c r="DY11" s="221"/>
      <c r="DZ11" s="221"/>
      <c r="EA11" s="221"/>
      <c r="EB11" s="221"/>
      <c r="EC11" s="221"/>
      <c r="ED11" s="221"/>
      <c r="EE11" s="221"/>
      <c r="EF11" s="221"/>
      <c r="EG11" s="221"/>
      <c r="EH11" s="221"/>
      <c r="EI11" s="221"/>
      <c r="EJ11" s="221"/>
      <c r="EK11" s="221"/>
      <c r="EL11" s="221"/>
    </row>
    <row r="12" spans="1:142" ht="79.5" hidden="1" customHeight="1" x14ac:dyDescent="0.25">
      <c r="A12" s="60"/>
      <c r="B12" s="61" t="s">
        <v>22</v>
      </c>
      <c r="C12" s="374"/>
      <c r="D12" s="375" t="s">
        <v>20</v>
      </c>
      <c r="E12" s="344">
        <f>F12+G12+I12</f>
        <v>893690700</v>
      </c>
      <c r="F12" s="345">
        <f>830306500+63384200</f>
        <v>893690700</v>
      </c>
      <c r="G12" s="345"/>
      <c r="H12" s="345"/>
      <c r="I12" s="346"/>
      <c r="J12" s="347">
        <f>K12+L12+M12+N12</f>
        <v>167722107</v>
      </c>
      <c r="K12" s="345">
        <f>155651000+12071107</f>
        <v>167722107</v>
      </c>
      <c r="L12" s="345"/>
      <c r="M12" s="345"/>
      <c r="N12" s="348"/>
      <c r="O12" s="344">
        <f t="shared" ref="O12:O68" si="15">P12+Q12+R12+S12</f>
        <v>75556090.040000007</v>
      </c>
      <c r="P12" s="345">
        <f>67238998.04+8317092</f>
        <v>75556090.040000007</v>
      </c>
      <c r="Q12" s="349"/>
      <c r="R12" s="349"/>
      <c r="S12" s="350"/>
      <c r="T12" s="311">
        <f t="shared" ref="T12:T68" si="16">U12+V12+W12+X12</f>
        <v>8.4543892019912477</v>
      </c>
      <c r="U12" s="312">
        <f>P12/F12*100</f>
        <v>8.4543892019912477</v>
      </c>
      <c r="V12" s="312">
        <f t="shared" ref="V12" si="17">SUM(V13:V15)</f>
        <v>0</v>
      </c>
      <c r="W12" s="312">
        <v>0</v>
      </c>
      <c r="X12" s="313">
        <v>0</v>
      </c>
      <c r="AA12" s="69" t="s">
        <v>74</v>
      </c>
    </row>
    <row r="13" spans="1:142" ht="117" hidden="1" customHeight="1" x14ac:dyDescent="0.25">
      <c r="A13" s="38"/>
      <c r="B13" s="9" t="s">
        <v>23</v>
      </c>
      <c r="C13" s="376"/>
      <c r="D13" s="377" t="s">
        <v>20</v>
      </c>
      <c r="E13" s="344">
        <f t="shared" ref="E13:E68" si="18">F13+G13+I13</f>
        <v>1814540100</v>
      </c>
      <c r="F13" s="369">
        <f>1790688000+23852100</f>
        <v>1814540100</v>
      </c>
      <c r="G13" s="369"/>
      <c r="H13" s="369"/>
      <c r="I13" s="370"/>
      <c r="J13" s="354">
        <f t="shared" ref="J13:J68" si="19">K13+L13+M13+N13</f>
        <v>298473330</v>
      </c>
      <c r="K13" s="369">
        <f>294158000+4315330</f>
        <v>298473330</v>
      </c>
      <c r="L13" s="369"/>
      <c r="M13" s="369"/>
      <c r="N13" s="371"/>
      <c r="O13" s="351">
        <f t="shared" si="15"/>
        <v>142450068.5</v>
      </c>
      <c r="P13" s="369">
        <f>140560448.65+1889619.85</f>
        <v>142450068.5</v>
      </c>
      <c r="Q13" s="372"/>
      <c r="R13" s="372"/>
      <c r="S13" s="373"/>
      <c r="T13" s="323">
        <f t="shared" si="16"/>
        <v>7.8504778428429329</v>
      </c>
      <c r="U13" s="312">
        <f t="shared" ref="U13:U25" si="20">P13/F13*100</f>
        <v>7.8504778428429329</v>
      </c>
      <c r="V13" s="324">
        <f t="shared" ref="V13:V15" si="21">SUM(V14:V16)</f>
        <v>0</v>
      </c>
      <c r="W13" s="324">
        <v>0</v>
      </c>
      <c r="X13" s="325">
        <v>0</v>
      </c>
      <c r="AA13" s="69" t="s">
        <v>75</v>
      </c>
    </row>
    <row r="14" spans="1:142" ht="67.5" hidden="1" customHeight="1" x14ac:dyDescent="0.25">
      <c r="A14" s="40"/>
      <c r="B14" s="19" t="s">
        <v>24</v>
      </c>
      <c r="C14" s="369"/>
      <c r="D14" s="155" t="s">
        <v>20</v>
      </c>
      <c r="E14" s="344">
        <f t="shared" si="18"/>
        <v>0</v>
      </c>
      <c r="F14" s="369">
        <v>0</v>
      </c>
      <c r="G14" s="369"/>
      <c r="H14" s="369"/>
      <c r="I14" s="370"/>
      <c r="J14" s="354">
        <f t="shared" si="19"/>
        <v>0</v>
      </c>
      <c r="K14" s="369">
        <v>0</v>
      </c>
      <c r="L14" s="369"/>
      <c r="M14" s="369"/>
      <c r="N14" s="371"/>
      <c r="O14" s="351">
        <f t="shared" si="15"/>
        <v>0</v>
      </c>
      <c r="P14" s="369"/>
      <c r="Q14" s="372"/>
      <c r="R14" s="372"/>
      <c r="S14" s="373"/>
      <c r="T14" s="323">
        <f t="shared" si="16"/>
        <v>0</v>
      </c>
      <c r="U14" s="312">
        <v>0</v>
      </c>
      <c r="V14" s="324">
        <f t="shared" si="21"/>
        <v>0</v>
      </c>
      <c r="W14" s="324">
        <v>0</v>
      </c>
      <c r="X14" s="325">
        <v>0</v>
      </c>
      <c r="Z14" s="25"/>
      <c r="AA14" s="398">
        <v>210184305</v>
      </c>
    </row>
    <row r="15" spans="1:142" ht="87" hidden="1" customHeight="1" x14ac:dyDescent="0.25">
      <c r="A15" s="40"/>
      <c r="B15" s="21" t="s">
        <v>25</v>
      </c>
      <c r="C15" s="369"/>
      <c r="D15" s="155" t="s">
        <v>20</v>
      </c>
      <c r="E15" s="344">
        <f t="shared" si="18"/>
        <v>0</v>
      </c>
      <c r="F15" s="369">
        <v>0</v>
      </c>
      <c r="G15" s="369"/>
      <c r="H15" s="369"/>
      <c r="I15" s="370"/>
      <c r="J15" s="354">
        <f t="shared" si="19"/>
        <v>0</v>
      </c>
      <c r="K15" s="369">
        <v>0</v>
      </c>
      <c r="L15" s="369"/>
      <c r="M15" s="369"/>
      <c r="N15" s="371"/>
      <c r="O15" s="351">
        <f t="shared" si="15"/>
        <v>0</v>
      </c>
      <c r="P15" s="369"/>
      <c r="Q15" s="372"/>
      <c r="R15" s="372"/>
      <c r="S15" s="373"/>
      <c r="T15" s="323">
        <f t="shared" si="16"/>
        <v>0</v>
      </c>
      <c r="U15" s="312">
        <v>0</v>
      </c>
      <c r="V15" s="324">
        <f t="shared" si="21"/>
        <v>0</v>
      </c>
      <c r="W15" s="324">
        <v>0</v>
      </c>
      <c r="X15" s="325">
        <v>0</v>
      </c>
      <c r="AA15" s="398"/>
    </row>
    <row r="16" spans="1:142" ht="138" hidden="1" customHeight="1" x14ac:dyDescent="0.25">
      <c r="A16" s="40"/>
      <c r="B16" s="22" t="s">
        <v>26</v>
      </c>
      <c r="C16" s="369"/>
      <c r="D16" s="155" t="s">
        <v>20</v>
      </c>
      <c r="E16" s="344">
        <f t="shared" si="18"/>
        <v>103093800</v>
      </c>
      <c r="F16" s="369">
        <v>103093800</v>
      </c>
      <c r="G16" s="369"/>
      <c r="H16" s="369"/>
      <c r="I16" s="370"/>
      <c r="J16" s="354">
        <f t="shared" si="19"/>
        <v>20525400</v>
      </c>
      <c r="K16" s="369">
        <v>20525400</v>
      </c>
      <c r="L16" s="369"/>
      <c r="M16" s="369"/>
      <c r="N16" s="371"/>
      <c r="O16" s="351">
        <f t="shared" si="15"/>
        <v>7451908.7999999998</v>
      </c>
      <c r="P16" s="369">
        <v>7451908.7999999998</v>
      </c>
      <c r="Q16" s="372"/>
      <c r="R16" s="372"/>
      <c r="S16" s="373"/>
      <c r="T16" s="323">
        <f t="shared" si="16"/>
        <v>7.2282802651565854</v>
      </c>
      <c r="U16" s="312">
        <f t="shared" si="20"/>
        <v>7.2282802651565854</v>
      </c>
      <c r="V16" s="324">
        <f t="shared" ref="V16" si="22">SUM(V17:V19)</f>
        <v>0</v>
      </c>
      <c r="W16" s="324">
        <v>0</v>
      </c>
      <c r="X16" s="325">
        <v>0</v>
      </c>
      <c r="AA16" s="69">
        <v>210184030</v>
      </c>
    </row>
    <row r="17" spans="1:142" ht="90" hidden="1" customHeight="1" x14ac:dyDescent="0.25">
      <c r="A17" s="40"/>
      <c r="B17" s="22" t="s">
        <v>27</v>
      </c>
      <c r="C17" s="369"/>
      <c r="D17" s="155" t="s">
        <v>20</v>
      </c>
      <c r="E17" s="344">
        <f t="shared" si="18"/>
        <v>68518400</v>
      </c>
      <c r="F17" s="369">
        <v>68518400</v>
      </c>
      <c r="G17" s="369"/>
      <c r="H17" s="369"/>
      <c r="I17" s="370"/>
      <c r="J17" s="354">
        <f t="shared" si="19"/>
        <v>20915129</v>
      </c>
      <c r="K17" s="369">
        <v>20915129</v>
      </c>
      <c r="L17" s="369"/>
      <c r="M17" s="369"/>
      <c r="N17" s="371"/>
      <c r="O17" s="351">
        <f t="shared" si="15"/>
        <v>15642640.84</v>
      </c>
      <c r="P17" s="369">
        <v>15642640.84</v>
      </c>
      <c r="Q17" s="372"/>
      <c r="R17" s="372"/>
      <c r="S17" s="373"/>
      <c r="T17" s="323">
        <f t="shared" si="16"/>
        <v>22.829839634317207</v>
      </c>
      <c r="U17" s="312">
        <f t="shared" si="20"/>
        <v>22.829839634317207</v>
      </c>
      <c r="V17" s="324">
        <f t="shared" ref="V17" si="23">SUM(V18:V20)</f>
        <v>0</v>
      </c>
      <c r="W17" s="324">
        <v>0</v>
      </c>
      <c r="X17" s="325">
        <v>0</v>
      </c>
      <c r="AA17" s="69">
        <v>210184050</v>
      </c>
    </row>
    <row r="18" spans="1:142" ht="90" hidden="1" customHeight="1" x14ac:dyDescent="0.25">
      <c r="A18" s="40"/>
      <c r="B18" s="22" t="s">
        <v>28</v>
      </c>
      <c r="C18" s="369"/>
      <c r="D18" s="155" t="s">
        <v>20</v>
      </c>
      <c r="E18" s="344">
        <f t="shared" si="18"/>
        <v>13500000</v>
      </c>
      <c r="F18" s="369">
        <v>13500000</v>
      </c>
      <c r="G18" s="369"/>
      <c r="H18" s="369"/>
      <c r="I18" s="370"/>
      <c r="J18" s="354">
        <f t="shared" si="19"/>
        <v>2430000</v>
      </c>
      <c r="K18" s="369">
        <v>2430000</v>
      </c>
      <c r="L18" s="369"/>
      <c r="M18" s="369"/>
      <c r="N18" s="371"/>
      <c r="O18" s="351">
        <f t="shared" si="15"/>
        <v>0</v>
      </c>
      <c r="P18" s="369"/>
      <c r="Q18" s="372"/>
      <c r="R18" s="372"/>
      <c r="S18" s="373"/>
      <c r="T18" s="323">
        <f t="shared" si="16"/>
        <v>0</v>
      </c>
      <c r="U18" s="312">
        <f t="shared" si="20"/>
        <v>0</v>
      </c>
      <c r="V18" s="324">
        <f t="shared" ref="V18" si="24">SUM(V19:V21)</f>
        <v>0</v>
      </c>
      <c r="W18" s="324">
        <v>0</v>
      </c>
      <c r="X18" s="325">
        <v>0</v>
      </c>
      <c r="AA18" s="69">
        <v>210182470</v>
      </c>
    </row>
    <row r="19" spans="1:142" ht="61.5" hidden="1" customHeight="1" x14ac:dyDescent="0.25">
      <c r="A19" s="40"/>
      <c r="B19" s="22" t="s">
        <v>29</v>
      </c>
      <c r="C19" s="369"/>
      <c r="D19" s="155" t="s">
        <v>8</v>
      </c>
      <c r="E19" s="344">
        <f t="shared" si="18"/>
        <v>711100</v>
      </c>
      <c r="F19" s="24"/>
      <c r="G19" s="24"/>
      <c r="H19" s="24"/>
      <c r="I19" s="42">
        <v>711100</v>
      </c>
      <c r="J19" s="354">
        <f t="shared" si="19"/>
        <v>112124</v>
      </c>
      <c r="K19" s="24"/>
      <c r="L19" s="24"/>
      <c r="M19" s="24"/>
      <c r="N19" s="202">
        <v>112124</v>
      </c>
      <c r="O19" s="351">
        <f t="shared" si="15"/>
        <v>44088</v>
      </c>
      <c r="P19" s="24"/>
      <c r="Q19" s="11"/>
      <c r="R19" s="11"/>
      <c r="S19" s="211">
        <v>44088</v>
      </c>
      <c r="T19" s="323">
        <f t="shared" si="16"/>
        <v>6.1999718745605401</v>
      </c>
      <c r="U19" s="312">
        <v>0</v>
      </c>
      <c r="V19" s="324">
        <f t="shared" ref="V19" si="25">SUM(V20:V22)</f>
        <v>0</v>
      </c>
      <c r="W19" s="324">
        <v>0</v>
      </c>
      <c r="X19" s="325">
        <f>S19/I19*100</f>
        <v>6.1999718745605401</v>
      </c>
      <c r="AA19" s="69">
        <v>210161804</v>
      </c>
    </row>
    <row r="20" spans="1:142" ht="28.5" hidden="1" customHeight="1" x14ac:dyDescent="0.25">
      <c r="A20" s="40"/>
      <c r="B20" s="22" t="s">
        <v>2</v>
      </c>
      <c r="C20" s="369"/>
      <c r="D20" s="155" t="s">
        <v>8</v>
      </c>
      <c r="E20" s="344">
        <f t="shared" si="18"/>
        <v>558685844</v>
      </c>
      <c r="F20" s="24"/>
      <c r="G20" s="24"/>
      <c r="H20" s="24"/>
      <c r="I20" s="42">
        <v>558685844</v>
      </c>
      <c r="J20" s="354">
        <f t="shared" si="19"/>
        <v>121888016</v>
      </c>
      <c r="K20" s="24"/>
      <c r="L20" s="24"/>
      <c r="M20" s="24"/>
      <c r="N20" s="202">
        <v>121888016</v>
      </c>
      <c r="O20" s="351">
        <f t="shared" si="15"/>
        <v>53598219.18</v>
      </c>
      <c r="P20" s="24"/>
      <c r="Q20" s="11"/>
      <c r="R20" s="11"/>
      <c r="S20" s="211">
        <v>53598219.18</v>
      </c>
      <c r="T20" s="323">
        <f t="shared" si="16"/>
        <v>9.5936239938093006</v>
      </c>
      <c r="U20" s="312">
        <v>0</v>
      </c>
      <c r="V20" s="324">
        <f t="shared" ref="V20" si="26">SUM(V21:V23)</f>
        <v>0</v>
      </c>
      <c r="W20" s="324">
        <v>0</v>
      </c>
      <c r="X20" s="325">
        <f>S20/I20*100</f>
        <v>9.5936239938093006</v>
      </c>
      <c r="AA20" s="69">
        <v>210100590</v>
      </c>
    </row>
    <row r="21" spans="1:142" ht="28.5" hidden="1" customHeight="1" x14ac:dyDescent="0.25">
      <c r="A21" s="40"/>
      <c r="B21" s="22" t="s">
        <v>76</v>
      </c>
      <c r="C21" s="369"/>
      <c r="D21" s="155" t="s">
        <v>21</v>
      </c>
      <c r="E21" s="344">
        <v>324213859.56999999</v>
      </c>
      <c r="F21" s="24"/>
      <c r="G21" s="24"/>
      <c r="H21" s="24">
        <f>227902000+95769751</f>
        <v>323671751</v>
      </c>
      <c r="I21" s="42"/>
      <c r="J21" s="354">
        <f t="shared" si="19"/>
        <v>80917940</v>
      </c>
      <c r="K21" s="24"/>
      <c r="L21" s="24"/>
      <c r="M21" s="24">
        <v>80917940</v>
      </c>
      <c r="N21" s="202"/>
      <c r="O21" s="351">
        <v>24598889.449999999</v>
      </c>
      <c r="P21" s="24"/>
      <c r="Q21" s="11"/>
      <c r="R21" s="11">
        <v>3867570</v>
      </c>
      <c r="S21" s="211"/>
      <c r="T21" s="323">
        <f t="shared" si="16"/>
        <v>4.7796199458364859</v>
      </c>
      <c r="U21" s="312">
        <v>0</v>
      </c>
      <c r="V21" s="324">
        <f t="shared" ref="V21" si="27">SUM(V22:V24)</f>
        <v>0</v>
      </c>
      <c r="W21" s="324">
        <f>R21/M21*100</f>
        <v>4.7796199458364859</v>
      </c>
      <c r="X21" s="325">
        <v>0</v>
      </c>
      <c r="AA21" s="69">
        <v>210100590</v>
      </c>
    </row>
    <row r="22" spans="1:142" ht="28.5" hidden="1" customHeight="1" x14ac:dyDescent="0.25">
      <c r="A22" s="40"/>
      <c r="B22" s="22" t="s">
        <v>0</v>
      </c>
      <c r="C22" s="369"/>
      <c r="D22" s="155" t="s">
        <v>8</v>
      </c>
      <c r="E22" s="344">
        <f t="shared" si="18"/>
        <v>3994900</v>
      </c>
      <c r="F22" s="24"/>
      <c r="G22" s="24"/>
      <c r="H22" s="24"/>
      <c r="I22" s="42">
        <v>3994900</v>
      </c>
      <c r="J22" s="354">
        <f t="shared" si="19"/>
        <v>417800</v>
      </c>
      <c r="K22" s="24"/>
      <c r="L22" s="24"/>
      <c r="M22" s="24"/>
      <c r="N22" s="202">
        <v>417800</v>
      </c>
      <c r="O22" s="351">
        <f t="shared" si="15"/>
        <v>49340</v>
      </c>
      <c r="P22" s="24"/>
      <c r="Q22" s="11"/>
      <c r="R22" s="11"/>
      <c r="S22" s="211">
        <v>49340</v>
      </c>
      <c r="T22" s="323">
        <f t="shared" si="16"/>
        <v>1.2350747202683421</v>
      </c>
      <c r="U22" s="312">
        <v>0</v>
      </c>
      <c r="V22" s="324">
        <f t="shared" ref="V22" si="28">SUM(V23:V25)</f>
        <v>0</v>
      </c>
      <c r="W22" s="324">
        <v>0</v>
      </c>
      <c r="X22" s="325">
        <f t="shared" ref="X22:X67" si="29">S22/I22*100</f>
        <v>1.2350747202683421</v>
      </c>
      <c r="AA22" s="69">
        <v>210199990</v>
      </c>
    </row>
    <row r="23" spans="1:142" ht="28.5" hidden="1" customHeight="1" thickBot="1" x14ac:dyDescent="0.3">
      <c r="A23" s="40"/>
      <c r="B23" s="22" t="s">
        <v>30</v>
      </c>
      <c r="C23" s="369"/>
      <c r="D23" s="155" t="s">
        <v>20</v>
      </c>
      <c r="E23" s="344">
        <f t="shared" si="18"/>
        <v>218100</v>
      </c>
      <c r="F23" s="24">
        <v>218100</v>
      </c>
      <c r="G23" s="24"/>
      <c r="H23" s="24"/>
      <c r="I23" s="42"/>
      <c r="J23" s="354">
        <f t="shared" si="19"/>
        <v>0</v>
      </c>
      <c r="K23" s="24">
        <v>0</v>
      </c>
      <c r="L23" s="24"/>
      <c r="M23" s="24"/>
      <c r="N23" s="202"/>
      <c r="O23" s="351">
        <f t="shared" si="15"/>
        <v>0</v>
      </c>
      <c r="P23" s="24"/>
      <c r="Q23" s="11"/>
      <c r="R23" s="11"/>
      <c r="S23" s="211"/>
      <c r="T23" s="323">
        <f t="shared" si="16"/>
        <v>0</v>
      </c>
      <c r="U23" s="312">
        <f t="shared" si="20"/>
        <v>0</v>
      </c>
      <c r="V23" s="324">
        <f t="shared" ref="V23" si="30">SUM(V24:V26)</f>
        <v>0</v>
      </c>
      <c r="W23" s="324">
        <v>0</v>
      </c>
      <c r="X23" s="325">
        <v>0</v>
      </c>
      <c r="AA23" s="69">
        <v>210185060</v>
      </c>
    </row>
    <row r="24" spans="1:142" ht="21.75" hidden="1" customHeight="1" x14ac:dyDescent="0.25">
      <c r="A24" s="40"/>
      <c r="B24" s="20"/>
      <c r="C24" s="18"/>
      <c r="D24" s="149" t="s">
        <v>20</v>
      </c>
      <c r="E24" s="168">
        <f t="shared" si="18"/>
        <v>0</v>
      </c>
      <c r="F24" s="23"/>
      <c r="G24" s="23"/>
      <c r="H24" s="23"/>
      <c r="I24" s="169"/>
      <c r="J24" s="160">
        <f t="shared" si="19"/>
        <v>0</v>
      </c>
      <c r="K24" s="23"/>
      <c r="L24" s="23"/>
      <c r="M24" s="23"/>
      <c r="N24" s="198"/>
      <c r="O24" s="99">
        <f t="shared" si="15"/>
        <v>0</v>
      </c>
      <c r="P24" s="23"/>
      <c r="Q24" s="10"/>
      <c r="R24" s="10"/>
      <c r="S24" s="208"/>
      <c r="T24" s="205" t="e">
        <f t="shared" si="16"/>
        <v>#DIV/0!</v>
      </c>
      <c r="U24" s="58" t="e">
        <f t="shared" si="20"/>
        <v>#DIV/0!</v>
      </c>
      <c r="V24" s="7">
        <f t="shared" ref="V24" si="31">SUM(V25:V27)</f>
        <v>0</v>
      </c>
      <c r="W24" s="7">
        <v>0</v>
      </c>
      <c r="X24" s="39" t="e">
        <f t="shared" si="29"/>
        <v>#DIV/0!</v>
      </c>
    </row>
    <row r="25" spans="1:142" ht="18.75" hidden="1" customHeight="1" x14ac:dyDescent="0.25">
      <c r="A25" s="101"/>
      <c r="B25" s="104"/>
      <c r="C25" s="86"/>
      <c r="D25" s="150" t="s">
        <v>8</v>
      </c>
      <c r="E25" s="96">
        <f t="shared" si="18"/>
        <v>0</v>
      </c>
      <c r="F25" s="116"/>
      <c r="G25" s="116"/>
      <c r="H25" s="116"/>
      <c r="I25" s="170"/>
      <c r="J25" s="161">
        <f t="shared" si="19"/>
        <v>0</v>
      </c>
      <c r="K25" s="116"/>
      <c r="L25" s="116"/>
      <c r="M25" s="116"/>
      <c r="N25" s="199"/>
      <c r="O25" s="95">
        <f t="shared" si="15"/>
        <v>0</v>
      </c>
      <c r="P25" s="116"/>
      <c r="Q25" s="117"/>
      <c r="R25" s="117"/>
      <c r="S25" s="209"/>
      <c r="T25" s="206" t="e">
        <f t="shared" si="16"/>
        <v>#DIV/0!</v>
      </c>
      <c r="U25" s="118" t="e">
        <f t="shared" si="20"/>
        <v>#DIV/0!</v>
      </c>
      <c r="V25" s="50">
        <f t="shared" ref="V25" si="32">SUM(V26:V28)</f>
        <v>0</v>
      </c>
      <c r="W25" s="50">
        <v>0</v>
      </c>
      <c r="X25" s="51" t="e">
        <f t="shared" si="29"/>
        <v>#DIV/0!</v>
      </c>
    </row>
    <row r="26" spans="1:142" s="113" customFormat="1" ht="14.25" customHeight="1" x14ac:dyDescent="0.25">
      <c r="A26" s="423" t="s">
        <v>31</v>
      </c>
      <c r="B26" s="426" t="s">
        <v>32</v>
      </c>
      <c r="C26" s="423" t="s">
        <v>19</v>
      </c>
      <c r="D26" s="225" t="s">
        <v>15</v>
      </c>
      <c r="E26" s="226">
        <f t="shared" si="18"/>
        <v>0</v>
      </c>
      <c r="F26" s="227">
        <f t="shared" ref="F26" si="33">SUM(F27:F28)</f>
        <v>0</v>
      </c>
      <c r="G26" s="227"/>
      <c r="H26" s="227"/>
      <c r="I26" s="228"/>
      <c r="J26" s="229">
        <f t="shared" si="19"/>
        <v>0</v>
      </c>
      <c r="K26" s="227">
        <f t="shared" ref="K26" si="34">SUM(K27:K28)</f>
        <v>0</v>
      </c>
      <c r="L26" s="227"/>
      <c r="M26" s="227"/>
      <c r="N26" s="230"/>
      <c r="O26" s="226">
        <f t="shared" si="15"/>
        <v>0</v>
      </c>
      <c r="P26" s="227">
        <f t="shared" ref="P26" si="35">SUM(P27:P28)</f>
        <v>0</v>
      </c>
      <c r="Q26" s="231"/>
      <c r="R26" s="231"/>
      <c r="S26" s="232"/>
      <c r="T26" s="233">
        <f t="shared" si="16"/>
        <v>0</v>
      </c>
      <c r="U26" s="234">
        <v>0</v>
      </c>
      <c r="V26" s="234">
        <f t="shared" ref="V26" si="36">SUM(V27:V29)</f>
        <v>0</v>
      </c>
      <c r="W26" s="234">
        <v>0</v>
      </c>
      <c r="X26" s="235">
        <v>0</v>
      </c>
      <c r="AA26" s="106"/>
      <c r="AC26" s="236"/>
      <c r="AD26" s="236"/>
      <c r="AE26" s="236"/>
      <c r="AF26" s="236"/>
      <c r="AG26" s="236"/>
      <c r="AH26" s="236"/>
      <c r="AI26" s="236"/>
      <c r="AJ26" s="236"/>
      <c r="AK26" s="236"/>
      <c r="AL26" s="236"/>
      <c r="AM26" s="236"/>
      <c r="AN26" s="236"/>
      <c r="AO26" s="236"/>
      <c r="AP26" s="236"/>
      <c r="AQ26" s="236"/>
      <c r="AR26" s="236"/>
      <c r="AS26" s="236"/>
      <c r="AT26" s="236"/>
      <c r="AU26" s="236"/>
      <c r="AV26" s="236"/>
      <c r="AW26" s="236"/>
      <c r="AX26" s="236"/>
      <c r="AY26" s="236"/>
      <c r="AZ26" s="236"/>
      <c r="BA26" s="236"/>
      <c r="BB26" s="236"/>
      <c r="BC26" s="236"/>
      <c r="BD26" s="236"/>
      <c r="BE26" s="236"/>
      <c r="BF26" s="236"/>
      <c r="BG26" s="236"/>
      <c r="BH26" s="236"/>
      <c r="BI26" s="236"/>
      <c r="BJ26" s="236"/>
      <c r="BK26" s="236"/>
      <c r="BL26" s="236"/>
      <c r="BM26" s="236"/>
      <c r="BN26" s="236"/>
      <c r="BO26" s="236"/>
      <c r="BP26" s="236"/>
      <c r="BQ26" s="236"/>
      <c r="BR26" s="236"/>
      <c r="BS26" s="236"/>
      <c r="BT26" s="236"/>
      <c r="BU26" s="236"/>
      <c r="BV26" s="236"/>
      <c r="BW26" s="236"/>
      <c r="BX26" s="236"/>
      <c r="BY26" s="236"/>
      <c r="BZ26" s="236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  <c r="CL26" s="236"/>
      <c r="CM26" s="236"/>
      <c r="CN26" s="236"/>
      <c r="CO26" s="236"/>
      <c r="CP26" s="236"/>
      <c r="CQ26" s="236"/>
      <c r="CR26" s="236"/>
      <c r="CS26" s="236"/>
      <c r="CT26" s="236"/>
      <c r="CU26" s="236"/>
      <c r="CV26" s="236"/>
      <c r="CW26" s="236"/>
      <c r="CX26" s="236"/>
      <c r="CY26" s="236"/>
      <c r="CZ26" s="236"/>
      <c r="DA26" s="236"/>
      <c r="DB26" s="236"/>
      <c r="DC26" s="236"/>
      <c r="DD26" s="236"/>
      <c r="DE26" s="236"/>
      <c r="DF26" s="236"/>
      <c r="DG26" s="236"/>
      <c r="DH26" s="236"/>
      <c r="DI26" s="236"/>
      <c r="DJ26" s="236"/>
      <c r="DK26" s="236"/>
      <c r="DL26" s="236"/>
      <c r="DM26" s="236"/>
      <c r="DN26" s="236"/>
      <c r="DO26" s="236"/>
      <c r="DP26" s="236"/>
      <c r="DQ26" s="236"/>
      <c r="DR26" s="236"/>
      <c r="DS26" s="236"/>
      <c r="DT26" s="236"/>
      <c r="DU26" s="236"/>
      <c r="DV26" s="236"/>
      <c r="DW26" s="236"/>
      <c r="DX26" s="236"/>
      <c r="DY26" s="236"/>
      <c r="DZ26" s="236"/>
      <c r="EA26" s="236"/>
      <c r="EB26" s="236"/>
      <c r="EC26" s="236"/>
      <c r="ED26" s="236"/>
      <c r="EE26" s="236"/>
      <c r="EF26" s="236"/>
      <c r="EG26" s="236"/>
      <c r="EH26" s="236"/>
      <c r="EI26" s="236"/>
      <c r="EJ26" s="236"/>
      <c r="EK26" s="236"/>
      <c r="EL26" s="236"/>
    </row>
    <row r="27" spans="1:142" s="113" customFormat="1" ht="19.5" customHeight="1" x14ac:dyDescent="0.25">
      <c r="A27" s="424"/>
      <c r="B27" s="427"/>
      <c r="C27" s="424"/>
      <c r="D27" s="237" t="s">
        <v>20</v>
      </c>
      <c r="E27" s="238">
        <f t="shared" si="18"/>
        <v>0</v>
      </c>
      <c r="F27" s="108">
        <f t="shared" ref="F27" si="37">F63</f>
        <v>0</v>
      </c>
      <c r="G27" s="108"/>
      <c r="H27" s="108"/>
      <c r="I27" s="239"/>
      <c r="J27" s="240">
        <f t="shared" si="19"/>
        <v>0</v>
      </c>
      <c r="K27" s="108">
        <f t="shared" ref="K27:K28" si="38">K63</f>
        <v>0</v>
      </c>
      <c r="L27" s="108"/>
      <c r="M27" s="108"/>
      <c r="N27" s="241"/>
      <c r="O27" s="242">
        <f t="shared" si="15"/>
        <v>0</v>
      </c>
      <c r="P27" s="108">
        <f t="shared" ref="P27" si="39">P63</f>
        <v>0</v>
      </c>
      <c r="Q27" s="109"/>
      <c r="R27" s="109"/>
      <c r="S27" s="243"/>
      <c r="T27" s="244">
        <f t="shared" si="16"/>
        <v>0</v>
      </c>
      <c r="U27" s="111">
        <v>0</v>
      </c>
      <c r="V27" s="110">
        <f t="shared" ref="V27" si="40">SUM(V28:V30)</f>
        <v>0</v>
      </c>
      <c r="W27" s="110">
        <v>0</v>
      </c>
      <c r="X27" s="112">
        <v>0</v>
      </c>
      <c r="AA27" s="106"/>
      <c r="AC27" s="236"/>
      <c r="AD27" s="236"/>
      <c r="AE27" s="236"/>
      <c r="AF27" s="236"/>
      <c r="AG27" s="236"/>
      <c r="AH27" s="236"/>
      <c r="AI27" s="236"/>
      <c r="AJ27" s="236"/>
      <c r="AK27" s="236"/>
      <c r="AL27" s="236"/>
      <c r="AM27" s="236"/>
      <c r="AN27" s="236"/>
      <c r="AO27" s="236"/>
      <c r="AP27" s="236"/>
      <c r="AQ27" s="236"/>
      <c r="AR27" s="236"/>
      <c r="AS27" s="236"/>
      <c r="AT27" s="236"/>
      <c r="AU27" s="236"/>
      <c r="AV27" s="236"/>
      <c r="AW27" s="236"/>
      <c r="AX27" s="236"/>
      <c r="AY27" s="236"/>
      <c r="AZ27" s="236"/>
      <c r="BA27" s="236"/>
      <c r="BB27" s="236"/>
      <c r="BC27" s="236"/>
      <c r="BD27" s="236"/>
      <c r="BE27" s="236"/>
      <c r="BF27" s="236"/>
      <c r="BG27" s="236"/>
      <c r="BH27" s="236"/>
      <c r="BI27" s="236"/>
      <c r="BJ27" s="236"/>
      <c r="BK27" s="236"/>
      <c r="BL27" s="236"/>
      <c r="BM27" s="236"/>
      <c r="BN27" s="236"/>
      <c r="BO27" s="236"/>
      <c r="BP27" s="236"/>
      <c r="BQ27" s="236"/>
      <c r="BR27" s="236"/>
      <c r="BS27" s="236"/>
      <c r="BT27" s="236"/>
      <c r="BU27" s="236"/>
      <c r="BV27" s="236"/>
      <c r="BW27" s="236"/>
      <c r="BX27" s="236"/>
      <c r="BY27" s="236"/>
      <c r="BZ27" s="236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  <c r="CL27" s="236"/>
      <c r="CM27" s="236"/>
      <c r="CN27" s="236"/>
      <c r="CO27" s="236"/>
      <c r="CP27" s="236"/>
      <c r="CQ27" s="236"/>
      <c r="CR27" s="236"/>
      <c r="CS27" s="236"/>
      <c r="CT27" s="236"/>
      <c r="CU27" s="236"/>
      <c r="CV27" s="236"/>
      <c r="CW27" s="236"/>
      <c r="CX27" s="236"/>
      <c r="CY27" s="236"/>
      <c r="CZ27" s="236"/>
      <c r="DA27" s="236"/>
      <c r="DB27" s="236"/>
      <c r="DC27" s="236"/>
      <c r="DD27" s="236"/>
      <c r="DE27" s="236"/>
      <c r="DF27" s="236"/>
      <c r="DG27" s="236"/>
      <c r="DH27" s="236"/>
      <c r="DI27" s="236"/>
      <c r="DJ27" s="236"/>
      <c r="DK27" s="236"/>
      <c r="DL27" s="236"/>
      <c r="DM27" s="236"/>
      <c r="DN27" s="236"/>
      <c r="DO27" s="236"/>
      <c r="DP27" s="236"/>
      <c r="DQ27" s="236"/>
      <c r="DR27" s="236"/>
      <c r="DS27" s="236"/>
      <c r="DT27" s="236"/>
      <c r="DU27" s="236"/>
      <c r="DV27" s="236"/>
      <c r="DW27" s="236"/>
      <c r="DX27" s="236"/>
      <c r="DY27" s="236"/>
      <c r="DZ27" s="236"/>
      <c r="EA27" s="236"/>
      <c r="EB27" s="236"/>
      <c r="EC27" s="236"/>
      <c r="ED27" s="236"/>
      <c r="EE27" s="236"/>
      <c r="EF27" s="236"/>
      <c r="EG27" s="236"/>
      <c r="EH27" s="236"/>
      <c r="EI27" s="236"/>
      <c r="EJ27" s="236"/>
      <c r="EK27" s="236"/>
      <c r="EL27" s="236"/>
    </row>
    <row r="28" spans="1:142" s="113" customFormat="1" ht="16.5" customHeight="1" thickBot="1" x14ac:dyDescent="0.3">
      <c r="A28" s="424"/>
      <c r="B28" s="427"/>
      <c r="C28" s="424"/>
      <c r="D28" s="245" t="s">
        <v>8</v>
      </c>
      <c r="E28" s="246">
        <f t="shared" si="18"/>
        <v>0</v>
      </c>
      <c r="F28" s="247">
        <f t="shared" ref="F28" si="41">F64</f>
        <v>0</v>
      </c>
      <c r="G28" s="247"/>
      <c r="H28" s="247"/>
      <c r="I28" s="248"/>
      <c r="J28" s="249">
        <f t="shared" si="19"/>
        <v>0</v>
      </c>
      <c r="K28" s="247">
        <f t="shared" si="38"/>
        <v>0</v>
      </c>
      <c r="L28" s="247"/>
      <c r="M28" s="247"/>
      <c r="N28" s="250"/>
      <c r="O28" s="251">
        <f t="shared" si="15"/>
        <v>0</v>
      </c>
      <c r="P28" s="247">
        <f t="shared" ref="P28" si="42">P64</f>
        <v>0</v>
      </c>
      <c r="Q28" s="252"/>
      <c r="R28" s="252"/>
      <c r="S28" s="253"/>
      <c r="T28" s="254">
        <f t="shared" si="16"/>
        <v>0</v>
      </c>
      <c r="U28" s="255">
        <v>0</v>
      </c>
      <c r="V28" s="256">
        <f t="shared" ref="V28" si="43">SUM(V29:V31)</f>
        <v>0</v>
      </c>
      <c r="W28" s="256">
        <v>0</v>
      </c>
      <c r="X28" s="257">
        <v>0</v>
      </c>
      <c r="AA28" s="106"/>
      <c r="AC28" s="236"/>
      <c r="AD28" s="236"/>
      <c r="AE28" s="236"/>
      <c r="AF28" s="236"/>
      <c r="AG28" s="236"/>
      <c r="AH28" s="236"/>
      <c r="AI28" s="236"/>
      <c r="AJ28" s="236"/>
      <c r="AK28" s="236"/>
      <c r="AL28" s="236"/>
      <c r="AM28" s="236"/>
      <c r="AN28" s="236"/>
      <c r="AO28" s="236"/>
      <c r="AP28" s="236"/>
      <c r="AQ28" s="236"/>
      <c r="AR28" s="236"/>
      <c r="AS28" s="236"/>
      <c r="AT28" s="236"/>
      <c r="AU28" s="236"/>
      <c r="AV28" s="236"/>
      <c r="AW28" s="236"/>
      <c r="AX28" s="236"/>
      <c r="AY28" s="236"/>
      <c r="AZ28" s="236"/>
      <c r="BA28" s="236"/>
      <c r="BB28" s="236"/>
      <c r="BC28" s="236"/>
      <c r="BD28" s="236"/>
      <c r="BE28" s="236"/>
      <c r="BF28" s="236"/>
      <c r="BG28" s="236"/>
      <c r="BH28" s="236"/>
      <c r="BI28" s="236"/>
      <c r="BJ28" s="236"/>
      <c r="BK28" s="236"/>
      <c r="BL28" s="236"/>
      <c r="BM28" s="236"/>
      <c r="BN28" s="236"/>
      <c r="BO28" s="236"/>
      <c r="BP28" s="236"/>
      <c r="BQ28" s="236"/>
      <c r="BR28" s="236"/>
      <c r="BS28" s="236"/>
      <c r="BT28" s="236"/>
      <c r="BU28" s="236"/>
      <c r="BV28" s="236"/>
      <c r="BW28" s="236"/>
      <c r="BX28" s="236"/>
      <c r="BY28" s="236"/>
      <c r="BZ28" s="236"/>
      <c r="CA28" s="236"/>
      <c r="CB28" s="236"/>
      <c r="CC28" s="236"/>
      <c r="CD28" s="236"/>
      <c r="CE28" s="236"/>
      <c r="CF28" s="236"/>
      <c r="CG28" s="236"/>
      <c r="CH28" s="236"/>
      <c r="CI28" s="236"/>
      <c r="CJ28" s="236"/>
      <c r="CK28" s="236"/>
      <c r="CL28" s="236"/>
      <c r="CM28" s="236"/>
      <c r="CN28" s="236"/>
      <c r="CO28" s="236"/>
      <c r="CP28" s="236"/>
      <c r="CQ28" s="236"/>
      <c r="CR28" s="236"/>
      <c r="CS28" s="236"/>
      <c r="CT28" s="236"/>
      <c r="CU28" s="236"/>
      <c r="CV28" s="236"/>
      <c r="CW28" s="236"/>
      <c r="CX28" s="236"/>
      <c r="CY28" s="236"/>
      <c r="CZ28" s="236"/>
      <c r="DA28" s="236"/>
      <c r="DB28" s="236"/>
      <c r="DC28" s="236"/>
      <c r="DD28" s="236"/>
      <c r="DE28" s="236"/>
      <c r="DF28" s="236"/>
      <c r="DG28" s="236"/>
      <c r="DH28" s="236"/>
      <c r="DI28" s="236"/>
      <c r="DJ28" s="236"/>
      <c r="DK28" s="236"/>
      <c r="DL28" s="236"/>
      <c r="DM28" s="236"/>
      <c r="DN28" s="236"/>
      <c r="DO28" s="236"/>
      <c r="DP28" s="236"/>
      <c r="DQ28" s="236"/>
      <c r="DR28" s="236"/>
      <c r="DS28" s="236"/>
      <c r="DT28" s="236"/>
      <c r="DU28" s="236"/>
      <c r="DV28" s="236"/>
      <c r="DW28" s="236"/>
      <c r="DX28" s="236"/>
      <c r="DY28" s="236"/>
      <c r="DZ28" s="236"/>
      <c r="EA28" s="236"/>
      <c r="EB28" s="236"/>
      <c r="EC28" s="236"/>
      <c r="ED28" s="236"/>
      <c r="EE28" s="236"/>
      <c r="EF28" s="236"/>
      <c r="EG28" s="236"/>
      <c r="EH28" s="236"/>
      <c r="EI28" s="236"/>
      <c r="EJ28" s="236"/>
      <c r="EK28" s="236"/>
      <c r="EL28" s="236"/>
    </row>
    <row r="29" spans="1:142" s="113" customFormat="1" ht="19.5" customHeight="1" x14ac:dyDescent="0.25">
      <c r="A29" s="424"/>
      <c r="B29" s="427"/>
      <c r="C29" s="423" t="s">
        <v>33</v>
      </c>
      <c r="D29" s="225" t="s">
        <v>15</v>
      </c>
      <c r="E29" s="226">
        <f>E30+E31+E32</f>
        <v>115059248</v>
      </c>
      <c r="F29" s="258">
        <f t="shared" ref="F29:X29" si="44">F30+F31+F32</f>
        <v>0</v>
      </c>
      <c r="G29" s="258">
        <f t="shared" si="44"/>
        <v>0</v>
      </c>
      <c r="H29" s="258">
        <f t="shared" si="44"/>
        <v>0</v>
      </c>
      <c r="I29" s="259">
        <f t="shared" si="44"/>
        <v>115059248</v>
      </c>
      <c r="J29" s="229">
        <f t="shared" si="44"/>
        <v>0</v>
      </c>
      <c r="K29" s="258">
        <f t="shared" si="44"/>
        <v>0</v>
      </c>
      <c r="L29" s="258">
        <f t="shared" si="44"/>
        <v>0</v>
      </c>
      <c r="M29" s="258">
        <f t="shared" si="44"/>
        <v>0</v>
      </c>
      <c r="N29" s="260">
        <f t="shared" si="44"/>
        <v>0</v>
      </c>
      <c r="O29" s="226">
        <f t="shared" si="44"/>
        <v>0</v>
      </c>
      <c r="P29" s="258">
        <f t="shared" si="44"/>
        <v>0</v>
      </c>
      <c r="Q29" s="258">
        <f t="shared" si="44"/>
        <v>0</v>
      </c>
      <c r="R29" s="258">
        <f t="shared" si="44"/>
        <v>0</v>
      </c>
      <c r="S29" s="259">
        <f t="shared" si="44"/>
        <v>0</v>
      </c>
      <c r="T29" s="229">
        <f t="shared" si="44"/>
        <v>0</v>
      </c>
      <c r="U29" s="258">
        <f t="shared" si="44"/>
        <v>0</v>
      </c>
      <c r="V29" s="258">
        <f t="shared" si="44"/>
        <v>0</v>
      </c>
      <c r="W29" s="258">
        <f t="shared" si="44"/>
        <v>0</v>
      </c>
      <c r="X29" s="259">
        <f t="shared" si="44"/>
        <v>0</v>
      </c>
      <c r="AA29" s="106"/>
      <c r="AC29" s="236"/>
      <c r="AD29" s="236"/>
      <c r="AE29" s="236"/>
      <c r="AF29" s="236"/>
      <c r="AG29" s="236"/>
      <c r="AH29" s="236"/>
      <c r="AI29" s="236"/>
      <c r="AJ29" s="236"/>
      <c r="AK29" s="236"/>
      <c r="AL29" s="236"/>
      <c r="AM29" s="236"/>
      <c r="AN29" s="236"/>
      <c r="AO29" s="236"/>
      <c r="AP29" s="236"/>
      <c r="AQ29" s="236"/>
      <c r="AR29" s="236"/>
      <c r="AS29" s="236"/>
      <c r="AT29" s="236"/>
      <c r="AU29" s="236"/>
      <c r="AV29" s="236"/>
      <c r="AW29" s="236"/>
      <c r="AX29" s="236"/>
      <c r="AY29" s="236"/>
      <c r="AZ29" s="236"/>
      <c r="BA29" s="236"/>
      <c r="BB29" s="236"/>
      <c r="BC29" s="236"/>
      <c r="BD29" s="236"/>
      <c r="BE29" s="236"/>
      <c r="BF29" s="236"/>
      <c r="BG29" s="236"/>
      <c r="BH29" s="236"/>
      <c r="BI29" s="236"/>
      <c r="BJ29" s="236"/>
      <c r="BK29" s="236"/>
      <c r="BL29" s="236"/>
      <c r="BM29" s="236"/>
      <c r="BN29" s="236"/>
      <c r="BO29" s="236"/>
      <c r="BP29" s="236"/>
      <c r="BQ29" s="236"/>
      <c r="BR29" s="236"/>
      <c r="BS29" s="236"/>
      <c r="BT29" s="236"/>
      <c r="BU29" s="236"/>
      <c r="BV29" s="236"/>
      <c r="BW29" s="236"/>
      <c r="BX29" s="236"/>
      <c r="BY29" s="236"/>
      <c r="BZ29" s="236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  <c r="CL29" s="236"/>
      <c r="CM29" s="236"/>
      <c r="CN29" s="236"/>
      <c r="CO29" s="236"/>
      <c r="CP29" s="236"/>
      <c r="CQ29" s="236"/>
      <c r="CR29" s="236"/>
      <c r="CS29" s="236"/>
      <c r="CT29" s="236"/>
      <c r="CU29" s="236"/>
      <c r="CV29" s="236"/>
      <c r="CW29" s="236"/>
      <c r="CX29" s="236"/>
      <c r="CY29" s="236"/>
      <c r="CZ29" s="236"/>
      <c r="DA29" s="236"/>
      <c r="DB29" s="236"/>
      <c r="DC29" s="236"/>
      <c r="DD29" s="236"/>
      <c r="DE29" s="236"/>
      <c r="DF29" s="236"/>
      <c r="DG29" s="236"/>
      <c r="DH29" s="236"/>
      <c r="DI29" s="236"/>
      <c r="DJ29" s="236"/>
      <c r="DK29" s="236"/>
      <c r="DL29" s="236"/>
      <c r="DM29" s="236"/>
      <c r="DN29" s="236"/>
      <c r="DO29" s="236"/>
      <c r="DP29" s="236"/>
      <c r="DQ29" s="236"/>
      <c r="DR29" s="236"/>
      <c r="DS29" s="236"/>
      <c r="DT29" s="236"/>
      <c r="DU29" s="236"/>
      <c r="DV29" s="236"/>
      <c r="DW29" s="236"/>
      <c r="DX29" s="236"/>
      <c r="DY29" s="236"/>
      <c r="DZ29" s="236"/>
      <c r="EA29" s="236"/>
      <c r="EB29" s="236"/>
      <c r="EC29" s="236"/>
      <c r="ED29" s="236"/>
      <c r="EE29" s="236"/>
      <c r="EF29" s="236"/>
      <c r="EG29" s="236"/>
      <c r="EH29" s="236"/>
      <c r="EI29" s="236"/>
      <c r="EJ29" s="236"/>
      <c r="EK29" s="236"/>
      <c r="EL29" s="236"/>
    </row>
    <row r="30" spans="1:142" s="113" customFormat="1" ht="17.25" customHeight="1" x14ac:dyDescent="0.25">
      <c r="A30" s="424"/>
      <c r="B30" s="427"/>
      <c r="C30" s="424"/>
      <c r="D30" s="237" t="s">
        <v>20</v>
      </c>
      <c r="E30" s="238">
        <f t="shared" si="18"/>
        <v>0</v>
      </c>
      <c r="F30" s="108">
        <v>0</v>
      </c>
      <c r="G30" s="108"/>
      <c r="H30" s="108"/>
      <c r="I30" s="239"/>
      <c r="J30" s="240">
        <f t="shared" si="19"/>
        <v>0</v>
      </c>
      <c r="K30" s="108">
        <v>0</v>
      </c>
      <c r="L30" s="108"/>
      <c r="M30" s="108"/>
      <c r="N30" s="241"/>
      <c r="O30" s="242">
        <f t="shared" si="15"/>
        <v>0</v>
      </c>
      <c r="P30" s="108">
        <v>0</v>
      </c>
      <c r="Q30" s="109"/>
      <c r="R30" s="109"/>
      <c r="S30" s="243"/>
      <c r="T30" s="244">
        <f t="shared" si="16"/>
        <v>0</v>
      </c>
      <c r="U30" s="111">
        <v>0</v>
      </c>
      <c r="V30" s="110">
        <f t="shared" ref="V30" si="45">SUM(V31:V33)</f>
        <v>0</v>
      </c>
      <c r="W30" s="110">
        <v>0</v>
      </c>
      <c r="X30" s="112">
        <v>0</v>
      </c>
      <c r="AA30" s="106"/>
      <c r="AC30" s="236"/>
      <c r="AD30" s="236"/>
      <c r="AE30" s="236"/>
      <c r="AF30" s="236"/>
      <c r="AG30" s="236"/>
      <c r="AH30" s="236"/>
      <c r="AI30" s="236"/>
      <c r="AJ30" s="236"/>
      <c r="AK30" s="236"/>
      <c r="AL30" s="236"/>
      <c r="AM30" s="236"/>
      <c r="AN30" s="236"/>
      <c r="AO30" s="236"/>
      <c r="AP30" s="236"/>
      <c r="AQ30" s="236"/>
      <c r="AR30" s="236"/>
      <c r="AS30" s="236"/>
      <c r="AT30" s="236"/>
      <c r="AU30" s="236"/>
      <c r="AV30" s="236"/>
      <c r="AW30" s="236"/>
      <c r="AX30" s="236"/>
      <c r="AY30" s="236"/>
      <c r="AZ30" s="236"/>
      <c r="BA30" s="236"/>
      <c r="BB30" s="236"/>
      <c r="BC30" s="236"/>
      <c r="BD30" s="236"/>
      <c r="BE30" s="236"/>
      <c r="BF30" s="236"/>
      <c r="BG30" s="236"/>
      <c r="BH30" s="236"/>
      <c r="BI30" s="236"/>
      <c r="BJ30" s="236"/>
      <c r="BK30" s="236"/>
      <c r="BL30" s="236"/>
      <c r="BM30" s="236"/>
      <c r="BN30" s="236"/>
      <c r="BO30" s="236"/>
      <c r="BP30" s="236"/>
      <c r="BQ30" s="236"/>
      <c r="BR30" s="236"/>
      <c r="BS30" s="236"/>
      <c r="BT30" s="236"/>
      <c r="BU30" s="236"/>
      <c r="BV30" s="236"/>
      <c r="BW30" s="236"/>
      <c r="BX30" s="236"/>
      <c r="BY30" s="236"/>
      <c r="BZ30" s="236"/>
      <c r="CA30" s="236"/>
      <c r="CB30" s="236"/>
      <c r="CC30" s="236"/>
      <c r="CD30" s="236"/>
      <c r="CE30" s="236"/>
      <c r="CF30" s="236"/>
      <c r="CG30" s="236"/>
      <c r="CH30" s="236"/>
      <c r="CI30" s="236"/>
      <c r="CJ30" s="236"/>
      <c r="CK30" s="236"/>
      <c r="CL30" s="236"/>
      <c r="CM30" s="236"/>
      <c r="CN30" s="236"/>
      <c r="CO30" s="236"/>
      <c r="CP30" s="236"/>
      <c r="CQ30" s="236"/>
      <c r="CR30" s="236"/>
      <c r="CS30" s="236"/>
      <c r="CT30" s="236"/>
      <c r="CU30" s="236"/>
      <c r="CV30" s="236"/>
      <c r="CW30" s="236"/>
      <c r="CX30" s="236"/>
      <c r="CY30" s="236"/>
      <c r="CZ30" s="236"/>
      <c r="DA30" s="236"/>
      <c r="DB30" s="236"/>
      <c r="DC30" s="236"/>
      <c r="DD30" s="236"/>
      <c r="DE30" s="236"/>
      <c r="DF30" s="236"/>
      <c r="DG30" s="236"/>
      <c r="DH30" s="236"/>
      <c r="DI30" s="236"/>
      <c r="DJ30" s="236"/>
      <c r="DK30" s="236"/>
      <c r="DL30" s="236"/>
      <c r="DM30" s="236"/>
      <c r="DN30" s="236"/>
      <c r="DO30" s="236"/>
      <c r="DP30" s="236"/>
      <c r="DQ30" s="236"/>
      <c r="DR30" s="236"/>
      <c r="DS30" s="236"/>
      <c r="DT30" s="236"/>
      <c r="DU30" s="236"/>
      <c r="DV30" s="236"/>
      <c r="DW30" s="236"/>
      <c r="DX30" s="236"/>
      <c r="DY30" s="236"/>
      <c r="DZ30" s="236"/>
      <c r="EA30" s="236"/>
      <c r="EB30" s="236"/>
      <c r="EC30" s="236"/>
      <c r="ED30" s="236"/>
      <c r="EE30" s="236"/>
      <c r="EF30" s="236"/>
      <c r="EG30" s="236"/>
      <c r="EH30" s="236"/>
      <c r="EI30" s="236"/>
      <c r="EJ30" s="236"/>
      <c r="EK30" s="236"/>
      <c r="EL30" s="236"/>
    </row>
    <row r="31" spans="1:142" s="113" customFormat="1" ht="19.5" customHeight="1" x14ac:dyDescent="0.25">
      <c r="A31" s="424"/>
      <c r="B31" s="427"/>
      <c r="C31" s="424"/>
      <c r="D31" s="237" t="s">
        <v>8</v>
      </c>
      <c r="E31" s="238">
        <f>E37</f>
        <v>115059248</v>
      </c>
      <c r="F31" s="107">
        <f t="shared" ref="F31:X31" si="46">F37</f>
        <v>0</v>
      </c>
      <c r="G31" s="107">
        <f t="shared" si="46"/>
        <v>0</v>
      </c>
      <c r="H31" s="107">
        <f t="shared" si="46"/>
        <v>0</v>
      </c>
      <c r="I31" s="261">
        <f t="shared" si="46"/>
        <v>115059248</v>
      </c>
      <c r="J31" s="262">
        <f t="shared" si="46"/>
        <v>0</v>
      </c>
      <c r="K31" s="107">
        <f t="shared" si="46"/>
        <v>0</v>
      </c>
      <c r="L31" s="107">
        <f t="shared" si="46"/>
        <v>0</v>
      </c>
      <c r="M31" s="107">
        <f t="shared" si="46"/>
        <v>0</v>
      </c>
      <c r="N31" s="263">
        <f t="shared" si="46"/>
        <v>0</v>
      </c>
      <c r="O31" s="238">
        <f t="shared" si="46"/>
        <v>0</v>
      </c>
      <c r="P31" s="107">
        <f t="shared" si="46"/>
        <v>0</v>
      </c>
      <c r="Q31" s="107">
        <f t="shared" si="46"/>
        <v>0</v>
      </c>
      <c r="R31" s="107">
        <f t="shared" si="46"/>
        <v>0</v>
      </c>
      <c r="S31" s="261">
        <f t="shared" si="46"/>
        <v>0</v>
      </c>
      <c r="T31" s="262">
        <f t="shared" si="46"/>
        <v>0</v>
      </c>
      <c r="U31" s="107">
        <f t="shared" si="46"/>
        <v>0</v>
      </c>
      <c r="V31" s="107">
        <f t="shared" si="46"/>
        <v>0</v>
      </c>
      <c r="W31" s="107">
        <f t="shared" si="46"/>
        <v>0</v>
      </c>
      <c r="X31" s="261">
        <f t="shared" si="46"/>
        <v>0</v>
      </c>
      <c r="AA31" s="106"/>
      <c r="AC31" s="236"/>
      <c r="AD31" s="236"/>
      <c r="AE31" s="236"/>
      <c r="AF31" s="236"/>
      <c r="AG31" s="236"/>
      <c r="AH31" s="236"/>
      <c r="AI31" s="236"/>
      <c r="AJ31" s="236"/>
      <c r="AK31" s="236"/>
      <c r="AL31" s="236"/>
      <c r="AM31" s="236"/>
      <c r="AN31" s="236"/>
      <c r="AO31" s="236"/>
      <c r="AP31" s="236"/>
      <c r="AQ31" s="236"/>
      <c r="AR31" s="236"/>
      <c r="AS31" s="236"/>
      <c r="AT31" s="236"/>
      <c r="AU31" s="236"/>
      <c r="AV31" s="236"/>
      <c r="AW31" s="236"/>
      <c r="AX31" s="236"/>
      <c r="AY31" s="236"/>
      <c r="AZ31" s="236"/>
      <c r="BA31" s="236"/>
      <c r="BB31" s="236"/>
      <c r="BC31" s="236"/>
      <c r="BD31" s="236"/>
      <c r="BE31" s="236"/>
      <c r="BF31" s="236"/>
      <c r="BG31" s="236"/>
      <c r="BH31" s="236"/>
      <c r="BI31" s="236"/>
      <c r="BJ31" s="236"/>
      <c r="BK31" s="236"/>
      <c r="BL31" s="236"/>
      <c r="BM31" s="236"/>
      <c r="BN31" s="236"/>
      <c r="BO31" s="236"/>
      <c r="BP31" s="236"/>
      <c r="BQ31" s="236"/>
      <c r="BR31" s="236"/>
      <c r="BS31" s="236"/>
      <c r="BT31" s="236"/>
      <c r="BU31" s="236"/>
      <c r="BV31" s="236"/>
      <c r="BW31" s="236"/>
      <c r="BX31" s="236"/>
      <c r="BY31" s="236"/>
      <c r="BZ31" s="236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  <c r="CL31" s="236"/>
      <c r="CM31" s="236"/>
      <c r="CN31" s="236"/>
      <c r="CO31" s="236"/>
      <c r="CP31" s="236"/>
      <c r="CQ31" s="236"/>
      <c r="CR31" s="236"/>
      <c r="CS31" s="236"/>
      <c r="CT31" s="236"/>
      <c r="CU31" s="236"/>
      <c r="CV31" s="236"/>
      <c r="CW31" s="236"/>
      <c r="CX31" s="236"/>
      <c r="CY31" s="236"/>
      <c r="CZ31" s="236"/>
      <c r="DA31" s="236"/>
      <c r="DB31" s="236"/>
      <c r="DC31" s="236"/>
      <c r="DD31" s="236"/>
      <c r="DE31" s="236"/>
      <c r="DF31" s="236"/>
      <c r="DG31" s="236"/>
      <c r="DH31" s="236"/>
      <c r="DI31" s="236"/>
      <c r="DJ31" s="236"/>
      <c r="DK31" s="236"/>
      <c r="DL31" s="236"/>
      <c r="DM31" s="236"/>
      <c r="DN31" s="236"/>
      <c r="DO31" s="236"/>
      <c r="DP31" s="236"/>
      <c r="DQ31" s="236"/>
      <c r="DR31" s="236"/>
      <c r="DS31" s="236"/>
      <c r="DT31" s="236"/>
      <c r="DU31" s="236"/>
      <c r="DV31" s="236"/>
      <c r="DW31" s="236"/>
      <c r="DX31" s="236"/>
      <c r="DY31" s="236"/>
      <c r="DZ31" s="236"/>
      <c r="EA31" s="236"/>
      <c r="EB31" s="236"/>
      <c r="EC31" s="236"/>
      <c r="ED31" s="236"/>
      <c r="EE31" s="236"/>
      <c r="EF31" s="236"/>
      <c r="EG31" s="236"/>
      <c r="EH31" s="236"/>
      <c r="EI31" s="236"/>
      <c r="EJ31" s="236"/>
      <c r="EK31" s="236"/>
      <c r="EL31" s="236"/>
    </row>
    <row r="32" spans="1:142" s="113" customFormat="1" ht="14.25" customHeight="1" thickBot="1" x14ac:dyDescent="0.3">
      <c r="A32" s="424"/>
      <c r="B32" s="427"/>
      <c r="C32" s="425"/>
      <c r="D32" s="264" t="s">
        <v>21</v>
      </c>
      <c r="E32" s="265">
        <f t="shared" si="18"/>
        <v>0</v>
      </c>
      <c r="F32" s="266">
        <v>0</v>
      </c>
      <c r="G32" s="266"/>
      <c r="H32" s="266"/>
      <c r="I32" s="267"/>
      <c r="J32" s="268">
        <f t="shared" si="19"/>
        <v>0</v>
      </c>
      <c r="K32" s="266">
        <v>0</v>
      </c>
      <c r="L32" s="266"/>
      <c r="M32" s="266"/>
      <c r="N32" s="269"/>
      <c r="O32" s="270">
        <f t="shared" si="15"/>
        <v>0</v>
      </c>
      <c r="P32" s="266">
        <v>0</v>
      </c>
      <c r="Q32" s="271"/>
      <c r="R32" s="271"/>
      <c r="S32" s="272"/>
      <c r="T32" s="273">
        <f t="shared" si="16"/>
        <v>0</v>
      </c>
      <c r="U32" s="274">
        <v>0</v>
      </c>
      <c r="V32" s="275">
        <f t="shared" ref="V32" si="47">SUM(V33:V35)</f>
        <v>0</v>
      </c>
      <c r="W32" s="275">
        <v>0</v>
      </c>
      <c r="X32" s="276">
        <v>0</v>
      </c>
      <c r="AA32" s="106"/>
      <c r="AC32" s="236"/>
      <c r="AD32" s="236"/>
      <c r="AE32" s="236"/>
      <c r="AF32" s="236"/>
      <c r="AG32" s="236"/>
      <c r="AH32" s="236"/>
      <c r="AI32" s="236"/>
      <c r="AJ32" s="236"/>
      <c r="AK32" s="236"/>
      <c r="AL32" s="236"/>
      <c r="AM32" s="236"/>
      <c r="AN32" s="236"/>
      <c r="AO32" s="236"/>
      <c r="AP32" s="236"/>
      <c r="AQ32" s="236"/>
      <c r="AR32" s="236"/>
      <c r="AS32" s="236"/>
      <c r="AT32" s="236"/>
      <c r="AU32" s="236"/>
      <c r="AV32" s="236"/>
      <c r="AW32" s="236"/>
      <c r="AX32" s="236"/>
      <c r="AY32" s="236"/>
      <c r="AZ32" s="236"/>
      <c r="BA32" s="236"/>
      <c r="BB32" s="236"/>
      <c r="BC32" s="236"/>
      <c r="BD32" s="236"/>
      <c r="BE32" s="236"/>
      <c r="BF32" s="236"/>
      <c r="BG32" s="236"/>
      <c r="BH32" s="236"/>
      <c r="BI32" s="236"/>
      <c r="BJ32" s="236"/>
      <c r="BK32" s="236"/>
      <c r="BL32" s="236"/>
      <c r="BM32" s="236"/>
      <c r="BN32" s="236"/>
      <c r="BO32" s="236"/>
      <c r="BP32" s="236"/>
      <c r="BQ32" s="236"/>
      <c r="BR32" s="236"/>
      <c r="BS32" s="236"/>
      <c r="BT32" s="236"/>
      <c r="BU32" s="236"/>
      <c r="BV32" s="236"/>
      <c r="BW32" s="236"/>
      <c r="BX32" s="236"/>
      <c r="BY32" s="236"/>
      <c r="BZ32" s="236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  <c r="CL32" s="236"/>
      <c r="CM32" s="236"/>
      <c r="CN32" s="236"/>
      <c r="CO32" s="236"/>
      <c r="CP32" s="236"/>
      <c r="CQ32" s="236"/>
      <c r="CR32" s="236"/>
      <c r="CS32" s="236"/>
      <c r="CT32" s="236"/>
      <c r="CU32" s="236"/>
      <c r="CV32" s="236"/>
      <c r="CW32" s="236"/>
      <c r="CX32" s="236"/>
      <c r="CY32" s="236"/>
      <c r="CZ32" s="236"/>
      <c r="DA32" s="236"/>
      <c r="DB32" s="236"/>
      <c r="DC32" s="236"/>
      <c r="DD32" s="236"/>
      <c r="DE32" s="236"/>
      <c r="DF32" s="236"/>
      <c r="DG32" s="236"/>
      <c r="DH32" s="236"/>
      <c r="DI32" s="236"/>
      <c r="DJ32" s="236"/>
      <c r="DK32" s="236"/>
      <c r="DL32" s="236"/>
      <c r="DM32" s="236"/>
      <c r="DN32" s="236"/>
      <c r="DO32" s="236"/>
      <c r="DP32" s="236"/>
      <c r="DQ32" s="236"/>
      <c r="DR32" s="236"/>
      <c r="DS32" s="236"/>
      <c r="DT32" s="236"/>
      <c r="DU32" s="236"/>
      <c r="DV32" s="236"/>
      <c r="DW32" s="236"/>
      <c r="DX32" s="236"/>
      <c r="DY32" s="236"/>
      <c r="DZ32" s="236"/>
      <c r="EA32" s="236"/>
      <c r="EB32" s="236"/>
      <c r="EC32" s="236"/>
      <c r="ED32" s="236"/>
      <c r="EE32" s="236"/>
      <c r="EF32" s="236"/>
      <c r="EG32" s="236"/>
      <c r="EH32" s="236"/>
      <c r="EI32" s="236"/>
      <c r="EJ32" s="236"/>
      <c r="EK32" s="236"/>
      <c r="EL32" s="236"/>
    </row>
    <row r="33" spans="1:142" s="113" customFormat="1" ht="18" customHeight="1" x14ac:dyDescent="0.25">
      <c r="A33" s="424"/>
      <c r="B33" s="427"/>
      <c r="C33" s="423" t="s">
        <v>34</v>
      </c>
      <c r="D33" s="225" t="s">
        <v>15</v>
      </c>
      <c r="E33" s="226">
        <f>E34+E36+E35</f>
        <v>27058171</v>
      </c>
      <c r="F33" s="258">
        <f t="shared" ref="F33:X33" si="48">F34+F36+F35</f>
        <v>0</v>
      </c>
      <c r="G33" s="258">
        <f t="shared" si="48"/>
        <v>0</v>
      </c>
      <c r="H33" s="258">
        <f t="shared" si="48"/>
        <v>0</v>
      </c>
      <c r="I33" s="259">
        <f t="shared" si="48"/>
        <v>27058171</v>
      </c>
      <c r="J33" s="229">
        <f t="shared" si="48"/>
        <v>0</v>
      </c>
      <c r="K33" s="258">
        <f t="shared" si="48"/>
        <v>0</v>
      </c>
      <c r="L33" s="258">
        <f t="shared" si="48"/>
        <v>0</v>
      </c>
      <c r="M33" s="258">
        <f t="shared" si="48"/>
        <v>0</v>
      </c>
      <c r="N33" s="260">
        <f t="shared" si="48"/>
        <v>0</v>
      </c>
      <c r="O33" s="226">
        <f t="shared" si="48"/>
        <v>0</v>
      </c>
      <c r="P33" s="258">
        <f t="shared" si="48"/>
        <v>0</v>
      </c>
      <c r="Q33" s="258">
        <f t="shared" si="48"/>
        <v>0</v>
      </c>
      <c r="R33" s="258">
        <f t="shared" si="48"/>
        <v>0</v>
      </c>
      <c r="S33" s="259">
        <f t="shared" si="48"/>
        <v>0</v>
      </c>
      <c r="T33" s="229">
        <f t="shared" si="48"/>
        <v>0</v>
      </c>
      <c r="U33" s="258">
        <f t="shared" si="48"/>
        <v>0</v>
      </c>
      <c r="V33" s="258">
        <f t="shared" si="48"/>
        <v>0</v>
      </c>
      <c r="W33" s="258">
        <f t="shared" si="48"/>
        <v>0</v>
      </c>
      <c r="X33" s="259">
        <f t="shared" si="48"/>
        <v>0</v>
      </c>
      <c r="AA33" s="106"/>
      <c r="AC33" s="236"/>
      <c r="AD33" s="236"/>
      <c r="AE33" s="236"/>
      <c r="AF33" s="236"/>
      <c r="AG33" s="236"/>
      <c r="AH33" s="236"/>
      <c r="AI33" s="236"/>
      <c r="AJ33" s="236"/>
      <c r="AK33" s="236"/>
      <c r="AL33" s="236"/>
      <c r="AM33" s="236"/>
      <c r="AN33" s="236"/>
      <c r="AO33" s="236"/>
      <c r="AP33" s="236"/>
      <c r="AQ33" s="236"/>
      <c r="AR33" s="236"/>
      <c r="AS33" s="236"/>
      <c r="AT33" s="236"/>
      <c r="AU33" s="236"/>
      <c r="AV33" s="236"/>
      <c r="AW33" s="236"/>
      <c r="AX33" s="236"/>
      <c r="AY33" s="236"/>
      <c r="AZ33" s="236"/>
      <c r="BA33" s="236"/>
      <c r="BB33" s="236"/>
      <c r="BC33" s="236"/>
      <c r="BD33" s="236"/>
      <c r="BE33" s="236"/>
      <c r="BF33" s="236"/>
      <c r="BG33" s="236"/>
      <c r="BH33" s="236"/>
      <c r="BI33" s="236"/>
      <c r="BJ33" s="236"/>
      <c r="BK33" s="236"/>
      <c r="BL33" s="236"/>
      <c r="BM33" s="236"/>
      <c r="BN33" s="236"/>
      <c r="BO33" s="236"/>
      <c r="BP33" s="236"/>
      <c r="BQ33" s="236"/>
      <c r="BR33" s="236"/>
      <c r="BS33" s="236"/>
      <c r="BT33" s="236"/>
      <c r="BU33" s="236"/>
      <c r="BV33" s="236"/>
      <c r="BW33" s="236"/>
      <c r="BX33" s="236"/>
      <c r="BY33" s="236"/>
      <c r="BZ33" s="236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  <c r="CL33" s="236"/>
      <c r="CM33" s="236"/>
      <c r="CN33" s="236"/>
      <c r="CO33" s="236"/>
      <c r="CP33" s="236"/>
      <c r="CQ33" s="236"/>
      <c r="CR33" s="236"/>
      <c r="CS33" s="236"/>
      <c r="CT33" s="236"/>
      <c r="CU33" s="236"/>
      <c r="CV33" s="236"/>
      <c r="CW33" s="236"/>
      <c r="CX33" s="236"/>
      <c r="CY33" s="236"/>
      <c r="CZ33" s="236"/>
      <c r="DA33" s="236"/>
      <c r="DB33" s="236"/>
      <c r="DC33" s="236"/>
      <c r="DD33" s="236"/>
      <c r="DE33" s="236"/>
      <c r="DF33" s="236"/>
      <c r="DG33" s="236"/>
      <c r="DH33" s="236"/>
      <c r="DI33" s="236"/>
      <c r="DJ33" s="236"/>
      <c r="DK33" s="236"/>
      <c r="DL33" s="236"/>
      <c r="DM33" s="236"/>
      <c r="DN33" s="236"/>
      <c r="DO33" s="236"/>
      <c r="DP33" s="236"/>
      <c r="DQ33" s="236"/>
      <c r="DR33" s="236"/>
      <c r="DS33" s="236"/>
      <c r="DT33" s="236"/>
      <c r="DU33" s="236"/>
      <c r="DV33" s="236"/>
      <c r="DW33" s="236"/>
      <c r="DX33" s="236"/>
      <c r="DY33" s="236"/>
      <c r="DZ33" s="236"/>
      <c r="EA33" s="236"/>
      <c r="EB33" s="236"/>
      <c r="EC33" s="236"/>
      <c r="ED33" s="236"/>
      <c r="EE33" s="236"/>
      <c r="EF33" s="236"/>
      <c r="EG33" s="236"/>
      <c r="EH33" s="236"/>
      <c r="EI33" s="236"/>
      <c r="EJ33" s="236"/>
      <c r="EK33" s="236"/>
      <c r="EL33" s="236"/>
    </row>
    <row r="34" spans="1:142" s="113" customFormat="1" ht="18.75" customHeight="1" x14ac:dyDescent="0.25">
      <c r="A34" s="424"/>
      <c r="B34" s="427"/>
      <c r="C34" s="424"/>
      <c r="D34" s="237" t="s">
        <v>20</v>
      </c>
      <c r="E34" s="238">
        <f t="shared" si="18"/>
        <v>0</v>
      </c>
      <c r="F34" s="108">
        <v>0</v>
      </c>
      <c r="G34" s="108"/>
      <c r="H34" s="108"/>
      <c r="I34" s="239"/>
      <c r="J34" s="240">
        <f>K34+L34+M34+N34</f>
        <v>0</v>
      </c>
      <c r="K34" s="108">
        <v>0</v>
      </c>
      <c r="L34" s="108"/>
      <c r="M34" s="108"/>
      <c r="N34" s="241"/>
      <c r="O34" s="242">
        <f t="shared" si="15"/>
        <v>0</v>
      </c>
      <c r="P34" s="108">
        <v>0</v>
      </c>
      <c r="Q34" s="109"/>
      <c r="R34" s="109"/>
      <c r="S34" s="243"/>
      <c r="T34" s="244">
        <f t="shared" si="16"/>
        <v>0</v>
      </c>
      <c r="U34" s="111">
        <v>0</v>
      </c>
      <c r="V34" s="110">
        <f t="shared" ref="V34" si="49">SUM(V35:V37)</f>
        <v>0</v>
      </c>
      <c r="W34" s="110">
        <v>0</v>
      </c>
      <c r="X34" s="112">
        <v>0</v>
      </c>
      <c r="AA34" s="106"/>
      <c r="AC34" s="236"/>
      <c r="AD34" s="236"/>
      <c r="AE34" s="236"/>
      <c r="AF34" s="236"/>
      <c r="AG34" s="236"/>
      <c r="AH34" s="236"/>
      <c r="AI34" s="236"/>
      <c r="AJ34" s="236"/>
      <c r="AK34" s="236"/>
      <c r="AL34" s="236"/>
      <c r="AM34" s="236"/>
      <c r="AN34" s="236"/>
      <c r="AO34" s="236"/>
      <c r="AP34" s="236"/>
      <c r="AQ34" s="236"/>
      <c r="AR34" s="236"/>
      <c r="AS34" s="236"/>
      <c r="AT34" s="236"/>
      <c r="AU34" s="236"/>
      <c r="AV34" s="236"/>
      <c r="AW34" s="236"/>
      <c r="AX34" s="236"/>
      <c r="AY34" s="236"/>
      <c r="AZ34" s="236"/>
      <c r="BA34" s="236"/>
      <c r="BB34" s="236"/>
      <c r="BC34" s="236"/>
      <c r="BD34" s="236"/>
      <c r="BE34" s="236"/>
      <c r="BF34" s="236"/>
      <c r="BG34" s="236"/>
      <c r="BH34" s="236"/>
      <c r="BI34" s="236"/>
      <c r="BJ34" s="236"/>
      <c r="BK34" s="236"/>
      <c r="BL34" s="236"/>
      <c r="BM34" s="236"/>
      <c r="BN34" s="236"/>
      <c r="BO34" s="236"/>
      <c r="BP34" s="236"/>
      <c r="BQ34" s="236"/>
      <c r="BR34" s="236"/>
      <c r="BS34" s="236"/>
      <c r="BT34" s="236"/>
      <c r="BU34" s="236"/>
      <c r="BV34" s="236"/>
      <c r="BW34" s="236"/>
      <c r="BX34" s="236"/>
      <c r="BY34" s="236"/>
      <c r="BZ34" s="236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  <c r="CL34" s="236"/>
      <c r="CM34" s="236"/>
      <c r="CN34" s="236"/>
      <c r="CO34" s="236"/>
      <c r="CP34" s="236"/>
      <c r="CQ34" s="236"/>
      <c r="CR34" s="236"/>
      <c r="CS34" s="236"/>
      <c r="CT34" s="236"/>
      <c r="CU34" s="236"/>
      <c r="CV34" s="236"/>
      <c r="CW34" s="236"/>
      <c r="CX34" s="236"/>
      <c r="CY34" s="236"/>
      <c r="CZ34" s="236"/>
      <c r="DA34" s="236"/>
      <c r="DB34" s="236"/>
      <c r="DC34" s="236"/>
      <c r="DD34" s="236"/>
      <c r="DE34" s="236"/>
      <c r="DF34" s="236"/>
      <c r="DG34" s="236"/>
      <c r="DH34" s="236"/>
      <c r="DI34" s="236"/>
      <c r="DJ34" s="236"/>
      <c r="DK34" s="236"/>
      <c r="DL34" s="236"/>
      <c r="DM34" s="236"/>
      <c r="DN34" s="236"/>
      <c r="DO34" s="236"/>
      <c r="DP34" s="236"/>
      <c r="DQ34" s="236"/>
      <c r="DR34" s="236"/>
      <c r="DS34" s="236"/>
      <c r="DT34" s="236"/>
      <c r="DU34" s="236"/>
      <c r="DV34" s="236"/>
      <c r="DW34" s="236"/>
      <c r="DX34" s="236"/>
      <c r="DY34" s="236"/>
      <c r="DZ34" s="236"/>
      <c r="EA34" s="236"/>
      <c r="EB34" s="236"/>
      <c r="EC34" s="236"/>
      <c r="ED34" s="236"/>
      <c r="EE34" s="236"/>
      <c r="EF34" s="236"/>
      <c r="EG34" s="236"/>
      <c r="EH34" s="236"/>
      <c r="EI34" s="236"/>
      <c r="EJ34" s="236"/>
      <c r="EK34" s="236"/>
      <c r="EL34" s="236"/>
    </row>
    <row r="35" spans="1:142" s="113" customFormat="1" ht="19.5" customHeight="1" x14ac:dyDescent="0.25">
      <c r="A35" s="424"/>
      <c r="B35" s="427"/>
      <c r="C35" s="424"/>
      <c r="D35" s="237" t="s">
        <v>8</v>
      </c>
      <c r="E35" s="238">
        <f t="shared" si="18"/>
        <v>27058171</v>
      </c>
      <c r="F35" s="114">
        <v>0</v>
      </c>
      <c r="G35" s="114"/>
      <c r="H35" s="114"/>
      <c r="I35" s="277">
        <f>I60</f>
        <v>27058171</v>
      </c>
      <c r="J35" s="240">
        <f t="shared" si="19"/>
        <v>0</v>
      </c>
      <c r="K35" s="114">
        <v>0</v>
      </c>
      <c r="L35" s="114"/>
      <c r="M35" s="114"/>
      <c r="N35" s="278"/>
      <c r="O35" s="242">
        <f t="shared" si="15"/>
        <v>0</v>
      </c>
      <c r="P35" s="114">
        <v>0</v>
      </c>
      <c r="Q35" s="115"/>
      <c r="R35" s="115"/>
      <c r="S35" s="279"/>
      <c r="T35" s="244">
        <f t="shared" si="16"/>
        <v>0</v>
      </c>
      <c r="U35" s="111">
        <v>0</v>
      </c>
      <c r="V35" s="110">
        <f>SUM(V36:V60)</f>
        <v>0</v>
      </c>
      <c r="W35" s="110">
        <v>0</v>
      </c>
      <c r="X35" s="112">
        <v>0</v>
      </c>
      <c r="AA35" s="106"/>
      <c r="AC35" s="236"/>
      <c r="AD35" s="236"/>
      <c r="AE35" s="236"/>
      <c r="AF35" s="236"/>
      <c r="AG35" s="236"/>
      <c r="AH35" s="236"/>
      <c r="AI35" s="236"/>
      <c r="AJ35" s="236"/>
      <c r="AK35" s="236"/>
      <c r="AL35" s="236"/>
      <c r="AM35" s="236"/>
      <c r="AN35" s="236"/>
      <c r="AO35" s="236"/>
      <c r="AP35" s="236"/>
      <c r="AQ35" s="236"/>
      <c r="AR35" s="236"/>
      <c r="AS35" s="236"/>
      <c r="AT35" s="236"/>
      <c r="AU35" s="236"/>
      <c r="AV35" s="236"/>
      <c r="AW35" s="236"/>
      <c r="AX35" s="236"/>
      <c r="AY35" s="236"/>
      <c r="AZ35" s="236"/>
      <c r="BA35" s="236"/>
      <c r="BB35" s="236"/>
      <c r="BC35" s="236"/>
      <c r="BD35" s="236"/>
      <c r="BE35" s="236"/>
      <c r="BF35" s="236"/>
      <c r="BG35" s="236"/>
      <c r="BH35" s="236"/>
      <c r="BI35" s="236"/>
      <c r="BJ35" s="236"/>
      <c r="BK35" s="236"/>
      <c r="BL35" s="236"/>
      <c r="BM35" s="236"/>
      <c r="BN35" s="236"/>
      <c r="BO35" s="236"/>
      <c r="BP35" s="236"/>
      <c r="BQ35" s="236"/>
      <c r="BR35" s="236"/>
      <c r="BS35" s="236"/>
      <c r="BT35" s="236"/>
      <c r="BU35" s="236"/>
      <c r="BV35" s="236"/>
      <c r="BW35" s="236"/>
      <c r="BX35" s="236"/>
      <c r="BY35" s="236"/>
      <c r="BZ35" s="236"/>
      <c r="CA35" s="236"/>
      <c r="CB35" s="236"/>
      <c r="CC35" s="236"/>
      <c r="CD35" s="236"/>
      <c r="CE35" s="236"/>
      <c r="CF35" s="236"/>
      <c r="CG35" s="236"/>
      <c r="CH35" s="236"/>
      <c r="CI35" s="236"/>
      <c r="CJ35" s="236"/>
      <c r="CK35" s="236"/>
      <c r="CL35" s="236"/>
      <c r="CM35" s="236"/>
      <c r="CN35" s="236"/>
      <c r="CO35" s="236"/>
      <c r="CP35" s="236"/>
      <c r="CQ35" s="236"/>
      <c r="CR35" s="236"/>
      <c r="CS35" s="236"/>
      <c r="CT35" s="236"/>
      <c r="CU35" s="236"/>
      <c r="CV35" s="236"/>
      <c r="CW35" s="236"/>
      <c r="CX35" s="236"/>
      <c r="CY35" s="236"/>
      <c r="CZ35" s="236"/>
      <c r="DA35" s="236"/>
      <c r="DB35" s="236"/>
      <c r="DC35" s="236"/>
      <c r="DD35" s="236"/>
      <c r="DE35" s="236"/>
      <c r="DF35" s="236"/>
      <c r="DG35" s="236"/>
      <c r="DH35" s="236"/>
      <c r="DI35" s="236"/>
      <c r="DJ35" s="236"/>
      <c r="DK35" s="236"/>
      <c r="DL35" s="236"/>
      <c r="DM35" s="236"/>
      <c r="DN35" s="236"/>
      <c r="DO35" s="236"/>
      <c r="DP35" s="236"/>
      <c r="DQ35" s="236"/>
      <c r="DR35" s="236"/>
      <c r="DS35" s="236"/>
      <c r="DT35" s="236"/>
      <c r="DU35" s="236"/>
      <c r="DV35" s="236"/>
      <c r="DW35" s="236"/>
      <c r="DX35" s="236"/>
      <c r="DY35" s="236"/>
      <c r="DZ35" s="236"/>
      <c r="EA35" s="236"/>
      <c r="EB35" s="236"/>
      <c r="EC35" s="236"/>
      <c r="ED35" s="236"/>
      <c r="EE35" s="236"/>
      <c r="EF35" s="236"/>
      <c r="EG35" s="236"/>
      <c r="EH35" s="236"/>
      <c r="EI35" s="236"/>
      <c r="EJ35" s="236"/>
      <c r="EK35" s="236"/>
      <c r="EL35" s="236"/>
    </row>
    <row r="36" spans="1:142" s="113" customFormat="1" ht="18" customHeight="1" thickBot="1" x14ac:dyDescent="0.3">
      <c r="A36" s="425"/>
      <c r="B36" s="428"/>
      <c r="C36" s="425"/>
      <c r="D36" s="264" t="s">
        <v>21</v>
      </c>
      <c r="E36" s="265">
        <f t="shared" si="18"/>
        <v>0</v>
      </c>
      <c r="F36" s="266">
        <v>0</v>
      </c>
      <c r="G36" s="266"/>
      <c r="H36" s="266"/>
      <c r="I36" s="267"/>
      <c r="J36" s="268">
        <f t="shared" si="19"/>
        <v>0</v>
      </c>
      <c r="K36" s="266">
        <v>0</v>
      </c>
      <c r="L36" s="266"/>
      <c r="M36" s="266"/>
      <c r="N36" s="269"/>
      <c r="O36" s="270">
        <f t="shared" si="15"/>
        <v>0</v>
      </c>
      <c r="P36" s="266">
        <v>0</v>
      </c>
      <c r="Q36" s="271"/>
      <c r="R36" s="271"/>
      <c r="S36" s="272"/>
      <c r="T36" s="273">
        <f t="shared" si="16"/>
        <v>0</v>
      </c>
      <c r="U36" s="274">
        <v>0</v>
      </c>
      <c r="V36" s="275">
        <f>SUM(V37:V63)</f>
        <v>0</v>
      </c>
      <c r="W36" s="275">
        <v>0</v>
      </c>
      <c r="X36" s="276">
        <v>0</v>
      </c>
      <c r="AA36" s="106"/>
      <c r="AC36" s="236"/>
      <c r="AD36" s="236"/>
      <c r="AE36" s="236"/>
      <c r="AF36" s="236"/>
      <c r="AG36" s="236"/>
      <c r="AH36" s="236"/>
      <c r="AI36" s="236"/>
      <c r="AJ36" s="236"/>
      <c r="AK36" s="236"/>
      <c r="AL36" s="236"/>
      <c r="AM36" s="236"/>
      <c r="AN36" s="236"/>
      <c r="AO36" s="236"/>
      <c r="AP36" s="236"/>
      <c r="AQ36" s="236"/>
      <c r="AR36" s="236"/>
      <c r="AS36" s="236"/>
      <c r="AT36" s="236"/>
      <c r="AU36" s="236"/>
      <c r="AV36" s="236"/>
      <c r="AW36" s="236"/>
      <c r="AX36" s="236"/>
      <c r="AY36" s="236"/>
      <c r="AZ36" s="236"/>
      <c r="BA36" s="236"/>
      <c r="BB36" s="236"/>
      <c r="BC36" s="236"/>
      <c r="BD36" s="236"/>
      <c r="BE36" s="236"/>
      <c r="BF36" s="236"/>
      <c r="BG36" s="236"/>
      <c r="BH36" s="236"/>
      <c r="BI36" s="236"/>
      <c r="BJ36" s="236"/>
      <c r="BK36" s="236"/>
      <c r="BL36" s="236"/>
      <c r="BM36" s="236"/>
      <c r="BN36" s="236"/>
      <c r="BO36" s="236"/>
      <c r="BP36" s="236"/>
      <c r="BQ36" s="236"/>
      <c r="BR36" s="236"/>
      <c r="BS36" s="236"/>
      <c r="BT36" s="236"/>
      <c r="BU36" s="236"/>
      <c r="BV36" s="236"/>
      <c r="BW36" s="236"/>
      <c r="BX36" s="236"/>
      <c r="BY36" s="236"/>
      <c r="BZ36" s="236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  <c r="CL36" s="236"/>
      <c r="CM36" s="236"/>
      <c r="CN36" s="236"/>
      <c r="CO36" s="236"/>
      <c r="CP36" s="236"/>
      <c r="CQ36" s="236"/>
      <c r="CR36" s="236"/>
      <c r="CS36" s="236"/>
      <c r="CT36" s="236"/>
      <c r="CU36" s="236"/>
      <c r="CV36" s="236"/>
      <c r="CW36" s="236"/>
      <c r="CX36" s="236"/>
      <c r="CY36" s="236"/>
      <c r="CZ36" s="236"/>
      <c r="DA36" s="236"/>
      <c r="DB36" s="236"/>
      <c r="DC36" s="236"/>
      <c r="DD36" s="236"/>
      <c r="DE36" s="236"/>
      <c r="DF36" s="236"/>
      <c r="DG36" s="236"/>
      <c r="DH36" s="236"/>
      <c r="DI36" s="236"/>
      <c r="DJ36" s="236"/>
      <c r="DK36" s="236"/>
      <c r="DL36" s="236"/>
      <c r="DM36" s="236"/>
      <c r="DN36" s="236"/>
      <c r="DO36" s="236"/>
      <c r="DP36" s="236"/>
      <c r="DQ36" s="236"/>
      <c r="DR36" s="236"/>
      <c r="DS36" s="236"/>
      <c r="DT36" s="236"/>
      <c r="DU36" s="236"/>
      <c r="DV36" s="236"/>
      <c r="DW36" s="236"/>
      <c r="DX36" s="236"/>
      <c r="DY36" s="236"/>
      <c r="DZ36" s="236"/>
      <c r="EA36" s="236"/>
      <c r="EB36" s="236"/>
      <c r="EC36" s="236"/>
      <c r="ED36" s="236"/>
      <c r="EE36" s="236"/>
      <c r="EF36" s="236"/>
      <c r="EG36" s="236"/>
      <c r="EH36" s="236"/>
      <c r="EI36" s="236"/>
      <c r="EJ36" s="236"/>
      <c r="EK36" s="236"/>
      <c r="EL36" s="236"/>
    </row>
    <row r="37" spans="1:142" s="129" customFormat="1" ht="20.25" hidden="1" customHeight="1" thickBot="1" x14ac:dyDescent="0.25">
      <c r="A37" s="132"/>
      <c r="B37" s="133"/>
      <c r="C37" s="134" t="s">
        <v>35</v>
      </c>
      <c r="D37" s="151" t="s">
        <v>8</v>
      </c>
      <c r="E37" s="171">
        <f>SUM(E38:E59)</f>
        <v>115059248</v>
      </c>
      <c r="F37" s="135">
        <f t="shared" ref="F37:X37" si="50">SUM(F38:F59)</f>
        <v>0</v>
      </c>
      <c r="G37" s="135">
        <f t="shared" si="50"/>
        <v>0</v>
      </c>
      <c r="H37" s="135">
        <f t="shared" si="50"/>
        <v>0</v>
      </c>
      <c r="I37" s="141">
        <f t="shared" si="50"/>
        <v>115059248</v>
      </c>
      <c r="J37" s="162">
        <f t="shared" si="50"/>
        <v>0</v>
      </c>
      <c r="K37" s="135">
        <f t="shared" si="50"/>
        <v>0</v>
      </c>
      <c r="L37" s="135">
        <f t="shared" si="50"/>
        <v>0</v>
      </c>
      <c r="M37" s="135">
        <f t="shared" si="50"/>
        <v>0</v>
      </c>
      <c r="N37" s="200">
        <f t="shared" si="50"/>
        <v>0</v>
      </c>
      <c r="O37" s="171">
        <f t="shared" si="50"/>
        <v>0</v>
      </c>
      <c r="P37" s="135">
        <f t="shared" si="50"/>
        <v>0</v>
      </c>
      <c r="Q37" s="135">
        <f t="shared" si="50"/>
        <v>0</v>
      </c>
      <c r="R37" s="135">
        <f t="shared" si="50"/>
        <v>0</v>
      </c>
      <c r="S37" s="141">
        <f t="shared" si="50"/>
        <v>0</v>
      </c>
      <c r="T37" s="162">
        <f t="shared" si="50"/>
        <v>0</v>
      </c>
      <c r="U37" s="135">
        <f t="shared" si="50"/>
        <v>0</v>
      </c>
      <c r="V37" s="135">
        <f t="shared" si="50"/>
        <v>0</v>
      </c>
      <c r="W37" s="135">
        <f t="shared" si="50"/>
        <v>0</v>
      </c>
      <c r="X37" s="141">
        <f t="shared" si="50"/>
        <v>0</v>
      </c>
      <c r="AA37" s="130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46"/>
      <c r="AX37" s="146"/>
      <c r="AY37" s="146"/>
      <c r="AZ37" s="146"/>
      <c r="BA37" s="146"/>
      <c r="BB37" s="146"/>
      <c r="BC37" s="146"/>
      <c r="BD37" s="146"/>
      <c r="BE37" s="146"/>
      <c r="BF37" s="146"/>
      <c r="BG37" s="146"/>
      <c r="BH37" s="146"/>
      <c r="BI37" s="146"/>
      <c r="BJ37" s="146"/>
      <c r="BK37" s="146"/>
      <c r="BL37" s="146"/>
      <c r="BM37" s="146"/>
      <c r="BN37" s="146"/>
      <c r="BO37" s="146"/>
      <c r="BP37" s="146"/>
      <c r="BQ37" s="146"/>
      <c r="BR37" s="146"/>
      <c r="BS37" s="146"/>
      <c r="BT37" s="146"/>
      <c r="BU37" s="146"/>
      <c r="BV37" s="146"/>
      <c r="BW37" s="146"/>
      <c r="BX37" s="146"/>
      <c r="BY37" s="146"/>
      <c r="BZ37" s="146"/>
      <c r="CA37" s="146"/>
      <c r="CB37" s="146"/>
      <c r="CC37" s="146"/>
      <c r="CD37" s="146"/>
      <c r="CE37" s="146"/>
      <c r="CF37" s="146"/>
      <c r="CG37" s="146"/>
      <c r="CH37" s="146"/>
      <c r="CI37" s="146"/>
      <c r="CJ37" s="146"/>
      <c r="CK37" s="146"/>
      <c r="CL37" s="146"/>
      <c r="CM37" s="146"/>
      <c r="CN37" s="146"/>
      <c r="CO37" s="146"/>
      <c r="CP37" s="146"/>
      <c r="CQ37" s="146"/>
      <c r="CR37" s="146"/>
      <c r="CS37" s="146"/>
      <c r="CT37" s="146"/>
      <c r="CU37" s="146"/>
      <c r="CV37" s="146"/>
      <c r="CW37" s="146"/>
      <c r="CX37" s="146"/>
      <c r="CY37" s="146"/>
      <c r="CZ37" s="146"/>
      <c r="DA37" s="146"/>
      <c r="DB37" s="146"/>
      <c r="DC37" s="146"/>
      <c r="DD37" s="146"/>
      <c r="DE37" s="146"/>
      <c r="DF37" s="146"/>
      <c r="DG37" s="146"/>
      <c r="DH37" s="146"/>
      <c r="DI37" s="146"/>
      <c r="DJ37" s="146"/>
      <c r="DK37" s="146"/>
      <c r="DL37" s="146"/>
      <c r="DM37" s="146"/>
      <c r="DN37" s="146"/>
      <c r="DO37" s="146"/>
      <c r="DP37" s="146"/>
      <c r="DQ37" s="146"/>
      <c r="DR37" s="146"/>
      <c r="DS37" s="146"/>
      <c r="DT37" s="146"/>
      <c r="DU37" s="146"/>
      <c r="DV37" s="146"/>
      <c r="DW37" s="146"/>
      <c r="DX37" s="146"/>
      <c r="DY37" s="146"/>
      <c r="DZ37" s="146"/>
      <c r="EA37" s="146"/>
      <c r="EB37" s="146"/>
      <c r="EC37" s="146"/>
      <c r="ED37" s="146"/>
      <c r="EE37" s="146"/>
      <c r="EF37" s="146"/>
      <c r="EG37" s="146"/>
      <c r="EH37" s="146"/>
      <c r="EI37" s="146"/>
      <c r="EJ37" s="146"/>
      <c r="EK37" s="146"/>
      <c r="EL37" s="146"/>
    </row>
    <row r="38" spans="1:142" s="8" customFormat="1" ht="65.25" hidden="1" customHeight="1" x14ac:dyDescent="0.25">
      <c r="A38" s="103"/>
      <c r="B38" s="140" t="s">
        <v>89</v>
      </c>
      <c r="C38" s="88" t="s">
        <v>35</v>
      </c>
      <c r="D38" s="152"/>
      <c r="E38" s="168">
        <f>F38+G38+I38</f>
        <v>4890000</v>
      </c>
      <c r="F38" s="119"/>
      <c r="G38" s="119"/>
      <c r="H38" s="119"/>
      <c r="I38" s="172">
        <v>4890000</v>
      </c>
      <c r="J38" s="159"/>
      <c r="K38" s="119"/>
      <c r="L38" s="119"/>
      <c r="M38" s="119"/>
      <c r="N38" s="201"/>
      <c r="O38" s="168"/>
      <c r="P38" s="119"/>
      <c r="Q38" s="120"/>
      <c r="R38" s="120"/>
      <c r="S38" s="210"/>
      <c r="T38" s="204"/>
      <c r="U38" s="58"/>
      <c r="V38" s="58"/>
      <c r="W38" s="58"/>
      <c r="X38" s="59"/>
      <c r="AA38" s="68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  <c r="AR38" s="145"/>
      <c r="AS38" s="145"/>
      <c r="AT38" s="145"/>
      <c r="AU38" s="145"/>
      <c r="AV38" s="145"/>
      <c r="AW38" s="145"/>
      <c r="AX38" s="145"/>
      <c r="AY38" s="145"/>
      <c r="AZ38" s="145"/>
      <c r="BA38" s="145"/>
      <c r="BB38" s="145"/>
      <c r="BC38" s="145"/>
      <c r="BD38" s="145"/>
      <c r="BE38" s="145"/>
      <c r="BF38" s="145"/>
      <c r="BG38" s="145"/>
      <c r="BH38" s="145"/>
      <c r="BI38" s="145"/>
      <c r="BJ38" s="145"/>
      <c r="BK38" s="145"/>
      <c r="BL38" s="145"/>
      <c r="BM38" s="145"/>
      <c r="BN38" s="145"/>
      <c r="BO38" s="145"/>
      <c r="BP38" s="145"/>
      <c r="BQ38" s="145"/>
      <c r="BR38" s="145"/>
      <c r="BS38" s="145"/>
      <c r="BT38" s="145"/>
      <c r="BU38" s="145"/>
      <c r="BV38" s="145"/>
      <c r="BW38" s="145"/>
      <c r="BX38" s="145"/>
      <c r="BY38" s="145"/>
      <c r="BZ38" s="145"/>
      <c r="CA38" s="145"/>
      <c r="CB38" s="145"/>
      <c r="CC38" s="145"/>
      <c r="CD38" s="145"/>
      <c r="CE38" s="145"/>
      <c r="CF38" s="145"/>
      <c r="CG38" s="145"/>
      <c r="CH38" s="145"/>
      <c r="CI38" s="145"/>
      <c r="CJ38" s="145"/>
      <c r="CK38" s="145"/>
      <c r="CL38" s="145"/>
      <c r="CM38" s="145"/>
      <c r="CN38" s="145"/>
      <c r="CO38" s="145"/>
      <c r="CP38" s="145"/>
      <c r="CQ38" s="145"/>
      <c r="CR38" s="145"/>
      <c r="CS38" s="145"/>
      <c r="CT38" s="145"/>
      <c r="CU38" s="145"/>
      <c r="CV38" s="145"/>
      <c r="CW38" s="145"/>
      <c r="CX38" s="145"/>
      <c r="CY38" s="145"/>
      <c r="CZ38" s="145"/>
      <c r="DA38" s="145"/>
      <c r="DB38" s="145"/>
      <c r="DC38" s="145"/>
      <c r="DD38" s="145"/>
      <c r="DE38" s="145"/>
      <c r="DF38" s="145"/>
      <c r="DG38" s="145"/>
      <c r="DH38" s="145"/>
      <c r="DI38" s="145"/>
      <c r="DJ38" s="145"/>
      <c r="DK38" s="145"/>
      <c r="DL38" s="145"/>
      <c r="DM38" s="145"/>
      <c r="DN38" s="145"/>
      <c r="DO38" s="145"/>
      <c r="DP38" s="145"/>
      <c r="DQ38" s="145"/>
      <c r="DR38" s="145"/>
      <c r="DS38" s="145"/>
      <c r="DT38" s="145"/>
      <c r="DU38" s="145"/>
      <c r="DV38" s="145"/>
      <c r="DW38" s="145"/>
      <c r="DX38" s="145"/>
      <c r="DY38" s="145"/>
      <c r="DZ38" s="145"/>
      <c r="EA38" s="145"/>
      <c r="EB38" s="145"/>
      <c r="EC38" s="145"/>
      <c r="ED38" s="145"/>
      <c r="EE38" s="145"/>
      <c r="EF38" s="145"/>
      <c r="EG38" s="145"/>
      <c r="EH38" s="145"/>
      <c r="EI38" s="145"/>
      <c r="EJ38" s="145"/>
      <c r="EK38" s="145"/>
      <c r="EL38" s="145"/>
    </row>
    <row r="39" spans="1:142" s="8" customFormat="1" ht="43.5" hidden="1" customHeight="1" x14ac:dyDescent="0.25">
      <c r="A39" s="40"/>
      <c r="B39" s="124" t="s">
        <v>90</v>
      </c>
      <c r="C39" s="18" t="s">
        <v>35</v>
      </c>
      <c r="D39" s="149"/>
      <c r="E39" s="99">
        <f t="shared" ref="E39:E59" si="51">F39+G39+I39</f>
        <v>2100000</v>
      </c>
      <c r="F39" s="24"/>
      <c r="G39" s="24"/>
      <c r="H39" s="24"/>
      <c r="I39" s="173">
        <v>2100000</v>
      </c>
      <c r="J39" s="160"/>
      <c r="K39" s="24"/>
      <c r="L39" s="24"/>
      <c r="M39" s="24"/>
      <c r="N39" s="202"/>
      <c r="O39" s="99"/>
      <c r="P39" s="24"/>
      <c r="Q39" s="11"/>
      <c r="R39" s="11"/>
      <c r="S39" s="211"/>
      <c r="T39" s="205"/>
      <c r="U39" s="7"/>
      <c r="V39" s="7"/>
      <c r="W39" s="7"/>
      <c r="X39" s="39"/>
      <c r="AA39" s="68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145"/>
      <c r="AQ39" s="145"/>
      <c r="AR39" s="145"/>
      <c r="AS39" s="145"/>
      <c r="AT39" s="145"/>
      <c r="AU39" s="145"/>
      <c r="AV39" s="145"/>
      <c r="AW39" s="145"/>
      <c r="AX39" s="145"/>
      <c r="AY39" s="145"/>
      <c r="AZ39" s="145"/>
      <c r="BA39" s="145"/>
      <c r="BB39" s="145"/>
      <c r="BC39" s="145"/>
      <c r="BD39" s="145"/>
      <c r="BE39" s="145"/>
      <c r="BF39" s="145"/>
      <c r="BG39" s="145"/>
      <c r="BH39" s="145"/>
      <c r="BI39" s="145"/>
      <c r="BJ39" s="145"/>
      <c r="BK39" s="145"/>
      <c r="BL39" s="145"/>
      <c r="BM39" s="145"/>
      <c r="BN39" s="145"/>
      <c r="BO39" s="145"/>
      <c r="BP39" s="145"/>
      <c r="BQ39" s="145"/>
      <c r="BR39" s="145"/>
      <c r="BS39" s="145"/>
      <c r="BT39" s="145"/>
      <c r="BU39" s="145"/>
      <c r="BV39" s="145"/>
      <c r="BW39" s="145"/>
      <c r="BX39" s="145"/>
      <c r="BY39" s="145"/>
      <c r="BZ39" s="145"/>
      <c r="CA39" s="145"/>
      <c r="CB39" s="145"/>
      <c r="CC39" s="145"/>
      <c r="CD39" s="145"/>
      <c r="CE39" s="145"/>
      <c r="CF39" s="145"/>
      <c r="CG39" s="145"/>
      <c r="CH39" s="145"/>
      <c r="CI39" s="145"/>
      <c r="CJ39" s="145"/>
      <c r="CK39" s="145"/>
      <c r="CL39" s="145"/>
      <c r="CM39" s="145"/>
      <c r="CN39" s="145"/>
      <c r="CO39" s="145"/>
      <c r="CP39" s="145"/>
      <c r="CQ39" s="145"/>
      <c r="CR39" s="145"/>
      <c r="CS39" s="145"/>
      <c r="CT39" s="145"/>
      <c r="CU39" s="145"/>
      <c r="CV39" s="145"/>
      <c r="CW39" s="145"/>
      <c r="CX39" s="145"/>
      <c r="CY39" s="145"/>
      <c r="CZ39" s="145"/>
      <c r="DA39" s="145"/>
      <c r="DB39" s="145"/>
      <c r="DC39" s="145"/>
      <c r="DD39" s="145"/>
      <c r="DE39" s="145"/>
      <c r="DF39" s="145"/>
      <c r="DG39" s="145"/>
      <c r="DH39" s="145"/>
      <c r="DI39" s="145"/>
      <c r="DJ39" s="145"/>
      <c r="DK39" s="145"/>
      <c r="DL39" s="145"/>
      <c r="DM39" s="145"/>
      <c r="DN39" s="145"/>
      <c r="DO39" s="145"/>
      <c r="DP39" s="145"/>
      <c r="DQ39" s="145"/>
      <c r="DR39" s="145"/>
      <c r="DS39" s="145"/>
      <c r="DT39" s="145"/>
      <c r="DU39" s="145"/>
      <c r="DV39" s="145"/>
      <c r="DW39" s="145"/>
      <c r="DX39" s="145"/>
      <c r="DY39" s="145"/>
      <c r="DZ39" s="145"/>
      <c r="EA39" s="145"/>
      <c r="EB39" s="145"/>
      <c r="EC39" s="145"/>
      <c r="ED39" s="145"/>
      <c r="EE39" s="145"/>
      <c r="EF39" s="145"/>
      <c r="EG39" s="145"/>
      <c r="EH39" s="145"/>
      <c r="EI39" s="145"/>
      <c r="EJ39" s="145"/>
      <c r="EK39" s="145"/>
      <c r="EL39" s="145"/>
    </row>
    <row r="40" spans="1:142" s="8" customFormat="1" ht="43.5" hidden="1" customHeight="1" x14ac:dyDescent="0.25">
      <c r="A40" s="40"/>
      <c r="B40" s="124" t="s">
        <v>91</v>
      </c>
      <c r="C40" s="18" t="s">
        <v>35</v>
      </c>
      <c r="D40" s="149"/>
      <c r="E40" s="99">
        <f t="shared" si="51"/>
        <v>1395591</v>
      </c>
      <c r="F40" s="24"/>
      <c r="G40" s="24"/>
      <c r="H40" s="24"/>
      <c r="I40" s="173">
        <v>1395591</v>
      </c>
      <c r="J40" s="160"/>
      <c r="K40" s="24"/>
      <c r="L40" s="24"/>
      <c r="M40" s="24"/>
      <c r="N40" s="202"/>
      <c r="O40" s="99"/>
      <c r="P40" s="24"/>
      <c r="Q40" s="11"/>
      <c r="R40" s="11"/>
      <c r="S40" s="211"/>
      <c r="T40" s="205"/>
      <c r="U40" s="7"/>
      <c r="V40" s="7"/>
      <c r="W40" s="7"/>
      <c r="X40" s="39"/>
      <c r="AA40" s="68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145"/>
      <c r="AQ40" s="145"/>
      <c r="AR40" s="145"/>
      <c r="AS40" s="145"/>
      <c r="AT40" s="145"/>
      <c r="AU40" s="145"/>
      <c r="AV40" s="145"/>
      <c r="AW40" s="145"/>
      <c r="AX40" s="145"/>
      <c r="AY40" s="145"/>
      <c r="AZ40" s="145"/>
      <c r="BA40" s="145"/>
      <c r="BB40" s="145"/>
      <c r="BC40" s="145"/>
      <c r="BD40" s="145"/>
      <c r="BE40" s="145"/>
      <c r="BF40" s="145"/>
      <c r="BG40" s="145"/>
      <c r="BH40" s="145"/>
      <c r="BI40" s="145"/>
      <c r="BJ40" s="145"/>
      <c r="BK40" s="145"/>
      <c r="BL40" s="145"/>
      <c r="BM40" s="145"/>
      <c r="BN40" s="145"/>
      <c r="BO40" s="145"/>
      <c r="BP40" s="145"/>
      <c r="BQ40" s="145"/>
      <c r="BR40" s="145"/>
      <c r="BS40" s="145"/>
      <c r="BT40" s="145"/>
      <c r="BU40" s="145"/>
      <c r="BV40" s="145"/>
      <c r="BW40" s="145"/>
      <c r="BX40" s="145"/>
      <c r="BY40" s="145"/>
      <c r="BZ40" s="145"/>
      <c r="CA40" s="145"/>
      <c r="CB40" s="145"/>
      <c r="CC40" s="145"/>
      <c r="CD40" s="145"/>
      <c r="CE40" s="145"/>
      <c r="CF40" s="145"/>
      <c r="CG40" s="145"/>
      <c r="CH40" s="145"/>
      <c r="CI40" s="145"/>
      <c r="CJ40" s="145"/>
      <c r="CK40" s="145"/>
      <c r="CL40" s="145"/>
      <c r="CM40" s="145"/>
      <c r="CN40" s="145"/>
      <c r="CO40" s="145"/>
      <c r="CP40" s="145"/>
      <c r="CQ40" s="145"/>
      <c r="CR40" s="145"/>
      <c r="CS40" s="145"/>
      <c r="CT40" s="145"/>
      <c r="CU40" s="145"/>
      <c r="CV40" s="145"/>
      <c r="CW40" s="145"/>
      <c r="CX40" s="145"/>
      <c r="CY40" s="145"/>
      <c r="CZ40" s="145"/>
      <c r="DA40" s="145"/>
      <c r="DB40" s="145"/>
      <c r="DC40" s="145"/>
      <c r="DD40" s="145"/>
      <c r="DE40" s="145"/>
      <c r="DF40" s="145"/>
      <c r="DG40" s="145"/>
      <c r="DH40" s="145"/>
      <c r="DI40" s="145"/>
      <c r="DJ40" s="145"/>
      <c r="DK40" s="145"/>
      <c r="DL40" s="145"/>
      <c r="DM40" s="145"/>
      <c r="DN40" s="145"/>
      <c r="DO40" s="145"/>
      <c r="DP40" s="145"/>
      <c r="DQ40" s="145"/>
      <c r="DR40" s="145"/>
      <c r="DS40" s="145"/>
      <c r="DT40" s="145"/>
      <c r="DU40" s="145"/>
      <c r="DV40" s="145"/>
      <c r="DW40" s="145"/>
      <c r="DX40" s="145"/>
      <c r="DY40" s="145"/>
      <c r="DZ40" s="145"/>
      <c r="EA40" s="145"/>
      <c r="EB40" s="145"/>
      <c r="EC40" s="145"/>
      <c r="ED40" s="145"/>
      <c r="EE40" s="145"/>
      <c r="EF40" s="145"/>
      <c r="EG40" s="145"/>
      <c r="EH40" s="145"/>
      <c r="EI40" s="145"/>
      <c r="EJ40" s="145"/>
      <c r="EK40" s="145"/>
      <c r="EL40" s="145"/>
    </row>
    <row r="41" spans="1:142" s="8" customFormat="1" ht="43.5" hidden="1" customHeight="1" x14ac:dyDescent="0.25">
      <c r="A41" s="40"/>
      <c r="B41" s="124" t="s">
        <v>92</v>
      </c>
      <c r="C41" s="18" t="s">
        <v>35</v>
      </c>
      <c r="D41" s="149"/>
      <c r="E41" s="99">
        <f t="shared" si="51"/>
        <v>35072</v>
      </c>
      <c r="F41" s="24"/>
      <c r="G41" s="24"/>
      <c r="H41" s="24"/>
      <c r="I41" s="173">
        <v>35072</v>
      </c>
      <c r="J41" s="160"/>
      <c r="K41" s="24"/>
      <c r="L41" s="24"/>
      <c r="M41" s="24"/>
      <c r="N41" s="202"/>
      <c r="O41" s="99"/>
      <c r="P41" s="24"/>
      <c r="Q41" s="11"/>
      <c r="R41" s="11"/>
      <c r="S41" s="211"/>
      <c r="T41" s="205"/>
      <c r="U41" s="7"/>
      <c r="V41" s="7"/>
      <c r="W41" s="7"/>
      <c r="X41" s="39"/>
      <c r="AA41" s="68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45"/>
      <c r="AN41" s="145"/>
      <c r="AO41" s="145"/>
      <c r="AP41" s="145"/>
      <c r="AQ41" s="145"/>
      <c r="AR41" s="145"/>
      <c r="AS41" s="145"/>
      <c r="AT41" s="145"/>
      <c r="AU41" s="145"/>
      <c r="AV41" s="145"/>
      <c r="AW41" s="145"/>
      <c r="AX41" s="145"/>
      <c r="AY41" s="145"/>
      <c r="AZ41" s="145"/>
      <c r="BA41" s="145"/>
      <c r="BB41" s="145"/>
      <c r="BC41" s="145"/>
      <c r="BD41" s="145"/>
      <c r="BE41" s="145"/>
      <c r="BF41" s="145"/>
      <c r="BG41" s="145"/>
      <c r="BH41" s="145"/>
      <c r="BI41" s="145"/>
      <c r="BJ41" s="145"/>
      <c r="BK41" s="145"/>
      <c r="BL41" s="145"/>
      <c r="BM41" s="145"/>
      <c r="BN41" s="145"/>
      <c r="BO41" s="145"/>
      <c r="BP41" s="145"/>
      <c r="BQ41" s="145"/>
      <c r="BR41" s="145"/>
      <c r="BS41" s="145"/>
      <c r="BT41" s="145"/>
      <c r="BU41" s="145"/>
      <c r="BV41" s="145"/>
      <c r="BW41" s="145"/>
      <c r="BX41" s="145"/>
      <c r="BY41" s="145"/>
      <c r="BZ41" s="145"/>
      <c r="CA41" s="145"/>
      <c r="CB41" s="145"/>
      <c r="CC41" s="145"/>
      <c r="CD41" s="145"/>
      <c r="CE41" s="145"/>
      <c r="CF41" s="145"/>
      <c r="CG41" s="145"/>
      <c r="CH41" s="145"/>
      <c r="CI41" s="145"/>
      <c r="CJ41" s="145"/>
      <c r="CK41" s="145"/>
      <c r="CL41" s="145"/>
      <c r="CM41" s="145"/>
      <c r="CN41" s="145"/>
      <c r="CO41" s="145"/>
      <c r="CP41" s="145"/>
      <c r="CQ41" s="145"/>
      <c r="CR41" s="145"/>
      <c r="CS41" s="145"/>
      <c r="CT41" s="145"/>
      <c r="CU41" s="145"/>
      <c r="CV41" s="145"/>
      <c r="CW41" s="145"/>
      <c r="CX41" s="145"/>
      <c r="CY41" s="145"/>
      <c r="CZ41" s="145"/>
      <c r="DA41" s="145"/>
      <c r="DB41" s="145"/>
      <c r="DC41" s="145"/>
      <c r="DD41" s="145"/>
      <c r="DE41" s="145"/>
      <c r="DF41" s="145"/>
      <c r="DG41" s="145"/>
      <c r="DH41" s="145"/>
      <c r="DI41" s="145"/>
      <c r="DJ41" s="145"/>
      <c r="DK41" s="145"/>
      <c r="DL41" s="145"/>
      <c r="DM41" s="145"/>
      <c r="DN41" s="145"/>
      <c r="DO41" s="145"/>
      <c r="DP41" s="145"/>
      <c r="DQ41" s="145"/>
      <c r="DR41" s="145"/>
      <c r="DS41" s="145"/>
      <c r="DT41" s="145"/>
      <c r="DU41" s="145"/>
      <c r="DV41" s="145"/>
      <c r="DW41" s="145"/>
      <c r="DX41" s="145"/>
      <c r="DY41" s="145"/>
      <c r="DZ41" s="145"/>
      <c r="EA41" s="145"/>
      <c r="EB41" s="145"/>
      <c r="EC41" s="145"/>
      <c r="ED41" s="145"/>
      <c r="EE41" s="145"/>
      <c r="EF41" s="145"/>
      <c r="EG41" s="145"/>
      <c r="EH41" s="145"/>
      <c r="EI41" s="145"/>
      <c r="EJ41" s="145"/>
      <c r="EK41" s="145"/>
      <c r="EL41" s="145"/>
    </row>
    <row r="42" spans="1:142" s="8" customFormat="1" ht="43.5" hidden="1" customHeight="1" x14ac:dyDescent="0.25">
      <c r="A42" s="40"/>
      <c r="B42" s="124" t="s">
        <v>93</v>
      </c>
      <c r="C42" s="18" t="s">
        <v>35</v>
      </c>
      <c r="D42" s="149"/>
      <c r="E42" s="99">
        <f t="shared" si="51"/>
        <v>3678933</v>
      </c>
      <c r="F42" s="24"/>
      <c r="G42" s="24"/>
      <c r="H42" s="24"/>
      <c r="I42" s="173">
        <v>3678933</v>
      </c>
      <c r="J42" s="160"/>
      <c r="K42" s="24"/>
      <c r="L42" s="24"/>
      <c r="M42" s="24"/>
      <c r="N42" s="202"/>
      <c r="O42" s="99"/>
      <c r="P42" s="24"/>
      <c r="Q42" s="11"/>
      <c r="R42" s="11"/>
      <c r="S42" s="211"/>
      <c r="T42" s="205"/>
      <c r="U42" s="7"/>
      <c r="V42" s="7"/>
      <c r="W42" s="7"/>
      <c r="X42" s="39"/>
      <c r="AA42" s="68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  <c r="BA42" s="145"/>
      <c r="BB42" s="145"/>
      <c r="BC42" s="145"/>
      <c r="BD42" s="145"/>
      <c r="BE42" s="145"/>
      <c r="BF42" s="145"/>
      <c r="BG42" s="145"/>
      <c r="BH42" s="145"/>
      <c r="BI42" s="145"/>
      <c r="BJ42" s="145"/>
      <c r="BK42" s="145"/>
      <c r="BL42" s="145"/>
      <c r="BM42" s="145"/>
      <c r="BN42" s="145"/>
      <c r="BO42" s="145"/>
      <c r="BP42" s="145"/>
      <c r="BQ42" s="145"/>
      <c r="BR42" s="145"/>
      <c r="BS42" s="145"/>
      <c r="BT42" s="145"/>
      <c r="BU42" s="145"/>
      <c r="BV42" s="145"/>
      <c r="BW42" s="145"/>
      <c r="BX42" s="145"/>
      <c r="BY42" s="145"/>
      <c r="BZ42" s="145"/>
      <c r="CA42" s="145"/>
      <c r="CB42" s="145"/>
      <c r="CC42" s="145"/>
      <c r="CD42" s="145"/>
      <c r="CE42" s="145"/>
      <c r="CF42" s="145"/>
      <c r="CG42" s="145"/>
      <c r="CH42" s="145"/>
      <c r="CI42" s="145"/>
      <c r="CJ42" s="145"/>
      <c r="CK42" s="145"/>
      <c r="CL42" s="145"/>
      <c r="CM42" s="145"/>
      <c r="CN42" s="145"/>
      <c r="CO42" s="145"/>
      <c r="CP42" s="145"/>
      <c r="CQ42" s="145"/>
      <c r="CR42" s="145"/>
      <c r="CS42" s="145"/>
      <c r="CT42" s="145"/>
      <c r="CU42" s="145"/>
      <c r="CV42" s="145"/>
      <c r="CW42" s="145"/>
      <c r="CX42" s="145"/>
      <c r="CY42" s="145"/>
      <c r="CZ42" s="145"/>
      <c r="DA42" s="145"/>
      <c r="DB42" s="145"/>
      <c r="DC42" s="145"/>
      <c r="DD42" s="145"/>
      <c r="DE42" s="145"/>
      <c r="DF42" s="145"/>
      <c r="DG42" s="145"/>
      <c r="DH42" s="145"/>
      <c r="DI42" s="145"/>
      <c r="DJ42" s="145"/>
      <c r="DK42" s="145"/>
      <c r="DL42" s="145"/>
      <c r="DM42" s="145"/>
      <c r="DN42" s="145"/>
      <c r="DO42" s="145"/>
      <c r="DP42" s="145"/>
      <c r="DQ42" s="145"/>
      <c r="DR42" s="145"/>
      <c r="DS42" s="145"/>
      <c r="DT42" s="145"/>
      <c r="DU42" s="145"/>
      <c r="DV42" s="145"/>
      <c r="DW42" s="145"/>
      <c r="DX42" s="145"/>
      <c r="DY42" s="145"/>
      <c r="DZ42" s="145"/>
      <c r="EA42" s="145"/>
      <c r="EB42" s="145"/>
      <c r="EC42" s="145"/>
      <c r="ED42" s="145"/>
      <c r="EE42" s="145"/>
      <c r="EF42" s="145"/>
      <c r="EG42" s="145"/>
      <c r="EH42" s="145"/>
      <c r="EI42" s="145"/>
      <c r="EJ42" s="145"/>
      <c r="EK42" s="145"/>
      <c r="EL42" s="145"/>
    </row>
    <row r="43" spans="1:142" s="8" customFormat="1" ht="43.5" hidden="1" customHeight="1" x14ac:dyDescent="0.25">
      <c r="A43" s="40"/>
      <c r="B43" s="124" t="s">
        <v>94</v>
      </c>
      <c r="C43" s="18" t="s">
        <v>35</v>
      </c>
      <c r="D43" s="149"/>
      <c r="E43" s="99">
        <f t="shared" si="51"/>
        <v>42432</v>
      </c>
      <c r="F43" s="24"/>
      <c r="G43" s="24"/>
      <c r="H43" s="24"/>
      <c r="I43" s="173">
        <v>42432</v>
      </c>
      <c r="J43" s="160"/>
      <c r="K43" s="24"/>
      <c r="L43" s="24"/>
      <c r="M43" s="24"/>
      <c r="N43" s="202"/>
      <c r="O43" s="99"/>
      <c r="P43" s="24"/>
      <c r="Q43" s="11"/>
      <c r="R43" s="11"/>
      <c r="S43" s="211"/>
      <c r="T43" s="205"/>
      <c r="U43" s="7"/>
      <c r="V43" s="7"/>
      <c r="W43" s="7"/>
      <c r="X43" s="39"/>
      <c r="AA43" s="68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45"/>
      <c r="AZ43" s="145"/>
      <c r="BA43" s="145"/>
      <c r="BB43" s="145"/>
      <c r="BC43" s="145"/>
      <c r="BD43" s="145"/>
      <c r="BE43" s="145"/>
      <c r="BF43" s="145"/>
      <c r="BG43" s="145"/>
      <c r="BH43" s="145"/>
      <c r="BI43" s="145"/>
      <c r="BJ43" s="145"/>
      <c r="BK43" s="145"/>
      <c r="BL43" s="145"/>
      <c r="BM43" s="145"/>
      <c r="BN43" s="145"/>
      <c r="BO43" s="145"/>
      <c r="BP43" s="145"/>
      <c r="BQ43" s="145"/>
      <c r="BR43" s="145"/>
      <c r="BS43" s="145"/>
      <c r="BT43" s="145"/>
      <c r="BU43" s="145"/>
      <c r="BV43" s="145"/>
      <c r="BW43" s="145"/>
      <c r="BX43" s="145"/>
      <c r="BY43" s="145"/>
      <c r="BZ43" s="145"/>
      <c r="CA43" s="145"/>
      <c r="CB43" s="145"/>
      <c r="CC43" s="145"/>
      <c r="CD43" s="145"/>
      <c r="CE43" s="145"/>
      <c r="CF43" s="145"/>
      <c r="CG43" s="145"/>
      <c r="CH43" s="145"/>
      <c r="CI43" s="145"/>
      <c r="CJ43" s="145"/>
      <c r="CK43" s="145"/>
      <c r="CL43" s="145"/>
      <c r="CM43" s="145"/>
      <c r="CN43" s="145"/>
      <c r="CO43" s="145"/>
      <c r="CP43" s="145"/>
      <c r="CQ43" s="145"/>
      <c r="CR43" s="145"/>
      <c r="CS43" s="145"/>
      <c r="CT43" s="145"/>
      <c r="CU43" s="145"/>
      <c r="CV43" s="145"/>
      <c r="CW43" s="145"/>
      <c r="CX43" s="145"/>
      <c r="CY43" s="145"/>
      <c r="CZ43" s="145"/>
      <c r="DA43" s="145"/>
      <c r="DB43" s="145"/>
      <c r="DC43" s="145"/>
      <c r="DD43" s="145"/>
      <c r="DE43" s="145"/>
      <c r="DF43" s="145"/>
      <c r="DG43" s="145"/>
      <c r="DH43" s="145"/>
      <c r="DI43" s="145"/>
      <c r="DJ43" s="145"/>
      <c r="DK43" s="145"/>
      <c r="DL43" s="145"/>
      <c r="DM43" s="145"/>
      <c r="DN43" s="145"/>
      <c r="DO43" s="145"/>
      <c r="DP43" s="145"/>
      <c r="DQ43" s="145"/>
      <c r="DR43" s="145"/>
      <c r="DS43" s="145"/>
      <c r="DT43" s="145"/>
      <c r="DU43" s="145"/>
      <c r="DV43" s="145"/>
      <c r="DW43" s="145"/>
      <c r="DX43" s="145"/>
      <c r="DY43" s="145"/>
      <c r="DZ43" s="145"/>
      <c r="EA43" s="145"/>
      <c r="EB43" s="145"/>
      <c r="EC43" s="145"/>
      <c r="ED43" s="145"/>
      <c r="EE43" s="145"/>
      <c r="EF43" s="145"/>
      <c r="EG43" s="145"/>
      <c r="EH43" s="145"/>
      <c r="EI43" s="145"/>
      <c r="EJ43" s="145"/>
      <c r="EK43" s="145"/>
      <c r="EL43" s="145"/>
    </row>
    <row r="44" spans="1:142" s="122" customFormat="1" ht="43.5" hidden="1" customHeight="1" x14ac:dyDescent="0.25">
      <c r="A44" s="212"/>
      <c r="B44" s="124" t="s">
        <v>95</v>
      </c>
      <c r="C44" s="18" t="s">
        <v>35</v>
      </c>
      <c r="D44" s="153"/>
      <c r="E44" s="99">
        <f t="shared" si="51"/>
        <v>480000</v>
      </c>
      <c r="F44" s="123"/>
      <c r="G44" s="123"/>
      <c r="H44" s="123"/>
      <c r="I44" s="173">
        <v>480000</v>
      </c>
      <c r="J44" s="163"/>
      <c r="K44" s="123"/>
      <c r="L44" s="123"/>
      <c r="M44" s="123"/>
      <c r="N44" s="153"/>
      <c r="O44" s="212"/>
      <c r="P44" s="123"/>
      <c r="Q44" s="123"/>
      <c r="R44" s="123"/>
      <c r="S44" s="213"/>
      <c r="T44" s="163"/>
      <c r="U44" s="123"/>
      <c r="V44" s="123"/>
      <c r="W44" s="123"/>
      <c r="X44" s="213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  <c r="DK44" s="121"/>
      <c r="DL44" s="121"/>
      <c r="DM44" s="121"/>
      <c r="DN44" s="121"/>
      <c r="DO44" s="121"/>
      <c r="DP44" s="121"/>
      <c r="DQ44" s="121"/>
      <c r="DR44" s="121"/>
      <c r="DS44" s="121"/>
      <c r="DT44" s="121"/>
      <c r="DU44" s="121"/>
      <c r="DV44" s="121"/>
      <c r="DW44" s="121"/>
      <c r="DX44" s="121"/>
      <c r="DY44" s="121"/>
      <c r="DZ44" s="121"/>
      <c r="EA44" s="121"/>
      <c r="EB44" s="121"/>
      <c r="EC44" s="121"/>
      <c r="ED44" s="121"/>
      <c r="EE44" s="121"/>
      <c r="EF44" s="121"/>
      <c r="EG44" s="121"/>
      <c r="EH44" s="121"/>
      <c r="EI44" s="121"/>
      <c r="EJ44" s="121"/>
      <c r="EK44" s="121"/>
      <c r="EL44" s="121"/>
    </row>
    <row r="45" spans="1:142" s="122" customFormat="1" ht="43.5" hidden="1" customHeight="1" x14ac:dyDescent="0.25">
      <c r="A45" s="212"/>
      <c r="B45" s="124" t="s">
        <v>96</v>
      </c>
      <c r="C45" s="18" t="s">
        <v>35</v>
      </c>
      <c r="D45" s="153"/>
      <c r="E45" s="99">
        <f t="shared" si="51"/>
        <v>1464951</v>
      </c>
      <c r="F45" s="123"/>
      <c r="G45" s="123"/>
      <c r="H45" s="123"/>
      <c r="I45" s="173">
        <v>1464951</v>
      </c>
      <c r="J45" s="163"/>
      <c r="K45" s="123"/>
      <c r="L45" s="123"/>
      <c r="M45" s="123"/>
      <c r="N45" s="153"/>
      <c r="O45" s="212"/>
      <c r="P45" s="123"/>
      <c r="Q45" s="123"/>
      <c r="R45" s="123"/>
      <c r="S45" s="213"/>
      <c r="T45" s="163"/>
      <c r="U45" s="123"/>
      <c r="V45" s="123"/>
      <c r="W45" s="123"/>
      <c r="X45" s="213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  <c r="DK45" s="121"/>
      <c r="DL45" s="121"/>
      <c r="DM45" s="121"/>
      <c r="DN45" s="121"/>
      <c r="DO45" s="121"/>
      <c r="DP45" s="121"/>
      <c r="DQ45" s="121"/>
      <c r="DR45" s="121"/>
      <c r="DS45" s="121"/>
      <c r="DT45" s="121"/>
      <c r="DU45" s="121"/>
      <c r="DV45" s="121"/>
      <c r="DW45" s="121"/>
      <c r="DX45" s="121"/>
      <c r="DY45" s="121"/>
      <c r="DZ45" s="121"/>
      <c r="EA45" s="121"/>
      <c r="EB45" s="121"/>
      <c r="EC45" s="121"/>
      <c r="ED45" s="121"/>
      <c r="EE45" s="121"/>
      <c r="EF45" s="121"/>
      <c r="EG45" s="121"/>
      <c r="EH45" s="121"/>
      <c r="EI45" s="121"/>
      <c r="EJ45" s="121"/>
      <c r="EK45" s="121"/>
      <c r="EL45" s="121"/>
    </row>
    <row r="46" spans="1:142" s="122" customFormat="1" ht="43.5" hidden="1" customHeight="1" x14ac:dyDescent="0.25">
      <c r="A46" s="212"/>
      <c r="B46" s="124" t="s">
        <v>97</v>
      </c>
      <c r="C46" s="18" t="s">
        <v>35</v>
      </c>
      <c r="D46" s="153"/>
      <c r="E46" s="99">
        <f t="shared" si="51"/>
        <v>8023491</v>
      </c>
      <c r="F46" s="123"/>
      <c r="G46" s="123"/>
      <c r="H46" s="123"/>
      <c r="I46" s="173">
        <v>8023491</v>
      </c>
      <c r="J46" s="163"/>
      <c r="K46" s="123"/>
      <c r="L46" s="123"/>
      <c r="M46" s="123"/>
      <c r="N46" s="153"/>
      <c r="O46" s="212"/>
      <c r="P46" s="123"/>
      <c r="Q46" s="123"/>
      <c r="R46" s="123"/>
      <c r="S46" s="213"/>
      <c r="T46" s="163"/>
      <c r="U46" s="123"/>
      <c r="V46" s="123"/>
      <c r="W46" s="123"/>
      <c r="X46" s="213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  <c r="DK46" s="121"/>
      <c r="DL46" s="121"/>
      <c r="DM46" s="121"/>
      <c r="DN46" s="121"/>
      <c r="DO46" s="121"/>
      <c r="DP46" s="121"/>
      <c r="DQ46" s="121"/>
      <c r="DR46" s="121"/>
      <c r="DS46" s="121"/>
      <c r="DT46" s="121"/>
      <c r="DU46" s="121"/>
      <c r="DV46" s="121"/>
      <c r="DW46" s="121"/>
      <c r="DX46" s="121"/>
      <c r="DY46" s="121"/>
      <c r="DZ46" s="121"/>
      <c r="EA46" s="121"/>
      <c r="EB46" s="121"/>
      <c r="EC46" s="121"/>
      <c r="ED46" s="121"/>
      <c r="EE46" s="121"/>
      <c r="EF46" s="121"/>
      <c r="EG46" s="121"/>
      <c r="EH46" s="121"/>
      <c r="EI46" s="121"/>
      <c r="EJ46" s="121"/>
      <c r="EK46" s="121"/>
      <c r="EL46" s="121"/>
    </row>
    <row r="47" spans="1:142" s="122" customFormat="1" ht="43.5" hidden="1" customHeight="1" x14ac:dyDescent="0.25">
      <c r="A47" s="212"/>
      <c r="B47" s="124" t="s">
        <v>98</v>
      </c>
      <c r="C47" s="18" t="s">
        <v>35</v>
      </c>
      <c r="D47" s="153"/>
      <c r="E47" s="99">
        <f t="shared" si="51"/>
        <v>723514</v>
      </c>
      <c r="F47" s="123"/>
      <c r="G47" s="123"/>
      <c r="H47" s="123"/>
      <c r="I47" s="174">
        <v>723514</v>
      </c>
      <c r="J47" s="163"/>
      <c r="K47" s="123"/>
      <c r="L47" s="123"/>
      <c r="M47" s="123"/>
      <c r="N47" s="153"/>
      <c r="O47" s="212"/>
      <c r="P47" s="123"/>
      <c r="Q47" s="123"/>
      <c r="R47" s="123"/>
      <c r="S47" s="213"/>
      <c r="T47" s="163"/>
      <c r="U47" s="123"/>
      <c r="V47" s="123"/>
      <c r="W47" s="123"/>
      <c r="X47" s="213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  <c r="DK47" s="121"/>
      <c r="DL47" s="121"/>
      <c r="DM47" s="121"/>
      <c r="DN47" s="121"/>
      <c r="DO47" s="121"/>
      <c r="DP47" s="121"/>
      <c r="DQ47" s="121"/>
      <c r="DR47" s="121"/>
      <c r="DS47" s="121"/>
      <c r="DT47" s="121"/>
      <c r="DU47" s="121"/>
      <c r="DV47" s="121"/>
      <c r="DW47" s="121"/>
      <c r="DX47" s="121"/>
      <c r="DY47" s="121"/>
      <c r="DZ47" s="121"/>
      <c r="EA47" s="121"/>
      <c r="EB47" s="121"/>
      <c r="EC47" s="121"/>
      <c r="ED47" s="121"/>
      <c r="EE47" s="121"/>
      <c r="EF47" s="121"/>
      <c r="EG47" s="121"/>
      <c r="EH47" s="121"/>
      <c r="EI47" s="121"/>
      <c r="EJ47" s="121"/>
      <c r="EK47" s="121"/>
      <c r="EL47" s="121"/>
    </row>
    <row r="48" spans="1:142" s="122" customFormat="1" ht="43.5" hidden="1" customHeight="1" x14ac:dyDescent="0.25">
      <c r="A48" s="212"/>
      <c r="B48" s="503" t="s">
        <v>99</v>
      </c>
      <c r="C48" s="18" t="s">
        <v>35</v>
      </c>
      <c r="D48" s="153"/>
      <c r="E48" s="99">
        <f t="shared" si="51"/>
        <v>1096746</v>
      </c>
      <c r="F48" s="123"/>
      <c r="G48" s="123"/>
      <c r="H48" s="123"/>
      <c r="I48" s="174">
        <v>1096746</v>
      </c>
      <c r="J48" s="163"/>
      <c r="K48" s="123"/>
      <c r="L48" s="123"/>
      <c r="M48" s="123"/>
      <c r="N48" s="153"/>
      <c r="O48" s="212"/>
      <c r="P48" s="123"/>
      <c r="Q48" s="123"/>
      <c r="R48" s="123"/>
      <c r="S48" s="213"/>
      <c r="T48" s="163"/>
      <c r="U48" s="123"/>
      <c r="V48" s="123"/>
      <c r="W48" s="123"/>
      <c r="X48" s="213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  <c r="DK48" s="121"/>
      <c r="DL48" s="121"/>
      <c r="DM48" s="121"/>
      <c r="DN48" s="121"/>
      <c r="DO48" s="121"/>
      <c r="DP48" s="121"/>
      <c r="DQ48" s="121"/>
      <c r="DR48" s="121"/>
      <c r="DS48" s="121"/>
      <c r="DT48" s="121"/>
      <c r="DU48" s="121"/>
      <c r="DV48" s="121"/>
      <c r="DW48" s="121"/>
      <c r="DX48" s="121"/>
      <c r="DY48" s="121"/>
      <c r="DZ48" s="121"/>
      <c r="EA48" s="121"/>
      <c r="EB48" s="121"/>
      <c r="EC48" s="121"/>
      <c r="ED48" s="121"/>
      <c r="EE48" s="121"/>
      <c r="EF48" s="121"/>
      <c r="EG48" s="121"/>
      <c r="EH48" s="121"/>
      <c r="EI48" s="121"/>
      <c r="EJ48" s="121"/>
      <c r="EK48" s="121"/>
      <c r="EL48" s="121"/>
    </row>
    <row r="49" spans="1:142" s="122" customFormat="1" ht="43.5" hidden="1" customHeight="1" x14ac:dyDescent="0.25">
      <c r="A49" s="212"/>
      <c r="B49" s="504"/>
      <c r="C49" s="18" t="s">
        <v>35</v>
      </c>
      <c r="D49" s="153"/>
      <c r="E49" s="99">
        <f t="shared" si="51"/>
        <v>171759</v>
      </c>
      <c r="F49" s="123"/>
      <c r="G49" s="123"/>
      <c r="H49" s="123"/>
      <c r="I49" s="174">
        <v>171759</v>
      </c>
      <c r="J49" s="163"/>
      <c r="K49" s="123"/>
      <c r="L49" s="123"/>
      <c r="M49" s="123"/>
      <c r="N49" s="153"/>
      <c r="O49" s="212"/>
      <c r="P49" s="123"/>
      <c r="Q49" s="123"/>
      <c r="R49" s="123"/>
      <c r="S49" s="213"/>
      <c r="T49" s="163"/>
      <c r="U49" s="123"/>
      <c r="V49" s="123"/>
      <c r="W49" s="123"/>
      <c r="X49" s="213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  <c r="DK49" s="121"/>
      <c r="DL49" s="121"/>
      <c r="DM49" s="121"/>
      <c r="DN49" s="121"/>
      <c r="DO49" s="121"/>
      <c r="DP49" s="121"/>
      <c r="DQ49" s="121"/>
      <c r="DR49" s="121"/>
      <c r="DS49" s="121"/>
      <c r="DT49" s="121"/>
      <c r="DU49" s="121"/>
      <c r="DV49" s="121"/>
      <c r="DW49" s="121"/>
      <c r="DX49" s="121"/>
      <c r="DY49" s="121"/>
      <c r="DZ49" s="121"/>
      <c r="EA49" s="121"/>
      <c r="EB49" s="121"/>
      <c r="EC49" s="121"/>
      <c r="ED49" s="121"/>
      <c r="EE49" s="121"/>
      <c r="EF49" s="121"/>
      <c r="EG49" s="121"/>
      <c r="EH49" s="121"/>
      <c r="EI49" s="121"/>
      <c r="EJ49" s="121"/>
      <c r="EK49" s="121"/>
      <c r="EL49" s="121"/>
    </row>
    <row r="50" spans="1:142" s="122" customFormat="1" ht="43.5" hidden="1" customHeight="1" x14ac:dyDescent="0.25">
      <c r="A50" s="212"/>
      <c r="B50" s="124" t="s">
        <v>109</v>
      </c>
      <c r="C50" s="18" t="s">
        <v>35</v>
      </c>
      <c r="D50" s="153"/>
      <c r="E50" s="99">
        <f t="shared" si="51"/>
        <v>873592</v>
      </c>
      <c r="F50" s="123"/>
      <c r="G50" s="123"/>
      <c r="H50" s="123"/>
      <c r="I50" s="174">
        <v>873592</v>
      </c>
      <c r="J50" s="163"/>
      <c r="K50" s="123"/>
      <c r="L50" s="123"/>
      <c r="M50" s="123"/>
      <c r="N50" s="153"/>
      <c r="O50" s="212"/>
      <c r="P50" s="123"/>
      <c r="Q50" s="123"/>
      <c r="R50" s="123"/>
      <c r="S50" s="213"/>
      <c r="T50" s="163"/>
      <c r="U50" s="123"/>
      <c r="V50" s="123"/>
      <c r="W50" s="123"/>
      <c r="X50" s="213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  <c r="DK50" s="121"/>
      <c r="DL50" s="121"/>
      <c r="DM50" s="121"/>
      <c r="DN50" s="121"/>
      <c r="DO50" s="121"/>
      <c r="DP50" s="121"/>
      <c r="DQ50" s="121"/>
      <c r="DR50" s="121"/>
      <c r="DS50" s="121"/>
      <c r="DT50" s="121"/>
      <c r="DU50" s="121"/>
      <c r="DV50" s="121"/>
      <c r="DW50" s="121"/>
      <c r="DX50" s="121"/>
      <c r="DY50" s="121"/>
      <c r="DZ50" s="121"/>
      <c r="EA50" s="121"/>
      <c r="EB50" s="121"/>
      <c r="EC50" s="121"/>
      <c r="ED50" s="121"/>
      <c r="EE50" s="121"/>
      <c r="EF50" s="121"/>
      <c r="EG50" s="121"/>
      <c r="EH50" s="121"/>
      <c r="EI50" s="121"/>
      <c r="EJ50" s="121"/>
      <c r="EK50" s="121"/>
      <c r="EL50" s="121"/>
    </row>
    <row r="51" spans="1:142" s="122" customFormat="1" ht="43.5" hidden="1" customHeight="1" x14ac:dyDescent="0.25">
      <c r="A51" s="212"/>
      <c r="B51" s="124" t="s">
        <v>100</v>
      </c>
      <c r="C51" s="18" t="s">
        <v>35</v>
      </c>
      <c r="D51" s="153"/>
      <c r="E51" s="99">
        <f t="shared" si="51"/>
        <v>29350247</v>
      </c>
      <c r="F51" s="123"/>
      <c r="G51" s="123"/>
      <c r="H51" s="123"/>
      <c r="I51" s="174">
        <v>29350247</v>
      </c>
      <c r="J51" s="163"/>
      <c r="K51" s="123"/>
      <c r="L51" s="123"/>
      <c r="M51" s="123"/>
      <c r="N51" s="153"/>
      <c r="O51" s="212"/>
      <c r="P51" s="123"/>
      <c r="Q51" s="123"/>
      <c r="R51" s="123"/>
      <c r="S51" s="213"/>
      <c r="T51" s="163"/>
      <c r="U51" s="123"/>
      <c r="V51" s="123"/>
      <c r="W51" s="123"/>
      <c r="X51" s="213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  <c r="DK51" s="121"/>
      <c r="DL51" s="121"/>
      <c r="DM51" s="121"/>
      <c r="DN51" s="121"/>
      <c r="DO51" s="121"/>
      <c r="DP51" s="121"/>
      <c r="DQ51" s="121"/>
      <c r="DR51" s="121"/>
      <c r="DS51" s="121"/>
      <c r="DT51" s="121"/>
      <c r="DU51" s="121"/>
      <c r="DV51" s="121"/>
      <c r="DW51" s="121"/>
      <c r="DX51" s="121"/>
      <c r="DY51" s="121"/>
      <c r="DZ51" s="121"/>
      <c r="EA51" s="121"/>
      <c r="EB51" s="121"/>
      <c r="EC51" s="121"/>
      <c r="ED51" s="121"/>
      <c r="EE51" s="121"/>
      <c r="EF51" s="121"/>
      <c r="EG51" s="121"/>
      <c r="EH51" s="121"/>
      <c r="EI51" s="121"/>
      <c r="EJ51" s="121"/>
      <c r="EK51" s="121"/>
      <c r="EL51" s="121"/>
    </row>
    <row r="52" spans="1:142" s="122" customFormat="1" ht="43.5" hidden="1" customHeight="1" x14ac:dyDescent="0.25">
      <c r="A52" s="212"/>
      <c r="B52" s="124" t="s">
        <v>101</v>
      </c>
      <c r="C52" s="18" t="s">
        <v>35</v>
      </c>
      <c r="D52" s="153"/>
      <c r="E52" s="99">
        <f t="shared" si="51"/>
        <v>1368474</v>
      </c>
      <c r="F52" s="123"/>
      <c r="G52" s="123"/>
      <c r="H52" s="123"/>
      <c r="I52" s="174">
        <v>1368474</v>
      </c>
      <c r="J52" s="163"/>
      <c r="K52" s="123"/>
      <c r="L52" s="123"/>
      <c r="M52" s="123"/>
      <c r="N52" s="153"/>
      <c r="O52" s="212"/>
      <c r="P52" s="123"/>
      <c r="Q52" s="123"/>
      <c r="R52" s="123"/>
      <c r="S52" s="213"/>
      <c r="T52" s="163"/>
      <c r="U52" s="123"/>
      <c r="V52" s="123"/>
      <c r="W52" s="123"/>
      <c r="X52" s="213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  <c r="DK52" s="121"/>
      <c r="DL52" s="121"/>
      <c r="DM52" s="121"/>
      <c r="DN52" s="121"/>
      <c r="DO52" s="121"/>
      <c r="DP52" s="121"/>
      <c r="DQ52" s="121"/>
      <c r="DR52" s="121"/>
      <c r="DS52" s="121"/>
      <c r="DT52" s="121"/>
      <c r="DU52" s="121"/>
      <c r="DV52" s="121"/>
      <c r="DW52" s="121"/>
      <c r="DX52" s="121"/>
      <c r="DY52" s="121"/>
      <c r="DZ52" s="121"/>
      <c r="EA52" s="121"/>
      <c r="EB52" s="121"/>
      <c r="EC52" s="121"/>
      <c r="ED52" s="121"/>
      <c r="EE52" s="121"/>
      <c r="EF52" s="121"/>
      <c r="EG52" s="121"/>
      <c r="EH52" s="121"/>
      <c r="EI52" s="121"/>
      <c r="EJ52" s="121"/>
      <c r="EK52" s="121"/>
      <c r="EL52" s="121"/>
    </row>
    <row r="53" spans="1:142" s="122" customFormat="1" ht="43.5" hidden="1" customHeight="1" x14ac:dyDescent="0.25">
      <c r="A53" s="212"/>
      <c r="B53" s="124" t="s">
        <v>102</v>
      </c>
      <c r="C53" s="18" t="s">
        <v>35</v>
      </c>
      <c r="D53" s="153"/>
      <c r="E53" s="99">
        <f t="shared" si="51"/>
        <v>535000</v>
      </c>
      <c r="F53" s="123"/>
      <c r="G53" s="123"/>
      <c r="H53" s="123"/>
      <c r="I53" s="174">
        <v>535000</v>
      </c>
      <c r="J53" s="163"/>
      <c r="K53" s="123"/>
      <c r="L53" s="123"/>
      <c r="M53" s="123"/>
      <c r="N53" s="153"/>
      <c r="O53" s="212"/>
      <c r="P53" s="123"/>
      <c r="Q53" s="123"/>
      <c r="R53" s="123"/>
      <c r="S53" s="213"/>
      <c r="T53" s="163"/>
      <c r="U53" s="123"/>
      <c r="V53" s="123"/>
      <c r="W53" s="123"/>
      <c r="X53" s="213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  <c r="DK53" s="121"/>
      <c r="DL53" s="121"/>
      <c r="DM53" s="121"/>
      <c r="DN53" s="121"/>
      <c r="DO53" s="121"/>
      <c r="DP53" s="121"/>
      <c r="DQ53" s="121"/>
      <c r="DR53" s="121"/>
      <c r="DS53" s="121"/>
      <c r="DT53" s="121"/>
      <c r="DU53" s="121"/>
      <c r="DV53" s="121"/>
      <c r="DW53" s="121"/>
      <c r="DX53" s="121"/>
      <c r="DY53" s="121"/>
      <c r="DZ53" s="121"/>
      <c r="EA53" s="121"/>
      <c r="EB53" s="121"/>
      <c r="EC53" s="121"/>
      <c r="ED53" s="121"/>
      <c r="EE53" s="121"/>
      <c r="EF53" s="121"/>
      <c r="EG53" s="121"/>
      <c r="EH53" s="121"/>
      <c r="EI53" s="121"/>
      <c r="EJ53" s="121"/>
      <c r="EK53" s="121"/>
      <c r="EL53" s="121"/>
    </row>
    <row r="54" spans="1:142" s="122" customFormat="1" ht="43.5" hidden="1" customHeight="1" x14ac:dyDescent="0.25">
      <c r="A54" s="212"/>
      <c r="B54" s="124" t="s">
        <v>103</v>
      </c>
      <c r="C54" s="18" t="s">
        <v>35</v>
      </c>
      <c r="D54" s="153"/>
      <c r="E54" s="99">
        <f t="shared" si="51"/>
        <v>499000</v>
      </c>
      <c r="F54" s="123"/>
      <c r="G54" s="123"/>
      <c r="H54" s="123"/>
      <c r="I54" s="174">
        <v>499000</v>
      </c>
      <c r="J54" s="163"/>
      <c r="K54" s="123"/>
      <c r="L54" s="123"/>
      <c r="M54" s="123"/>
      <c r="N54" s="153"/>
      <c r="O54" s="212"/>
      <c r="P54" s="123"/>
      <c r="Q54" s="123"/>
      <c r="R54" s="123"/>
      <c r="S54" s="213"/>
      <c r="T54" s="163"/>
      <c r="U54" s="123"/>
      <c r="V54" s="123"/>
      <c r="W54" s="123"/>
      <c r="X54" s="213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  <c r="DK54" s="121"/>
      <c r="DL54" s="121"/>
      <c r="DM54" s="121"/>
      <c r="DN54" s="121"/>
      <c r="DO54" s="121"/>
      <c r="DP54" s="121"/>
      <c r="DQ54" s="121"/>
      <c r="DR54" s="121"/>
      <c r="DS54" s="121"/>
      <c r="DT54" s="121"/>
      <c r="DU54" s="121"/>
      <c r="DV54" s="121"/>
      <c r="DW54" s="121"/>
      <c r="DX54" s="121"/>
      <c r="DY54" s="121"/>
      <c r="DZ54" s="121"/>
      <c r="EA54" s="121"/>
      <c r="EB54" s="121"/>
      <c r="EC54" s="121"/>
      <c r="ED54" s="121"/>
      <c r="EE54" s="121"/>
      <c r="EF54" s="121"/>
      <c r="EG54" s="121"/>
      <c r="EH54" s="121"/>
      <c r="EI54" s="121"/>
      <c r="EJ54" s="121"/>
      <c r="EK54" s="121"/>
      <c r="EL54" s="121"/>
    </row>
    <row r="55" spans="1:142" s="122" customFormat="1" ht="43.5" hidden="1" customHeight="1" x14ac:dyDescent="0.25">
      <c r="A55" s="212"/>
      <c r="B55" s="124" t="s">
        <v>104</v>
      </c>
      <c r="C55" s="18" t="s">
        <v>35</v>
      </c>
      <c r="D55" s="153"/>
      <c r="E55" s="99">
        <f t="shared" si="51"/>
        <v>306295</v>
      </c>
      <c r="F55" s="123"/>
      <c r="G55" s="123"/>
      <c r="H55" s="123"/>
      <c r="I55" s="174">
        <v>306295</v>
      </c>
      <c r="J55" s="163"/>
      <c r="K55" s="123"/>
      <c r="L55" s="123"/>
      <c r="M55" s="123"/>
      <c r="N55" s="153"/>
      <c r="O55" s="212"/>
      <c r="P55" s="123"/>
      <c r="Q55" s="123"/>
      <c r="R55" s="123"/>
      <c r="S55" s="213"/>
      <c r="T55" s="163"/>
      <c r="U55" s="123"/>
      <c r="V55" s="123"/>
      <c r="W55" s="123"/>
      <c r="X55" s="213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121"/>
      <c r="DQ55" s="121"/>
      <c r="DR55" s="121"/>
      <c r="DS55" s="121"/>
      <c r="DT55" s="121"/>
      <c r="DU55" s="121"/>
      <c r="DV55" s="121"/>
      <c r="DW55" s="121"/>
      <c r="DX55" s="121"/>
      <c r="DY55" s="121"/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</row>
    <row r="56" spans="1:142" s="122" customFormat="1" ht="43.5" hidden="1" customHeight="1" x14ac:dyDescent="0.25">
      <c r="A56" s="212"/>
      <c r="B56" s="124" t="s">
        <v>105</v>
      </c>
      <c r="C56" s="18" t="s">
        <v>35</v>
      </c>
      <c r="D56" s="153"/>
      <c r="E56" s="99">
        <f t="shared" si="51"/>
        <v>31461841</v>
      </c>
      <c r="F56" s="123"/>
      <c r="G56" s="123"/>
      <c r="H56" s="123"/>
      <c r="I56" s="174">
        <v>31461841</v>
      </c>
      <c r="J56" s="163"/>
      <c r="K56" s="123"/>
      <c r="L56" s="123"/>
      <c r="M56" s="123"/>
      <c r="N56" s="153"/>
      <c r="O56" s="212"/>
      <c r="P56" s="123"/>
      <c r="Q56" s="123"/>
      <c r="R56" s="123"/>
      <c r="S56" s="213"/>
      <c r="T56" s="163"/>
      <c r="U56" s="123"/>
      <c r="V56" s="123"/>
      <c r="W56" s="123"/>
      <c r="X56" s="213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121"/>
      <c r="DQ56" s="121"/>
      <c r="DR56" s="121"/>
      <c r="DS56" s="121"/>
      <c r="DT56" s="121"/>
      <c r="DU56" s="121"/>
      <c r="DV56" s="121"/>
      <c r="DW56" s="121"/>
      <c r="DX56" s="121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</row>
    <row r="57" spans="1:142" s="122" customFormat="1" ht="43.5" hidden="1" customHeight="1" x14ac:dyDescent="0.25">
      <c r="A57" s="212"/>
      <c r="B57" s="124" t="s">
        <v>106</v>
      </c>
      <c r="C57" s="18" t="s">
        <v>35</v>
      </c>
      <c r="D57" s="153"/>
      <c r="E57" s="99">
        <f t="shared" si="51"/>
        <v>24769840</v>
      </c>
      <c r="F57" s="123"/>
      <c r="G57" s="123"/>
      <c r="H57" s="123"/>
      <c r="I57" s="174">
        <v>24769840</v>
      </c>
      <c r="J57" s="163"/>
      <c r="K57" s="123"/>
      <c r="L57" s="123"/>
      <c r="M57" s="123"/>
      <c r="N57" s="153"/>
      <c r="O57" s="212"/>
      <c r="P57" s="123"/>
      <c r="Q57" s="123"/>
      <c r="R57" s="123"/>
      <c r="S57" s="213"/>
      <c r="T57" s="163"/>
      <c r="U57" s="123"/>
      <c r="V57" s="123"/>
      <c r="W57" s="123"/>
      <c r="X57" s="213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  <c r="DK57" s="121"/>
      <c r="DL57" s="121"/>
      <c r="DM57" s="121"/>
      <c r="DN57" s="121"/>
      <c r="DO57" s="121"/>
      <c r="DP57" s="121"/>
      <c r="DQ57" s="121"/>
      <c r="DR57" s="121"/>
      <c r="DS57" s="121"/>
      <c r="DT57" s="121"/>
      <c r="DU57" s="121"/>
      <c r="DV57" s="121"/>
      <c r="DW57" s="121"/>
      <c r="DX57" s="121"/>
      <c r="DY57" s="121"/>
      <c r="DZ57" s="121"/>
      <c r="EA57" s="121"/>
      <c r="EB57" s="121"/>
      <c r="EC57" s="121"/>
      <c r="ED57" s="121"/>
      <c r="EE57" s="121"/>
      <c r="EF57" s="121"/>
      <c r="EG57" s="121"/>
      <c r="EH57" s="121"/>
      <c r="EI57" s="121"/>
      <c r="EJ57" s="121"/>
      <c r="EK57" s="121"/>
      <c r="EL57" s="121"/>
    </row>
    <row r="58" spans="1:142" s="122" customFormat="1" ht="43.5" hidden="1" customHeight="1" x14ac:dyDescent="0.25">
      <c r="A58" s="212"/>
      <c r="B58" s="125" t="s">
        <v>107</v>
      </c>
      <c r="C58" s="18" t="s">
        <v>35</v>
      </c>
      <c r="D58" s="153"/>
      <c r="E58" s="99">
        <f t="shared" si="51"/>
        <v>1217142</v>
      </c>
      <c r="F58" s="123"/>
      <c r="G58" s="123"/>
      <c r="H58" s="123"/>
      <c r="I58" s="174">
        <v>1217142</v>
      </c>
      <c r="J58" s="163"/>
      <c r="K58" s="123"/>
      <c r="L58" s="123"/>
      <c r="M58" s="123"/>
      <c r="N58" s="153"/>
      <c r="O58" s="212"/>
      <c r="P58" s="123"/>
      <c r="Q58" s="123"/>
      <c r="R58" s="123"/>
      <c r="S58" s="213"/>
      <c r="T58" s="163"/>
      <c r="U58" s="123"/>
      <c r="V58" s="123"/>
      <c r="W58" s="123"/>
      <c r="X58" s="213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  <c r="DK58" s="121"/>
      <c r="DL58" s="121"/>
      <c r="DM58" s="121"/>
      <c r="DN58" s="121"/>
      <c r="DO58" s="121"/>
      <c r="DP58" s="121"/>
      <c r="DQ58" s="121"/>
      <c r="DR58" s="121"/>
      <c r="DS58" s="121"/>
      <c r="DT58" s="121"/>
      <c r="DU58" s="121"/>
      <c r="DV58" s="121"/>
      <c r="DW58" s="121"/>
      <c r="DX58" s="121"/>
      <c r="DY58" s="121"/>
      <c r="DZ58" s="121"/>
      <c r="EA58" s="121"/>
      <c r="EB58" s="121"/>
      <c r="EC58" s="121"/>
      <c r="ED58" s="121"/>
      <c r="EE58" s="121"/>
      <c r="EF58" s="121"/>
      <c r="EG58" s="121"/>
      <c r="EH58" s="121"/>
      <c r="EI58" s="121"/>
      <c r="EJ58" s="121"/>
      <c r="EK58" s="121"/>
      <c r="EL58" s="121"/>
    </row>
    <row r="59" spans="1:142" s="122" customFormat="1" ht="43.5" hidden="1" customHeight="1" thickBot="1" x14ac:dyDescent="0.3">
      <c r="A59" s="214"/>
      <c r="B59" s="127" t="s">
        <v>108</v>
      </c>
      <c r="C59" s="86" t="s">
        <v>35</v>
      </c>
      <c r="D59" s="154"/>
      <c r="E59" s="95">
        <f t="shared" si="51"/>
        <v>575328</v>
      </c>
      <c r="F59" s="126"/>
      <c r="G59" s="126"/>
      <c r="H59" s="126"/>
      <c r="I59" s="175">
        <v>575328</v>
      </c>
      <c r="J59" s="164"/>
      <c r="K59" s="126"/>
      <c r="L59" s="126"/>
      <c r="M59" s="126"/>
      <c r="N59" s="154"/>
      <c r="O59" s="214"/>
      <c r="P59" s="126"/>
      <c r="Q59" s="126"/>
      <c r="R59" s="126"/>
      <c r="S59" s="215"/>
      <c r="T59" s="164"/>
      <c r="U59" s="126"/>
      <c r="V59" s="126"/>
      <c r="W59" s="126"/>
      <c r="X59" s="215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  <c r="DK59" s="121"/>
      <c r="DL59" s="121"/>
      <c r="DM59" s="121"/>
      <c r="DN59" s="121"/>
      <c r="DO59" s="121"/>
      <c r="DP59" s="121"/>
      <c r="DQ59" s="121"/>
      <c r="DR59" s="121"/>
      <c r="DS59" s="121"/>
      <c r="DT59" s="121"/>
      <c r="DU59" s="121"/>
      <c r="DV59" s="121"/>
      <c r="DW59" s="121"/>
      <c r="DX59" s="121"/>
      <c r="DY59" s="121"/>
      <c r="DZ59" s="121"/>
      <c r="EA59" s="121"/>
      <c r="EB59" s="121"/>
      <c r="EC59" s="121"/>
      <c r="ED59" s="121"/>
      <c r="EE59" s="121"/>
      <c r="EF59" s="121"/>
      <c r="EG59" s="121"/>
      <c r="EH59" s="121"/>
      <c r="EI59" s="121"/>
      <c r="EJ59" s="121"/>
      <c r="EK59" s="121"/>
      <c r="EL59" s="121"/>
    </row>
    <row r="60" spans="1:142" s="129" customFormat="1" ht="25.5" hidden="1" customHeight="1" thickBot="1" x14ac:dyDescent="0.25">
      <c r="A60" s="132"/>
      <c r="B60" s="133"/>
      <c r="C60" s="134" t="s">
        <v>34</v>
      </c>
      <c r="D60" s="151" t="s">
        <v>8</v>
      </c>
      <c r="E60" s="171">
        <f t="shared" si="18"/>
        <v>27058171</v>
      </c>
      <c r="F60" s="136"/>
      <c r="G60" s="136"/>
      <c r="H60" s="136"/>
      <c r="I60" s="176">
        <f>I61+I62</f>
        <v>27058171</v>
      </c>
      <c r="J60" s="162">
        <f t="shared" si="19"/>
        <v>0</v>
      </c>
      <c r="K60" s="136"/>
      <c r="L60" s="136"/>
      <c r="M60" s="136"/>
      <c r="N60" s="203"/>
      <c r="O60" s="171">
        <f t="shared" si="15"/>
        <v>0</v>
      </c>
      <c r="P60" s="136"/>
      <c r="Q60" s="137"/>
      <c r="R60" s="137"/>
      <c r="S60" s="216"/>
      <c r="T60" s="207">
        <f t="shared" si="16"/>
        <v>0</v>
      </c>
      <c r="U60" s="138">
        <v>0</v>
      </c>
      <c r="V60" s="138">
        <f t="shared" ref="V60" si="52">SUM(V63:V65)</f>
        <v>0</v>
      </c>
      <c r="W60" s="138">
        <v>0</v>
      </c>
      <c r="X60" s="139">
        <v>0</v>
      </c>
      <c r="AA60" s="130"/>
      <c r="AC60" s="146"/>
      <c r="AD60" s="146"/>
      <c r="AE60" s="146"/>
      <c r="AF60" s="146"/>
      <c r="AG60" s="146"/>
      <c r="AH60" s="146"/>
      <c r="AI60" s="146"/>
      <c r="AJ60" s="146"/>
      <c r="AK60" s="146"/>
      <c r="AL60" s="146"/>
      <c r="AM60" s="146"/>
      <c r="AN60" s="146"/>
      <c r="AO60" s="146"/>
      <c r="AP60" s="146"/>
      <c r="AQ60" s="146"/>
      <c r="AR60" s="146"/>
      <c r="AS60" s="146"/>
      <c r="AT60" s="146"/>
      <c r="AU60" s="146"/>
      <c r="AV60" s="146"/>
      <c r="AW60" s="146"/>
      <c r="AX60" s="146"/>
      <c r="AY60" s="146"/>
      <c r="AZ60" s="146"/>
      <c r="BA60" s="146"/>
      <c r="BB60" s="146"/>
      <c r="BC60" s="146"/>
      <c r="BD60" s="146"/>
      <c r="BE60" s="146"/>
      <c r="BF60" s="146"/>
      <c r="BG60" s="146"/>
      <c r="BH60" s="146"/>
      <c r="BI60" s="146"/>
      <c r="BJ60" s="146"/>
      <c r="BK60" s="146"/>
      <c r="BL60" s="146"/>
      <c r="BM60" s="146"/>
      <c r="BN60" s="146"/>
      <c r="BO60" s="146"/>
      <c r="BP60" s="146"/>
      <c r="BQ60" s="146"/>
      <c r="BR60" s="146"/>
      <c r="BS60" s="146"/>
      <c r="BT60" s="146"/>
      <c r="BU60" s="146"/>
      <c r="BV60" s="146"/>
      <c r="BW60" s="146"/>
      <c r="BX60" s="146"/>
      <c r="BY60" s="146"/>
      <c r="BZ60" s="146"/>
      <c r="CA60" s="146"/>
      <c r="CB60" s="146"/>
      <c r="CC60" s="146"/>
      <c r="CD60" s="146"/>
      <c r="CE60" s="146"/>
      <c r="CF60" s="146"/>
      <c r="CG60" s="146"/>
      <c r="CH60" s="146"/>
      <c r="CI60" s="146"/>
      <c r="CJ60" s="146"/>
      <c r="CK60" s="146"/>
      <c r="CL60" s="146"/>
      <c r="CM60" s="146"/>
      <c r="CN60" s="146"/>
      <c r="CO60" s="146"/>
      <c r="CP60" s="146"/>
      <c r="CQ60" s="146"/>
      <c r="CR60" s="146"/>
      <c r="CS60" s="146"/>
      <c r="CT60" s="146"/>
      <c r="CU60" s="146"/>
      <c r="CV60" s="146"/>
      <c r="CW60" s="146"/>
      <c r="CX60" s="146"/>
      <c r="CY60" s="146"/>
      <c r="CZ60" s="146"/>
      <c r="DA60" s="146"/>
      <c r="DB60" s="146"/>
      <c r="DC60" s="146"/>
      <c r="DD60" s="146"/>
      <c r="DE60" s="146"/>
      <c r="DF60" s="146"/>
      <c r="DG60" s="146"/>
      <c r="DH60" s="146"/>
      <c r="DI60" s="146"/>
      <c r="DJ60" s="146"/>
      <c r="DK60" s="146"/>
      <c r="DL60" s="146"/>
      <c r="DM60" s="146"/>
      <c r="DN60" s="146"/>
      <c r="DO60" s="146"/>
      <c r="DP60" s="146"/>
      <c r="DQ60" s="146"/>
      <c r="DR60" s="146"/>
      <c r="DS60" s="146"/>
      <c r="DT60" s="146"/>
      <c r="DU60" s="146"/>
      <c r="DV60" s="146"/>
      <c r="DW60" s="146"/>
      <c r="DX60" s="146"/>
      <c r="DY60" s="146"/>
      <c r="DZ60" s="146"/>
      <c r="EA60" s="146"/>
      <c r="EB60" s="146"/>
      <c r="EC60" s="146"/>
      <c r="ED60" s="146"/>
      <c r="EE60" s="146"/>
      <c r="EF60" s="146"/>
      <c r="EG60" s="146"/>
      <c r="EH60" s="146"/>
      <c r="EI60" s="146"/>
      <c r="EJ60" s="146"/>
      <c r="EK60" s="146"/>
      <c r="EL60" s="146"/>
    </row>
    <row r="61" spans="1:142" s="8" customFormat="1" ht="47.25" hidden="1" customHeight="1" x14ac:dyDescent="0.25">
      <c r="A61" s="102"/>
      <c r="B61" s="105" t="s">
        <v>87</v>
      </c>
      <c r="C61" s="87" t="s">
        <v>34</v>
      </c>
      <c r="D61" s="152"/>
      <c r="E61" s="168">
        <f t="shared" si="18"/>
        <v>21385441</v>
      </c>
      <c r="F61" s="119"/>
      <c r="G61" s="119"/>
      <c r="H61" s="119"/>
      <c r="I61" s="177">
        <v>21385441</v>
      </c>
      <c r="J61" s="159"/>
      <c r="K61" s="119"/>
      <c r="L61" s="119"/>
      <c r="M61" s="119"/>
      <c r="N61" s="201"/>
      <c r="O61" s="168"/>
      <c r="P61" s="119"/>
      <c r="Q61" s="120"/>
      <c r="R61" s="120"/>
      <c r="S61" s="210"/>
      <c r="T61" s="204"/>
      <c r="U61" s="58"/>
      <c r="V61" s="58"/>
      <c r="W61" s="58"/>
      <c r="X61" s="59"/>
      <c r="AA61" s="68"/>
      <c r="AC61" s="145"/>
      <c r="AD61" s="145"/>
      <c r="AE61" s="145"/>
      <c r="AF61" s="145"/>
      <c r="AG61" s="145"/>
      <c r="AH61" s="145"/>
      <c r="AI61" s="145"/>
      <c r="AJ61" s="145"/>
      <c r="AK61" s="145"/>
      <c r="AL61" s="145"/>
      <c r="AM61" s="145"/>
      <c r="AN61" s="145"/>
      <c r="AO61" s="145"/>
      <c r="AP61" s="145"/>
      <c r="AQ61" s="145"/>
      <c r="AR61" s="145"/>
      <c r="AS61" s="145"/>
      <c r="AT61" s="145"/>
      <c r="AU61" s="145"/>
      <c r="AV61" s="145"/>
      <c r="AW61" s="145"/>
      <c r="AX61" s="145"/>
      <c r="AY61" s="145"/>
      <c r="AZ61" s="145"/>
      <c r="BA61" s="145"/>
      <c r="BB61" s="145"/>
      <c r="BC61" s="145"/>
      <c r="BD61" s="145"/>
      <c r="BE61" s="145"/>
      <c r="BF61" s="145"/>
      <c r="BG61" s="145"/>
      <c r="BH61" s="145"/>
      <c r="BI61" s="145"/>
      <c r="BJ61" s="145"/>
      <c r="BK61" s="145"/>
      <c r="BL61" s="145"/>
      <c r="BM61" s="145"/>
      <c r="BN61" s="145"/>
      <c r="BO61" s="145"/>
      <c r="BP61" s="145"/>
      <c r="BQ61" s="145"/>
      <c r="BR61" s="145"/>
      <c r="BS61" s="145"/>
      <c r="BT61" s="145"/>
      <c r="BU61" s="145"/>
      <c r="BV61" s="145"/>
      <c r="BW61" s="145"/>
      <c r="BX61" s="145"/>
      <c r="BY61" s="145"/>
      <c r="BZ61" s="145"/>
      <c r="CA61" s="145"/>
      <c r="CB61" s="145"/>
      <c r="CC61" s="145"/>
      <c r="CD61" s="145"/>
      <c r="CE61" s="145"/>
      <c r="CF61" s="145"/>
      <c r="CG61" s="145"/>
      <c r="CH61" s="145"/>
      <c r="CI61" s="145"/>
      <c r="CJ61" s="145"/>
      <c r="CK61" s="145"/>
      <c r="CL61" s="145"/>
      <c r="CM61" s="145"/>
      <c r="CN61" s="145"/>
      <c r="CO61" s="145"/>
      <c r="CP61" s="145"/>
      <c r="CQ61" s="145"/>
      <c r="CR61" s="145"/>
      <c r="CS61" s="145"/>
      <c r="CT61" s="145"/>
      <c r="CU61" s="145"/>
      <c r="CV61" s="145"/>
      <c r="CW61" s="145"/>
      <c r="CX61" s="145"/>
      <c r="CY61" s="145"/>
      <c r="CZ61" s="145"/>
      <c r="DA61" s="145"/>
      <c r="DB61" s="145"/>
      <c r="DC61" s="145"/>
      <c r="DD61" s="145"/>
      <c r="DE61" s="145"/>
      <c r="DF61" s="145"/>
      <c r="DG61" s="145"/>
      <c r="DH61" s="145"/>
      <c r="DI61" s="145"/>
      <c r="DJ61" s="145"/>
      <c r="DK61" s="145"/>
      <c r="DL61" s="145"/>
      <c r="DM61" s="145"/>
      <c r="DN61" s="145"/>
      <c r="DO61" s="145"/>
      <c r="DP61" s="145"/>
      <c r="DQ61" s="145"/>
      <c r="DR61" s="145"/>
      <c r="DS61" s="145"/>
      <c r="DT61" s="145"/>
      <c r="DU61" s="145"/>
      <c r="DV61" s="145"/>
      <c r="DW61" s="145"/>
      <c r="DX61" s="145"/>
      <c r="DY61" s="145"/>
      <c r="DZ61" s="145"/>
      <c r="EA61" s="145"/>
      <c r="EB61" s="145"/>
      <c r="EC61" s="145"/>
      <c r="ED61" s="145"/>
      <c r="EE61" s="145"/>
      <c r="EF61" s="145"/>
      <c r="EG61" s="145"/>
      <c r="EH61" s="145"/>
      <c r="EI61" s="145"/>
      <c r="EJ61" s="145"/>
      <c r="EK61" s="145"/>
      <c r="EL61" s="145"/>
    </row>
    <row r="62" spans="1:142" s="8" customFormat="1" ht="52.5" hidden="1" customHeight="1" x14ac:dyDescent="0.25">
      <c r="A62" s="101"/>
      <c r="B62" s="104" t="s">
        <v>88</v>
      </c>
      <c r="C62" s="86" t="s">
        <v>34</v>
      </c>
      <c r="D62" s="149"/>
      <c r="E62" s="168">
        <f t="shared" si="18"/>
        <v>5672730</v>
      </c>
      <c r="F62" s="24"/>
      <c r="G62" s="24"/>
      <c r="H62" s="24"/>
      <c r="I62" s="42">
        <f>3076984+2595746</f>
        <v>5672730</v>
      </c>
      <c r="J62" s="160"/>
      <c r="K62" s="24"/>
      <c r="L62" s="24"/>
      <c r="M62" s="24"/>
      <c r="N62" s="202"/>
      <c r="O62" s="99"/>
      <c r="P62" s="24"/>
      <c r="Q62" s="11"/>
      <c r="R62" s="11"/>
      <c r="S62" s="211"/>
      <c r="T62" s="205"/>
      <c r="U62" s="58"/>
      <c r="V62" s="7"/>
      <c r="W62" s="7"/>
      <c r="X62" s="39"/>
      <c r="AA62" s="68"/>
      <c r="AC62" s="145"/>
      <c r="AD62" s="145"/>
      <c r="AE62" s="145"/>
      <c r="AF62" s="145"/>
      <c r="AG62" s="145"/>
      <c r="AH62" s="145"/>
      <c r="AI62" s="145"/>
      <c r="AJ62" s="145"/>
      <c r="AK62" s="145"/>
      <c r="AL62" s="145"/>
      <c r="AM62" s="145"/>
      <c r="AN62" s="145"/>
      <c r="AO62" s="145"/>
      <c r="AP62" s="145"/>
      <c r="AQ62" s="145"/>
      <c r="AR62" s="145"/>
      <c r="AS62" s="145"/>
      <c r="AT62" s="145"/>
      <c r="AU62" s="145"/>
      <c r="AV62" s="145"/>
      <c r="AW62" s="145"/>
      <c r="AX62" s="145"/>
      <c r="AY62" s="145"/>
      <c r="AZ62" s="145"/>
      <c r="BA62" s="145"/>
      <c r="BB62" s="145"/>
      <c r="BC62" s="145"/>
      <c r="BD62" s="145"/>
      <c r="BE62" s="145"/>
      <c r="BF62" s="145"/>
      <c r="BG62" s="145"/>
      <c r="BH62" s="145"/>
      <c r="BI62" s="145"/>
      <c r="BJ62" s="145"/>
      <c r="BK62" s="145"/>
      <c r="BL62" s="145"/>
      <c r="BM62" s="145"/>
      <c r="BN62" s="145"/>
      <c r="BO62" s="145"/>
      <c r="BP62" s="145"/>
      <c r="BQ62" s="145"/>
      <c r="BR62" s="145"/>
      <c r="BS62" s="145"/>
      <c r="BT62" s="145"/>
      <c r="BU62" s="145"/>
      <c r="BV62" s="145"/>
      <c r="BW62" s="145"/>
      <c r="BX62" s="145"/>
      <c r="BY62" s="145"/>
      <c r="BZ62" s="145"/>
      <c r="CA62" s="145"/>
      <c r="CB62" s="145"/>
      <c r="CC62" s="145"/>
      <c r="CD62" s="145"/>
      <c r="CE62" s="145"/>
      <c r="CF62" s="145"/>
      <c r="CG62" s="145"/>
      <c r="CH62" s="145"/>
      <c r="CI62" s="145"/>
      <c r="CJ62" s="145"/>
      <c r="CK62" s="145"/>
      <c r="CL62" s="145"/>
      <c r="CM62" s="145"/>
      <c r="CN62" s="145"/>
      <c r="CO62" s="145"/>
      <c r="CP62" s="145"/>
      <c r="CQ62" s="145"/>
      <c r="CR62" s="145"/>
      <c r="CS62" s="145"/>
      <c r="CT62" s="145"/>
      <c r="CU62" s="145"/>
      <c r="CV62" s="145"/>
      <c r="CW62" s="145"/>
      <c r="CX62" s="145"/>
      <c r="CY62" s="145"/>
      <c r="CZ62" s="145"/>
      <c r="DA62" s="145"/>
      <c r="DB62" s="145"/>
      <c r="DC62" s="145"/>
      <c r="DD62" s="145"/>
      <c r="DE62" s="145"/>
      <c r="DF62" s="145"/>
      <c r="DG62" s="145"/>
      <c r="DH62" s="145"/>
      <c r="DI62" s="145"/>
      <c r="DJ62" s="145"/>
      <c r="DK62" s="145"/>
      <c r="DL62" s="145"/>
      <c r="DM62" s="145"/>
      <c r="DN62" s="145"/>
      <c r="DO62" s="145"/>
      <c r="DP62" s="145"/>
      <c r="DQ62" s="145"/>
      <c r="DR62" s="145"/>
      <c r="DS62" s="145"/>
      <c r="DT62" s="145"/>
      <c r="DU62" s="145"/>
      <c r="DV62" s="145"/>
      <c r="DW62" s="145"/>
      <c r="DX62" s="145"/>
      <c r="DY62" s="145"/>
      <c r="DZ62" s="145"/>
      <c r="EA62" s="145"/>
      <c r="EB62" s="145"/>
      <c r="EC62" s="145"/>
      <c r="ED62" s="145"/>
      <c r="EE62" s="145"/>
      <c r="EF62" s="145"/>
      <c r="EG62" s="145"/>
      <c r="EH62" s="145"/>
      <c r="EI62" s="145"/>
      <c r="EJ62" s="145"/>
      <c r="EK62" s="145"/>
      <c r="EL62" s="145"/>
    </row>
    <row r="63" spans="1:142" s="8" customFormat="1" ht="63" hidden="1" customHeight="1" x14ac:dyDescent="0.25">
      <c r="A63" s="101"/>
      <c r="B63" s="104" t="s">
        <v>36</v>
      </c>
      <c r="C63" s="86" t="s">
        <v>19</v>
      </c>
      <c r="D63" s="155" t="s">
        <v>20</v>
      </c>
      <c r="E63" s="168">
        <f t="shared" si="18"/>
        <v>0</v>
      </c>
      <c r="F63" s="24">
        <v>0</v>
      </c>
      <c r="G63" s="24"/>
      <c r="H63" s="24">
        <v>0</v>
      </c>
      <c r="I63" s="42">
        <v>0</v>
      </c>
      <c r="J63" s="160">
        <f t="shared" si="19"/>
        <v>0</v>
      </c>
      <c r="K63" s="24">
        <v>0</v>
      </c>
      <c r="L63" s="24"/>
      <c r="M63" s="24">
        <v>0</v>
      </c>
      <c r="N63" s="202">
        <v>0</v>
      </c>
      <c r="O63" s="99">
        <f t="shared" si="15"/>
        <v>0</v>
      </c>
      <c r="P63" s="24">
        <v>0</v>
      </c>
      <c r="Q63" s="11"/>
      <c r="R63" s="11">
        <v>0</v>
      </c>
      <c r="S63" s="211">
        <v>0</v>
      </c>
      <c r="T63" s="205">
        <f t="shared" si="16"/>
        <v>0</v>
      </c>
      <c r="U63" s="58">
        <v>0</v>
      </c>
      <c r="V63" s="7">
        <f t="shared" ref="V63" si="53">SUM(V64:V66)</f>
        <v>0</v>
      </c>
      <c r="W63" s="7">
        <v>0</v>
      </c>
      <c r="X63" s="39">
        <v>0</v>
      </c>
      <c r="AA63" s="68"/>
      <c r="AC63" s="145"/>
      <c r="AD63" s="145"/>
      <c r="AE63" s="145"/>
      <c r="AF63" s="145"/>
      <c r="AG63" s="145"/>
      <c r="AH63" s="145"/>
      <c r="AI63" s="145"/>
      <c r="AJ63" s="145"/>
      <c r="AK63" s="145"/>
      <c r="AL63" s="145"/>
      <c r="AM63" s="145"/>
      <c r="AN63" s="145"/>
      <c r="AO63" s="145"/>
      <c r="AP63" s="145"/>
      <c r="AQ63" s="145"/>
      <c r="AR63" s="145"/>
      <c r="AS63" s="145"/>
      <c r="AT63" s="145"/>
      <c r="AU63" s="145"/>
      <c r="AV63" s="145"/>
      <c r="AW63" s="145"/>
      <c r="AX63" s="145"/>
      <c r="AY63" s="145"/>
      <c r="AZ63" s="145"/>
      <c r="BA63" s="145"/>
      <c r="BB63" s="145"/>
      <c r="BC63" s="145"/>
      <c r="BD63" s="145"/>
      <c r="BE63" s="145"/>
      <c r="BF63" s="145"/>
      <c r="BG63" s="145"/>
      <c r="BH63" s="145"/>
      <c r="BI63" s="145"/>
      <c r="BJ63" s="145"/>
      <c r="BK63" s="145"/>
      <c r="BL63" s="145"/>
      <c r="BM63" s="145"/>
      <c r="BN63" s="145"/>
      <c r="BO63" s="145"/>
      <c r="BP63" s="145"/>
      <c r="BQ63" s="145"/>
      <c r="BR63" s="145"/>
      <c r="BS63" s="145"/>
      <c r="BT63" s="145"/>
      <c r="BU63" s="145"/>
      <c r="BV63" s="145"/>
      <c r="BW63" s="145"/>
      <c r="BX63" s="145"/>
      <c r="BY63" s="145"/>
      <c r="BZ63" s="145"/>
      <c r="CA63" s="145"/>
      <c r="CB63" s="145"/>
      <c r="CC63" s="145"/>
      <c r="CD63" s="145"/>
      <c r="CE63" s="145"/>
      <c r="CF63" s="145"/>
      <c r="CG63" s="145"/>
      <c r="CH63" s="145"/>
      <c r="CI63" s="145"/>
      <c r="CJ63" s="145"/>
      <c r="CK63" s="145"/>
      <c r="CL63" s="145"/>
      <c r="CM63" s="145"/>
      <c r="CN63" s="145"/>
      <c r="CO63" s="145"/>
      <c r="CP63" s="145"/>
      <c r="CQ63" s="145"/>
      <c r="CR63" s="145"/>
      <c r="CS63" s="145"/>
      <c r="CT63" s="145"/>
      <c r="CU63" s="145"/>
      <c r="CV63" s="145"/>
      <c r="CW63" s="145"/>
      <c r="CX63" s="145"/>
      <c r="CY63" s="145"/>
      <c r="CZ63" s="145"/>
      <c r="DA63" s="145"/>
      <c r="DB63" s="145"/>
      <c r="DC63" s="145"/>
      <c r="DD63" s="145"/>
      <c r="DE63" s="145"/>
      <c r="DF63" s="145"/>
      <c r="DG63" s="145"/>
      <c r="DH63" s="145"/>
      <c r="DI63" s="145"/>
      <c r="DJ63" s="145"/>
      <c r="DK63" s="145"/>
      <c r="DL63" s="145"/>
      <c r="DM63" s="145"/>
      <c r="DN63" s="145"/>
      <c r="DO63" s="145"/>
      <c r="DP63" s="145"/>
      <c r="DQ63" s="145"/>
      <c r="DR63" s="145"/>
      <c r="DS63" s="145"/>
      <c r="DT63" s="145"/>
      <c r="DU63" s="145"/>
      <c r="DV63" s="145"/>
      <c r="DW63" s="145"/>
      <c r="DX63" s="145"/>
      <c r="DY63" s="145"/>
      <c r="DZ63" s="145"/>
      <c r="EA63" s="145"/>
      <c r="EB63" s="145"/>
      <c r="EC63" s="145"/>
      <c r="ED63" s="145"/>
      <c r="EE63" s="145"/>
      <c r="EF63" s="145"/>
      <c r="EG63" s="145"/>
      <c r="EH63" s="145"/>
      <c r="EI63" s="145"/>
      <c r="EJ63" s="145"/>
      <c r="EK63" s="145"/>
      <c r="EL63" s="145"/>
    </row>
    <row r="64" spans="1:142" s="8" customFormat="1" ht="34.5" hidden="1" customHeight="1" x14ac:dyDescent="0.25">
      <c r="A64" s="101"/>
      <c r="B64" s="104"/>
      <c r="C64" s="86"/>
      <c r="D64" s="155" t="s">
        <v>8</v>
      </c>
      <c r="E64" s="168">
        <f t="shared" si="18"/>
        <v>0</v>
      </c>
      <c r="F64" s="24">
        <v>0</v>
      </c>
      <c r="G64" s="24"/>
      <c r="H64" s="24">
        <v>0</v>
      </c>
      <c r="I64" s="42">
        <v>0</v>
      </c>
      <c r="J64" s="160">
        <f t="shared" si="19"/>
        <v>0</v>
      </c>
      <c r="K64" s="24">
        <v>0</v>
      </c>
      <c r="L64" s="24"/>
      <c r="M64" s="24">
        <v>0</v>
      </c>
      <c r="N64" s="202">
        <v>0</v>
      </c>
      <c r="O64" s="99">
        <f t="shared" si="15"/>
        <v>0</v>
      </c>
      <c r="P64" s="24">
        <v>0</v>
      </c>
      <c r="Q64" s="11"/>
      <c r="R64" s="11">
        <v>0</v>
      </c>
      <c r="S64" s="211">
        <v>0</v>
      </c>
      <c r="T64" s="205">
        <f t="shared" si="16"/>
        <v>0</v>
      </c>
      <c r="U64" s="58">
        <v>0</v>
      </c>
      <c r="V64" s="7">
        <f t="shared" ref="V64" si="54">SUM(V65:V67)</f>
        <v>0</v>
      </c>
      <c r="W64" s="7">
        <v>0</v>
      </c>
      <c r="X64" s="39">
        <v>0</v>
      </c>
      <c r="AA64" s="68"/>
      <c r="AC64" s="145"/>
      <c r="AD64" s="145"/>
      <c r="AE64" s="145"/>
      <c r="AF64" s="145"/>
      <c r="AG64" s="145"/>
      <c r="AH64" s="145"/>
      <c r="AI64" s="145"/>
      <c r="AJ64" s="145"/>
      <c r="AK64" s="145"/>
      <c r="AL64" s="145"/>
      <c r="AM64" s="145"/>
      <c r="AN64" s="145"/>
      <c r="AO64" s="145"/>
      <c r="AP64" s="145"/>
      <c r="AQ64" s="145"/>
      <c r="AR64" s="145"/>
      <c r="AS64" s="145"/>
      <c r="AT64" s="145"/>
      <c r="AU64" s="145"/>
      <c r="AV64" s="145"/>
      <c r="AW64" s="145"/>
      <c r="AX64" s="145"/>
      <c r="AY64" s="145"/>
      <c r="AZ64" s="145"/>
      <c r="BA64" s="145"/>
      <c r="BB64" s="145"/>
      <c r="BC64" s="145"/>
      <c r="BD64" s="145"/>
      <c r="BE64" s="145"/>
      <c r="BF64" s="145"/>
      <c r="BG64" s="145"/>
      <c r="BH64" s="145"/>
      <c r="BI64" s="145"/>
      <c r="BJ64" s="145"/>
      <c r="BK64" s="145"/>
      <c r="BL64" s="145"/>
      <c r="BM64" s="145"/>
      <c r="BN64" s="145"/>
      <c r="BO64" s="145"/>
      <c r="BP64" s="145"/>
      <c r="BQ64" s="145"/>
      <c r="BR64" s="145"/>
      <c r="BS64" s="145"/>
      <c r="BT64" s="145"/>
      <c r="BU64" s="145"/>
      <c r="BV64" s="145"/>
      <c r="BW64" s="145"/>
      <c r="BX64" s="145"/>
      <c r="BY64" s="145"/>
      <c r="BZ64" s="145"/>
      <c r="CA64" s="145"/>
      <c r="CB64" s="145"/>
      <c r="CC64" s="145"/>
      <c r="CD64" s="145"/>
      <c r="CE64" s="145"/>
      <c r="CF64" s="145"/>
      <c r="CG64" s="145"/>
      <c r="CH64" s="145"/>
      <c r="CI64" s="145"/>
      <c r="CJ64" s="145"/>
      <c r="CK64" s="145"/>
      <c r="CL64" s="145"/>
      <c r="CM64" s="145"/>
      <c r="CN64" s="145"/>
      <c r="CO64" s="145"/>
      <c r="CP64" s="145"/>
      <c r="CQ64" s="145"/>
      <c r="CR64" s="145"/>
      <c r="CS64" s="145"/>
      <c r="CT64" s="145"/>
      <c r="CU64" s="145"/>
      <c r="CV64" s="145"/>
      <c r="CW64" s="145"/>
      <c r="CX64" s="145"/>
      <c r="CY64" s="145"/>
      <c r="CZ64" s="145"/>
      <c r="DA64" s="145"/>
      <c r="DB64" s="145"/>
      <c r="DC64" s="145"/>
      <c r="DD64" s="145"/>
      <c r="DE64" s="145"/>
      <c r="DF64" s="145"/>
      <c r="DG64" s="145"/>
      <c r="DH64" s="145"/>
      <c r="DI64" s="145"/>
      <c r="DJ64" s="145"/>
      <c r="DK64" s="145"/>
      <c r="DL64" s="145"/>
      <c r="DM64" s="145"/>
      <c r="DN64" s="145"/>
      <c r="DO64" s="145"/>
      <c r="DP64" s="145"/>
      <c r="DQ64" s="145"/>
      <c r="DR64" s="145"/>
      <c r="DS64" s="145"/>
      <c r="DT64" s="145"/>
      <c r="DU64" s="145"/>
      <c r="DV64" s="145"/>
      <c r="DW64" s="145"/>
      <c r="DX64" s="145"/>
      <c r="DY64" s="145"/>
      <c r="DZ64" s="145"/>
      <c r="EA64" s="145"/>
      <c r="EB64" s="145"/>
      <c r="EC64" s="145"/>
      <c r="ED64" s="145"/>
      <c r="EE64" s="145"/>
      <c r="EF64" s="145"/>
      <c r="EG64" s="145"/>
      <c r="EH64" s="145"/>
      <c r="EI64" s="145"/>
      <c r="EJ64" s="145"/>
      <c r="EK64" s="145"/>
      <c r="EL64" s="145"/>
    </row>
    <row r="65" spans="1:142" s="8" customFormat="1" ht="18.75" customHeight="1" x14ac:dyDescent="0.25">
      <c r="A65" s="423" t="s">
        <v>5</v>
      </c>
      <c r="B65" s="426" t="s">
        <v>37</v>
      </c>
      <c r="C65" s="521" t="s">
        <v>19</v>
      </c>
      <c r="D65" s="183" t="s">
        <v>15</v>
      </c>
      <c r="E65" s="522">
        <f t="shared" si="18"/>
        <v>103286645</v>
      </c>
      <c r="F65" s="29">
        <f t="shared" ref="F65:I65" si="55">SUM(F66:F68)</f>
        <v>0</v>
      </c>
      <c r="G65" s="29"/>
      <c r="H65" s="29">
        <f t="shared" ref="H65" si="56">SUM(H66:H68)</f>
        <v>0</v>
      </c>
      <c r="I65" s="523">
        <f t="shared" si="55"/>
        <v>103286645</v>
      </c>
      <c r="J65" s="524">
        <f t="shared" si="19"/>
        <v>24788795</v>
      </c>
      <c r="K65" s="525">
        <f t="shared" ref="K65" si="57">SUM(K66:K68)</f>
        <v>0</v>
      </c>
      <c r="L65" s="525"/>
      <c r="M65" s="525">
        <f t="shared" ref="M65:N65" si="58">SUM(M66:M68)</f>
        <v>0</v>
      </c>
      <c r="N65" s="526">
        <f t="shared" si="58"/>
        <v>24788795</v>
      </c>
      <c r="O65" s="522">
        <f t="shared" si="15"/>
        <v>16401500.68</v>
      </c>
      <c r="P65" s="525">
        <f t="shared" ref="P65" si="59">SUM(P66:P68)</f>
        <v>0</v>
      </c>
      <c r="Q65" s="525"/>
      <c r="R65" s="525">
        <f t="shared" ref="R65:S65" si="60">SUM(R66:R68)</f>
        <v>0</v>
      </c>
      <c r="S65" s="523">
        <f t="shared" si="60"/>
        <v>16401500.68</v>
      </c>
      <c r="T65" s="527">
        <f t="shared" si="16"/>
        <v>15.879594772392888</v>
      </c>
      <c r="U65" s="528">
        <v>0</v>
      </c>
      <c r="V65" s="529">
        <f t="shared" ref="V65" si="61">SUM(V66:V68)</f>
        <v>0</v>
      </c>
      <c r="W65" s="529">
        <v>0</v>
      </c>
      <c r="X65" s="530">
        <f t="shared" si="29"/>
        <v>15.879594772392888</v>
      </c>
      <c r="AA65" s="68"/>
      <c r="AC65" s="145"/>
      <c r="AD65" s="145"/>
      <c r="AE65" s="145"/>
      <c r="AF65" s="145"/>
      <c r="AG65" s="145"/>
      <c r="AH65" s="145"/>
      <c r="AI65" s="145"/>
      <c r="AJ65" s="145"/>
      <c r="AK65" s="145"/>
      <c r="AL65" s="145"/>
      <c r="AM65" s="145"/>
      <c r="AN65" s="145"/>
      <c r="AO65" s="145"/>
      <c r="AP65" s="145"/>
      <c r="AQ65" s="145"/>
      <c r="AR65" s="145"/>
      <c r="AS65" s="145"/>
      <c r="AT65" s="145"/>
      <c r="AU65" s="145"/>
      <c r="AV65" s="145"/>
      <c r="AW65" s="145"/>
      <c r="AX65" s="145"/>
      <c r="AY65" s="145"/>
      <c r="AZ65" s="145"/>
      <c r="BA65" s="145"/>
      <c r="BB65" s="145"/>
      <c r="BC65" s="145"/>
      <c r="BD65" s="145"/>
      <c r="BE65" s="145"/>
      <c r="BF65" s="145"/>
      <c r="BG65" s="145"/>
      <c r="BH65" s="145"/>
      <c r="BI65" s="145"/>
      <c r="BJ65" s="145"/>
      <c r="BK65" s="145"/>
      <c r="BL65" s="145"/>
      <c r="BM65" s="145"/>
      <c r="BN65" s="145"/>
      <c r="BO65" s="145"/>
      <c r="BP65" s="145"/>
      <c r="BQ65" s="145"/>
      <c r="BR65" s="145"/>
      <c r="BS65" s="145"/>
      <c r="BT65" s="145"/>
      <c r="BU65" s="145"/>
      <c r="BV65" s="145"/>
      <c r="BW65" s="145"/>
      <c r="BX65" s="145"/>
      <c r="BY65" s="145"/>
      <c r="BZ65" s="145"/>
      <c r="CA65" s="145"/>
      <c r="CB65" s="145"/>
      <c r="CC65" s="145"/>
      <c r="CD65" s="145"/>
      <c r="CE65" s="145"/>
      <c r="CF65" s="145"/>
      <c r="CG65" s="145"/>
      <c r="CH65" s="145"/>
      <c r="CI65" s="145"/>
      <c r="CJ65" s="145"/>
      <c r="CK65" s="145"/>
      <c r="CL65" s="145"/>
      <c r="CM65" s="145"/>
      <c r="CN65" s="145"/>
      <c r="CO65" s="145"/>
      <c r="CP65" s="145"/>
      <c r="CQ65" s="145"/>
      <c r="CR65" s="145"/>
      <c r="CS65" s="145"/>
      <c r="CT65" s="145"/>
      <c r="CU65" s="145"/>
      <c r="CV65" s="145"/>
      <c r="CW65" s="145"/>
      <c r="CX65" s="145"/>
      <c r="CY65" s="145"/>
      <c r="CZ65" s="145"/>
      <c r="DA65" s="145"/>
      <c r="DB65" s="145"/>
      <c r="DC65" s="145"/>
      <c r="DD65" s="145"/>
      <c r="DE65" s="145"/>
      <c r="DF65" s="145"/>
      <c r="DG65" s="145"/>
      <c r="DH65" s="145"/>
      <c r="DI65" s="145"/>
      <c r="DJ65" s="145"/>
      <c r="DK65" s="145"/>
      <c r="DL65" s="145"/>
      <c r="DM65" s="145"/>
      <c r="DN65" s="145"/>
      <c r="DO65" s="145"/>
      <c r="DP65" s="145"/>
      <c r="DQ65" s="145"/>
      <c r="DR65" s="145"/>
      <c r="DS65" s="145"/>
      <c r="DT65" s="145"/>
      <c r="DU65" s="145"/>
      <c r="DV65" s="145"/>
      <c r="DW65" s="145"/>
      <c r="DX65" s="145"/>
      <c r="DY65" s="145"/>
      <c r="DZ65" s="145"/>
      <c r="EA65" s="145"/>
      <c r="EB65" s="145"/>
      <c r="EC65" s="145"/>
      <c r="ED65" s="145"/>
      <c r="EE65" s="145"/>
      <c r="EF65" s="145"/>
      <c r="EG65" s="145"/>
      <c r="EH65" s="145"/>
      <c r="EI65" s="145"/>
      <c r="EJ65" s="145"/>
      <c r="EK65" s="145"/>
      <c r="EL65" s="145"/>
    </row>
    <row r="66" spans="1:142" s="8" customFormat="1" ht="21" customHeight="1" x14ac:dyDescent="0.25">
      <c r="A66" s="424"/>
      <c r="B66" s="427"/>
      <c r="C66" s="531"/>
      <c r="D66" s="183" t="s">
        <v>20</v>
      </c>
      <c r="E66" s="522">
        <f t="shared" si="18"/>
        <v>0</v>
      </c>
      <c r="F66" s="29">
        <v>0</v>
      </c>
      <c r="G66" s="29"/>
      <c r="H66" s="29">
        <v>0</v>
      </c>
      <c r="I66" s="523">
        <v>0</v>
      </c>
      <c r="J66" s="524">
        <f t="shared" si="19"/>
        <v>0</v>
      </c>
      <c r="K66" s="525">
        <v>0</v>
      </c>
      <c r="L66" s="525"/>
      <c r="M66" s="525">
        <v>0</v>
      </c>
      <c r="N66" s="526">
        <v>0</v>
      </c>
      <c r="O66" s="522">
        <f t="shared" si="15"/>
        <v>0</v>
      </c>
      <c r="P66" s="525">
        <v>0</v>
      </c>
      <c r="Q66" s="525"/>
      <c r="R66" s="525">
        <v>0</v>
      </c>
      <c r="S66" s="523">
        <v>0</v>
      </c>
      <c r="T66" s="527">
        <f t="shared" si="16"/>
        <v>0</v>
      </c>
      <c r="U66" s="528">
        <v>0</v>
      </c>
      <c r="V66" s="529">
        <f t="shared" ref="V66" si="62">SUM(V67:V69)</f>
        <v>0</v>
      </c>
      <c r="W66" s="529">
        <v>0</v>
      </c>
      <c r="X66" s="530">
        <v>0</v>
      </c>
      <c r="AA66" s="68"/>
      <c r="AC66" s="145"/>
      <c r="AD66" s="145"/>
      <c r="AE66" s="145"/>
      <c r="AF66" s="145"/>
      <c r="AG66" s="145"/>
      <c r="AH66" s="145"/>
      <c r="AI66" s="145"/>
      <c r="AJ66" s="145"/>
      <c r="AK66" s="145"/>
      <c r="AL66" s="145"/>
      <c r="AM66" s="145"/>
      <c r="AN66" s="145"/>
      <c r="AO66" s="145"/>
      <c r="AP66" s="145"/>
      <c r="AQ66" s="145"/>
      <c r="AR66" s="145"/>
      <c r="AS66" s="145"/>
      <c r="AT66" s="145"/>
      <c r="AU66" s="145"/>
      <c r="AV66" s="145"/>
      <c r="AW66" s="145"/>
      <c r="AX66" s="145"/>
      <c r="AY66" s="145"/>
      <c r="AZ66" s="145"/>
      <c r="BA66" s="145"/>
      <c r="BB66" s="145"/>
      <c r="BC66" s="145"/>
      <c r="BD66" s="145"/>
      <c r="BE66" s="145"/>
      <c r="BF66" s="145"/>
      <c r="BG66" s="145"/>
      <c r="BH66" s="145"/>
      <c r="BI66" s="145"/>
      <c r="BJ66" s="145"/>
      <c r="BK66" s="145"/>
      <c r="BL66" s="145"/>
      <c r="BM66" s="145"/>
      <c r="BN66" s="145"/>
      <c r="BO66" s="145"/>
      <c r="BP66" s="145"/>
      <c r="BQ66" s="145"/>
      <c r="BR66" s="145"/>
      <c r="BS66" s="145"/>
      <c r="BT66" s="145"/>
      <c r="BU66" s="145"/>
      <c r="BV66" s="145"/>
      <c r="BW66" s="145"/>
      <c r="BX66" s="145"/>
      <c r="BY66" s="145"/>
      <c r="BZ66" s="145"/>
      <c r="CA66" s="145"/>
      <c r="CB66" s="145"/>
      <c r="CC66" s="145"/>
      <c r="CD66" s="145"/>
      <c r="CE66" s="145"/>
      <c r="CF66" s="145"/>
      <c r="CG66" s="145"/>
      <c r="CH66" s="145"/>
      <c r="CI66" s="145"/>
      <c r="CJ66" s="145"/>
      <c r="CK66" s="145"/>
      <c r="CL66" s="145"/>
      <c r="CM66" s="145"/>
      <c r="CN66" s="145"/>
      <c r="CO66" s="145"/>
      <c r="CP66" s="145"/>
      <c r="CQ66" s="145"/>
      <c r="CR66" s="145"/>
      <c r="CS66" s="145"/>
      <c r="CT66" s="145"/>
      <c r="CU66" s="145"/>
      <c r="CV66" s="145"/>
      <c r="CW66" s="145"/>
      <c r="CX66" s="145"/>
      <c r="CY66" s="145"/>
      <c r="CZ66" s="145"/>
      <c r="DA66" s="145"/>
      <c r="DB66" s="145"/>
      <c r="DC66" s="145"/>
      <c r="DD66" s="145"/>
      <c r="DE66" s="145"/>
      <c r="DF66" s="145"/>
      <c r="DG66" s="145"/>
      <c r="DH66" s="145"/>
      <c r="DI66" s="145"/>
      <c r="DJ66" s="145"/>
      <c r="DK66" s="145"/>
      <c r="DL66" s="145"/>
      <c r="DM66" s="145"/>
      <c r="DN66" s="145"/>
      <c r="DO66" s="145"/>
      <c r="DP66" s="145"/>
      <c r="DQ66" s="145"/>
      <c r="DR66" s="145"/>
      <c r="DS66" s="145"/>
      <c r="DT66" s="145"/>
      <c r="DU66" s="145"/>
      <c r="DV66" s="145"/>
      <c r="DW66" s="145"/>
      <c r="DX66" s="145"/>
      <c r="DY66" s="145"/>
      <c r="DZ66" s="145"/>
      <c r="EA66" s="145"/>
      <c r="EB66" s="145"/>
      <c r="EC66" s="145"/>
      <c r="ED66" s="145"/>
      <c r="EE66" s="145"/>
      <c r="EF66" s="145"/>
      <c r="EG66" s="145"/>
      <c r="EH66" s="145"/>
      <c r="EI66" s="145"/>
      <c r="EJ66" s="145"/>
      <c r="EK66" s="145"/>
      <c r="EL66" s="145"/>
    </row>
    <row r="67" spans="1:142" s="8" customFormat="1" ht="18" customHeight="1" x14ac:dyDescent="0.25">
      <c r="A67" s="424"/>
      <c r="B67" s="427"/>
      <c r="C67" s="531"/>
      <c r="D67" s="183" t="s">
        <v>8</v>
      </c>
      <c r="E67" s="522">
        <f t="shared" si="18"/>
        <v>103286645</v>
      </c>
      <c r="F67" s="29">
        <v>0</v>
      </c>
      <c r="G67" s="29"/>
      <c r="H67" s="29">
        <v>0</v>
      </c>
      <c r="I67" s="523">
        <v>103286645</v>
      </c>
      <c r="J67" s="524">
        <f t="shared" si="19"/>
        <v>24788795</v>
      </c>
      <c r="K67" s="525">
        <v>0</v>
      </c>
      <c r="L67" s="525"/>
      <c r="M67" s="525">
        <v>0</v>
      </c>
      <c r="N67" s="526">
        <v>24788795</v>
      </c>
      <c r="O67" s="522">
        <f t="shared" si="15"/>
        <v>16401500.68</v>
      </c>
      <c r="P67" s="525">
        <v>0</v>
      </c>
      <c r="Q67" s="525"/>
      <c r="R67" s="525">
        <v>0</v>
      </c>
      <c r="S67" s="523">
        <v>16401500.68</v>
      </c>
      <c r="T67" s="527">
        <f t="shared" si="16"/>
        <v>15.879594772392888</v>
      </c>
      <c r="U67" s="528">
        <v>0</v>
      </c>
      <c r="V67" s="529">
        <f t="shared" ref="V67" si="63">SUM(V68:V70)</f>
        <v>0</v>
      </c>
      <c r="W67" s="529">
        <v>0</v>
      </c>
      <c r="X67" s="530">
        <f t="shared" si="29"/>
        <v>15.879594772392888</v>
      </c>
      <c r="AA67" s="68"/>
      <c r="AC67" s="145"/>
      <c r="AD67" s="145"/>
      <c r="AE67" s="145"/>
      <c r="AF67" s="145"/>
      <c r="AG67" s="145"/>
      <c r="AH67" s="145"/>
      <c r="AI67" s="145"/>
      <c r="AJ67" s="145"/>
      <c r="AK67" s="145"/>
      <c r="AL67" s="145"/>
      <c r="AM67" s="145"/>
      <c r="AN67" s="145"/>
      <c r="AO67" s="145"/>
      <c r="AP67" s="145"/>
      <c r="AQ67" s="145"/>
      <c r="AR67" s="145"/>
      <c r="AS67" s="145"/>
      <c r="AT67" s="145"/>
      <c r="AU67" s="145"/>
      <c r="AV67" s="145"/>
      <c r="AW67" s="145"/>
      <c r="AX67" s="145"/>
      <c r="AY67" s="145"/>
      <c r="AZ67" s="145"/>
      <c r="BA67" s="145"/>
      <c r="BB67" s="145"/>
      <c r="BC67" s="145"/>
      <c r="BD67" s="145"/>
      <c r="BE67" s="145"/>
      <c r="BF67" s="145"/>
      <c r="BG67" s="145"/>
      <c r="BH67" s="145"/>
      <c r="BI67" s="145"/>
      <c r="BJ67" s="145"/>
      <c r="BK67" s="145"/>
      <c r="BL67" s="145"/>
      <c r="BM67" s="145"/>
      <c r="BN67" s="145"/>
      <c r="BO67" s="145"/>
      <c r="BP67" s="145"/>
      <c r="BQ67" s="145"/>
      <c r="BR67" s="145"/>
      <c r="BS67" s="145"/>
      <c r="BT67" s="145"/>
      <c r="BU67" s="145"/>
      <c r="BV67" s="145"/>
      <c r="BW67" s="145"/>
      <c r="BX67" s="145"/>
      <c r="BY67" s="145"/>
      <c r="BZ67" s="145"/>
      <c r="CA67" s="145"/>
      <c r="CB67" s="145"/>
      <c r="CC67" s="145"/>
      <c r="CD67" s="145"/>
      <c r="CE67" s="145"/>
      <c r="CF67" s="145"/>
      <c r="CG67" s="145"/>
      <c r="CH67" s="145"/>
      <c r="CI67" s="145"/>
      <c r="CJ67" s="145"/>
      <c r="CK67" s="145"/>
      <c r="CL67" s="145"/>
      <c r="CM67" s="145"/>
      <c r="CN67" s="145"/>
      <c r="CO67" s="145"/>
      <c r="CP67" s="145"/>
      <c r="CQ67" s="145"/>
      <c r="CR67" s="145"/>
      <c r="CS67" s="145"/>
      <c r="CT67" s="145"/>
      <c r="CU67" s="145"/>
      <c r="CV67" s="145"/>
      <c r="CW67" s="145"/>
      <c r="CX67" s="145"/>
      <c r="CY67" s="145"/>
      <c r="CZ67" s="145"/>
      <c r="DA67" s="145"/>
      <c r="DB67" s="145"/>
      <c r="DC67" s="145"/>
      <c r="DD67" s="145"/>
      <c r="DE67" s="145"/>
      <c r="DF67" s="145"/>
      <c r="DG67" s="145"/>
      <c r="DH67" s="145"/>
      <c r="DI67" s="145"/>
      <c r="DJ67" s="145"/>
      <c r="DK67" s="145"/>
      <c r="DL67" s="145"/>
      <c r="DM67" s="145"/>
      <c r="DN67" s="145"/>
      <c r="DO67" s="145"/>
      <c r="DP67" s="145"/>
      <c r="DQ67" s="145"/>
      <c r="DR67" s="145"/>
      <c r="DS67" s="145"/>
      <c r="DT67" s="145"/>
      <c r="DU67" s="145"/>
      <c r="DV67" s="145"/>
      <c r="DW67" s="145"/>
      <c r="DX67" s="145"/>
      <c r="DY67" s="145"/>
      <c r="DZ67" s="145"/>
      <c r="EA67" s="145"/>
      <c r="EB67" s="145"/>
      <c r="EC67" s="145"/>
      <c r="ED67" s="145"/>
      <c r="EE67" s="145"/>
      <c r="EF67" s="145"/>
      <c r="EG67" s="145"/>
      <c r="EH67" s="145"/>
      <c r="EI67" s="145"/>
      <c r="EJ67" s="145"/>
      <c r="EK67" s="145"/>
      <c r="EL67" s="145"/>
    </row>
    <row r="68" spans="1:142" s="8" customFormat="1" ht="24" customHeight="1" thickBot="1" x14ac:dyDescent="0.3">
      <c r="A68" s="424"/>
      <c r="B68" s="427"/>
      <c r="C68" s="532"/>
      <c r="D68" s="184" t="s">
        <v>21</v>
      </c>
      <c r="E68" s="533">
        <f t="shared" si="18"/>
        <v>0</v>
      </c>
      <c r="F68" s="46">
        <v>0</v>
      </c>
      <c r="G68" s="46"/>
      <c r="H68" s="46">
        <v>0</v>
      </c>
      <c r="I68" s="534">
        <v>0</v>
      </c>
      <c r="J68" s="535">
        <f t="shared" si="19"/>
        <v>0</v>
      </c>
      <c r="K68" s="536">
        <v>0</v>
      </c>
      <c r="L68" s="536"/>
      <c r="M68" s="536">
        <v>0</v>
      </c>
      <c r="N68" s="537">
        <v>0</v>
      </c>
      <c r="O68" s="533">
        <f t="shared" si="15"/>
        <v>0</v>
      </c>
      <c r="P68" s="536">
        <v>0</v>
      </c>
      <c r="Q68" s="536"/>
      <c r="R68" s="536">
        <v>0</v>
      </c>
      <c r="S68" s="534">
        <v>0</v>
      </c>
      <c r="T68" s="538">
        <f t="shared" si="16"/>
        <v>0</v>
      </c>
      <c r="U68" s="539">
        <v>0</v>
      </c>
      <c r="V68" s="540">
        <f t="shared" ref="V68" si="64">SUM(V69:V71)</f>
        <v>0</v>
      </c>
      <c r="W68" s="540">
        <v>0</v>
      </c>
      <c r="X68" s="541">
        <v>0</v>
      </c>
      <c r="AA68" s="68"/>
      <c r="AC68" s="145"/>
      <c r="AD68" s="145"/>
      <c r="AE68" s="145"/>
      <c r="AF68" s="145"/>
      <c r="AG68" s="145"/>
      <c r="AH68" s="145"/>
      <c r="AI68" s="145"/>
      <c r="AJ68" s="145"/>
      <c r="AK68" s="145"/>
      <c r="AL68" s="145"/>
      <c r="AM68" s="145"/>
      <c r="AN68" s="145"/>
      <c r="AO68" s="145"/>
      <c r="AP68" s="145"/>
      <c r="AQ68" s="145"/>
      <c r="AR68" s="145"/>
      <c r="AS68" s="145"/>
      <c r="AT68" s="145"/>
      <c r="AU68" s="145"/>
      <c r="AV68" s="145"/>
      <c r="AW68" s="145"/>
      <c r="AX68" s="145"/>
      <c r="AY68" s="145"/>
      <c r="AZ68" s="145"/>
      <c r="BA68" s="145"/>
      <c r="BB68" s="145"/>
      <c r="BC68" s="145"/>
      <c r="BD68" s="145"/>
      <c r="BE68" s="145"/>
      <c r="BF68" s="145"/>
      <c r="BG68" s="145"/>
      <c r="BH68" s="145"/>
      <c r="BI68" s="145"/>
      <c r="BJ68" s="145"/>
      <c r="BK68" s="145"/>
      <c r="BL68" s="145"/>
      <c r="BM68" s="145"/>
      <c r="BN68" s="145"/>
      <c r="BO68" s="145"/>
      <c r="BP68" s="145"/>
      <c r="BQ68" s="145"/>
      <c r="BR68" s="145"/>
      <c r="BS68" s="145"/>
      <c r="BT68" s="145"/>
      <c r="BU68" s="145"/>
      <c r="BV68" s="145"/>
      <c r="BW68" s="145"/>
      <c r="BX68" s="145"/>
      <c r="BY68" s="145"/>
      <c r="BZ68" s="145"/>
      <c r="CA68" s="145"/>
      <c r="CB68" s="145"/>
      <c r="CC68" s="145"/>
      <c r="CD68" s="145"/>
      <c r="CE68" s="145"/>
      <c r="CF68" s="145"/>
      <c r="CG68" s="145"/>
      <c r="CH68" s="145"/>
      <c r="CI68" s="145"/>
      <c r="CJ68" s="145"/>
      <c r="CK68" s="145"/>
      <c r="CL68" s="145"/>
      <c r="CM68" s="145"/>
      <c r="CN68" s="145"/>
      <c r="CO68" s="145"/>
      <c r="CP68" s="145"/>
      <c r="CQ68" s="145"/>
      <c r="CR68" s="145"/>
      <c r="CS68" s="145"/>
      <c r="CT68" s="145"/>
      <c r="CU68" s="145"/>
      <c r="CV68" s="145"/>
      <c r="CW68" s="145"/>
      <c r="CX68" s="145"/>
      <c r="CY68" s="145"/>
      <c r="CZ68" s="145"/>
      <c r="DA68" s="145"/>
      <c r="DB68" s="145"/>
      <c r="DC68" s="145"/>
      <c r="DD68" s="145"/>
      <c r="DE68" s="145"/>
      <c r="DF68" s="145"/>
      <c r="DG68" s="145"/>
      <c r="DH68" s="145"/>
      <c r="DI68" s="145"/>
      <c r="DJ68" s="145"/>
      <c r="DK68" s="145"/>
      <c r="DL68" s="145"/>
      <c r="DM68" s="145"/>
      <c r="DN68" s="145"/>
      <c r="DO68" s="145"/>
      <c r="DP68" s="145"/>
      <c r="DQ68" s="145"/>
      <c r="DR68" s="145"/>
      <c r="DS68" s="145"/>
      <c r="DT68" s="145"/>
      <c r="DU68" s="145"/>
      <c r="DV68" s="145"/>
      <c r="DW68" s="145"/>
      <c r="DX68" s="145"/>
      <c r="DY68" s="145"/>
      <c r="DZ68" s="145"/>
      <c r="EA68" s="145"/>
      <c r="EB68" s="145"/>
      <c r="EC68" s="145"/>
      <c r="ED68" s="145"/>
      <c r="EE68" s="145"/>
      <c r="EF68" s="145"/>
      <c r="EG68" s="145"/>
      <c r="EH68" s="145"/>
      <c r="EI68" s="145"/>
      <c r="EJ68" s="145"/>
      <c r="EK68" s="145"/>
      <c r="EL68" s="145"/>
    </row>
    <row r="69" spans="1:142" s="8" customFormat="1" ht="19.5" customHeight="1" x14ac:dyDescent="0.25">
      <c r="A69" s="438"/>
      <c r="B69" s="417" t="s">
        <v>38</v>
      </c>
      <c r="C69" s="449"/>
      <c r="D69" s="156" t="s">
        <v>15</v>
      </c>
      <c r="E69" s="178">
        <f>F69+G69+I69</f>
        <v>3702357008</v>
      </c>
      <c r="F69" s="48">
        <f t="shared" ref="F69:I69" si="65">SUM(F70:F72)</f>
        <v>2893561100</v>
      </c>
      <c r="G69" s="48"/>
      <c r="H69" s="48">
        <f t="shared" ref="H69" si="66">SUM(H70:H72)</f>
        <v>323671751</v>
      </c>
      <c r="I69" s="52">
        <f t="shared" si="65"/>
        <v>808795908</v>
      </c>
      <c r="J69" s="165">
        <f>K69+L69+N69</f>
        <v>657272701</v>
      </c>
      <c r="K69" s="48">
        <f t="shared" ref="K69" si="67">SUM(K70:K72)</f>
        <v>510065966</v>
      </c>
      <c r="L69" s="48"/>
      <c r="M69" s="48">
        <f t="shared" ref="M69:N69" si="68">SUM(M70:M72)</f>
        <v>80917940</v>
      </c>
      <c r="N69" s="195">
        <f t="shared" si="68"/>
        <v>147206735</v>
      </c>
      <c r="O69" s="185">
        <f>P69+Q69+S69</f>
        <v>311193856.04000002</v>
      </c>
      <c r="P69" s="48">
        <f t="shared" ref="P69" si="69">SUM(P70:P72)</f>
        <v>241100708.18000004</v>
      </c>
      <c r="Q69" s="48"/>
      <c r="R69" s="48">
        <f t="shared" ref="R69:S69" si="70">SUM(R70:R72)</f>
        <v>3867570</v>
      </c>
      <c r="S69" s="52">
        <f t="shared" si="70"/>
        <v>70093147.859999999</v>
      </c>
      <c r="T69" s="193">
        <f>O69/E69*100</f>
        <v>8.4052903425460261</v>
      </c>
      <c r="U69" s="75">
        <f>P69/F69*100</f>
        <v>8.3323178549780756</v>
      </c>
      <c r="V69" s="75">
        <f t="shared" ref="V69:V72" si="71">SUM(V70:V72)</f>
        <v>0</v>
      </c>
      <c r="W69" s="75">
        <f>R69/M69*100</f>
        <v>4.7796199458364859</v>
      </c>
      <c r="X69" s="76">
        <f>S69/I69*100</f>
        <v>8.6663578743031913</v>
      </c>
      <c r="AA69" s="68"/>
      <c r="AC69" s="145"/>
      <c r="AD69" s="145"/>
      <c r="AE69" s="145"/>
      <c r="AF69" s="145"/>
      <c r="AG69" s="145"/>
      <c r="AH69" s="145"/>
      <c r="AI69" s="145"/>
      <c r="AJ69" s="145"/>
      <c r="AK69" s="145"/>
      <c r="AL69" s="145"/>
      <c r="AM69" s="145"/>
      <c r="AN69" s="145"/>
      <c r="AO69" s="145"/>
      <c r="AP69" s="145"/>
      <c r="AQ69" s="145"/>
      <c r="AR69" s="145"/>
      <c r="AS69" s="145"/>
      <c r="AT69" s="145"/>
      <c r="AU69" s="145"/>
      <c r="AV69" s="145"/>
      <c r="AW69" s="145"/>
      <c r="AX69" s="145"/>
      <c r="AY69" s="145"/>
      <c r="AZ69" s="145"/>
      <c r="BA69" s="145"/>
      <c r="BB69" s="145"/>
      <c r="BC69" s="145"/>
      <c r="BD69" s="145"/>
      <c r="BE69" s="145"/>
      <c r="BF69" s="145"/>
      <c r="BG69" s="145"/>
      <c r="BH69" s="145"/>
      <c r="BI69" s="145"/>
      <c r="BJ69" s="145"/>
      <c r="BK69" s="145"/>
      <c r="BL69" s="145"/>
      <c r="BM69" s="145"/>
      <c r="BN69" s="145"/>
      <c r="BO69" s="145"/>
      <c r="BP69" s="145"/>
      <c r="BQ69" s="145"/>
      <c r="BR69" s="145"/>
      <c r="BS69" s="145"/>
      <c r="BT69" s="145"/>
      <c r="BU69" s="145"/>
      <c r="BV69" s="145"/>
      <c r="BW69" s="145"/>
      <c r="BX69" s="145"/>
      <c r="BY69" s="145"/>
      <c r="BZ69" s="145"/>
      <c r="CA69" s="145"/>
      <c r="CB69" s="145"/>
      <c r="CC69" s="145"/>
      <c r="CD69" s="145"/>
      <c r="CE69" s="145"/>
      <c r="CF69" s="145"/>
      <c r="CG69" s="145"/>
      <c r="CH69" s="145"/>
      <c r="CI69" s="145"/>
      <c r="CJ69" s="145"/>
      <c r="CK69" s="145"/>
      <c r="CL69" s="145"/>
      <c r="CM69" s="145"/>
      <c r="CN69" s="145"/>
      <c r="CO69" s="145"/>
      <c r="CP69" s="145"/>
      <c r="CQ69" s="145"/>
      <c r="CR69" s="145"/>
      <c r="CS69" s="145"/>
      <c r="CT69" s="145"/>
      <c r="CU69" s="145"/>
      <c r="CV69" s="145"/>
      <c r="CW69" s="145"/>
      <c r="CX69" s="145"/>
      <c r="CY69" s="145"/>
      <c r="CZ69" s="145"/>
      <c r="DA69" s="145"/>
      <c r="DB69" s="145"/>
      <c r="DC69" s="145"/>
      <c r="DD69" s="145"/>
      <c r="DE69" s="145"/>
      <c r="DF69" s="145"/>
      <c r="DG69" s="145"/>
      <c r="DH69" s="145"/>
      <c r="DI69" s="145"/>
      <c r="DJ69" s="145"/>
      <c r="DK69" s="145"/>
      <c r="DL69" s="145"/>
      <c r="DM69" s="145"/>
      <c r="DN69" s="145"/>
      <c r="DO69" s="145"/>
      <c r="DP69" s="145"/>
      <c r="DQ69" s="145"/>
      <c r="DR69" s="145"/>
      <c r="DS69" s="145"/>
      <c r="DT69" s="145"/>
      <c r="DU69" s="145"/>
      <c r="DV69" s="145"/>
      <c r="DW69" s="145"/>
      <c r="DX69" s="145"/>
      <c r="DY69" s="145"/>
      <c r="DZ69" s="145"/>
      <c r="EA69" s="145"/>
      <c r="EB69" s="145"/>
      <c r="EC69" s="145"/>
      <c r="ED69" s="145"/>
      <c r="EE69" s="145"/>
      <c r="EF69" s="145"/>
      <c r="EG69" s="145"/>
      <c r="EH69" s="145"/>
      <c r="EI69" s="145"/>
      <c r="EJ69" s="145"/>
      <c r="EK69" s="145"/>
      <c r="EL69" s="145"/>
    </row>
    <row r="70" spans="1:142" s="8" customFormat="1" ht="18" customHeight="1" x14ac:dyDescent="0.25">
      <c r="A70" s="439"/>
      <c r="B70" s="418"/>
      <c r="C70" s="450"/>
      <c r="D70" s="157" t="s">
        <v>20</v>
      </c>
      <c r="E70" s="179">
        <f t="shared" ref="E70:E72" si="72">F70+G70+I70</f>
        <v>2893561100</v>
      </c>
      <c r="F70" s="29">
        <f>F66+F63+F34+F30+F27+F9</f>
        <v>2893561100</v>
      </c>
      <c r="G70" s="29"/>
      <c r="H70" s="29">
        <f>H66+H63+H34+H30+H27+H9</f>
        <v>0</v>
      </c>
      <c r="I70" s="41">
        <f>I66+I63+I34+I30+I27+I9</f>
        <v>0</v>
      </c>
      <c r="J70" s="166">
        <f>K70+L70+N70</f>
        <v>510065966</v>
      </c>
      <c r="K70" s="29">
        <f>K66+K63+K34+K30+K27+K9</f>
        <v>510065966</v>
      </c>
      <c r="L70" s="29"/>
      <c r="M70" s="29">
        <f>M66+M63+M34+M30+M27+M9</f>
        <v>0</v>
      </c>
      <c r="N70" s="196">
        <f>N66+N63+N34+N30+N27+N9</f>
        <v>0</v>
      </c>
      <c r="O70" s="180">
        <f>P70+Q70+S70</f>
        <v>241100708.18000004</v>
      </c>
      <c r="P70" s="29">
        <f>P66+P63+P34+P30+P27+P9</f>
        <v>241100708.18000004</v>
      </c>
      <c r="Q70" s="29"/>
      <c r="R70" s="29">
        <f>R66+R63+R34+R30+R27+R9</f>
        <v>0</v>
      </c>
      <c r="S70" s="41">
        <f>S66+S63+S34+S30+S27+S9</f>
        <v>0</v>
      </c>
      <c r="T70" s="166">
        <f>O70/E70*100</f>
        <v>8.3323178549780756</v>
      </c>
      <c r="U70" s="29">
        <f>P70/F70*100</f>
        <v>8.3323178549780756</v>
      </c>
      <c r="V70" s="29">
        <f t="shared" si="71"/>
        <v>0</v>
      </c>
      <c r="W70" s="29">
        <v>0</v>
      </c>
      <c r="X70" s="41">
        <v>0</v>
      </c>
      <c r="AA70" s="68"/>
      <c r="AC70" s="145"/>
      <c r="AD70" s="145"/>
      <c r="AE70" s="145"/>
      <c r="AF70" s="145"/>
      <c r="AG70" s="145"/>
      <c r="AH70" s="145"/>
      <c r="AI70" s="145"/>
      <c r="AJ70" s="145"/>
      <c r="AK70" s="145"/>
      <c r="AL70" s="145"/>
      <c r="AM70" s="145"/>
      <c r="AN70" s="145"/>
      <c r="AO70" s="145"/>
      <c r="AP70" s="145"/>
      <c r="AQ70" s="145"/>
      <c r="AR70" s="145"/>
      <c r="AS70" s="145"/>
      <c r="AT70" s="145"/>
      <c r="AU70" s="145"/>
      <c r="AV70" s="145"/>
      <c r="AW70" s="145"/>
      <c r="AX70" s="145"/>
      <c r="AY70" s="145"/>
      <c r="AZ70" s="145"/>
      <c r="BA70" s="145"/>
      <c r="BB70" s="145"/>
      <c r="BC70" s="145"/>
      <c r="BD70" s="145"/>
      <c r="BE70" s="145"/>
      <c r="BF70" s="145"/>
      <c r="BG70" s="145"/>
      <c r="BH70" s="145"/>
      <c r="BI70" s="145"/>
      <c r="BJ70" s="145"/>
      <c r="BK70" s="145"/>
      <c r="BL70" s="145"/>
      <c r="BM70" s="145"/>
      <c r="BN70" s="145"/>
      <c r="BO70" s="145"/>
      <c r="BP70" s="145"/>
      <c r="BQ70" s="145"/>
      <c r="BR70" s="145"/>
      <c r="BS70" s="145"/>
      <c r="BT70" s="145"/>
      <c r="BU70" s="145"/>
      <c r="BV70" s="145"/>
      <c r="BW70" s="145"/>
      <c r="BX70" s="145"/>
      <c r="BY70" s="145"/>
      <c r="BZ70" s="145"/>
      <c r="CA70" s="145"/>
      <c r="CB70" s="145"/>
      <c r="CC70" s="145"/>
      <c r="CD70" s="145"/>
      <c r="CE70" s="145"/>
      <c r="CF70" s="145"/>
      <c r="CG70" s="145"/>
      <c r="CH70" s="145"/>
      <c r="CI70" s="145"/>
      <c r="CJ70" s="145"/>
      <c r="CK70" s="145"/>
      <c r="CL70" s="145"/>
      <c r="CM70" s="145"/>
      <c r="CN70" s="145"/>
      <c r="CO70" s="145"/>
      <c r="CP70" s="145"/>
      <c r="CQ70" s="145"/>
      <c r="CR70" s="145"/>
      <c r="CS70" s="145"/>
      <c r="CT70" s="145"/>
      <c r="CU70" s="145"/>
      <c r="CV70" s="145"/>
      <c r="CW70" s="145"/>
      <c r="CX70" s="145"/>
      <c r="CY70" s="145"/>
      <c r="CZ70" s="145"/>
      <c r="DA70" s="145"/>
      <c r="DB70" s="145"/>
      <c r="DC70" s="145"/>
      <c r="DD70" s="145"/>
      <c r="DE70" s="145"/>
      <c r="DF70" s="145"/>
      <c r="DG70" s="145"/>
      <c r="DH70" s="145"/>
      <c r="DI70" s="145"/>
      <c r="DJ70" s="145"/>
      <c r="DK70" s="145"/>
      <c r="DL70" s="145"/>
      <c r="DM70" s="145"/>
      <c r="DN70" s="145"/>
      <c r="DO70" s="145"/>
      <c r="DP70" s="145"/>
      <c r="DQ70" s="145"/>
      <c r="DR70" s="145"/>
      <c r="DS70" s="145"/>
      <c r="DT70" s="145"/>
      <c r="DU70" s="145"/>
      <c r="DV70" s="145"/>
      <c r="DW70" s="145"/>
      <c r="DX70" s="145"/>
      <c r="DY70" s="145"/>
      <c r="DZ70" s="145"/>
      <c r="EA70" s="145"/>
      <c r="EB70" s="145"/>
      <c r="EC70" s="145"/>
      <c r="ED70" s="145"/>
      <c r="EE70" s="145"/>
      <c r="EF70" s="145"/>
      <c r="EG70" s="145"/>
      <c r="EH70" s="145"/>
      <c r="EI70" s="145"/>
      <c r="EJ70" s="145"/>
      <c r="EK70" s="145"/>
      <c r="EL70" s="145"/>
    </row>
    <row r="71" spans="1:142" s="8" customFormat="1" ht="17.25" customHeight="1" x14ac:dyDescent="0.25">
      <c r="A71" s="439"/>
      <c r="B71" s="418"/>
      <c r="C71" s="450"/>
      <c r="D71" s="157" t="s">
        <v>8</v>
      </c>
      <c r="E71" s="180">
        <f t="shared" si="72"/>
        <v>808795908</v>
      </c>
      <c r="F71" s="29">
        <f>F67+F35+F31+F28+F10+F64</f>
        <v>0</v>
      </c>
      <c r="G71" s="29"/>
      <c r="H71" s="29">
        <f>H67+H35+H31+H28+H10+H64</f>
        <v>0</v>
      </c>
      <c r="I71" s="41">
        <f>I67+I35+I31+I28+I10+I64</f>
        <v>808795908</v>
      </c>
      <c r="J71" s="166">
        <f t="shared" ref="J71" si="73">K71+L71+M71+N71</f>
        <v>147206735</v>
      </c>
      <c r="K71" s="29">
        <f>K67+K35+K31+K28+K10+K64</f>
        <v>0</v>
      </c>
      <c r="L71" s="29"/>
      <c r="M71" s="29">
        <f>M67+M35+M31+M28+M10+M64</f>
        <v>0</v>
      </c>
      <c r="N71" s="196">
        <f>N67+N35+N31+N28+N10+N64</f>
        <v>147206735</v>
      </c>
      <c r="O71" s="180">
        <f t="shared" ref="O71" si="74">P71+Q71+R71+S71</f>
        <v>70093147.859999999</v>
      </c>
      <c r="P71" s="29">
        <f>P67+P35+P31+P28+P10+P64</f>
        <v>0</v>
      </c>
      <c r="Q71" s="29"/>
      <c r="R71" s="29">
        <f>R67+R35+R31+R28+R10+R64</f>
        <v>0</v>
      </c>
      <c r="S71" s="41">
        <f>S67+S35+S31+S28+S10+S64</f>
        <v>70093147.859999999</v>
      </c>
      <c r="T71" s="166">
        <f>O71/E71*100</f>
        <v>8.6663578743031913</v>
      </c>
      <c r="U71" s="29">
        <v>0</v>
      </c>
      <c r="V71" s="29">
        <f t="shared" si="71"/>
        <v>0</v>
      </c>
      <c r="W71" s="29">
        <v>0</v>
      </c>
      <c r="X71" s="41">
        <f>S71/I71*100</f>
        <v>8.6663578743031913</v>
      </c>
      <c r="AA71" s="70">
        <f>F70+I71-E35-E31</f>
        <v>3560239589</v>
      </c>
      <c r="AB71" s="73">
        <f>P69+S69-O33-O29</f>
        <v>311193856.04000002</v>
      </c>
      <c r="AC71" s="145"/>
      <c r="AD71" s="145"/>
      <c r="AE71" s="145"/>
      <c r="AF71" s="145"/>
      <c r="AG71" s="145"/>
      <c r="AH71" s="145"/>
      <c r="AI71" s="145"/>
      <c r="AJ71" s="145"/>
      <c r="AK71" s="145"/>
      <c r="AL71" s="145"/>
      <c r="AM71" s="145"/>
      <c r="AN71" s="145"/>
      <c r="AO71" s="145"/>
      <c r="AP71" s="145"/>
      <c r="AQ71" s="145"/>
      <c r="AR71" s="145"/>
      <c r="AS71" s="145"/>
      <c r="AT71" s="145"/>
      <c r="AU71" s="145"/>
      <c r="AV71" s="145"/>
      <c r="AW71" s="145"/>
      <c r="AX71" s="145"/>
      <c r="AY71" s="145"/>
      <c r="AZ71" s="145"/>
      <c r="BA71" s="145"/>
      <c r="BB71" s="145"/>
      <c r="BC71" s="145"/>
      <c r="BD71" s="145"/>
      <c r="BE71" s="145"/>
      <c r="BF71" s="145"/>
      <c r="BG71" s="145"/>
      <c r="BH71" s="145"/>
      <c r="BI71" s="145"/>
      <c r="BJ71" s="145"/>
      <c r="BK71" s="145"/>
      <c r="BL71" s="145"/>
      <c r="BM71" s="145"/>
      <c r="BN71" s="145"/>
      <c r="BO71" s="145"/>
      <c r="BP71" s="145"/>
      <c r="BQ71" s="145"/>
      <c r="BR71" s="145"/>
      <c r="BS71" s="145"/>
      <c r="BT71" s="145"/>
      <c r="BU71" s="145"/>
      <c r="BV71" s="145"/>
      <c r="BW71" s="145"/>
      <c r="BX71" s="145"/>
      <c r="BY71" s="145"/>
      <c r="BZ71" s="145"/>
      <c r="CA71" s="145"/>
      <c r="CB71" s="145"/>
      <c r="CC71" s="145"/>
      <c r="CD71" s="145"/>
      <c r="CE71" s="145"/>
      <c r="CF71" s="145"/>
      <c r="CG71" s="145"/>
      <c r="CH71" s="145"/>
      <c r="CI71" s="145"/>
      <c r="CJ71" s="145"/>
      <c r="CK71" s="145"/>
      <c r="CL71" s="145"/>
      <c r="CM71" s="145"/>
      <c r="CN71" s="145"/>
      <c r="CO71" s="145"/>
      <c r="CP71" s="145"/>
      <c r="CQ71" s="145"/>
      <c r="CR71" s="145"/>
      <c r="CS71" s="145"/>
      <c r="CT71" s="145"/>
      <c r="CU71" s="145"/>
      <c r="CV71" s="145"/>
      <c r="CW71" s="145"/>
      <c r="CX71" s="145"/>
      <c r="CY71" s="145"/>
      <c r="CZ71" s="145"/>
      <c r="DA71" s="145"/>
      <c r="DB71" s="145"/>
      <c r="DC71" s="145"/>
      <c r="DD71" s="145"/>
      <c r="DE71" s="145"/>
      <c r="DF71" s="145"/>
      <c r="DG71" s="145"/>
      <c r="DH71" s="145"/>
      <c r="DI71" s="145"/>
      <c r="DJ71" s="145"/>
      <c r="DK71" s="145"/>
      <c r="DL71" s="145"/>
      <c r="DM71" s="145"/>
      <c r="DN71" s="145"/>
      <c r="DO71" s="145"/>
      <c r="DP71" s="145"/>
      <c r="DQ71" s="145"/>
      <c r="DR71" s="145"/>
      <c r="DS71" s="145"/>
      <c r="DT71" s="145"/>
      <c r="DU71" s="145"/>
      <c r="DV71" s="145"/>
      <c r="DW71" s="145"/>
      <c r="DX71" s="145"/>
      <c r="DY71" s="145"/>
      <c r="DZ71" s="145"/>
      <c r="EA71" s="145"/>
      <c r="EB71" s="145"/>
      <c r="EC71" s="145"/>
      <c r="ED71" s="145"/>
      <c r="EE71" s="145"/>
      <c r="EF71" s="145"/>
      <c r="EG71" s="145"/>
      <c r="EH71" s="145"/>
      <c r="EI71" s="145"/>
      <c r="EJ71" s="145"/>
      <c r="EK71" s="145"/>
      <c r="EL71" s="145"/>
    </row>
    <row r="72" spans="1:142" s="8" customFormat="1" ht="18" customHeight="1" thickBot="1" x14ac:dyDescent="0.3">
      <c r="A72" s="440"/>
      <c r="B72" s="419"/>
      <c r="C72" s="451"/>
      <c r="D72" s="158" t="s">
        <v>21</v>
      </c>
      <c r="E72" s="181">
        <f t="shared" si="72"/>
        <v>0</v>
      </c>
      <c r="F72" s="46">
        <f>F21</f>
        <v>0</v>
      </c>
      <c r="G72" s="46"/>
      <c r="H72" s="46">
        <f>H21</f>
        <v>323671751</v>
      </c>
      <c r="I72" s="54">
        <f>I21</f>
        <v>0</v>
      </c>
      <c r="J72" s="167">
        <f>K72+L72+N72</f>
        <v>0</v>
      </c>
      <c r="K72" s="46">
        <f>K21</f>
        <v>0</v>
      </c>
      <c r="L72" s="46"/>
      <c r="M72" s="46">
        <f>M21</f>
        <v>80917940</v>
      </c>
      <c r="N72" s="197">
        <f>N21</f>
        <v>0</v>
      </c>
      <c r="O72" s="186">
        <f>P72+Q72+S72</f>
        <v>0</v>
      </c>
      <c r="P72" s="46">
        <f>P21</f>
        <v>0</v>
      </c>
      <c r="Q72" s="46"/>
      <c r="R72" s="46">
        <f>R21</f>
        <v>3867570</v>
      </c>
      <c r="S72" s="54">
        <f>S21</f>
        <v>0</v>
      </c>
      <c r="T72" s="194">
        <v>0</v>
      </c>
      <c r="U72" s="77">
        <v>0</v>
      </c>
      <c r="V72" s="77">
        <f t="shared" si="71"/>
        <v>0</v>
      </c>
      <c r="W72" s="77">
        <f t="shared" ref="W72" si="75">R72/M72*100</f>
        <v>4.7796199458364859</v>
      </c>
      <c r="X72" s="78">
        <v>0</v>
      </c>
      <c r="AA72" s="74"/>
      <c r="AB72" s="80"/>
      <c r="AC72" s="145"/>
      <c r="AD72" s="145"/>
      <c r="AE72" s="145"/>
      <c r="AF72" s="145"/>
      <c r="AG72" s="145"/>
      <c r="AH72" s="145"/>
      <c r="AI72" s="145"/>
      <c r="AJ72" s="145"/>
      <c r="AK72" s="145"/>
      <c r="AL72" s="145"/>
      <c r="AM72" s="145"/>
      <c r="AN72" s="145"/>
      <c r="AO72" s="145"/>
      <c r="AP72" s="145"/>
      <c r="AQ72" s="145"/>
      <c r="AR72" s="145"/>
      <c r="AS72" s="145"/>
      <c r="AT72" s="145"/>
      <c r="AU72" s="145"/>
      <c r="AV72" s="145"/>
      <c r="AW72" s="145"/>
      <c r="AX72" s="145"/>
      <c r="AY72" s="145"/>
      <c r="AZ72" s="145"/>
      <c r="BA72" s="145"/>
      <c r="BB72" s="145"/>
      <c r="BC72" s="145"/>
      <c r="BD72" s="145"/>
      <c r="BE72" s="145"/>
      <c r="BF72" s="145"/>
      <c r="BG72" s="145"/>
      <c r="BH72" s="145"/>
      <c r="BI72" s="145"/>
      <c r="BJ72" s="145"/>
      <c r="BK72" s="145"/>
      <c r="BL72" s="145"/>
      <c r="BM72" s="145"/>
      <c r="BN72" s="145"/>
      <c r="BO72" s="145"/>
      <c r="BP72" s="145"/>
      <c r="BQ72" s="145"/>
      <c r="BR72" s="145"/>
      <c r="BS72" s="145"/>
      <c r="BT72" s="145"/>
      <c r="BU72" s="145"/>
      <c r="BV72" s="145"/>
      <c r="BW72" s="145"/>
      <c r="BX72" s="145"/>
      <c r="BY72" s="145"/>
      <c r="BZ72" s="145"/>
      <c r="CA72" s="145"/>
      <c r="CB72" s="145"/>
      <c r="CC72" s="145"/>
      <c r="CD72" s="145"/>
      <c r="CE72" s="145"/>
      <c r="CF72" s="145"/>
      <c r="CG72" s="145"/>
      <c r="CH72" s="145"/>
      <c r="CI72" s="145"/>
      <c r="CJ72" s="145"/>
      <c r="CK72" s="145"/>
      <c r="CL72" s="145"/>
      <c r="CM72" s="145"/>
      <c r="CN72" s="145"/>
      <c r="CO72" s="145"/>
      <c r="CP72" s="145"/>
      <c r="CQ72" s="145"/>
      <c r="CR72" s="145"/>
      <c r="CS72" s="145"/>
      <c r="CT72" s="145"/>
      <c r="CU72" s="145"/>
      <c r="CV72" s="145"/>
      <c r="CW72" s="145"/>
      <c r="CX72" s="145"/>
      <c r="CY72" s="145"/>
      <c r="CZ72" s="145"/>
      <c r="DA72" s="145"/>
      <c r="DB72" s="145"/>
      <c r="DC72" s="145"/>
      <c r="DD72" s="145"/>
      <c r="DE72" s="145"/>
      <c r="DF72" s="145"/>
      <c r="DG72" s="145"/>
      <c r="DH72" s="145"/>
      <c r="DI72" s="145"/>
      <c r="DJ72" s="145"/>
      <c r="DK72" s="145"/>
      <c r="DL72" s="145"/>
      <c r="DM72" s="145"/>
      <c r="DN72" s="145"/>
      <c r="DO72" s="145"/>
      <c r="DP72" s="145"/>
      <c r="DQ72" s="145"/>
      <c r="DR72" s="145"/>
      <c r="DS72" s="145"/>
      <c r="DT72" s="145"/>
      <c r="DU72" s="145"/>
      <c r="DV72" s="145"/>
      <c r="DW72" s="145"/>
      <c r="DX72" s="145"/>
      <c r="DY72" s="145"/>
      <c r="DZ72" s="145"/>
      <c r="EA72" s="145"/>
      <c r="EB72" s="145"/>
      <c r="EC72" s="145"/>
      <c r="ED72" s="145"/>
      <c r="EE72" s="145"/>
      <c r="EF72" s="145"/>
      <c r="EG72" s="145"/>
      <c r="EH72" s="145"/>
      <c r="EI72" s="145"/>
      <c r="EJ72" s="145"/>
      <c r="EK72" s="145"/>
      <c r="EL72" s="145"/>
    </row>
    <row r="73" spans="1:142" s="8" customFormat="1" ht="17.25" customHeight="1" thickBot="1" x14ac:dyDescent="0.3">
      <c r="A73" s="399" t="s">
        <v>39</v>
      </c>
      <c r="B73" s="400"/>
      <c r="C73" s="400"/>
      <c r="D73" s="400"/>
      <c r="E73" s="400"/>
      <c r="F73" s="400"/>
      <c r="G73" s="400"/>
      <c r="H73" s="400"/>
      <c r="I73" s="400"/>
      <c r="J73" s="400"/>
      <c r="K73" s="400"/>
      <c r="L73" s="400"/>
      <c r="M73" s="400"/>
      <c r="N73" s="400"/>
      <c r="O73" s="400"/>
      <c r="P73" s="400"/>
      <c r="Q73" s="400"/>
      <c r="R73" s="400"/>
      <c r="S73" s="400"/>
      <c r="T73" s="400"/>
      <c r="U73" s="400"/>
      <c r="V73" s="400"/>
      <c r="W73" s="400"/>
      <c r="X73" s="401"/>
      <c r="AA73" s="74"/>
      <c r="AC73" s="145"/>
      <c r="AD73" s="145"/>
      <c r="AE73" s="145"/>
      <c r="AF73" s="145"/>
      <c r="AG73" s="145"/>
      <c r="AH73" s="145"/>
      <c r="AI73" s="145"/>
      <c r="AJ73" s="145"/>
      <c r="AK73" s="145"/>
      <c r="AL73" s="145"/>
      <c r="AM73" s="145"/>
      <c r="AN73" s="145"/>
      <c r="AO73" s="145"/>
      <c r="AP73" s="145"/>
      <c r="AQ73" s="145"/>
      <c r="AR73" s="145"/>
      <c r="AS73" s="145"/>
      <c r="AT73" s="145"/>
      <c r="AU73" s="145"/>
      <c r="AV73" s="145"/>
      <c r="AW73" s="145"/>
      <c r="AX73" s="145"/>
      <c r="AY73" s="145"/>
      <c r="AZ73" s="145"/>
      <c r="BA73" s="145"/>
      <c r="BB73" s="145"/>
      <c r="BC73" s="145"/>
      <c r="BD73" s="145"/>
      <c r="BE73" s="145"/>
      <c r="BF73" s="145"/>
      <c r="BG73" s="145"/>
      <c r="BH73" s="145"/>
      <c r="BI73" s="145"/>
      <c r="BJ73" s="145"/>
      <c r="BK73" s="145"/>
      <c r="BL73" s="145"/>
      <c r="BM73" s="145"/>
      <c r="BN73" s="145"/>
      <c r="BO73" s="145"/>
      <c r="BP73" s="145"/>
      <c r="BQ73" s="145"/>
      <c r="BR73" s="145"/>
      <c r="BS73" s="145"/>
      <c r="BT73" s="145"/>
      <c r="BU73" s="145"/>
      <c r="BV73" s="145"/>
      <c r="BW73" s="145"/>
      <c r="BX73" s="145"/>
      <c r="BY73" s="145"/>
      <c r="BZ73" s="145"/>
      <c r="CA73" s="145"/>
      <c r="CB73" s="145"/>
      <c r="CC73" s="145"/>
      <c r="CD73" s="145"/>
      <c r="CE73" s="145"/>
      <c r="CF73" s="145"/>
      <c r="CG73" s="145"/>
      <c r="CH73" s="145"/>
      <c r="CI73" s="145"/>
      <c r="CJ73" s="145"/>
      <c r="CK73" s="145"/>
      <c r="CL73" s="145"/>
      <c r="CM73" s="145"/>
      <c r="CN73" s="145"/>
      <c r="CO73" s="145"/>
      <c r="CP73" s="145"/>
      <c r="CQ73" s="145"/>
      <c r="CR73" s="145"/>
      <c r="CS73" s="145"/>
      <c r="CT73" s="145"/>
      <c r="CU73" s="145"/>
      <c r="CV73" s="145"/>
      <c r="CW73" s="145"/>
      <c r="CX73" s="145"/>
      <c r="CY73" s="145"/>
      <c r="CZ73" s="145"/>
      <c r="DA73" s="145"/>
      <c r="DB73" s="145"/>
      <c r="DC73" s="145"/>
      <c r="DD73" s="145"/>
      <c r="DE73" s="145"/>
      <c r="DF73" s="145"/>
      <c r="DG73" s="145"/>
      <c r="DH73" s="145"/>
      <c r="DI73" s="145"/>
      <c r="DJ73" s="145"/>
      <c r="DK73" s="145"/>
      <c r="DL73" s="145"/>
      <c r="DM73" s="145"/>
      <c r="DN73" s="145"/>
      <c r="DO73" s="145"/>
      <c r="DP73" s="145"/>
      <c r="DQ73" s="145"/>
      <c r="DR73" s="145"/>
      <c r="DS73" s="145"/>
      <c r="DT73" s="145"/>
      <c r="DU73" s="145"/>
      <c r="DV73" s="145"/>
      <c r="DW73" s="145"/>
      <c r="DX73" s="145"/>
      <c r="DY73" s="145"/>
      <c r="DZ73" s="145"/>
      <c r="EA73" s="145"/>
      <c r="EB73" s="145"/>
      <c r="EC73" s="145"/>
      <c r="ED73" s="145"/>
      <c r="EE73" s="145"/>
      <c r="EF73" s="145"/>
      <c r="EG73" s="145"/>
      <c r="EH73" s="145"/>
      <c r="EI73" s="145"/>
      <c r="EJ73" s="145"/>
      <c r="EK73" s="145"/>
      <c r="EL73" s="145"/>
    </row>
    <row r="74" spans="1:142" s="8" customFormat="1" ht="15" customHeight="1" x14ac:dyDescent="0.25">
      <c r="A74" s="423" t="s">
        <v>40</v>
      </c>
      <c r="B74" s="432" t="s">
        <v>41</v>
      </c>
      <c r="C74" s="435" t="s">
        <v>19</v>
      </c>
      <c r="D74" s="182" t="s">
        <v>15</v>
      </c>
      <c r="E74" s="185">
        <f t="shared" ref="E74:F74" si="76">SUM(E75:E77)</f>
        <v>2874200</v>
      </c>
      <c r="F74" s="48">
        <f t="shared" si="76"/>
        <v>2874200</v>
      </c>
      <c r="G74" s="48"/>
      <c r="H74" s="48">
        <f t="shared" ref="H74:P74" si="77">SUM(H75:H77)</f>
        <v>0</v>
      </c>
      <c r="I74" s="52">
        <f t="shared" si="77"/>
        <v>0</v>
      </c>
      <c r="J74" s="165">
        <f t="shared" si="77"/>
        <v>0</v>
      </c>
      <c r="K74" s="48">
        <f t="shared" si="77"/>
        <v>0</v>
      </c>
      <c r="L74" s="48"/>
      <c r="M74" s="48">
        <f t="shared" ref="M74:N74" si="78">SUM(M75:M77)</f>
        <v>0</v>
      </c>
      <c r="N74" s="195">
        <f t="shared" si="78"/>
        <v>0</v>
      </c>
      <c r="O74" s="185">
        <f t="shared" si="77"/>
        <v>0</v>
      </c>
      <c r="P74" s="48">
        <f t="shared" si="77"/>
        <v>0</v>
      </c>
      <c r="Q74" s="48"/>
      <c r="R74" s="48">
        <f t="shared" ref="R74:U74" si="79">SUM(R75:R77)</f>
        <v>0</v>
      </c>
      <c r="S74" s="52">
        <f t="shared" si="79"/>
        <v>0</v>
      </c>
      <c r="T74" s="165">
        <f t="shared" si="79"/>
        <v>0</v>
      </c>
      <c r="U74" s="48">
        <f t="shared" si="79"/>
        <v>0</v>
      </c>
      <c r="V74" s="48"/>
      <c r="W74" s="48">
        <f t="shared" ref="W74:X74" si="80">SUM(W75:W77)</f>
        <v>0</v>
      </c>
      <c r="X74" s="52">
        <f t="shared" si="80"/>
        <v>0</v>
      </c>
      <c r="AA74" s="68"/>
      <c r="AC74" s="145"/>
      <c r="AD74" s="145"/>
      <c r="AE74" s="145"/>
      <c r="AF74" s="145"/>
      <c r="AG74" s="145"/>
      <c r="AH74" s="145"/>
      <c r="AI74" s="145"/>
      <c r="AJ74" s="145"/>
      <c r="AK74" s="145"/>
      <c r="AL74" s="145"/>
      <c r="AM74" s="145"/>
      <c r="AN74" s="145"/>
      <c r="AO74" s="145"/>
      <c r="AP74" s="145"/>
      <c r="AQ74" s="145"/>
      <c r="AR74" s="145"/>
      <c r="AS74" s="145"/>
      <c r="AT74" s="145"/>
      <c r="AU74" s="145"/>
      <c r="AV74" s="145"/>
      <c r="AW74" s="145"/>
      <c r="AX74" s="145"/>
      <c r="AY74" s="145"/>
      <c r="AZ74" s="145"/>
      <c r="BA74" s="145"/>
      <c r="BB74" s="145"/>
      <c r="BC74" s="145"/>
      <c r="BD74" s="145"/>
      <c r="BE74" s="145"/>
      <c r="BF74" s="145"/>
      <c r="BG74" s="145"/>
      <c r="BH74" s="145"/>
      <c r="BI74" s="145"/>
      <c r="BJ74" s="145"/>
      <c r="BK74" s="145"/>
      <c r="BL74" s="145"/>
      <c r="BM74" s="145"/>
      <c r="BN74" s="145"/>
      <c r="BO74" s="145"/>
      <c r="BP74" s="145"/>
      <c r="BQ74" s="145"/>
      <c r="BR74" s="145"/>
      <c r="BS74" s="145"/>
      <c r="BT74" s="145"/>
      <c r="BU74" s="145"/>
      <c r="BV74" s="145"/>
      <c r="BW74" s="145"/>
      <c r="BX74" s="145"/>
      <c r="BY74" s="145"/>
      <c r="BZ74" s="145"/>
      <c r="CA74" s="145"/>
      <c r="CB74" s="145"/>
      <c r="CC74" s="145"/>
      <c r="CD74" s="145"/>
      <c r="CE74" s="145"/>
      <c r="CF74" s="145"/>
      <c r="CG74" s="145"/>
      <c r="CH74" s="145"/>
      <c r="CI74" s="145"/>
      <c r="CJ74" s="145"/>
      <c r="CK74" s="145"/>
      <c r="CL74" s="145"/>
      <c r="CM74" s="145"/>
      <c r="CN74" s="145"/>
      <c r="CO74" s="145"/>
      <c r="CP74" s="145"/>
      <c r="CQ74" s="145"/>
      <c r="CR74" s="145"/>
      <c r="CS74" s="145"/>
      <c r="CT74" s="145"/>
      <c r="CU74" s="145"/>
      <c r="CV74" s="145"/>
      <c r="CW74" s="145"/>
      <c r="CX74" s="145"/>
      <c r="CY74" s="145"/>
      <c r="CZ74" s="145"/>
      <c r="DA74" s="145"/>
      <c r="DB74" s="145"/>
      <c r="DC74" s="145"/>
      <c r="DD74" s="145"/>
      <c r="DE74" s="145"/>
      <c r="DF74" s="145"/>
      <c r="DG74" s="145"/>
      <c r="DH74" s="145"/>
      <c r="DI74" s="145"/>
      <c r="DJ74" s="145"/>
      <c r="DK74" s="145"/>
      <c r="DL74" s="145"/>
      <c r="DM74" s="145"/>
      <c r="DN74" s="145"/>
      <c r="DO74" s="145"/>
      <c r="DP74" s="145"/>
      <c r="DQ74" s="145"/>
      <c r="DR74" s="145"/>
      <c r="DS74" s="145"/>
      <c r="DT74" s="145"/>
      <c r="DU74" s="145"/>
      <c r="DV74" s="145"/>
      <c r="DW74" s="145"/>
      <c r="DX74" s="145"/>
      <c r="DY74" s="145"/>
      <c r="DZ74" s="145"/>
      <c r="EA74" s="145"/>
      <c r="EB74" s="145"/>
      <c r="EC74" s="145"/>
      <c r="ED74" s="145"/>
      <c r="EE74" s="145"/>
      <c r="EF74" s="145"/>
      <c r="EG74" s="145"/>
      <c r="EH74" s="145"/>
      <c r="EI74" s="145"/>
      <c r="EJ74" s="145"/>
      <c r="EK74" s="145"/>
      <c r="EL74" s="145"/>
    </row>
    <row r="75" spans="1:142" s="8" customFormat="1" ht="21.75" customHeight="1" x14ac:dyDescent="0.25">
      <c r="A75" s="424"/>
      <c r="B75" s="433"/>
      <c r="C75" s="436"/>
      <c r="D75" s="183" t="s">
        <v>20</v>
      </c>
      <c r="E75" s="180">
        <f>F75+G75+H75+I75</f>
        <v>2874200</v>
      </c>
      <c r="F75" s="29">
        <f>F78+F79</f>
        <v>2874200</v>
      </c>
      <c r="G75" s="29">
        <f t="shared" ref="G75:I75" si="81">G78+G79</f>
        <v>0</v>
      </c>
      <c r="H75" s="29">
        <f t="shared" si="81"/>
        <v>0</v>
      </c>
      <c r="I75" s="41">
        <f t="shared" si="81"/>
        <v>0</v>
      </c>
      <c r="J75" s="166">
        <f>K75+L75+M75+N75</f>
        <v>0</v>
      </c>
      <c r="K75" s="29">
        <v>0</v>
      </c>
      <c r="L75" s="29"/>
      <c r="M75" s="29">
        <v>0</v>
      </c>
      <c r="N75" s="196">
        <v>0</v>
      </c>
      <c r="O75" s="180">
        <f>P75+Q75+R75+S75</f>
        <v>0</v>
      </c>
      <c r="P75" s="29">
        <v>0</v>
      </c>
      <c r="Q75" s="29"/>
      <c r="R75" s="29">
        <v>0</v>
      </c>
      <c r="S75" s="41">
        <v>0</v>
      </c>
      <c r="T75" s="166">
        <f>U75+V75+W75+X75</f>
        <v>0</v>
      </c>
      <c r="U75" s="29">
        <v>0</v>
      </c>
      <c r="V75" s="29"/>
      <c r="W75" s="29">
        <v>0</v>
      </c>
      <c r="X75" s="41">
        <v>0</v>
      </c>
      <c r="AA75" s="68"/>
      <c r="AC75" s="145"/>
      <c r="AD75" s="145"/>
      <c r="AE75" s="145"/>
      <c r="AF75" s="145"/>
      <c r="AG75" s="145"/>
      <c r="AH75" s="145"/>
      <c r="AI75" s="145"/>
      <c r="AJ75" s="145"/>
      <c r="AK75" s="145"/>
      <c r="AL75" s="145"/>
      <c r="AM75" s="145"/>
      <c r="AN75" s="145"/>
      <c r="AO75" s="145"/>
      <c r="AP75" s="145"/>
      <c r="AQ75" s="145"/>
      <c r="AR75" s="145"/>
      <c r="AS75" s="145"/>
      <c r="AT75" s="145"/>
      <c r="AU75" s="145"/>
      <c r="AV75" s="145"/>
      <c r="AW75" s="145"/>
      <c r="AX75" s="145"/>
      <c r="AY75" s="145"/>
      <c r="AZ75" s="145"/>
      <c r="BA75" s="145"/>
      <c r="BB75" s="145"/>
      <c r="BC75" s="145"/>
      <c r="BD75" s="145"/>
      <c r="BE75" s="145"/>
      <c r="BF75" s="145"/>
      <c r="BG75" s="145"/>
      <c r="BH75" s="145"/>
      <c r="BI75" s="145"/>
      <c r="BJ75" s="145"/>
      <c r="BK75" s="145"/>
      <c r="BL75" s="145"/>
      <c r="BM75" s="145"/>
      <c r="BN75" s="145"/>
      <c r="BO75" s="145"/>
      <c r="BP75" s="145"/>
      <c r="BQ75" s="145"/>
      <c r="BR75" s="145"/>
      <c r="BS75" s="145"/>
      <c r="BT75" s="145"/>
      <c r="BU75" s="145"/>
      <c r="BV75" s="145"/>
      <c r="BW75" s="145"/>
      <c r="BX75" s="145"/>
      <c r="BY75" s="145"/>
      <c r="BZ75" s="145"/>
      <c r="CA75" s="145"/>
      <c r="CB75" s="145"/>
      <c r="CC75" s="145"/>
      <c r="CD75" s="145"/>
      <c r="CE75" s="145"/>
      <c r="CF75" s="145"/>
      <c r="CG75" s="145"/>
      <c r="CH75" s="145"/>
      <c r="CI75" s="145"/>
      <c r="CJ75" s="145"/>
      <c r="CK75" s="145"/>
      <c r="CL75" s="145"/>
      <c r="CM75" s="145"/>
      <c r="CN75" s="145"/>
      <c r="CO75" s="145"/>
      <c r="CP75" s="145"/>
      <c r="CQ75" s="145"/>
      <c r="CR75" s="145"/>
      <c r="CS75" s="145"/>
      <c r="CT75" s="145"/>
      <c r="CU75" s="145"/>
      <c r="CV75" s="145"/>
      <c r="CW75" s="145"/>
      <c r="CX75" s="145"/>
      <c r="CY75" s="145"/>
      <c r="CZ75" s="145"/>
      <c r="DA75" s="145"/>
      <c r="DB75" s="145"/>
      <c r="DC75" s="145"/>
      <c r="DD75" s="145"/>
      <c r="DE75" s="145"/>
      <c r="DF75" s="145"/>
      <c r="DG75" s="145"/>
      <c r="DH75" s="145"/>
      <c r="DI75" s="145"/>
      <c r="DJ75" s="145"/>
      <c r="DK75" s="145"/>
      <c r="DL75" s="145"/>
      <c r="DM75" s="145"/>
      <c r="DN75" s="145"/>
      <c r="DO75" s="145"/>
      <c r="DP75" s="145"/>
      <c r="DQ75" s="145"/>
      <c r="DR75" s="145"/>
      <c r="DS75" s="145"/>
      <c r="DT75" s="145"/>
      <c r="DU75" s="145"/>
      <c r="DV75" s="145"/>
      <c r="DW75" s="145"/>
      <c r="DX75" s="145"/>
      <c r="DY75" s="145"/>
      <c r="DZ75" s="145"/>
      <c r="EA75" s="145"/>
      <c r="EB75" s="145"/>
      <c r="EC75" s="145"/>
      <c r="ED75" s="145"/>
      <c r="EE75" s="145"/>
      <c r="EF75" s="145"/>
      <c r="EG75" s="145"/>
      <c r="EH75" s="145"/>
      <c r="EI75" s="145"/>
      <c r="EJ75" s="145"/>
      <c r="EK75" s="145"/>
      <c r="EL75" s="145"/>
    </row>
    <row r="76" spans="1:142" s="8" customFormat="1" ht="21.75" customHeight="1" x14ac:dyDescent="0.25">
      <c r="A76" s="424"/>
      <c r="B76" s="433"/>
      <c r="C76" s="436"/>
      <c r="D76" s="183" t="s">
        <v>8</v>
      </c>
      <c r="E76" s="180">
        <f t="shared" ref="E76:E83" si="82">F76+G76+H76+I76</f>
        <v>0</v>
      </c>
      <c r="F76" s="29">
        <v>0</v>
      </c>
      <c r="G76" s="29"/>
      <c r="H76" s="29">
        <v>0</v>
      </c>
      <c r="I76" s="41">
        <v>0</v>
      </c>
      <c r="J76" s="166">
        <f t="shared" ref="J76:J83" si="83">K76+L76+M76+N76</f>
        <v>0</v>
      </c>
      <c r="K76" s="29">
        <v>0</v>
      </c>
      <c r="L76" s="29"/>
      <c r="M76" s="29">
        <v>0</v>
      </c>
      <c r="N76" s="196">
        <v>0</v>
      </c>
      <c r="O76" s="180">
        <f t="shared" ref="O76:O83" si="84">P76+Q76+R76+S76</f>
        <v>0</v>
      </c>
      <c r="P76" s="29">
        <v>0</v>
      </c>
      <c r="Q76" s="29"/>
      <c r="R76" s="29">
        <v>0</v>
      </c>
      <c r="S76" s="41">
        <v>0</v>
      </c>
      <c r="T76" s="166">
        <f t="shared" ref="T76:T83" si="85">U76+V76+W76+X76</f>
        <v>0</v>
      </c>
      <c r="U76" s="29">
        <v>0</v>
      </c>
      <c r="V76" s="29"/>
      <c r="W76" s="29">
        <v>0</v>
      </c>
      <c r="X76" s="41">
        <v>0</v>
      </c>
      <c r="AA76" s="68"/>
      <c r="AC76" s="145"/>
      <c r="AD76" s="145"/>
      <c r="AE76" s="145"/>
      <c r="AF76" s="145"/>
      <c r="AG76" s="145"/>
      <c r="AH76" s="145"/>
      <c r="AI76" s="145"/>
      <c r="AJ76" s="145"/>
      <c r="AK76" s="145"/>
      <c r="AL76" s="145"/>
      <c r="AM76" s="145"/>
      <c r="AN76" s="145"/>
      <c r="AO76" s="145"/>
      <c r="AP76" s="145"/>
      <c r="AQ76" s="145"/>
      <c r="AR76" s="145"/>
      <c r="AS76" s="145"/>
      <c r="AT76" s="145"/>
      <c r="AU76" s="145"/>
      <c r="AV76" s="145"/>
      <c r="AW76" s="145"/>
      <c r="AX76" s="145"/>
      <c r="AY76" s="145"/>
      <c r="AZ76" s="145"/>
      <c r="BA76" s="145"/>
      <c r="BB76" s="145"/>
      <c r="BC76" s="145"/>
      <c r="BD76" s="145"/>
      <c r="BE76" s="145"/>
      <c r="BF76" s="145"/>
      <c r="BG76" s="145"/>
      <c r="BH76" s="145"/>
      <c r="BI76" s="145"/>
      <c r="BJ76" s="145"/>
      <c r="BK76" s="145"/>
      <c r="BL76" s="145"/>
      <c r="BM76" s="145"/>
      <c r="BN76" s="145"/>
      <c r="BO76" s="145"/>
      <c r="BP76" s="145"/>
      <c r="BQ76" s="145"/>
      <c r="BR76" s="145"/>
      <c r="BS76" s="145"/>
      <c r="BT76" s="145"/>
      <c r="BU76" s="145"/>
      <c r="BV76" s="145"/>
      <c r="BW76" s="145"/>
      <c r="BX76" s="145"/>
      <c r="BY76" s="145"/>
      <c r="BZ76" s="145"/>
      <c r="CA76" s="145"/>
      <c r="CB76" s="145"/>
      <c r="CC76" s="145"/>
      <c r="CD76" s="145"/>
      <c r="CE76" s="145"/>
      <c r="CF76" s="145"/>
      <c r="CG76" s="145"/>
      <c r="CH76" s="145"/>
      <c r="CI76" s="145"/>
      <c r="CJ76" s="145"/>
      <c r="CK76" s="145"/>
      <c r="CL76" s="145"/>
      <c r="CM76" s="145"/>
      <c r="CN76" s="145"/>
      <c r="CO76" s="145"/>
      <c r="CP76" s="145"/>
      <c r="CQ76" s="145"/>
      <c r="CR76" s="145"/>
      <c r="CS76" s="145"/>
      <c r="CT76" s="145"/>
      <c r="CU76" s="145"/>
      <c r="CV76" s="145"/>
      <c r="CW76" s="145"/>
      <c r="CX76" s="145"/>
      <c r="CY76" s="145"/>
      <c r="CZ76" s="145"/>
      <c r="DA76" s="145"/>
      <c r="DB76" s="145"/>
      <c r="DC76" s="145"/>
      <c r="DD76" s="145"/>
      <c r="DE76" s="145"/>
      <c r="DF76" s="145"/>
      <c r="DG76" s="145"/>
      <c r="DH76" s="145"/>
      <c r="DI76" s="145"/>
      <c r="DJ76" s="145"/>
      <c r="DK76" s="145"/>
      <c r="DL76" s="145"/>
      <c r="DM76" s="145"/>
      <c r="DN76" s="145"/>
      <c r="DO76" s="145"/>
      <c r="DP76" s="145"/>
      <c r="DQ76" s="145"/>
      <c r="DR76" s="145"/>
      <c r="DS76" s="145"/>
      <c r="DT76" s="145"/>
      <c r="DU76" s="145"/>
      <c r="DV76" s="145"/>
      <c r="DW76" s="145"/>
      <c r="DX76" s="145"/>
      <c r="DY76" s="145"/>
      <c r="DZ76" s="145"/>
      <c r="EA76" s="145"/>
      <c r="EB76" s="145"/>
      <c r="EC76" s="145"/>
      <c r="ED76" s="145"/>
      <c r="EE76" s="145"/>
      <c r="EF76" s="145"/>
      <c r="EG76" s="145"/>
      <c r="EH76" s="145"/>
      <c r="EI76" s="145"/>
      <c r="EJ76" s="145"/>
      <c r="EK76" s="145"/>
      <c r="EL76" s="145"/>
    </row>
    <row r="77" spans="1:142" s="8" customFormat="1" ht="21.75" customHeight="1" thickBot="1" x14ac:dyDescent="0.3">
      <c r="A77" s="424"/>
      <c r="B77" s="434"/>
      <c r="C77" s="437"/>
      <c r="D77" s="184" t="s">
        <v>21</v>
      </c>
      <c r="E77" s="186">
        <f t="shared" si="82"/>
        <v>0</v>
      </c>
      <c r="F77" s="46">
        <v>0</v>
      </c>
      <c r="G77" s="46"/>
      <c r="H77" s="46">
        <v>0</v>
      </c>
      <c r="I77" s="54">
        <v>0</v>
      </c>
      <c r="J77" s="167">
        <f t="shared" si="83"/>
        <v>0</v>
      </c>
      <c r="K77" s="46">
        <v>0</v>
      </c>
      <c r="L77" s="46"/>
      <c r="M77" s="46">
        <v>0</v>
      </c>
      <c r="N77" s="197">
        <v>0</v>
      </c>
      <c r="O77" s="186">
        <f t="shared" si="84"/>
        <v>0</v>
      </c>
      <c r="P77" s="46">
        <v>0</v>
      </c>
      <c r="Q77" s="46"/>
      <c r="R77" s="46">
        <v>0</v>
      </c>
      <c r="S77" s="54">
        <v>0</v>
      </c>
      <c r="T77" s="167">
        <f t="shared" si="85"/>
        <v>0</v>
      </c>
      <c r="U77" s="46">
        <v>0</v>
      </c>
      <c r="V77" s="46"/>
      <c r="W77" s="46">
        <v>0</v>
      </c>
      <c r="X77" s="54">
        <v>0</v>
      </c>
      <c r="AA77" s="68"/>
      <c r="AC77" s="145"/>
      <c r="AD77" s="145"/>
      <c r="AE77" s="145"/>
      <c r="AF77" s="145"/>
      <c r="AG77" s="145"/>
      <c r="AH77" s="145"/>
      <c r="AI77" s="145"/>
      <c r="AJ77" s="145"/>
      <c r="AK77" s="145"/>
      <c r="AL77" s="145"/>
      <c r="AM77" s="145"/>
      <c r="AN77" s="145"/>
      <c r="AO77" s="145"/>
      <c r="AP77" s="145"/>
      <c r="AQ77" s="145"/>
      <c r="AR77" s="145"/>
      <c r="AS77" s="145"/>
      <c r="AT77" s="145"/>
      <c r="AU77" s="145"/>
      <c r="AV77" s="145"/>
      <c r="AW77" s="145"/>
      <c r="AX77" s="145"/>
      <c r="AY77" s="145"/>
      <c r="AZ77" s="145"/>
      <c r="BA77" s="145"/>
      <c r="BB77" s="145"/>
      <c r="BC77" s="145"/>
      <c r="BD77" s="145"/>
      <c r="BE77" s="145"/>
      <c r="BF77" s="145"/>
      <c r="BG77" s="145"/>
      <c r="BH77" s="145"/>
      <c r="BI77" s="145"/>
      <c r="BJ77" s="145"/>
      <c r="BK77" s="145"/>
      <c r="BL77" s="145"/>
      <c r="BM77" s="145"/>
      <c r="BN77" s="145"/>
      <c r="BO77" s="145"/>
      <c r="BP77" s="145"/>
      <c r="BQ77" s="145"/>
      <c r="BR77" s="145"/>
      <c r="BS77" s="145"/>
      <c r="BT77" s="145"/>
      <c r="BU77" s="145"/>
      <c r="BV77" s="145"/>
      <c r="BW77" s="145"/>
      <c r="BX77" s="145"/>
      <c r="BY77" s="145"/>
      <c r="BZ77" s="145"/>
      <c r="CA77" s="145"/>
      <c r="CB77" s="145"/>
      <c r="CC77" s="145"/>
      <c r="CD77" s="145"/>
      <c r="CE77" s="145"/>
      <c r="CF77" s="145"/>
      <c r="CG77" s="145"/>
      <c r="CH77" s="145"/>
      <c r="CI77" s="145"/>
      <c r="CJ77" s="145"/>
      <c r="CK77" s="145"/>
      <c r="CL77" s="145"/>
      <c r="CM77" s="145"/>
      <c r="CN77" s="145"/>
      <c r="CO77" s="145"/>
      <c r="CP77" s="145"/>
      <c r="CQ77" s="145"/>
      <c r="CR77" s="145"/>
      <c r="CS77" s="145"/>
      <c r="CT77" s="145"/>
      <c r="CU77" s="145"/>
      <c r="CV77" s="145"/>
      <c r="CW77" s="145"/>
      <c r="CX77" s="145"/>
      <c r="CY77" s="145"/>
      <c r="CZ77" s="145"/>
      <c r="DA77" s="145"/>
      <c r="DB77" s="145"/>
      <c r="DC77" s="145"/>
      <c r="DD77" s="145"/>
      <c r="DE77" s="145"/>
      <c r="DF77" s="145"/>
      <c r="DG77" s="145"/>
      <c r="DH77" s="145"/>
      <c r="DI77" s="145"/>
      <c r="DJ77" s="145"/>
      <c r="DK77" s="145"/>
      <c r="DL77" s="145"/>
      <c r="DM77" s="145"/>
      <c r="DN77" s="145"/>
      <c r="DO77" s="145"/>
      <c r="DP77" s="145"/>
      <c r="DQ77" s="145"/>
      <c r="DR77" s="145"/>
      <c r="DS77" s="145"/>
      <c r="DT77" s="145"/>
      <c r="DU77" s="145"/>
      <c r="DV77" s="145"/>
      <c r="DW77" s="145"/>
      <c r="DX77" s="145"/>
      <c r="DY77" s="145"/>
      <c r="DZ77" s="145"/>
      <c r="EA77" s="145"/>
      <c r="EB77" s="145"/>
      <c r="EC77" s="145"/>
      <c r="ED77" s="145"/>
      <c r="EE77" s="145"/>
      <c r="EF77" s="145"/>
      <c r="EG77" s="145"/>
      <c r="EH77" s="145"/>
      <c r="EI77" s="145"/>
      <c r="EJ77" s="145"/>
      <c r="EK77" s="145"/>
      <c r="EL77" s="145"/>
    </row>
    <row r="78" spans="1:142" ht="67.5" hidden="1" customHeight="1" x14ac:dyDescent="0.25">
      <c r="A78" s="103"/>
      <c r="B78" s="142" t="s">
        <v>24</v>
      </c>
      <c r="C78" s="345"/>
      <c r="D78" s="368" t="s">
        <v>20</v>
      </c>
      <c r="E78" s="344">
        <f t="shared" ref="E78:E79" si="86">F78+G78+I78</f>
        <v>575200</v>
      </c>
      <c r="F78" s="345">
        <v>575200</v>
      </c>
      <c r="G78" s="345"/>
      <c r="H78" s="345"/>
      <c r="I78" s="346"/>
      <c r="J78" s="347">
        <f t="shared" si="83"/>
        <v>0</v>
      </c>
      <c r="K78" s="345">
        <v>0</v>
      </c>
      <c r="L78" s="345"/>
      <c r="M78" s="345"/>
      <c r="N78" s="348"/>
      <c r="O78" s="344">
        <f t="shared" si="84"/>
        <v>0</v>
      </c>
      <c r="P78" s="345"/>
      <c r="Q78" s="349"/>
      <c r="R78" s="349"/>
      <c r="S78" s="350"/>
      <c r="T78" s="311">
        <f t="shared" si="85"/>
        <v>0</v>
      </c>
      <c r="U78" s="312">
        <f t="shared" ref="U78:U79" si="87">P78/F78*100</f>
        <v>0</v>
      </c>
      <c r="V78" s="312">
        <f t="shared" ref="V78:V79" si="88">SUM(V79:V81)</f>
        <v>0</v>
      </c>
      <c r="W78" s="312">
        <v>0</v>
      </c>
      <c r="X78" s="313">
        <v>0</v>
      </c>
      <c r="Z78" s="25"/>
      <c r="AA78" s="398">
        <v>210184305</v>
      </c>
    </row>
    <row r="79" spans="1:142" ht="87" hidden="1" customHeight="1" thickBot="1" x14ac:dyDescent="0.3">
      <c r="A79" s="40"/>
      <c r="B79" s="21" t="s">
        <v>25</v>
      </c>
      <c r="C79" s="369"/>
      <c r="D79" s="155" t="s">
        <v>20</v>
      </c>
      <c r="E79" s="344">
        <f t="shared" si="86"/>
        <v>2299000</v>
      </c>
      <c r="F79" s="369">
        <v>2299000</v>
      </c>
      <c r="G79" s="369"/>
      <c r="H79" s="369"/>
      <c r="I79" s="370"/>
      <c r="J79" s="354">
        <f t="shared" si="83"/>
        <v>0</v>
      </c>
      <c r="K79" s="369">
        <v>0</v>
      </c>
      <c r="L79" s="369"/>
      <c r="M79" s="369"/>
      <c r="N79" s="371"/>
      <c r="O79" s="351">
        <f t="shared" si="84"/>
        <v>0</v>
      </c>
      <c r="P79" s="369"/>
      <c r="Q79" s="372"/>
      <c r="R79" s="372"/>
      <c r="S79" s="373"/>
      <c r="T79" s="323">
        <f t="shared" si="85"/>
        <v>0</v>
      </c>
      <c r="U79" s="312">
        <f t="shared" si="87"/>
        <v>0</v>
      </c>
      <c r="V79" s="324">
        <f t="shared" si="88"/>
        <v>0</v>
      </c>
      <c r="W79" s="324">
        <v>0</v>
      </c>
      <c r="X79" s="325">
        <v>0</v>
      </c>
      <c r="AA79" s="398"/>
    </row>
    <row r="80" spans="1:142" ht="18.75" customHeight="1" x14ac:dyDescent="0.25">
      <c r="A80" s="438"/>
      <c r="B80" s="432" t="s">
        <v>42</v>
      </c>
      <c r="C80" s="441"/>
      <c r="D80" s="156" t="s">
        <v>15</v>
      </c>
      <c r="E80" s="185">
        <f t="shared" si="82"/>
        <v>2874200</v>
      </c>
      <c r="F80" s="48">
        <f>F74</f>
        <v>2874200</v>
      </c>
      <c r="G80" s="48"/>
      <c r="H80" s="48">
        <f t="shared" ref="H80:I80" si="89">H74</f>
        <v>0</v>
      </c>
      <c r="I80" s="52">
        <f t="shared" si="89"/>
        <v>0</v>
      </c>
      <c r="J80" s="165">
        <f t="shared" si="83"/>
        <v>0</v>
      </c>
      <c r="K80" s="48">
        <f>K74</f>
        <v>0</v>
      </c>
      <c r="L80" s="48"/>
      <c r="M80" s="48">
        <f t="shared" ref="M80:N80" si="90">M74</f>
        <v>0</v>
      </c>
      <c r="N80" s="195">
        <f t="shared" si="90"/>
        <v>0</v>
      </c>
      <c r="O80" s="185">
        <f t="shared" si="84"/>
        <v>0</v>
      </c>
      <c r="P80" s="48">
        <f t="shared" ref="P80" si="91">P74</f>
        <v>0</v>
      </c>
      <c r="Q80" s="48"/>
      <c r="R80" s="48">
        <f t="shared" ref="R80:S80" si="92">R74</f>
        <v>0</v>
      </c>
      <c r="S80" s="52">
        <f t="shared" si="92"/>
        <v>0</v>
      </c>
      <c r="T80" s="165">
        <f t="shared" si="85"/>
        <v>0</v>
      </c>
      <c r="U80" s="48">
        <f t="shared" ref="U80" si="93">U74</f>
        <v>0</v>
      </c>
      <c r="V80" s="48"/>
      <c r="W80" s="48">
        <f t="shared" ref="W80:X80" si="94">W74</f>
        <v>0</v>
      </c>
      <c r="X80" s="52">
        <f t="shared" si="94"/>
        <v>0</v>
      </c>
    </row>
    <row r="81" spans="1:142" ht="18.75" customHeight="1" x14ac:dyDescent="0.25">
      <c r="A81" s="439"/>
      <c r="B81" s="433"/>
      <c r="C81" s="442"/>
      <c r="D81" s="157" t="s">
        <v>20</v>
      </c>
      <c r="E81" s="180">
        <f t="shared" si="82"/>
        <v>2874200</v>
      </c>
      <c r="F81" s="29">
        <f>F75</f>
        <v>2874200</v>
      </c>
      <c r="G81" s="29"/>
      <c r="H81" s="29">
        <f t="shared" ref="H81:I81" si="95">H75</f>
        <v>0</v>
      </c>
      <c r="I81" s="41">
        <f t="shared" si="95"/>
        <v>0</v>
      </c>
      <c r="J81" s="166">
        <f t="shared" si="83"/>
        <v>0</v>
      </c>
      <c r="K81" s="29">
        <f>K75</f>
        <v>0</v>
      </c>
      <c r="L81" s="29"/>
      <c r="M81" s="29">
        <f t="shared" ref="M81:N81" si="96">M75</f>
        <v>0</v>
      </c>
      <c r="N81" s="196">
        <f t="shared" si="96"/>
        <v>0</v>
      </c>
      <c r="O81" s="180">
        <f t="shared" si="84"/>
        <v>0</v>
      </c>
      <c r="P81" s="29">
        <f t="shared" ref="P81" si="97">P75</f>
        <v>0</v>
      </c>
      <c r="Q81" s="29"/>
      <c r="R81" s="29">
        <f t="shared" ref="R81:S81" si="98">R75</f>
        <v>0</v>
      </c>
      <c r="S81" s="41">
        <f t="shared" si="98"/>
        <v>0</v>
      </c>
      <c r="T81" s="166">
        <f t="shared" si="85"/>
        <v>0</v>
      </c>
      <c r="U81" s="29">
        <f t="shared" ref="U81" si="99">U75</f>
        <v>0</v>
      </c>
      <c r="V81" s="29"/>
      <c r="W81" s="29">
        <f t="shared" ref="W81:X81" si="100">W75</f>
        <v>0</v>
      </c>
      <c r="X81" s="41">
        <f t="shared" si="100"/>
        <v>0</v>
      </c>
    </row>
    <row r="82" spans="1:142" ht="18.75" customHeight="1" x14ac:dyDescent="0.25">
      <c r="A82" s="439"/>
      <c r="B82" s="433"/>
      <c r="C82" s="442"/>
      <c r="D82" s="157" t="s">
        <v>8</v>
      </c>
      <c r="E82" s="180">
        <f t="shared" si="82"/>
        <v>0</v>
      </c>
      <c r="F82" s="29">
        <f>F76</f>
        <v>0</v>
      </c>
      <c r="G82" s="29"/>
      <c r="H82" s="29">
        <f t="shared" ref="H82:I82" si="101">H76</f>
        <v>0</v>
      </c>
      <c r="I82" s="41">
        <f t="shared" si="101"/>
        <v>0</v>
      </c>
      <c r="J82" s="166">
        <f t="shared" si="83"/>
        <v>0</v>
      </c>
      <c r="K82" s="29">
        <f>K76</f>
        <v>0</v>
      </c>
      <c r="L82" s="29"/>
      <c r="M82" s="29">
        <f t="shared" ref="M82:N82" si="102">M76</f>
        <v>0</v>
      </c>
      <c r="N82" s="196">
        <f t="shared" si="102"/>
        <v>0</v>
      </c>
      <c r="O82" s="180">
        <f t="shared" si="84"/>
        <v>0</v>
      </c>
      <c r="P82" s="29">
        <f t="shared" ref="P82" si="103">P76</f>
        <v>0</v>
      </c>
      <c r="Q82" s="29"/>
      <c r="R82" s="29">
        <f t="shared" ref="R82:S82" si="104">R76</f>
        <v>0</v>
      </c>
      <c r="S82" s="41">
        <f t="shared" si="104"/>
        <v>0</v>
      </c>
      <c r="T82" s="166">
        <f t="shared" si="85"/>
        <v>0</v>
      </c>
      <c r="U82" s="29">
        <f t="shared" ref="U82" si="105">U76</f>
        <v>0</v>
      </c>
      <c r="V82" s="29"/>
      <c r="W82" s="29">
        <f t="shared" ref="W82:X82" si="106">W76</f>
        <v>0</v>
      </c>
      <c r="X82" s="41">
        <f t="shared" si="106"/>
        <v>0</v>
      </c>
    </row>
    <row r="83" spans="1:142" ht="18.75" customHeight="1" thickBot="1" x14ac:dyDescent="0.3">
      <c r="A83" s="440"/>
      <c r="B83" s="434"/>
      <c r="C83" s="443"/>
      <c r="D83" s="158" t="s">
        <v>21</v>
      </c>
      <c r="E83" s="186">
        <f t="shared" si="82"/>
        <v>0</v>
      </c>
      <c r="F83" s="46">
        <f>F77</f>
        <v>0</v>
      </c>
      <c r="G83" s="46"/>
      <c r="H83" s="46">
        <f t="shared" ref="H83:I83" si="107">H77</f>
        <v>0</v>
      </c>
      <c r="I83" s="54">
        <f t="shared" si="107"/>
        <v>0</v>
      </c>
      <c r="J83" s="167">
        <f t="shared" si="83"/>
        <v>0</v>
      </c>
      <c r="K83" s="46">
        <f>K77</f>
        <v>0</v>
      </c>
      <c r="L83" s="46"/>
      <c r="M83" s="46">
        <f t="shared" ref="M83:N83" si="108">M77</f>
        <v>0</v>
      </c>
      <c r="N83" s="197">
        <f t="shared" si="108"/>
        <v>0</v>
      </c>
      <c r="O83" s="186">
        <f t="shared" si="84"/>
        <v>0</v>
      </c>
      <c r="P83" s="46">
        <f t="shared" ref="P83" si="109">P77</f>
        <v>0</v>
      </c>
      <c r="Q83" s="46"/>
      <c r="R83" s="46">
        <f t="shared" ref="R83:S83" si="110">R77</f>
        <v>0</v>
      </c>
      <c r="S83" s="54">
        <f t="shared" si="110"/>
        <v>0</v>
      </c>
      <c r="T83" s="167">
        <f t="shared" si="85"/>
        <v>0</v>
      </c>
      <c r="U83" s="46">
        <f t="shared" ref="U83" si="111">U77</f>
        <v>0</v>
      </c>
      <c r="V83" s="46"/>
      <c r="W83" s="46">
        <f t="shared" ref="W83:X83" si="112">W77</f>
        <v>0</v>
      </c>
      <c r="X83" s="54">
        <f t="shared" si="112"/>
        <v>0</v>
      </c>
    </row>
    <row r="84" spans="1:142" ht="21.75" customHeight="1" thickBot="1" x14ac:dyDescent="0.3">
      <c r="A84" s="399" t="s">
        <v>43</v>
      </c>
      <c r="B84" s="400"/>
      <c r="C84" s="400"/>
      <c r="D84" s="400"/>
      <c r="E84" s="400"/>
      <c r="F84" s="400"/>
      <c r="G84" s="400"/>
      <c r="H84" s="400"/>
      <c r="I84" s="400"/>
      <c r="J84" s="400"/>
      <c r="K84" s="400"/>
      <c r="L84" s="400"/>
      <c r="M84" s="400"/>
      <c r="N84" s="400"/>
      <c r="O84" s="400"/>
      <c r="P84" s="400"/>
      <c r="Q84" s="400"/>
      <c r="R84" s="400"/>
      <c r="S84" s="400"/>
      <c r="T84" s="400"/>
      <c r="U84" s="400"/>
      <c r="V84" s="400"/>
      <c r="W84" s="400"/>
      <c r="X84" s="401"/>
    </row>
    <row r="85" spans="1:142" s="280" customFormat="1" ht="18" customHeight="1" x14ac:dyDescent="0.25">
      <c r="A85" s="454" t="s">
        <v>44</v>
      </c>
      <c r="B85" s="432" t="s">
        <v>45</v>
      </c>
      <c r="C85" s="457" t="s">
        <v>19</v>
      </c>
      <c r="D85" s="338" t="s">
        <v>15</v>
      </c>
      <c r="E85" s="185">
        <f t="shared" ref="E85:I85" si="113">E86+E87</f>
        <v>45466385</v>
      </c>
      <c r="F85" s="48">
        <f t="shared" si="113"/>
        <v>32440203</v>
      </c>
      <c r="G85" s="48"/>
      <c r="H85" s="48">
        <f t="shared" ref="H85" si="114">H86+H87</f>
        <v>0</v>
      </c>
      <c r="I85" s="52">
        <f t="shared" si="113"/>
        <v>13026182</v>
      </c>
      <c r="J85" s="165">
        <f t="shared" ref="J85:K85" si="115">J86+J87</f>
        <v>3622900</v>
      </c>
      <c r="K85" s="48">
        <f t="shared" si="115"/>
        <v>3500000</v>
      </c>
      <c r="L85" s="48"/>
      <c r="M85" s="48">
        <f t="shared" ref="M85:N85" si="116">M86+M87</f>
        <v>0</v>
      </c>
      <c r="N85" s="195">
        <f t="shared" si="116"/>
        <v>122900</v>
      </c>
      <c r="O85" s="185">
        <f t="shared" ref="O85:P85" si="117">O86+O87</f>
        <v>261766.51</v>
      </c>
      <c r="P85" s="48">
        <f t="shared" si="117"/>
        <v>261766.51</v>
      </c>
      <c r="Q85" s="48"/>
      <c r="R85" s="48">
        <f t="shared" ref="R85:U85" si="118">R86+R87</f>
        <v>0</v>
      </c>
      <c r="S85" s="52">
        <f t="shared" si="118"/>
        <v>0</v>
      </c>
      <c r="T85" s="165">
        <f t="shared" si="118"/>
        <v>7.4790431428571429</v>
      </c>
      <c r="U85" s="48">
        <f t="shared" si="118"/>
        <v>7.4790431428571429</v>
      </c>
      <c r="V85" s="48"/>
      <c r="W85" s="48">
        <f t="shared" ref="W85:X85" si="119">W86+W87</f>
        <v>0</v>
      </c>
      <c r="X85" s="52">
        <f t="shared" si="119"/>
        <v>0</v>
      </c>
      <c r="AA85" s="66"/>
      <c r="AC85" s="281"/>
      <c r="AD85" s="281"/>
      <c r="AE85" s="281"/>
      <c r="AF85" s="281"/>
      <c r="AG85" s="281"/>
      <c r="AH85" s="281"/>
      <c r="AI85" s="281"/>
      <c r="AJ85" s="281"/>
      <c r="AK85" s="281"/>
      <c r="AL85" s="281"/>
      <c r="AM85" s="281"/>
      <c r="AN85" s="281"/>
      <c r="AO85" s="281"/>
      <c r="AP85" s="281"/>
      <c r="AQ85" s="281"/>
      <c r="AR85" s="281"/>
      <c r="AS85" s="281"/>
      <c r="AT85" s="281"/>
      <c r="AU85" s="281"/>
      <c r="AV85" s="281"/>
      <c r="AW85" s="281"/>
      <c r="AX85" s="281"/>
      <c r="AY85" s="281"/>
      <c r="AZ85" s="281"/>
      <c r="BA85" s="281"/>
      <c r="BB85" s="281"/>
      <c r="BC85" s="281"/>
      <c r="BD85" s="281"/>
      <c r="BE85" s="281"/>
      <c r="BF85" s="281"/>
      <c r="BG85" s="281"/>
      <c r="BH85" s="281"/>
      <c r="BI85" s="281"/>
      <c r="BJ85" s="281"/>
      <c r="BK85" s="281"/>
      <c r="BL85" s="281"/>
      <c r="BM85" s="281"/>
      <c r="BN85" s="281"/>
      <c r="BO85" s="281"/>
      <c r="BP85" s="281"/>
      <c r="BQ85" s="281"/>
      <c r="BR85" s="281"/>
      <c r="BS85" s="281"/>
      <c r="BT85" s="281"/>
      <c r="BU85" s="281"/>
      <c r="BV85" s="281"/>
      <c r="BW85" s="281"/>
      <c r="BX85" s="281"/>
      <c r="BY85" s="281"/>
      <c r="BZ85" s="281"/>
      <c r="CA85" s="281"/>
      <c r="CB85" s="281"/>
      <c r="CC85" s="281"/>
      <c r="CD85" s="281"/>
      <c r="CE85" s="281"/>
      <c r="CF85" s="281"/>
      <c r="CG85" s="281"/>
      <c r="CH85" s="281"/>
      <c r="CI85" s="281"/>
      <c r="CJ85" s="281"/>
      <c r="CK85" s="281"/>
      <c r="CL85" s="281"/>
      <c r="CM85" s="281"/>
      <c r="CN85" s="281"/>
      <c r="CO85" s="281"/>
      <c r="CP85" s="281"/>
      <c r="CQ85" s="281"/>
      <c r="CR85" s="281"/>
      <c r="CS85" s="281"/>
      <c r="CT85" s="281"/>
      <c r="CU85" s="281"/>
      <c r="CV85" s="281"/>
      <c r="CW85" s="281"/>
      <c r="CX85" s="281"/>
      <c r="CY85" s="281"/>
      <c r="CZ85" s="281"/>
      <c r="DA85" s="281"/>
      <c r="DB85" s="281"/>
      <c r="DC85" s="281"/>
      <c r="DD85" s="281"/>
      <c r="DE85" s="281"/>
      <c r="DF85" s="281"/>
      <c r="DG85" s="281"/>
      <c r="DH85" s="281"/>
      <c r="DI85" s="281"/>
      <c r="DJ85" s="281"/>
      <c r="DK85" s="281"/>
      <c r="DL85" s="281"/>
      <c r="DM85" s="281"/>
      <c r="DN85" s="281"/>
      <c r="DO85" s="281"/>
      <c r="DP85" s="281"/>
      <c r="DQ85" s="281"/>
      <c r="DR85" s="281"/>
      <c r="DS85" s="281"/>
      <c r="DT85" s="281"/>
      <c r="DU85" s="281"/>
      <c r="DV85" s="281"/>
      <c r="DW85" s="281"/>
      <c r="DX85" s="281"/>
      <c r="DY85" s="281"/>
      <c r="DZ85" s="281"/>
      <c r="EA85" s="281"/>
      <c r="EB85" s="281"/>
      <c r="EC85" s="281"/>
      <c r="ED85" s="281"/>
      <c r="EE85" s="281"/>
      <c r="EF85" s="281"/>
      <c r="EG85" s="281"/>
      <c r="EH85" s="281"/>
      <c r="EI85" s="281"/>
      <c r="EJ85" s="281"/>
      <c r="EK85" s="281"/>
      <c r="EL85" s="281"/>
    </row>
    <row r="86" spans="1:142" s="280" customFormat="1" ht="21.75" customHeight="1" x14ac:dyDescent="0.25">
      <c r="A86" s="455"/>
      <c r="B86" s="433"/>
      <c r="C86" s="458"/>
      <c r="D86" s="339" t="s">
        <v>20</v>
      </c>
      <c r="E86" s="180">
        <f>F86+G86+H86+I86</f>
        <v>32440203</v>
      </c>
      <c r="F86" s="29">
        <f t="shared" ref="F86:I86" si="120">F89+F90</f>
        <v>32440203</v>
      </c>
      <c r="G86" s="29"/>
      <c r="H86" s="29">
        <f t="shared" ref="H86" si="121">H89+H90</f>
        <v>0</v>
      </c>
      <c r="I86" s="41">
        <f t="shared" si="120"/>
        <v>0</v>
      </c>
      <c r="J86" s="166">
        <f>K86+L86+M86+N86</f>
        <v>3500000</v>
      </c>
      <c r="K86" s="29">
        <f t="shared" ref="K86" si="122">K89+K90</f>
        <v>3500000</v>
      </c>
      <c r="L86" s="29"/>
      <c r="M86" s="29">
        <f t="shared" ref="M86:N86" si="123">M89+M90</f>
        <v>0</v>
      </c>
      <c r="N86" s="196">
        <f t="shared" si="123"/>
        <v>0</v>
      </c>
      <c r="O86" s="180">
        <f>P86+Q86+R86+S86</f>
        <v>261766.51</v>
      </c>
      <c r="P86" s="29">
        <f t="shared" ref="P86" si="124">P89+P90</f>
        <v>261766.51</v>
      </c>
      <c r="Q86" s="29"/>
      <c r="R86" s="29">
        <f t="shared" ref="R86:S86" si="125">R89+R90</f>
        <v>0</v>
      </c>
      <c r="S86" s="41">
        <f t="shared" si="125"/>
        <v>0</v>
      </c>
      <c r="T86" s="166">
        <f>U86+V86+W86+X86</f>
        <v>7.4790431428571429</v>
      </c>
      <c r="U86" s="29">
        <f t="shared" ref="U86" si="126">U89+U90</f>
        <v>7.4790431428571429</v>
      </c>
      <c r="V86" s="29"/>
      <c r="W86" s="29">
        <f t="shared" ref="W86:X86" si="127">W89+W90</f>
        <v>0</v>
      </c>
      <c r="X86" s="41">
        <f t="shared" si="127"/>
        <v>0</v>
      </c>
      <c r="AA86" s="66"/>
      <c r="AC86" s="281"/>
      <c r="AD86" s="281"/>
      <c r="AE86" s="281"/>
      <c r="AF86" s="281"/>
      <c r="AG86" s="281"/>
      <c r="AH86" s="281"/>
      <c r="AI86" s="281"/>
      <c r="AJ86" s="281"/>
      <c r="AK86" s="281"/>
      <c r="AL86" s="281"/>
      <c r="AM86" s="281"/>
      <c r="AN86" s="281"/>
      <c r="AO86" s="281"/>
      <c r="AP86" s="281"/>
      <c r="AQ86" s="281"/>
      <c r="AR86" s="281"/>
      <c r="AS86" s="281"/>
      <c r="AT86" s="281"/>
      <c r="AU86" s="281"/>
      <c r="AV86" s="281"/>
      <c r="AW86" s="281"/>
      <c r="AX86" s="281"/>
      <c r="AY86" s="281"/>
      <c r="AZ86" s="281"/>
      <c r="BA86" s="281"/>
      <c r="BB86" s="281"/>
      <c r="BC86" s="281"/>
      <c r="BD86" s="281"/>
      <c r="BE86" s="281"/>
      <c r="BF86" s="281"/>
      <c r="BG86" s="281"/>
      <c r="BH86" s="281"/>
      <c r="BI86" s="281"/>
      <c r="BJ86" s="281"/>
      <c r="BK86" s="281"/>
      <c r="BL86" s="281"/>
      <c r="BM86" s="281"/>
      <c r="BN86" s="281"/>
      <c r="BO86" s="281"/>
      <c r="BP86" s="281"/>
      <c r="BQ86" s="281"/>
      <c r="BR86" s="281"/>
      <c r="BS86" s="281"/>
      <c r="BT86" s="281"/>
      <c r="BU86" s="281"/>
      <c r="BV86" s="281"/>
      <c r="BW86" s="281"/>
      <c r="BX86" s="281"/>
      <c r="BY86" s="281"/>
      <c r="BZ86" s="281"/>
      <c r="CA86" s="281"/>
      <c r="CB86" s="281"/>
      <c r="CC86" s="281"/>
      <c r="CD86" s="281"/>
      <c r="CE86" s="281"/>
      <c r="CF86" s="281"/>
      <c r="CG86" s="281"/>
      <c r="CH86" s="281"/>
      <c r="CI86" s="281"/>
      <c r="CJ86" s="281"/>
      <c r="CK86" s="281"/>
      <c r="CL86" s="281"/>
      <c r="CM86" s="281"/>
      <c r="CN86" s="281"/>
      <c r="CO86" s="281"/>
      <c r="CP86" s="281"/>
      <c r="CQ86" s="281"/>
      <c r="CR86" s="281"/>
      <c r="CS86" s="281"/>
      <c r="CT86" s="281"/>
      <c r="CU86" s="281"/>
      <c r="CV86" s="281"/>
      <c r="CW86" s="281"/>
      <c r="CX86" s="281"/>
      <c r="CY86" s="281"/>
      <c r="CZ86" s="281"/>
      <c r="DA86" s="281"/>
      <c r="DB86" s="281"/>
      <c r="DC86" s="281"/>
      <c r="DD86" s="281"/>
      <c r="DE86" s="281"/>
      <c r="DF86" s="281"/>
      <c r="DG86" s="281"/>
      <c r="DH86" s="281"/>
      <c r="DI86" s="281"/>
      <c r="DJ86" s="281"/>
      <c r="DK86" s="281"/>
      <c r="DL86" s="281"/>
      <c r="DM86" s="281"/>
      <c r="DN86" s="281"/>
      <c r="DO86" s="281"/>
      <c r="DP86" s="281"/>
      <c r="DQ86" s="281"/>
      <c r="DR86" s="281"/>
      <c r="DS86" s="281"/>
      <c r="DT86" s="281"/>
      <c r="DU86" s="281"/>
      <c r="DV86" s="281"/>
      <c r="DW86" s="281"/>
      <c r="DX86" s="281"/>
      <c r="DY86" s="281"/>
      <c r="DZ86" s="281"/>
      <c r="EA86" s="281"/>
      <c r="EB86" s="281"/>
      <c r="EC86" s="281"/>
      <c r="ED86" s="281"/>
      <c r="EE86" s="281"/>
      <c r="EF86" s="281"/>
      <c r="EG86" s="281"/>
      <c r="EH86" s="281"/>
      <c r="EI86" s="281"/>
      <c r="EJ86" s="281"/>
      <c r="EK86" s="281"/>
      <c r="EL86" s="281"/>
    </row>
    <row r="87" spans="1:142" s="280" customFormat="1" ht="15" customHeight="1" x14ac:dyDescent="0.25">
      <c r="A87" s="455"/>
      <c r="B87" s="433"/>
      <c r="C87" s="458"/>
      <c r="D87" s="339" t="s">
        <v>8</v>
      </c>
      <c r="E87" s="180">
        <f t="shared" ref="E87:E96" si="128">F87+G87+H87+I87</f>
        <v>13026182</v>
      </c>
      <c r="F87" s="29">
        <v>0</v>
      </c>
      <c r="G87" s="29"/>
      <c r="H87" s="29">
        <f t="shared" ref="H87" si="129">H91+H92</f>
        <v>0</v>
      </c>
      <c r="I87" s="41">
        <f t="shared" ref="I87" si="130">I91+I92</f>
        <v>13026182</v>
      </c>
      <c r="J87" s="166">
        <f t="shared" ref="J87:J96" si="131">K87+L87+M87+N87</f>
        <v>122900</v>
      </c>
      <c r="K87" s="29">
        <v>0</v>
      </c>
      <c r="L87" s="29"/>
      <c r="M87" s="29">
        <f t="shared" ref="M87:N87" si="132">M91+M92</f>
        <v>0</v>
      </c>
      <c r="N87" s="196">
        <f t="shared" si="132"/>
        <v>122900</v>
      </c>
      <c r="O87" s="180">
        <f t="shared" ref="O87:O96" si="133">P87+Q87+R87+S87</f>
        <v>0</v>
      </c>
      <c r="P87" s="29">
        <v>0</v>
      </c>
      <c r="Q87" s="29"/>
      <c r="R87" s="29">
        <f t="shared" ref="R87" si="134">R91+R92</f>
        <v>0</v>
      </c>
      <c r="S87" s="41">
        <v>0</v>
      </c>
      <c r="T87" s="166">
        <f t="shared" ref="T87:T96" si="135">U87+V87+W87+X87</f>
        <v>0</v>
      </c>
      <c r="U87" s="29">
        <v>0</v>
      </c>
      <c r="V87" s="29"/>
      <c r="W87" s="29">
        <f t="shared" ref="W87" si="136">W91+W92</f>
        <v>0</v>
      </c>
      <c r="X87" s="41">
        <v>0</v>
      </c>
      <c r="AA87" s="66"/>
      <c r="AC87" s="281"/>
      <c r="AD87" s="281"/>
      <c r="AE87" s="281"/>
      <c r="AF87" s="281"/>
      <c r="AG87" s="281"/>
      <c r="AH87" s="281"/>
      <c r="AI87" s="281"/>
      <c r="AJ87" s="281"/>
      <c r="AK87" s="281"/>
      <c r="AL87" s="281"/>
      <c r="AM87" s="281"/>
      <c r="AN87" s="281"/>
      <c r="AO87" s="281"/>
      <c r="AP87" s="281"/>
      <c r="AQ87" s="281"/>
      <c r="AR87" s="281"/>
      <c r="AS87" s="281"/>
      <c r="AT87" s="281"/>
      <c r="AU87" s="281"/>
      <c r="AV87" s="281"/>
      <c r="AW87" s="281"/>
      <c r="AX87" s="281"/>
      <c r="AY87" s="281"/>
      <c r="AZ87" s="281"/>
      <c r="BA87" s="281"/>
      <c r="BB87" s="281"/>
      <c r="BC87" s="281"/>
      <c r="BD87" s="281"/>
      <c r="BE87" s="281"/>
      <c r="BF87" s="281"/>
      <c r="BG87" s="281"/>
      <c r="BH87" s="281"/>
      <c r="BI87" s="281"/>
      <c r="BJ87" s="281"/>
      <c r="BK87" s="281"/>
      <c r="BL87" s="281"/>
      <c r="BM87" s="281"/>
      <c r="BN87" s="281"/>
      <c r="BO87" s="281"/>
      <c r="BP87" s="281"/>
      <c r="BQ87" s="281"/>
      <c r="BR87" s="281"/>
      <c r="BS87" s="281"/>
      <c r="BT87" s="281"/>
      <c r="BU87" s="281"/>
      <c r="BV87" s="281"/>
      <c r="BW87" s="281"/>
      <c r="BX87" s="281"/>
      <c r="BY87" s="281"/>
      <c r="BZ87" s="281"/>
      <c r="CA87" s="281"/>
      <c r="CB87" s="281"/>
      <c r="CC87" s="281"/>
      <c r="CD87" s="281"/>
      <c r="CE87" s="281"/>
      <c r="CF87" s="281"/>
      <c r="CG87" s="281"/>
      <c r="CH87" s="281"/>
      <c r="CI87" s="281"/>
      <c r="CJ87" s="281"/>
      <c r="CK87" s="281"/>
      <c r="CL87" s="281"/>
      <c r="CM87" s="281"/>
      <c r="CN87" s="281"/>
      <c r="CO87" s="281"/>
      <c r="CP87" s="281"/>
      <c r="CQ87" s="281"/>
      <c r="CR87" s="281"/>
      <c r="CS87" s="281"/>
      <c r="CT87" s="281"/>
      <c r="CU87" s="281"/>
      <c r="CV87" s="281"/>
      <c r="CW87" s="281"/>
      <c r="CX87" s="281"/>
      <c r="CY87" s="281"/>
      <c r="CZ87" s="281"/>
      <c r="DA87" s="281"/>
      <c r="DB87" s="281"/>
      <c r="DC87" s="281"/>
      <c r="DD87" s="281"/>
      <c r="DE87" s="281"/>
      <c r="DF87" s="281"/>
      <c r="DG87" s="281"/>
      <c r="DH87" s="281"/>
      <c r="DI87" s="281"/>
      <c r="DJ87" s="281"/>
      <c r="DK87" s="281"/>
      <c r="DL87" s="281"/>
      <c r="DM87" s="281"/>
      <c r="DN87" s="281"/>
      <c r="DO87" s="281"/>
      <c r="DP87" s="281"/>
      <c r="DQ87" s="281"/>
      <c r="DR87" s="281"/>
      <c r="DS87" s="281"/>
      <c r="DT87" s="281"/>
      <c r="DU87" s="281"/>
      <c r="DV87" s="281"/>
      <c r="DW87" s="281"/>
      <c r="DX87" s="281"/>
      <c r="DY87" s="281"/>
      <c r="DZ87" s="281"/>
      <c r="EA87" s="281"/>
      <c r="EB87" s="281"/>
      <c r="EC87" s="281"/>
      <c r="ED87" s="281"/>
      <c r="EE87" s="281"/>
      <c r="EF87" s="281"/>
      <c r="EG87" s="281"/>
      <c r="EH87" s="281"/>
      <c r="EI87" s="281"/>
      <c r="EJ87" s="281"/>
      <c r="EK87" s="281"/>
      <c r="EL87" s="281"/>
    </row>
    <row r="88" spans="1:142" s="280" customFormat="1" ht="18" customHeight="1" thickBot="1" x14ac:dyDescent="0.3">
      <c r="A88" s="456"/>
      <c r="B88" s="434"/>
      <c r="C88" s="459"/>
      <c r="D88" s="340" t="s">
        <v>21</v>
      </c>
      <c r="E88" s="186">
        <f t="shared" si="128"/>
        <v>0</v>
      </c>
      <c r="F88" s="46">
        <v>0</v>
      </c>
      <c r="G88" s="46"/>
      <c r="H88" s="46">
        <v>0</v>
      </c>
      <c r="I88" s="54">
        <v>0</v>
      </c>
      <c r="J88" s="167">
        <f t="shared" si="131"/>
        <v>0</v>
      </c>
      <c r="K88" s="46">
        <v>0</v>
      </c>
      <c r="L88" s="46"/>
      <c r="M88" s="46">
        <v>0</v>
      </c>
      <c r="N88" s="197">
        <v>0</v>
      </c>
      <c r="O88" s="186">
        <f t="shared" si="133"/>
        <v>0</v>
      </c>
      <c r="P88" s="46">
        <v>0</v>
      </c>
      <c r="Q88" s="46"/>
      <c r="R88" s="46">
        <v>0</v>
      </c>
      <c r="S88" s="54">
        <v>0</v>
      </c>
      <c r="T88" s="167">
        <f t="shared" si="135"/>
        <v>0</v>
      </c>
      <c r="U88" s="46">
        <v>0</v>
      </c>
      <c r="V88" s="46"/>
      <c r="W88" s="46">
        <v>0</v>
      </c>
      <c r="X88" s="54">
        <v>0</v>
      </c>
      <c r="AA88" s="66"/>
      <c r="AC88" s="281"/>
      <c r="AD88" s="281"/>
      <c r="AE88" s="281"/>
      <c r="AF88" s="281"/>
      <c r="AG88" s="281"/>
      <c r="AH88" s="281"/>
      <c r="AI88" s="281"/>
      <c r="AJ88" s="281"/>
      <c r="AK88" s="281"/>
      <c r="AL88" s="281"/>
      <c r="AM88" s="281"/>
      <c r="AN88" s="281"/>
      <c r="AO88" s="281"/>
      <c r="AP88" s="281"/>
      <c r="AQ88" s="281"/>
      <c r="AR88" s="281"/>
      <c r="AS88" s="281"/>
      <c r="AT88" s="281"/>
      <c r="AU88" s="281"/>
      <c r="AV88" s="281"/>
      <c r="AW88" s="281"/>
      <c r="AX88" s="281"/>
      <c r="AY88" s="281"/>
      <c r="AZ88" s="281"/>
      <c r="BA88" s="281"/>
      <c r="BB88" s="281"/>
      <c r="BC88" s="281"/>
      <c r="BD88" s="281"/>
      <c r="BE88" s="281"/>
      <c r="BF88" s="281"/>
      <c r="BG88" s="281"/>
      <c r="BH88" s="281"/>
      <c r="BI88" s="281"/>
      <c r="BJ88" s="281"/>
      <c r="BK88" s="281"/>
      <c r="BL88" s="281"/>
      <c r="BM88" s="281"/>
      <c r="BN88" s="281"/>
      <c r="BO88" s="281"/>
      <c r="BP88" s="281"/>
      <c r="BQ88" s="281"/>
      <c r="BR88" s="281"/>
      <c r="BS88" s="281"/>
      <c r="BT88" s="281"/>
      <c r="BU88" s="281"/>
      <c r="BV88" s="281"/>
      <c r="BW88" s="281"/>
      <c r="BX88" s="281"/>
      <c r="BY88" s="281"/>
      <c r="BZ88" s="281"/>
      <c r="CA88" s="281"/>
      <c r="CB88" s="281"/>
      <c r="CC88" s="281"/>
      <c r="CD88" s="281"/>
      <c r="CE88" s="281"/>
      <c r="CF88" s="281"/>
      <c r="CG88" s="281"/>
      <c r="CH88" s="281"/>
      <c r="CI88" s="281"/>
      <c r="CJ88" s="281"/>
      <c r="CK88" s="281"/>
      <c r="CL88" s="281"/>
      <c r="CM88" s="281"/>
      <c r="CN88" s="281"/>
      <c r="CO88" s="281"/>
      <c r="CP88" s="281"/>
      <c r="CQ88" s="281"/>
      <c r="CR88" s="281"/>
      <c r="CS88" s="281"/>
      <c r="CT88" s="281"/>
      <c r="CU88" s="281"/>
      <c r="CV88" s="281"/>
      <c r="CW88" s="281"/>
      <c r="CX88" s="281"/>
      <c r="CY88" s="281"/>
      <c r="CZ88" s="281"/>
      <c r="DA88" s="281"/>
      <c r="DB88" s="281"/>
      <c r="DC88" s="281"/>
      <c r="DD88" s="281"/>
      <c r="DE88" s="281"/>
      <c r="DF88" s="281"/>
      <c r="DG88" s="281"/>
      <c r="DH88" s="281"/>
      <c r="DI88" s="281"/>
      <c r="DJ88" s="281"/>
      <c r="DK88" s="281"/>
      <c r="DL88" s="281"/>
      <c r="DM88" s="281"/>
      <c r="DN88" s="281"/>
      <c r="DO88" s="281"/>
      <c r="DP88" s="281"/>
      <c r="DQ88" s="281"/>
      <c r="DR88" s="281"/>
      <c r="DS88" s="281"/>
      <c r="DT88" s="281"/>
      <c r="DU88" s="281"/>
      <c r="DV88" s="281"/>
      <c r="DW88" s="281"/>
      <c r="DX88" s="281"/>
      <c r="DY88" s="281"/>
      <c r="DZ88" s="281"/>
      <c r="EA88" s="281"/>
      <c r="EB88" s="281"/>
      <c r="EC88" s="281"/>
      <c r="ED88" s="281"/>
      <c r="EE88" s="281"/>
      <c r="EF88" s="281"/>
      <c r="EG88" s="281"/>
      <c r="EH88" s="281"/>
      <c r="EI88" s="281"/>
      <c r="EJ88" s="281"/>
      <c r="EK88" s="281"/>
      <c r="EL88" s="281"/>
    </row>
    <row r="89" spans="1:142" ht="59.25" hidden="1" customHeight="1" x14ac:dyDescent="0.3">
      <c r="A89" s="341"/>
      <c r="B89" s="432" t="s">
        <v>46</v>
      </c>
      <c r="C89" s="342"/>
      <c r="D89" s="343" t="s">
        <v>20</v>
      </c>
      <c r="E89" s="344">
        <f t="shared" si="128"/>
        <v>22613300</v>
      </c>
      <c r="F89" s="345">
        <v>22613300</v>
      </c>
      <c r="G89" s="345"/>
      <c r="H89" s="345"/>
      <c r="I89" s="346"/>
      <c r="J89" s="347">
        <f t="shared" si="131"/>
        <v>3500000</v>
      </c>
      <c r="K89" s="345">
        <v>3500000</v>
      </c>
      <c r="L89" s="345"/>
      <c r="M89" s="345"/>
      <c r="N89" s="348"/>
      <c r="O89" s="344">
        <f t="shared" si="133"/>
        <v>261766.51</v>
      </c>
      <c r="P89" s="345">
        <v>261766.51</v>
      </c>
      <c r="Q89" s="349"/>
      <c r="R89" s="349"/>
      <c r="S89" s="350"/>
      <c r="T89" s="311">
        <f t="shared" si="135"/>
        <v>7.4790431428571429</v>
      </c>
      <c r="U89" s="312">
        <f>P89/K89*100</f>
        <v>7.4790431428571429</v>
      </c>
      <c r="V89" s="312">
        <f t="shared" ref="V89:V92" si="137">SUM(V90:V92)</f>
        <v>0</v>
      </c>
      <c r="W89" s="312">
        <v>0</v>
      </c>
      <c r="X89" s="313">
        <v>0</v>
      </c>
    </row>
    <row r="90" spans="1:142" ht="71.25" hidden="1" customHeight="1" x14ac:dyDescent="0.3">
      <c r="A90" s="317"/>
      <c r="B90" s="433" t="s">
        <v>47</v>
      </c>
      <c r="C90" s="315"/>
      <c r="D90" s="316" t="s">
        <v>20</v>
      </c>
      <c r="E90" s="351">
        <f t="shared" si="128"/>
        <v>9826903</v>
      </c>
      <c r="F90" s="352">
        <v>9826903</v>
      </c>
      <c r="G90" s="352"/>
      <c r="H90" s="352"/>
      <c r="I90" s="353"/>
      <c r="J90" s="354">
        <f t="shared" si="131"/>
        <v>0</v>
      </c>
      <c r="K90" s="352">
        <v>0</v>
      </c>
      <c r="L90" s="352"/>
      <c r="M90" s="352"/>
      <c r="N90" s="355"/>
      <c r="O90" s="351">
        <f t="shared" si="133"/>
        <v>0</v>
      </c>
      <c r="P90" s="352">
        <v>0</v>
      </c>
      <c r="Q90" s="324"/>
      <c r="R90" s="324"/>
      <c r="S90" s="325"/>
      <c r="T90" s="323">
        <f t="shared" si="135"/>
        <v>0</v>
      </c>
      <c r="U90" s="324">
        <v>0</v>
      </c>
      <c r="V90" s="324">
        <f t="shared" si="137"/>
        <v>0</v>
      </c>
      <c r="W90" s="324">
        <v>0</v>
      </c>
      <c r="X90" s="325">
        <v>0</v>
      </c>
    </row>
    <row r="91" spans="1:142" ht="35.25" hidden="1" customHeight="1" x14ac:dyDescent="0.3">
      <c r="A91" s="317"/>
      <c r="B91" s="433" t="s">
        <v>1</v>
      </c>
      <c r="C91" s="315"/>
      <c r="D91" s="316" t="s">
        <v>8</v>
      </c>
      <c r="E91" s="351">
        <f t="shared" si="128"/>
        <v>8814682</v>
      </c>
      <c r="F91" s="315">
        <v>0</v>
      </c>
      <c r="G91" s="315"/>
      <c r="H91" s="315"/>
      <c r="I91" s="318">
        <v>8814682</v>
      </c>
      <c r="J91" s="354">
        <f t="shared" si="131"/>
        <v>122900</v>
      </c>
      <c r="K91" s="315">
        <v>0</v>
      </c>
      <c r="L91" s="315"/>
      <c r="M91" s="315"/>
      <c r="N91" s="320">
        <v>122900</v>
      </c>
      <c r="O91" s="351">
        <f t="shared" si="133"/>
        <v>0</v>
      </c>
      <c r="P91" s="315">
        <v>0</v>
      </c>
      <c r="Q91" s="356"/>
      <c r="R91" s="356"/>
      <c r="S91" s="357">
        <v>0</v>
      </c>
      <c r="T91" s="323">
        <f t="shared" si="135"/>
        <v>0</v>
      </c>
      <c r="U91" s="324">
        <v>0</v>
      </c>
      <c r="V91" s="324">
        <f t="shared" si="137"/>
        <v>0</v>
      </c>
      <c r="W91" s="324">
        <v>0</v>
      </c>
      <c r="X91" s="325">
        <f>S91/N91*100</f>
        <v>0</v>
      </c>
    </row>
    <row r="92" spans="1:142" ht="42" hidden="1" customHeight="1" thickBot="1" x14ac:dyDescent="0.3">
      <c r="A92" s="358"/>
      <c r="B92" s="434" t="s">
        <v>48</v>
      </c>
      <c r="C92" s="359"/>
      <c r="D92" s="360" t="s">
        <v>8</v>
      </c>
      <c r="E92" s="361">
        <f t="shared" si="128"/>
        <v>4211500</v>
      </c>
      <c r="F92" s="359">
        <v>0</v>
      </c>
      <c r="G92" s="359"/>
      <c r="H92" s="359"/>
      <c r="I92" s="362">
        <v>4211500</v>
      </c>
      <c r="J92" s="363">
        <f t="shared" si="131"/>
        <v>0</v>
      </c>
      <c r="K92" s="359">
        <v>0</v>
      </c>
      <c r="L92" s="359"/>
      <c r="M92" s="359"/>
      <c r="N92" s="364">
        <v>0</v>
      </c>
      <c r="O92" s="361">
        <f t="shared" si="133"/>
        <v>0</v>
      </c>
      <c r="P92" s="359">
        <v>0</v>
      </c>
      <c r="Q92" s="359"/>
      <c r="R92" s="359"/>
      <c r="S92" s="362">
        <v>0</v>
      </c>
      <c r="T92" s="365">
        <f t="shared" si="135"/>
        <v>0</v>
      </c>
      <c r="U92" s="366">
        <v>0</v>
      </c>
      <c r="V92" s="366">
        <f t="shared" si="137"/>
        <v>0</v>
      </c>
      <c r="W92" s="366">
        <v>0</v>
      </c>
      <c r="X92" s="367">
        <v>0</v>
      </c>
    </row>
    <row r="93" spans="1:142" ht="15.75" customHeight="1" x14ac:dyDescent="0.25">
      <c r="A93" s="460"/>
      <c r="B93" s="432" t="s">
        <v>49</v>
      </c>
      <c r="C93" s="457"/>
      <c r="D93" s="338" t="s">
        <v>15</v>
      </c>
      <c r="E93" s="185">
        <f t="shared" si="128"/>
        <v>45466385</v>
      </c>
      <c r="F93" s="48">
        <f t="shared" ref="F93:I96" si="138">F85</f>
        <v>32440203</v>
      </c>
      <c r="G93" s="48"/>
      <c r="H93" s="48">
        <f t="shared" ref="H93" si="139">H85</f>
        <v>0</v>
      </c>
      <c r="I93" s="52">
        <f t="shared" si="138"/>
        <v>13026182</v>
      </c>
      <c r="J93" s="165">
        <f t="shared" si="131"/>
        <v>3622900</v>
      </c>
      <c r="K93" s="48">
        <f t="shared" ref="K93" si="140">K85</f>
        <v>3500000</v>
      </c>
      <c r="L93" s="48"/>
      <c r="M93" s="48">
        <f t="shared" ref="M93:N96" si="141">M85</f>
        <v>0</v>
      </c>
      <c r="N93" s="195">
        <f t="shared" si="141"/>
        <v>122900</v>
      </c>
      <c r="O93" s="185">
        <f t="shared" si="133"/>
        <v>261766.51</v>
      </c>
      <c r="P93" s="48">
        <f t="shared" ref="P93" si="142">P85</f>
        <v>261766.51</v>
      </c>
      <c r="Q93" s="48"/>
      <c r="R93" s="48">
        <f t="shared" ref="R93:S96" si="143">R85</f>
        <v>0</v>
      </c>
      <c r="S93" s="52">
        <f t="shared" si="143"/>
        <v>0</v>
      </c>
      <c r="T93" s="165">
        <f t="shared" si="135"/>
        <v>7.4790431428571429</v>
      </c>
      <c r="U93" s="48">
        <f t="shared" ref="U93" si="144">U85</f>
        <v>7.4790431428571429</v>
      </c>
      <c r="V93" s="48"/>
      <c r="W93" s="48">
        <f t="shared" ref="W93:X93" si="145">W85</f>
        <v>0</v>
      </c>
      <c r="X93" s="52">
        <f t="shared" si="145"/>
        <v>0</v>
      </c>
    </row>
    <row r="94" spans="1:142" ht="15.75" customHeight="1" x14ac:dyDescent="0.25">
      <c r="A94" s="461"/>
      <c r="B94" s="433"/>
      <c r="C94" s="458"/>
      <c r="D94" s="339" t="s">
        <v>20</v>
      </c>
      <c r="E94" s="180">
        <f t="shared" si="128"/>
        <v>32440203</v>
      </c>
      <c r="F94" s="29">
        <f t="shared" si="138"/>
        <v>32440203</v>
      </c>
      <c r="G94" s="29"/>
      <c r="H94" s="29">
        <f t="shared" ref="H94" si="146">H86</f>
        <v>0</v>
      </c>
      <c r="I94" s="41">
        <f t="shared" si="138"/>
        <v>0</v>
      </c>
      <c r="J94" s="166">
        <f t="shared" si="131"/>
        <v>3500000</v>
      </c>
      <c r="K94" s="29">
        <f t="shared" ref="K94" si="147">K86</f>
        <v>3500000</v>
      </c>
      <c r="L94" s="29"/>
      <c r="M94" s="29">
        <f t="shared" si="141"/>
        <v>0</v>
      </c>
      <c r="N94" s="196">
        <f t="shared" si="141"/>
        <v>0</v>
      </c>
      <c r="O94" s="180">
        <f t="shared" si="133"/>
        <v>261766.51</v>
      </c>
      <c r="P94" s="29">
        <f t="shared" ref="P94" si="148">P86</f>
        <v>261766.51</v>
      </c>
      <c r="Q94" s="29"/>
      <c r="R94" s="29">
        <f t="shared" si="143"/>
        <v>0</v>
      </c>
      <c r="S94" s="41">
        <f t="shared" si="143"/>
        <v>0</v>
      </c>
      <c r="T94" s="166">
        <f t="shared" si="135"/>
        <v>7.4790431428571429</v>
      </c>
      <c r="U94" s="29">
        <f t="shared" ref="U94" si="149">U86</f>
        <v>7.4790431428571429</v>
      </c>
      <c r="V94" s="29"/>
      <c r="W94" s="29">
        <f t="shared" ref="W94:X94" si="150">W86</f>
        <v>0</v>
      </c>
      <c r="X94" s="41">
        <f t="shared" si="150"/>
        <v>0</v>
      </c>
    </row>
    <row r="95" spans="1:142" ht="15.75" customHeight="1" x14ac:dyDescent="0.25">
      <c r="A95" s="461"/>
      <c r="B95" s="433"/>
      <c r="C95" s="458"/>
      <c r="D95" s="339" t="s">
        <v>8</v>
      </c>
      <c r="E95" s="180">
        <f t="shared" si="128"/>
        <v>13026182</v>
      </c>
      <c r="F95" s="29">
        <f t="shared" si="138"/>
        <v>0</v>
      </c>
      <c r="G95" s="29"/>
      <c r="H95" s="29">
        <f t="shared" ref="H95" si="151">H87</f>
        <v>0</v>
      </c>
      <c r="I95" s="41">
        <f t="shared" si="138"/>
        <v>13026182</v>
      </c>
      <c r="J95" s="166">
        <f t="shared" si="131"/>
        <v>122900</v>
      </c>
      <c r="K95" s="29">
        <f t="shared" ref="K95" si="152">K87</f>
        <v>0</v>
      </c>
      <c r="L95" s="29"/>
      <c r="M95" s="29">
        <f t="shared" si="141"/>
        <v>0</v>
      </c>
      <c r="N95" s="196">
        <f t="shared" si="141"/>
        <v>122900</v>
      </c>
      <c r="O95" s="180">
        <f t="shared" si="133"/>
        <v>0</v>
      </c>
      <c r="P95" s="29">
        <f t="shared" ref="P95" si="153">P87</f>
        <v>0</v>
      </c>
      <c r="Q95" s="29"/>
      <c r="R95" s="29">
        <f t="shared" si="143"/>
        <v>0</v>
      </c>
      <c r="S95" s="41">
        <f t="shared" si="143"/>
        <v>0</v>
      </c>
      <c r="T95" s="166">
        <f t="shared" si="135"/>
        <v>0</v>
      </c>
      <c r="U95" s="29">
        <f t="shared" ref="U95" si="154">U87</f>
        <v>0</v>
      </c>
      <c r="V95" s="29"/>
      <c r="W95" s="29">
        <f t="shared" ref="W95:X95" si="155">W87</f>
        <v>0</v>
      </c>
      <c r="X95" s="41">
        <f t="shared" si="155"/>
        <v>0</v>
      </c>
    </row>
    <row r="96" spans="1:142" ht="15.75" customHeight="1" thickBot="1" x14ac:dyDescent="0.3">
      <c r="A96" s="462"/>
      <c r="B96" s="434"/>
      <c r="C96" s="459"/>
      <c r="D96" s="340" t="s">
        <v>21</v>
      </c>
      <c r="E96" s="186">
        <f t="shared" si="128"/>
        <v>0</v>
      </c>
      <c r="F96" s="46">
        <f t="shared" si="138"/>
        <v>0</v>
      </c>
      <c r="G96" s="46"/>
      <c r="H96" s="46">
        <f t="shared" ref="H96" si="156">H88</f>
        <v>0</v>
      </c>
      <c r="I96" s="54">
        <f t="shared" si="138"/>
        <v>0</v>
      </c>
      <c r="J96" s="167">
        <f t="shared" si="131"/>
        <v>0</v>
      </c>
      <c r="K96" s="46">
        <f t="shared" ref="K96" si="157">K88</f>
        <v>0</v>
      </c>
      <c r="L96" s="46"/>
      <c r="M96" s="46">
        <f t="shared" si="141"/>
        <v>0</v>
      </c>
      <c r="N96" s="197">
        <f t="shared" si="141"/>
        <v>0</v>
      </c>
      <c r="O96" s="186">
        <f t="shared" si="133"/>
        <v>0</v>
      </c>
      <c r="P96" s="46">
        <f t="shared" ref="P96" si="158">P88</f>
        <v>0</v>
      </c>
      <c r="Q96" s="46"/>
      <c r="R96" s="46">
        <f t="shared" si="143"/>
        <v>0</v>
      </c>
      <c r="S96" s="54">
        <f t="shared" si="143"/>
        <v>0</v>
      </c>
      <c r="T96" s="167">
        <f t="shared" si="135"/>
        <v>0</v>
      </c>
      <c r="U96" s="46">
        <f t="shared" ref="U96" si="159">U88</f>
        <v>0</v>
      </c>
      <c r="V96" s="46"/>
      <c r="W96" s="46">
        <f t="shared" ref="W96:X96" si="160">W88</f>
        <v>0</v>
      </c>
      <c r="X96" s="54">
        <f t="shared" si="160"/>
        <v>0</v>
      </c>
    </row>
    <row r="97" spans="1:142" ht="16.5" thickBot="1" x14ac:dyDescent="0.3">
      <c r="A97" s="399" t="s">
        <v>50</v>
      </c>
      <c r="B97" s="400"/>
      <c r="C97" s="400"/>
      <c r="D97" s="400"/>
      <c r="E97" s="400"/>
      <c r="F97" s="400"/>
      <c r="G97" s="400"/>
      <c r="H97" s="400"/>
      <c r="I97" s="400"/>
      <c r="J97" s="400"/>
      <c r="K97" s="400"/>
      <c r="L97" s="400"/>
      <c r="M97" s="400"/>
      <c r="N97" s="400"/>
      <c r="O97" s="400"/>
      <c r="P97" s="400"/>
      <c r="Q97" s="400"/>
      <c r="R97" s="400"/>
      <c r="S97" s="400"/>
      <c r="T97" s="400"/>
      <c r="U97" s="400"/>
      <c r="V97" s="400"/>
      <c r="W97" s="400"/>
      <c r="X97" s="401"/>
    </row>
    <row r="98" spans="1:142" s="280" customFormat="1" ht="18" customHeight="1" x14ac:dyDescent="0.25">
      <c r="A98" s="449" t="s">
        <v>51</v>
      </c>
      <c r="B98" s="432" t="s">
        <v>52</v>
      </c>
      <c r="C98" s="441" t="s">
        <v>19</v>
      </c>
      <c r="D98" s="156" t="s">
        <v>15</v>
      </c>
      <c r="E98" s="185">
        <f t="shared" ref="E98:I98" si="161">SUM(E99:E101)</f>
        <v>62000950</v>
      </c>
      <c r="F98" s="48">
        <f t="shared" si="161"/>
        <v>3928800</v>
      </c>
      <c r="G98" s="48"/>
      <c r="H98" s="48">
        <f t="shared" ref="H98" si="162">SUM(H99:H101)</f>
        <v>0</v>
      </c>
      <c r="I98" s="52">
        <f t="shared" si="161"/>
        <v>58072150</v>
      </c>
      <c r="J98" s="165">
        <f t="shared" ref="J98:K98" si="163">SUM(J99:J101)</f>
        <v>11774278</v>
      </c>
      <c r="K98" s="48">
        <f t="shared" si="163"/>
        <v>581500</v>
      </c>
      <c r="L98" s="48"/>
      <c r="M98" s="48">
        <f t="shared" ref="M98:N98" si="164">SUM(M99:M101)</f>
        <v>0</v>
      </c>
      <c r="N98" s="195">
        <f t="shared" si="164"/>
        <v>11192778</v>
      </c>
      <c r="O98" s="185">
        <f t="shared" ref="O98:P98" si="165">SUM(O99:O101)</f>
        <v>4789863.18</v>
      </c>
      <c r="P98" s="48">
        <f t="shared" si="165"/>
        <v>0</v>
      </c>
      <c r="Q98" s="48"/>
      <c r="R98" s="48">
        <f t="shared" ref="R98:S98" si="166">SUM(R99:R101)</f>
        <v>0</v>
      </c>
      <c r="S98" s="52">
        <f t="shared" si="166"/>
        <v>4789863.18</v>
      </c>
      <c r="T98" s="165">
        <f>O98/E98*100</f>
        <v>7.7254674000962877</v>
      </c>
      <c r="U98" s="48">
        <f>P98/F98*100</f>
        <v>0</v>
      </c>
      <c r="V98" s="48"/>
      <c r="W98" s="48">
        <f t="shared" ref="W98" si="167">SUM(W99:W101)</f>
        <v>0</v>
      </c>
      <c r="X98" s="52">
        <f>S98/I98*100</f>
        <v>8.2481244107545528</v>
      </c>
      <c r="AA98" s="66"/>
      <c r="AC98" s="281"/>
      <c r="AD98" s="281"/>
      <c r="AE98" s="281"/>
      <c r="AF98" s="281"/>
      <c r="AG98" s="281"/>
      <c r="AH98" s="281"/>
      <c r="AI98" s="281"/>
      <c r="AJ98" s="281"/>
      <c r="AK98" s="281"/>
      <c r="AL98" s="281"/>
      <c r="AM98" s="281"/>
      <c r="AN98" s="281"/>
      <c r="AO98" s="281"/>
      <c r="AP98" s="281"/>
      <c r="AQ98" s="281"/>
      <c r="AR98" s="281"/>
      <c r="AS98" s="281"/>
      <c r="AT98" s="281"/>
      <c r="AU98" s="281"/>
      <c r="AV98" s="281"/>
      <c r="AW98" s="281"/>
      <c r="AX98" s="281"/>
      <c r="AY98" s="281"/>
      <c r="AZ98" s="281"/>
      <c r="BA98" s="281"/>
      <c r="BB98" s="281"/>
      <c r="BC98" s="281"/>
      <c r="BD98" s="281"/>
      <c r="BE98" s="281"/>
      <c r="BF98" s="281"/>
      <c r="BG98" s="281"/>
      <c r="BH98" s="281"/>
      <c r="BI98" s="281"/>
      <c r="BJ98" s="281"/>
      <c r="BK98" s="281"/>
      <c r="BL98" s="281"/>
      <c r="BM98" s="281"/>
      <c r="BN98" s="281"/>
      <c r="BO98" s="281"/>
      <c r="BP98" s="281"/>
      <c r="BQ98" s="281"/>
      <c r="BR98" s="281"/>
      <c r="BS98" s="281"/>
      <c r="BT98" s="281"/>
      <c r="BU98" s="281"/>
      <c r="BV98" s="281"/>
      <c r="BW98" s="281"/>
      <c r="BX98" s="281"/>
      <c r="BY98" s="281"/>
      <c r="BZ98" s="281"/>
      <c r="CA98" s="281"/>
      <c r="CB98" s="281"/>
      <c r="CC98" s="281"/>
      <c r="CD98" s="281"/>
      <c r="CE98" s="281"/>
      <c r="CF98" s="281"/>
      <c r="CG98" s="281"/>
      <c r="CH98" s="281"/>
      <c r="CI98" s="281"/>
      <c r="CJ98" s="281"/>
      <c r="CK98" s="281"/>
      <c r="CL98" s="281"/>
      <c r="CM98" s="281"/>
      <c r="CN98" s="281"/>
      <c r="CO98" s="281"/>
      <c r="CP98" s="281"/>
      <c r="CQ98" s="281"/>
      <c r="CR98" s="281"/>
      <c r="CS98" s="281"/>
      <c r="CT98" s="281"/>
      <c r="CU98" s="281"/>
      <c r="CV98" s="281"/>
      <c r="CW98" s="281"/>
      <c r="CX98" s="281"/>
      <c r="CY98" s="281"/>
      <c r="CZ98" s="281"/>
      <c r="DA98" s="281"/>
      <c r="DB98" s="281"/>
      <c r="DC98" s="281"/>
      <c r="DD98" s="281"/>
      <c r="DE98" s="281"/>
      <c r="DF98" s="281"/>
      <c r="DG98" s="281"/>
      <c r="DH98" s="281"/>
      <c r="DI98" s="281"/>
      <c r="DJ98" s="281"/>
      <c r="DK98" s="281"/>
      <c r="DL98" s="281"/>
      <c r="DM98" s="281"/>
      <c r="DN98" s="281"/>
      <c r="DO98" s="281"/>
      <c r="DP98" s="281"/>
      <c r="DQ98" s="281"/>
      <c r="DR98" s="281"/>
      <c r="DS98" s="281"/>
      <c r="DT98" s="281"/>
      <c r="DU98" s="281"/>
      <c r="DV98" s="281"/>
      <c r="DW98" s="281"/>
      <c r="DX98" s="281"/>
      <c r="DY98" s="281"/>
      <c r="DZ98" s="281"/>
      <c r="EA98" s="281"/>
      <c r="EB98" s="281"/>
      <c r="EC98" s="281"/>
      <c r="ED98" s="281"/>
      <c r="EE98" s="281"/>
      <c r="EF98" s="281"/>
      <c r="EG98" s="281"/>
      <c r="EH98" s="281"/>
      <c r="EI98" s="281"/>
      <c r="EJ98" s="281"/>
      <c r="EK98" s="281"/>
      <c r="EL98" s="281"/>
    </row>
    <row r="99" spans="1:142" s="280" customFormat="1" ht="18" customHeight="1" x14ac:dyDescent="0.25">
      <c r="A99" s="450"/>
      <c r="B99" s="433"/>
      <c r="C99" s="442"/>
      <c r="D99" s="157" t="s">
        <v>20</v>
      </c>
      <c r="E99" s="180">
        <f>F99+G99+H99+I99</f>
        <v>3928800</v>
      </c>
      <c r="F99" s="29">
        <f>F106+F105</f>
        <v>3928800</v>
      </c>
      <c r="G99" s="29"/>
      <c r="H99" s="29"/>
      <c r="I99" s="41">
        <v>0</v>
      </c>
      <c r="J99" s="166">
        <f>J106+J105</f>
        <v>581500</v>
      </c>
      <c r="K99" s="29">
        <f>K106+K105</f>
        <v>581500</v>
      </c>
      <c r="L99" s="29"/>
      <c r="M99" s="29"/>
      <c r="N99" s="196">
        <v>0</v>
      </c>
      <c r="O99" s="180">
        <f t="shared" ref="O99:P99" si="168">O106+O105</f>
        <v>0</v>
      </c>
      <c r="P99" s="29">
        <f t="shared" si="168"/>
        <v>0</v>
      </c>
      <c r="Q99" s="29"/>
      <c r="R99" s="29"/>
      <c r="S99" s="41">
        <v>0</v>
      </c>
      <c r="T99" s="166">
        <f>O99/E99*100</f>
        <v>0</v>
      </c>
      <c r="U99" s="29">
        <f>P99/F99*100</f>
        <v>0</v>
      </c>
      <c r="V99" s="29"/>
      <c r="W99" s="29"/>
      <c r="X99" s="41">
        <v>0</v>
      </c>
      <c r="AA99" s="66"/>
      <c r="AC99" s="281"/>
      <c r="AD99" s="281"/>
      <c r="AE99" s="281"/>
      <c r="AF99" s="281"/>
      <c r="AG99" s="281"/>
      <c r="AH99" s="281"/>
      <c r="AI99" s="281"/>
      <c r="AJ99" s="281"/>
      <c r="AK99" s="281"/>
      <c r="AL99" s="281"/>
      <c r="AM99" s="281"/>
      <c r="AN99" s="281"/>
      <c r="AO99" s="281"/>
      <c r="AP99" s="281"/>
      <c r="AQ99" s="281"/>
      <c r="AR99" s="281"/>
      <c r="AS99" s="281"/>
      <c r="AT99" s="281"/>
      <c r="AU99" s="281"/>
      <c r="AV99" s="281"/>
      <c r="AW99" s="281"/>
      <c r="AX99" s="281"/>
      <c r="AY99" s="281"/>
      <c r="AZ99" s="281"/>
      <c r="BA99" s="281"/>
      <c r="BB99" s="281"/>
      <c r="BC99" s="281"/>
      <c r="BD99" s="281"/>
      <c r="BE99" s="281"/>
      <c r="BF99" s="281"/>
      <c r="BG99" s="281"/>
      <c r="BH99" s="281"/>
      <c r="BI99" s="281"/>
      <c r="BJ99" s="281"/>
      <c r="BK99" s="281"/>
      <c r="BL99" s="281"/>
      <c r="BM99" s="281"/>
      <c r="BN99" s="281"/>
      <c r="BO99" s="281"/>
      <c r="BP99" s="281"/>
      <c r="BQ99" s="281"/>
      <c r="BR99" s="281"/>
      <c r="BS99" s="281"/>
      <c r="BT99" s="281"/>
      <c r="BU99" s="281"/>
      <c r="BV99" s="281"/>
      <c r="BW99" s="281"/>
      <c r="BX99" s="281"/>
      <c r="BY99" s="281"/>
      <c r="BZ99" s="281"/>
      <c r="CA99" s="281"/>
      <c r="CB99" s="281"/>
      <c r="CC99" s="281"/>
      <c r="CD99" s="281"/>
      <c r="CE99" s="281"/>
      <c r="CF99" s="281"/>
      <c r="CG99" s="281"/>
      <c r="CH99" s="281"/>
      <c r="CI99" s="281"/>
      <c r="CJ99" s="281"/>
      <c r="CK99" s="281"/>
      <c r="CL99" s="281"/>
      <c r="CM99" s="281"/>
      <c r="CN99" s="281"/>
      <c r="CO99" s="281"/>
      <c r="CP99" s="281"/>
      <c r="CQ99" s="281"/>
      <c r="CR99" s="281"/>
      <c r="CS99" s="281"/>
      <c r="CT99" s="281"/>
      <c r="CU99" s="281"/>
      <c r="CV99" s="281"/>
      <c r="CW99" s="281"/>
      <c r="CX99" s="281"/>
      <c r="CY99" s="281"/>
      <c r="CZ99" s="281"/>
      <c r="DA99" s="281"/>
      <c r="DB99" s="281"/>
      <c r="DC99" s="281"/>
      <c r="DD99" s="281"/>
      <c r="DE99" s="281"/>
      <c r="DF99" s="281"/>
      <c r="DG99" s="281"/>
      <c r="DH99" s="281"/>
      <c r="DI99" s="281"/>
      <c r="DJ99" s="281"/>
      <c r="DK99" s="281"/>
      <c r="DL99" s="281"/>
      <c r="DM99" s="281"/>
      <c r="DN99" s="281"/>
      <c r="DO99" s="281"/>
      <c r="DP99" s="281"/>
      <c r="DQ99" s="281"/>
      <c r="DR99" s="281"/>
      <c r="DS99" s="281"/>
      <c r="DT99" s="281"/>
      <c r="DU99" s="281"/>
      <c r="DV99" s="281"/>
      <c r="DW99" s="281"/>
      <c r="DX99" s="281"/>
      <c r="DY99" s="281"/>
      <c r="DZ99" s="281"/>
      <c r="EA99" s="281"/>
      <c r="EB99" s="281"/>
      <c r="EC99" s="281"/>
      <c r="ED99" s="281"/>
      <c r="EE99" s="281"/>
      <c r="EF99" s="281"/>
      <c r="EG99" s="281"/>
      <c r="EH99" s="281"/>
      <c r="EI99" s="281"/>
      <c r="EJ99" s="281"/>
      <c r="EK99" s="281"/>
      <c r="EL99" s="281"/>
    </row>
    <row r="100" spans="1:142" s="280" customFormat="1" ht="18" customHeight="1" x14ac:dyDescent="0.25">
      <c r="A100" s="450"/>
      <c r="B100" s="433"/>
      <c r="C100" s="442"/>
      <c r="D100" s="157" t="s">
        <v>8</v>
      </c>
      <c r="E100" s="180">
        <f t="shared" ref="E100:E112" si="169">F100+G100+H100+I100</f>
        <v>58072150</v>
      </c>
      <c r="F100" s="29">
        <v>0</v>
      </c>
      <c r="G100" s="29"/>
      <c r="H100" s="29"/>
      <c r="I100" s="41">
        <f t="shared" ref="I100" si="170">I102+I104+I107</f>
        <v>58072150</v>
      </c>
      <c r="J100" s="166">
        <f t="shared" ref="J100:J112" si="171">K100+L100+M100+N100</f>
        <v>11192778</v>
      </c>
      <c r="K100" s="29">
        <v>0</v>
      </c>
      <c r="L100" s="29"/>
      <c r="M100" s="29"/>
      <c r="N100" s="196">
        <f t="shared" ref="N100" si="172">N102+N104+N107</f>
        <v>11192778</v>
      </c>
      <c r="O100" s="180">
        <f t="shared" ref="O100:O112" si="173">P100+Q100+R100+S100</f>
        <v>4789863.18</v>
      </c>
      <c r="P100" s="29">
        <v>0</v>
      </c>
      <c r="Q100" s="29"/>
      <c r="R100" s="29"/>
      <c r="S100" s="41">
        <f>S102+S104+S107</f>
        <v>4789863.18</v>
      </c>
      <c r="T100" s="166">
        <f t="shared" ref="T100:T112" si="174">U100+V100+W100+X100</f>
        <v>8.2481244107545528</v>
      </c>
      <c r="U100" s="29">
        <v>0</v>
      </c>
      <c r="V100" s="29"/>
      <c r="W100" s="29"/>
      <c r="X100" s="41">
        <f>S100/I100*100</f>
        <v>8.2481244107545528</v>
      </c>
      <c r="AA100" s="66"/>
      <c r="AC100" s="281"/>
      <c r="AD100" s="281"/>
      <c r="AE100" s="281"/>
      <c r="AF100" s="281"/>
      <c r="AG100" s="281"/>
      <c r="AH100" s="281"/>
      <c r="AI100" s="281"/>
      <c r="AJ100" s="281"/>
      <c r="AK100" s="281"/>
      <c r="AL100" s="281"/>
      <c r="AM100" s="281"/>
      <c r="AN100" s="281"/>
      <c r="AO100" s="281"/>
      <c r="AP100" s="281"/>
      <c r="AQ100" s="281"/>
      <c r="AR100" s="281"/>
      <c r="AS100" s="281"/>
      <c r="AT100" s="281"/>
      <c r="AU100" s="281"/>
      <c r="AV100" s="281"/>
      <c r="AW100" s="281"/>
      <c r="AX100" s="281"/>
      <c r="AY100" s="281"/>
      <c r="AZ100" s="281"/>
      <c r="BA100" s="281"/>
      <c r="BB100" s="281"/>
      <c r="BC100" s="281"/>
      <c r="BD100" s="281"/>
      <c r="BE100" s="281"/>
      <c r="BF100" s="281"/>
      <c r="BG100" s="281"/>
      <c r="BH100" s="281"/>
      <c r="BI100" s="281"/>
      <c r="BJ100" s="281"/>
      <c r="BK100" s="281"/>
      <c r="BL100" s="281"/>
      <c r="BM100" s="281"/>
      <c r="BN100" s="281"/>
      <c r="BO100" s="281"/>
      <c r="BP100" s="281"/>
      <c r="BQ100" s="281"/>
      <c r="BR100" s="281"/>
      <c r="BS100" s="281"/>
      <c r="BT100" s="281"/>
      <c r="BU100" s="281"/>
      <c r="BV100" s="281"/>
      <c r="BW100" s="281"/>
      <c r="BX100" s="281"/>
      <c r="BY100" s="281"/>
      <c r="BZ100" s="281"/>
      <c r="CA100" s="281"/>
      <c r="CB100" s="281"/>
      <c r="CC100" s="281"/>
      <c r="CD100" s="281"/>
      <c r="CE100" s="281"/>
      <c r="CF100" s="281"/>
      <c r="CG100" s="281"/>
      <c r="CH100" s="281"/>
      <c r="CI100" s="281"/>
      <c r="CJ100" s="281"/>
      <c r="CK100" s="281"/>
      <c r="CL100" s="281"/>
      <c r="CM100" s="281"/>
      <c r="CN100" s="281"/>
      <c r="CO100" s="281"/>
      <c r="CP100" s="281"/>
      <c r="CQ100" s="281"/>
      <c r="CR100" s="281"/>
      <c r="CS100" s="281"/>
      <c r="CT100" s="281"/>
      <c r="CU100" s="281"/>
      <c r="CV100" s="281"/>
      <c r="CW100" s="281"/>
      <c r="CX100" s="281"/>
      <c r="CY100" s="281"/>
      <c r="CZ100" s="281"/>
      <c r="DA100" s="281"/>
      <c r="DB100" s="281"/>
      <c r="DC100" s="281"/>
      <c r="DD100" s="281"/>
      <c r="DE100" s="281"/>
      <c r="DF100" s="281"/>
      <c r="DG100" s="281"/>
      <c r="DH100" s="281"/>
      <c r="DI100" s="281"/>
      <c r="DJ100" s="281"/>
      <c r="DK100" s="281"/>
      <c r="DL100" s="281"/>
      <c r="DM100" s="281"/>
      <c r="DN100" s="281"/>
      <c r="DO100" s="281"/>
      <c r="DP100" s="281"/>
      <c r="DQ100" s="281"/>
      <c r="DR100" s="281"/>
      <c r="DS100" s="281"/>
      <c r="DT100" s="281"/>
      <c r="DU100" s="281"/>
      <c r="DV100" s="281"/>
      <c r="DW100" s="281"/>
      <c r="DX100" s="281"/>
      <c r="DY100" s="281"/>
      <c r="DZ100" s="281"/>
      <c r="EA100" s="281"/>
      <c r="EB100" s="281"/>
      <c r="EC100" s="281"/>
      <c r="ED100" s="281"/>
      <c r="EE100" s="281"/>
      <c r="EF100" s="281"/>
      <c r="EG100" s="281"/>
      <c r="EH100" s="281"/>
      <c r="EI100" s="281"/>
      <c r="EJ100" s="281"/>
      <c r="EK100" s="281"/>
      <c r="EL100" s="281"/>
    </row>
    <row r="101" spans="1:142" s="280" customFormat="1" ht="18" customHeight="1" thickBot="1" x14ac:dyDescent="0.3">
      <c r="A101" s="451"/>
      <c r="B101" s="434"/>
      <c r="C101" s="443"/>
      <c r="D101" s="158" t="s">
        <v>21</v>
      </c>
      <c r="E101" s="186">
        <f t="shared" si="169"/>
        <v>0</v>
      </c>
      <c r="F101" s="46">
        <f t="shared" ref="F101:I101" si="175">F103</f>
        <v>0</v>
      </c>
      <c r="G101" s="46"/>
      <c r="H101" s="46">
        <f t="shared" ref="H101" si="176">H103</f>
        <v>0</v>
      </c>
      <c r="I101" s="54">
        <f t="shared" si="175"/>
        <v>0</v>
      </c>
      <c r="J101" s="167">
        <f t="shared" si="171"/>
        <v>0</v>
      </c>
      <c r="K101" s="46">
        <f t="shared" ref="K101" si="177">K103</f>
        <v>0</v>
      </c>
      <c r="L101" s="46"/>
      <c r="M101" s="46">
        <f t="shared" ref="M101:N101" si="178">M103</f>
        <v>0</v>
      </c>
      <c r="N101" s="197">
        <f t="shared" si="178"/>
        <v>0</v>
      </c>
      <c r="O101" s="186">
        <f t="shared" si="173"/>
        <v>0</v>
      </c>
      <c r="P101" s="46">
        <f t="shared" ref="P101" si="179">P103</f>
        <v>0</v>
      </c>
      <c r="Q101" s="46"/>
      <c r="R101" s="46">
        <f t="shared" ref="R101:S101" si="180">R103</f>
        <v>0</v>
      </c>
      <c r="S101" s="54">
        <f t="shared" si="180"/>
        <v>0</v>
      </c>
      <c r="T101" s="167">
        <f t="shared" si="174"/>
        <v>0</v>
      </c>
      <c r="U101" s="46">
        <f t="shared" ref="U101" si="181">U103</f>
        <v>0</v>
      </c>
      <c r="V101" s="46"/>
      <c r="W101" s="46">
        <f t="shared" ref="W101:X101" si="182">W103</f>
        <v>0</v>
      </c>
      <c r="X101" s="54">
        <f t="shared" si="182"/>
        <v>0</v>
      </c>
      <c r="AA101" s="66"/>
      <c r="AC101" s="281"/>
      <c r="AD101" s="281"/>
      <c r="AE101" s="281"/>
      <c r="AF101" s="281"/>
      <c r="AG101" s="281"/>
      <c r="AH101" s="281"/>
      <c r="AI101" s="281"/>
      <c r="AJ101" s="281"/>
      <c r="AK101" s="281"/>
      <c r="AL101" s="281"/>
      <c r="AM101" s="281"/>
      <c r="AN101" s="281"/>
      <c r="AO101" s="281"/>
      <c r="AP101" s="281"/>
      <c r="AQ101" s="281"/>
      <c r="AR101" s="281"/>
      <c r="AS101" s="281"/>
      <c r="AT101" s="281"/>
      <c r="AU101" s="281"/>
      <c r="AV101" s="281"/>
      <c r="AW101" s="281"/>
      <c r="AX101" s="281"/>
      <c r="AY101" s="281"/>
      <c r="AZ101" s="281"/>
      <c r="BA101" s="281"/>
      <c r="BB101" s="281"/>
      <c r="BC101" s="281"/>
      <c r="BD101" s="281"/>
      <c r="BE101" s="281"/>
      <c r="BF101" s="281"/>
      <c r="BG101" s="281"/>
      <c r="BH101" s="281"/>
      <c r="BI101" s="281"/>
      <c r="BJ101" s="281"/>
      <c r="BK101" s="281"/>
      <c r="BL101" s="281"/>
      <c r="BM101" s="281"/>
      <c r="BN101" s="281"/>
      <c r="BO101" s="281"/>
      <c r="BP101" s="281"/>
      <c r="BQ101" s="281"/>
      <c r="BR101" s="281"/>
      <c r="BS101" s="281"/>
      <c r="BT101" s="281"/>
      <c r="BU101" s="281"/>
      <c r="BV101" s="281"/>
      <c r="BW101" s="281"/>
      <c r="BX101" s="281"/>
      <c r="BY101" s="281"/>
      <c r="BZ101" s="281"/>
      <c r="CA101" s="281"/>
      <c r="CB101" s="281"/>
      <c r="CC101" s="281"/>
      <c r="CD101" s="281"/>
      <c r="CE101" s="281"/>
      <c r="CF101" s="281"/>
      <c r="CG101" s="281"/>
      <c r="CH101" s="281"/>
      <c r="CI101" s="281"/>
      <c r="CJ101" s="281"/>
      <c r="CK101" s="281"/>
      <c r="CL101" s="281"/>
      <c r="CM101" s="281"/>
      <c r="CN101" s="281"/>
      <c r="CO101" s="281"/>
      <c r="CP101" s="281"/>
      <c r="CQ101" s="281"/>
      <c r="CR101" s="281"/>
      <c r="CS101" s="281"/>
      <c r="CT101" s="281"/>
      <c r="CU101" s="281"/>
      <c r="CV101" s="281"/>
      <c r="CW101" s="281"/>
      <c r="CX101" s="281"/>
      <c r="CY101" s="281"/>
      <c r="CZ101" s="281"/>
      <c r="DA101" s="281"/>
      <c r="DB101" s="281"/>
      <c r="DC101" s="281"/>
      <c r="DD101" s="281"/>
      <c r="DE101" s="281"/>
      <c r="DF101" s="281"/>
      <c r="DG101" s="281"/>
      <c r="DH101" s="281"/>
      <c r="DI101" s="281"/>
      <c r="DJ101" s="281"/>
      <c r="DK101" s="281"/>
      <c r="DL101" s="281"/>
      <c r="DM101" s="281"/>
      <c r="DN101" s="281"/>
      <c r="DO101" s="281"/>
      <c r="DP101" s="281"/>
      <c r="DQ101" s="281"/>
      <c r="DR101" s="281"/>
      <c r="DS101" s="281"/>
      <c r="DT101" s="281"/>
      <c r="DU101" s="281"/>
      <c r="DV101" s="281"/>
      <c r="DW101" s="281"/>
      <c r="DX101" s="281"/>
      <c r="DY101" s="281"/>
      <c r="DZ101" s="281"/>
      <c r="EA101" s="281"/>
      <c r="EB101" s="281"/>
      <c r="EC101" s="281"/>
      <c r="ED101" s="281"/>
      <c r="EE101" s="281"/>
      <c r="EF101" s="281"/>
      <c r="EG101" s="281"/>
      <c r="EH101" s="281"/>
      <c r="EI101" s="281"/>
      <c r="EJ101" s="281"/>
      <c r="EK101" s="281"/>
      <c r="EL101" s="281"/>
    </row>
    <row r="102" spans="1:142" ht="28.5" hidden="1" customHeight="1" x14ac:dyDescent="0.25">
      <c r="A102" s="57"/>
      <c r="B102" s="302" t="s">
        <v>2</v>
      </c>
      <c r="C102" s="303"/>
      <c r="D102" s="304" t="s">
        <v>8</v>
      </c>
      <c r="E102" s="305">
        <f t="shared" si="169"/>
        <v>41473850</v>
      </c>
      <c r="F102" s="303">
        <v>0</v>
      </c>
      <c r="G102" s="303"/>
      <c r="H102" s="303"/>
      <c r="I102" s="306">
        <v>41473850</v>
      </c>
      <c r="J102" s="307">
        <f t="shared" si="171"/>
        <v>8312108</v>
      </c>
      <c r="K102" s="303">
        <v>0</v>
      </c>
      <c r="L102" s="303"/>
      <c r="M102" s="303"/>
      <c r="N102" s="308">
        <v>8312108</v>
      </c>
      <c r="O102" s="305">
        <f t="shared" si="173"/>
        <v>3860791.93</v>
      </c>
      <c r="P102" s="303">
        <v>0</v>
      </c>
      <c r="Q102" s="309"/>
      <c r="R102" s="309"/>
      <c r="S102" s="310">
        <v>3860791.93</v>
      </c>
      <c r="T102" s="311">
        <f t="shared" si="174"/>
        <v>9.308978862584496</v>
      </c>
      <c r="U102" s="312">
        <v>0</v>
      </c>
      <c r="V102" s="312">
        <f>SUM(V103:V106)</f>
        <v>0</v>
      </c>
      <c r="W102" s="312">
        <v>0</v>
      </c>
      <c r="X102" s="313">
        <f>S102/I102*100</f>
        <v>9.308978862584496</v>
      </c>
    </row>
    <row r="103" spans="1:142" ht="28.5" hidden="1" customHeight="1" x14ac:dyDescent="0.25">
      <c r="A103" s="43"/>
      <c r="B103" s="314"/>
      <c r="C103" s="315"/>
      <c r="D103" s="316" t="s">
        <v>21</v>
      </c>
      <c r="E103" s="317">
        <f t="shared" si="169"/>
        <v>0</v>
      </c>
      <c r="F103" s="315">
        <v>0</v>
      </c>
      <c r="G103" s="315"/>
      <c r="H103" s="315">
        <v>0</v>
      </c>
      <c r="I103" s="318">
        <v>0</v>
      </c>
      <c r="J103" s="319">
        <f t="shared" si="171"/>
        <v>0</v>
      </c>
      <c r="K103" s="315">
        <v>0</v>
      </c>
      <c r="L103" s="315"/>
      <c r="M103" s="315">
        <v>0</v>
      </c>
      <c r="N103" s="320">
        <v>0</v>
      </c>
      <c r="O103" s="317">
        <f t="shared" si="173"/>
        <v>0</v>
      </c>
      <c r="P103" s="315">
        <v>0</v>
      </c>
      <c r="Q103" s="321"/>
      <c r="R103" s="321">
        <v>0</v>
      </c>
      <c r="S103" s="322">
        <v>0</v>
      </c>
      <c r="T103" s="323">
        <f t="shared" si="174"/>
        <v>0</v>
      </c>
      <c r="U103" s="324">
        <v>0</v>
      </c>
      <c r="V103" s="324">
        <f>SUM(V104:V107)</f>
        <v>0</v>
      </c>
      <c r="W103" s="324">
        <v>0</v>
      </c>
      <c r="X103" s="325">
        <v>0</v>
      </c>
    </row>
    <row r="104" spans="1:142" ht="27.75" hidden="1" customHeight="1" x14ac:dyDescent="0.25">
      <c r="A104" s="43"/>
      <c r="B104" s="314" t="s">
        <v>3</v>
      </c>
      <c r="C104" s="315"/>
      <c r="D104" s="316" t="s">
        <v>8</v>
      </c>
      <c r="E104" s="317">
        <f t="shared" si="169"/>
        <v>793000</v>
      </c>
      <c r="F104" s="315">
        <v>0</v>
      </c>
      <c r="G104" s="315"/>
      <c r="H104" s="315"/>
      <c r="I104" s="318">
        <v>793000</v>
      </c>
      <c r="J104" s="319">
        <f t="shared" si="171"/>
        <v>441970</v>
      </c>
      <c r="K104" s="315">
        <v>0</v>
      </c>
      <c r="L104" s="315"/>
      <c r="M104" s="315"/>
      <c r="N104" s="320">
        <v>441970</v>
      </c>
      <c r="O104" s="317">
        <f t="shared" si="173"/>
        <v>0</v>
      </c>
      <c r="P104" s="315">
        <v>0</v>
      </c>
      <c r="Q104" s="321"/>
      <c r="R104" s="321"/>
      <c r="S104" s="322">
        <v>0</v>
      </c>
      <c r="T104" s="326">
        <f>O104/E104*100</f>
        <v>0</v>
      </c>
      <c r="U104" s="321">
        <v>0</v>
      </c>
      <c r="V104" s="321"/>
      <c r="W104" s="321"/>
      <c r="X104" s="325">
        <f>S104/I104*100</f>
        <v>0</v>
      </c>
    </row>
    <row r="105" spans="1:142" ht="27.75" hidden="1" customHeight="1" x14ac:dyDescent="0.25">
      <c r="A105" s="43"/>
      <c r="B105" s="314" t="s">
        <v>84</v>
      </c>
      <c r="C105" s="315"/>
      <c r="D105" s="316" t="s">
        <v>20</v>
      </c>
      <c r="E105" s="317">
        <f t="shared" si="169"/>
        <v>500000</v>
      </c>
      <c r="F105" s="315">
        <v>500000</v>
      </c>
      <c r="G105" s="315"/>
      <c r="H105" s="315"/>
      <c r="I105" s="318"/>
      <c r="J105" s="319">
        <f t="shared" si="171"/>
        <v>314000</v>
      </c>
      <c r="K105" s="315">
        <v>314000</v>
      </c>
      <c r="L105" s="315"/>
      <c r="M105" s="315"/>
      <c r="N105" s="320"/>
      <c r="O105" s="317">
        <f t="shared" si="173"/>
        <v>0</v>
      </c>
      <c r="P105" s="315"/>
      <c r="Q105" s="321"/>
      <c r="R105" s="321"/>
      <c r="S105" s="322"/>
      <c r="T105" s="326">
        <f>O105/E105*100</f>
        <v>0</v>
      </c>
      <c r="U105" s="321">
        <f>P105/F105*100</f>
        <v>0</v>
      </c>
      <c r="V105" s="321"/>
      <c r="W105" s="321"/>
      <c r="X105" s="325">
        <v>0</v>
      </c>
    </row>
    <row r="106" spans="1:142" ht="36.75" hidden="1" customHeight="1" x14ac:dyDescent="0.25">
      <c r="A106" s="43"/>
      <c r="B106" s="314" t="s">
        <v>4</v>
      </c>
      <c r="C106" s="315"/>
      <c r="D106" s="316" t="s">
        <v>20</v>
      </c>
      <c r="E106" s="317">
        <f t="shared" si="169"/>
        <v>3428800</v>
      </c>
      <c r="F106" s="315">
        <v>3428800</v>
      </c>
      <c r="G106" s="315"/>
      <c r="H106" s="315"/>
      <c r="I106" s="318">
        <v>0</v>
      </c>
      <c r="J106" s="319">
        <f t="shared" si="171"/>
        <v>267500</v>
      </c>
      <c r="K106" s="315">
        <v>267500</v>
      </c>
      <c r="L106" s="315"/>
      <c r="M106" s="315"/>
      <c r="N106" s="320">
        <v>0</v>
      </c>
      <c r="O106" s="317">
        <f t="shared" si="173"/>
        <v>0</v>
      </c>
      <c r="P106" s="315">
        <v>0</v>
      </c>
      <c r="Q106" s="321"/>
      <c r="R106" s="321"/>
      <c r="S106" s="322">
        <v>0</v>
      </c>
      <c r="T106" s="326">
        <f t="shared" si="174"/>
        <v>0</v>
      </c>
      <c r="U106" s="321">
        <f>P106/K106*100</f>
        <v>0</v>
      </c>
      <c r="V106" s="321"/>
      <c r="W106" s="321"/>
      <c r="X106" s="325">
        <v>0</v>
      </c>
    </row>
    <row r="107" spans="1:142" ht="36.75" hidden="1" customHeight="1" x14ac:dyDescent="0.25">
      <c r="A107" s="43"/>
      <c r="B107" s="314" t="s">
        <v>111</v>
      </c>
      <c r="C107" s="315"/>
      <c r="D107" s="316" t="s">
        <v>8</v>
      </c>
      <c r="E107" s="317">
        <f t="shared" si="169"/>
        <v>15805300</v>
      </c>
      <c r="F107" s="315">
        <v>0</v>
      </c>
      <c r="G107" s="315"/>
      <c r="H107" s="315"/>
      <c r="I107" s="318">
        <v>15805300</v>
      </c>
      <c r="J107" s="319">
        <f t="shared" si="171"/>
        <v>2438700</v>
      </c>
      <c r="K107" s="315">
        <v>0</v>
      </c>
      <c r="L107" s="315"/>
      <c r="M107" s="315"/>
      <c r="N107" s="320">
        <v>2438700</v>
      </c>
      <c r="O107" s="317">
        <f t="shared" si="173"/>
        <v>929071.25</v>
      </c>
      <c r="P107" s="315">
        <v>0</v>
      </c>
      <c r="Q107" s="321"/>
      <c r="R107" s="321"/>
      <c r="S107" s="322">
        <v>929071.25</v>
      </c>
      <c r="T107" s="326">
        <f t="shared" si="174"/>
        <v>38.096988149423872</v>
      </c>
      <c r="U107" s="321">
        <v>0</v>
      </c>
      <c r="V107" s="321"/>
      <c r="W107" s="321"/>
      <c r="X107" s="325">
        <f>S107/N107*100</f>
        <v>38.096988149423872</v>
      </c>
    </row>
    <row r="108" spans="1:142" ht="36.75" hidden="1" customHeight="1" thickBot="1" x14ac:dyDescent="0.3">
      <c r="A108" s="143"/>
      <c r="B108" s="327" t="s">
        <v>76</v>
      </c>
      <c r="C108" s="328"/>
      <c r="D108" s="329"/>
      <c r="E108" s="330">
        <v>5500</v>
      </c>
      <c r="F108" s="328"/>
      <c r="G108" s="328"/>
      <c r="H108" s="328"/>
      <c r="I108" s="331">
        <v>13000</v>
      </c>
      <c r="J108" s="332"/>
      <c r="K108" s="328"/>
      <c r="L108" s="328"/>
      <c r="M108" s="328"/>
      <c r="N108" s="333">
        <v>4654.6499999999996</v>
      </c>
      <c r="O108" s="330"/>
      <c r="P108" s="328"/>
      <c r="Q108" s="334"/>
      <c r="R108" s="334"/>
      <c r="S108" s="335"/>
      <c r="T108" s="336"/>
      <c r="U108" s="334"/>
      <c r="V108" s="334"/>
      <c r="W108" s="334"/>
      <c r="X108" s="337"/>
    </row>
    <row r="109" spans="1:142" ht="18.75" customHeight="1" x14ac:dyDescent="0.25">
      <c r="A109" s="438"/>
      <c r="B109" s="432" t="s">
        <v>53</v>
      </c>
      <c r="C109" s="441"/>
      <c r="D109" s="156" t="s">
        <v>15</v>
      </c>
      <c r="E109" s="185">
        <f t="shared" si="169"/>
        <v>62000950</v>
      </c>
      <c r="F109" s="48">
        <f>F98</f>
        <v>3928800</v>
      </c>
      <c r="G109" s="48">
        <f>G98</f>
        <v>0</v>
      </c>
      <c r="H109" s="48">
        <f>H98</f>
        <v>0</v>
      </c>
      <c r="I109" s="52">
        <f>I98</f>
        <v>58072150</v>
      </c>
      <c r="J109" s="165">
        <f t="shared" si="171"/>
        <v>11774278</v>
      </c>
      <c r="K109" s="48">
        <f>K98</f>
        <v>581500</v>
      </c>
      <c r="L109" s="48">
        <f>L98</f>
        <v>0</v>
      </c>
      <c r="M109" s="48">
        <f>M98</f>
        <v>0</v>
      </c>
      <c r="N109" s="195">
        <f>N98</f>
        <v>11192778</v>
      </c>
      <c r="O109" s="185">
        <f t="shared" si="173"/>
        <v>4789863.18</v>
      </c>
      <c r="P109" s="48">
        <f>P98</f>
        <v>0</v>
      </c>
      <c r="Q109" s="48">
        <f>Q98</f>
        <v>0</v>
      </c>
      <c r="R109" s="48">
        <f>R98</f>
        <v>0</v>
      </c>
      <c r="S109" s="52">
        <f>S98</f>
        <v>4789863.18</v>
      </c>
      <c r="T109" s="165">
        <f t="shared" si="174"/>
        <v>8.2481244107545528</v>
      </c>
      <c r="U109" s="48">
        <f t="shared" ref="U109:W109" si="183">U98</f>
        <v>0</v>
      </c>
      <c r="V109" s="48">
        <f t="shared" si="183"/>
        <v>0</v>
      </c>
      <c r="W109" s="48">
        <f t="shared" si="183"/>
        <v>0</v>
      </c>
      <c r="X109" s="52">
        <f>S109/I109*100</f>
        <v>8.2481244107545528</v>
      </c>
    </row>
    <row r="110" spans="1:142" ht="18.75" customHeight="1" x14ac:dyDescent="0.25">
      <c r="A110" s="439"/>
      <c r="B110" s="433"/>
      <c r="C110" s="442"/>
      <c r="D110" s="157" t="s">
        <v>20</v>
      </c>
      <c r="E110" s="180">
        <f>F110+G110+H110+I110</f>
        <v>3928800</v>
      </c>
      <c r="F110" s="29">
        <f>F99</f>
        <v>3928800</v>
      </c>
      <c r="G110" s="29"/>
      <c r="H110" s="29">
        <f t="shared" ref="H110" si="184">H99</f>
        <v>0</v>
      </c>
      <c r="I110" s="41">
        <f>I99</f>
        <v>0</v>
      </c>
      <c r="J110" s="166">
        <f t="shared" si="171"/>
        <v>581500</v>
      </c>
      <c r="K110" s="29">
        <f t="shared" ref="K110" si="185">K99</f>
        <v>581500</v>
      </c>
      <c r="L110" s="29"/>
      <c r="M110" s="29">
        <f t="shared" ref="M110:N112" si="186">M99</f>
        <v>0</v>
      </c>
      <c r="N110" s="196">
        <f t="shared" si="186"/>
        <v>0</v>
      </c>
      <c r="O110" s="180">
        <f t="shared" si="173"/>
        <v>0</v>
      </c>
      <c r="P110" s="29">
        <f t="shared" ref="P110" si="187">P99</f>
        <v>0</v>
      </c>
      <c r="Q110" s="29"/>
      <c r="R110" s="29">
        <f t="shared" ref="R110:S112" si="188">R99</f>
        <v>0</v>
      </c>
      <c r="S110" s="41">
        <f t="shared" si="188"/>
        <v>0</v>
      </c>
      <c r="T110" s="166">
        <f>O110/E110*100</f>
        <v>0</v>
      </c>
      <c r="U110" s="29">
        <f>P110/F110*100</f>
        <v>0</v>
      </c>
      <c r="V110" s="29"/>
      <c r="W110" s="29">
        <f t="shared" ref="W110:X110" si="189">W99</f>
        <v>0</v>
      </c>
      <c r="X110" s="41">
        <f t="shared" si="189"/>
        <v>0</v>
      </c>
    </row>
    <row r="111" spans="1:142" ht="18.75" customHeight="1" x14ac:dyDescent="0.25">
      <c r="A111" s="439"/>
      <c r="B111" s="433"/>
      <c r="C111" s="442"/>
      <c r="D111" s="157" t="s">
        <v>8</v>
      </c>
      <c r="E111" s="180">
        <f t="shared" si="169"/>
        <v>58072150</v>
      </c>
      <c r="F111" s="29">
        <f>F100</f>
        <v>0</v>
      </c>
      <c r="G111" s="29"/>
      <c r="H111" s="29">
        <f t="shared" ref="H111" si="190">H100</f>
        <v>0</v>
      </c>
      <c r="I111" s="41">
        <f>I100</f>
        <v>58072150</v>
      </c>
      <c r="J111" s="166">
        <f t="shared" si="171"/>
        <v>11192778</v>
      </c>
      <c r="K111" s="29">
        <f t="shared" ref="K111" si="191">K100</f>
        <v>0</v>
      </c>
      <c r="L111" s="29"/>
      <c r="M111" s="29">
        <f t="shared" si="186"/>
        <v>0</v>
      </c>
      <c r="N111" s="196">
        <f t="shared" si="186"/>
        <v>11192778</v>
      </c>
      <c r="O111" s="180">
        <f t="shared" si="173"/>
        <v>4789863.18</v>
      </c>
      <c r="P111" s="29">
        <f t="shared" ref="P111" si="192">P100</f>
        <v>0</v>
      </c>
      <c r="Q111" s="29"/>
      <c r="R111" s="29">
        <f t="shared" si="188"/>
        <v>0</v>
      </c>
      <c r="S111" s="41">
        <f t="shared" si="188"/>
        <v>4789863.18</v>
      </c>
      <c r="T111" s="166">
        <f t="shared" si="174"/>
        <v>8.2481244107545528</v>
      </c>
      <c r="U111" s="29">
        <f t="shared" ref="U111" si="193">U100</f>
        <v>0</v>
      </c>
      <c r="V111" s="29"/>
      <c r="W111" s="29">
        <f t="shared" ref="W111:X111" si="194">W100</f>
        <v>0</v>
      </c>
      <c r="X111" s="41">
        <f t="shared" si="194"/>
        <v>8.2481244107545528</v>
      </c>
    </row>
    <row r="112" spans="1:142" ht="18.75" customHeight="1" thickBot="1" x14ac:dyDescent="0.3">
      <c r="A112" s="440"/>
      <c r="B112" s="434"/>
      <c r="C112" s="443"/>
      <c r="D112" s="158" t="s">
        <v>21</v>
      </c>
      <c r="E112" s="186">
        <f t="shared" si="169"/>
        <v>0</v>
      </c>
      <c r="F112" s="46">
        <f>F101</f>
        <v>0</v>
      </c>
      <c r="G112" s="46"/>
      <c r="H112" s="46">
        <f t="shared" ref="H112" si="195">H101</f>
        <v>0</v>
      </c>
      <c r="I112" s="54">
        <f>I101</f>
        <v>0</v>
      </c>
      <c r="J112" s="167">
        <f t="shared" si="171"/>
        <v>0</v>
      </c>
      <c r="K112" s="46">
        <f t="shared" ref="K112" si="196">K101</f>
        <v>0</v>
      </c>
      <c r="L112" s="46"/>
      <c r="M112" s="46">
        <f t="shared" si="186"/>
        <v>0</v>
      </c>
      <c r="N112" s="197">
        <f t="shared" si="186"/>
        <v>0</v>
      </c>
      <c r="O112" s="186">
        <f t="shared" si="173"/>
        <v>0</v>
      </c>
      <c r="P112" s="46">
        <f t="shared" ref="P112" si="197">P101</f>
        <v>0</v>
      </c>
      <c r="Q112" s="46"/>
      <c r="R112" s="46">
        <f t="shared" si="188"/>
        <v>0</v>
      </c>
      <c r="S112" s="54">
        <f t="shared" si="188"/>
        <v>0</v>
      </c>
      <c r="T112" s="167">
        <f t="shared" si="174"/>
        <v>0</v>
      </c>
      <c r="U112" s="46">
        <f t="shared" ref="U112" si="198">U101</f>
        <v>0</v>
      </c>
      <c r="V112" s="46"/>
      <c r="W112" s="46">
        <f t="shared" ref="W112:X112" si="199">W101</f>
        <v>0</v>
      </c>
      <c r="X112" s="54">
        <f t="shared" si="199"/>
        <v>0</v>
      </c>
    </row>
    <row r="113" spans="1:142" ht="15" customHeight="1" thickBot="1" x14ac:dyDescent="0.3">
      <c r="A113" s="399" t="s">
        <v>54</v>
      </c>
      <c r="B113" s="400"/>
      <c r="C113" s="400"/>
      <c r="D113" s="498"/>
      <c r="E113" s="400"/>
      <c r="F113" s="400"/>
      <c r="G113" s="400"/>
      <c r="H113" s="400"/>
      <c r="I113" s="400"/>
      <c r="J113" s="498"/>
      <c r="K113" s="498"/>
      <c r="L113" s="498"/>
      <c r="M113" s="498"/>
      <c r="N113" s="498"/>
      <c r="O113" s="400"/>
      <c r="P113" s="400"/>
      <c r="Q113" s="400"/>
      <c r="R113" s="400"/>
      <c r="S113" s="400"/>
      <c r="T113" s="498"/>
      <c r="U113" s="498"/>
      <c r="V113" s="498"/>
      <c r="W113" s="498"/>
      <c r="X113" s="499"/>
    </row>
    <row r="114" spans="1:142" s="288" customFormat="1" ht="16.5" customHeight="1" x14ac:dyDescent="0.25">
      <c r="A114" s="514" t="s">
        <v>55</v>
      </c>
      <c r="B114" s="516" t="s">
        <v>56</v>
      </c>
      <c r="C114" s="518" t="s">
        <v>19</v>
      </c>
      <c r="D114" s="300" t="s">
        <v>15</v>
      </c>
      <c r="E114" s="282">
        <f t="shared" ref="E114:I114" si="200">E115+E116</f>
        <v>56861567</v>
      </c>
      <c r="F114" s="131">
        <f t="shared" si="200"/>
        <v>0</v>
      </c>
      <c r="G114" s="131"/>
      <c r="H114" s="131">
        <f t="shared" ref="H114" si="201">H115+H116</f>
        <v>0</v>
      </c>
      <c r="I114" s="283">
        <f t="shared" si="200"/>
        <v>56861567</v>
      </c>
      <c r="J114" s="284">
        <f t="shared" ref="J114:K114" si="202">J115+J116</f>
        <v>16809750</v>
      </c>
      <c r="K114" s="285">
        <f t="shared" si="202"/>
        <v>0</v>
      </c>
      <c r="L114" s="285"/>
      <c r="M114" s="285">
        <f t="shared" ref="M114:N114" si="203">M115+M116</f>
        <v>0</v>
      </c>
      <c r="N114" s="286">
        <f t="shared" si="203"/>
        <v>16809750</v>
      </c>
      <c r="O114" s="282">
        <f t="shared" ref="O114:P114" si="204">O115+O116</f>
        <v>6261623.3300000001</v>
      </c>
      <c r="P114" s="131">
        <f t="shared" si="204"/>
        <v>0</v>
      </c>
      <c r="Q114" s="131"/>
      <c r="R114" s="131">
        <f t="shared" ref="R114:U114" si="205">R115+R116</f>
        <v>0</v>
      </c>
      <c r="S114" s="283">
        <f t="shared" si="205"/>
        <v>6261623.3300000001</v>
      </c>
      <c r="T114" s="284">
        <f>O114/E114*100</f>
        <v>11.012048489623933</v>
      </c>
      <c r="U114" s="285">
        <f t="shared" si="205"/>
        <v>0</v>
      </c>
      <c r="V114" s="285"/>
      <c r="W114" s="285">
        <f t="shared" ref="W114" si="206">W115+W116</f>
        <v>0</v>
      </c>
      <c r="X114" s="287">
        <f>S114/I114*100</f>
        <v>11.012048489623933</v>
      </c>
      <c r="AA114" s="71"/>
      <c r="AC114" s="289"/>
      <c r="AD114" s="289"/>
      <c r="AE114" s="289"/>
      <c r="AF114" s="289"/>
      <c r="AG114" s="289"/>
      <c r="AH114" s="289"/>
      <c r="AI114" s="289"/>
      <c r="AJ114" s="289"/>
      <c r="AK114" s="289"/>
      <c r="AL114" s="289"/>
      <c r="AM114" s="289"/>
      <c r="AN114" s="289"/>
      <c r="AO114" s="289"/>
      <c r="AP114" s="289"/>
      <c r="AQ114" s="289"/>
      <c r="AR114" s="289"/>
      <c r="AS114" s="289"/>
      <c r="AT114" s="289"/>
      <c r="AU114" s="289"/>
      <c r="AV114" s="289"/>
      <c r="AW114" s="289"/>
      <c r="AX114" s="289"/>
      <c r="AY114" s="289"/>
      <c r="AZ114" s="289"/>
      <c r="BA114" s="289"/>
      <c r="BB114" s="289"/>
      <c r="BC114" s="289"/>
      <c r="BD114" s="289"/>
      <c r="BE114" s="289"/>
      <c r="BF114" s="289"/>
      <c r="BG114" s="289"/>
      <c r="BH114" s="289"/>
      <c r="BI114" s="289"/>
      <c r="BJ114" s="289"/>
      <c r="BK114" s="289"/>
      <c r="BL114" s="289"/>
      <c r="BM114" s="289"/>
      <c r="BN114" s="289"/>
      <c r="BO114" s="289"/>
      <c r="BP114" s="289"/>
      <c r="BQ114" s="289"/>
      <c r="BR114" s="289"/>
      <c r="BS114" s="289"/>
      <c r="BT114" s="289"/>
      <c r="BU114" s="289"/>
      <c r="BV114" s="289"/>
      <c r="BW114" s="289"/>
      <c r="BX114" s="289"/>
      <c r="BY114" s="289"/>
      <c r="BZ114" s="289"/>
      <c r="CA114" s="289"/>
      <c r="CB114" s="289"/>
      <c r="CC114" s="289"/>
      <c r="CD114" s="289"/>
      <c r="CE114" s="289"/>
      <c r="CF114" s="289"/>
      <c r="CG114" s="289"/>
      <c r="CH114" s="289"/>
      <c r="CI114" s="289"/>
      <c r="CJ114" s="289"/>
      <c r="CK114" s="289"/>
      <c r="CL114" s="289"/>
      <c r="CM114" s="289"/>
      <c r="CN114" s="289"/>
      <c r="CO114" s="289"/>
      <c r="CP114" s="289"/>
      <c r="CQ114" s="289"/>
      <c r="CR114" s="289"/>
      <c r="CS114" s="289"/>
      <c r="CT114" s="289"/>
      <c r="CU114" s="289"/>
      <c r="CV114" s="289"/>
      <c r="CW114" s="289"/>
      <c r="CX114" s="289"/>
      <c r="CY114" s="289"/>
      <c r="CZ114" s="289"/>
      <c r="DA114" s="289"/>
      <c r="DB114" s="289"/>
      <c r="DC114" s="289"/>
      <c r="DD114" s="289"/>
      <c r="DE114" s="289"/>
      <c r="DF114" s="289"/>
      <c r="DG114" s="289"/>
      <c r="DH114" s="289"/>
      <c r="DI114" s="289"/>
      <c r="DJ114" s="289"/>
      <c r="DK114" s="289"/>
      <c r="DL114" s="289"/>
      <c r="DM114" s="289"/>
      <c r="DN114" s="289"/>
      <c r="DO114" s="289"/>
      <c r="DP114" s="289"/>
      <c r="DQ114" s="289"/>
      <c r="DR114" s="289"/>
      <c r="DS114" s="289"/>
      <c r="DT114" s="289"/>
      <c r="DU114" s="289"/>
      <c r="DV114" s="289"/>
      <c r="DW114" s="289"/>
      <c r="DX114" s="289"/>
      <c r="DY114" s="289"/>
      <c r="DZ114" s="289"/>
      <c r="EA114" s="289"/>
      <c r="EB114" s="289"/>
      <c r="EC114" s="289"/>
      <c r="ED114" s="289"/>
      <c r="EE114" s="289"/>
      <c r="EF114" s="289"/>
      <c r="EG114" s="289"/>
      <c r="EH114" s="289"/>
      <c r="EI114" s="289"/>
      <c r="EJ114" s="289"/>
      <c r="EK114" s="289"/>
      <c r="EL114" s="289"/>
    </row>
    <row r="115" spans="1:142" s="288" customFormat="1" ht="16.5" customHeight="1" x14ac:dyDescent="0.25">
      <c r="A115" s="515"/>
      <c r="B115" s="517"/>
      <c r="C115" s="485"/>
      <c r="D115" s="300" t="s">
        <v>20</v>
      </c>
      <c r="E115" s="290">
        <f>F115+G115+H115+I115</f>
        <v>0</v>
      </c>
      <c r="F115" s="285">
        <v>0</v>
      </c>
      <c r="G115" s="285"/>
      <c r="H115" s="285">
        <v>0</v>
      </c>
      <c r="I115" s="287">
        <v>0</v>
      </c>
      <c r="J115" s="284">
        <f>K115+L115+M115+N115</f>
        <v>0</v>
      </c>
      <c r="K115" s="285">
        <v>0</v>
      </c>
      <c r="L115" s="285"/>
      <c r="M115" s="285">
        <v>0</v>
      </c>
      <c r="N115" s="286">
        <v>0</v>
      </c>
      <c r="O115" s="290">
        <f>P115+Q115+R115+S115</f>
        <v>0</v>
      </c>
      <c r="P115" s="285">
        <v>0</v>
      </c>
      <c r="Q115" s="285"/>
      <c r="R115" s="285">
        <v>0</v>
      </c>
      <c r="S115" s="287">
        <v>0</v>
      </c>
      <c r="T115" s="284">
        <f>U115+V115+W115+X115</f>
        <v>0</v>
      </c>
      <c r="U115" s="285">
        <v>0</v>
      </c>
      <c r="V115" s="285"/>
      <c r="W115" s="285">
        <v>0</v>
      </c>
      <c r="X115" s="287">
        <f t="shared" ref="X115" si="207">X104</f>
        <v>0</v>
      </c>
      <c r="AA115" s="71"/>
      <c r="AC115" s="289"/>
      <c r="AD115" s="289"/>
      <c r="AE115" s="289"/>
      <c r="AF115" s="289"/>
      <c r="AG115" s="289"/>
      <c r="AH115" s="289"/>
      <c r="AI115" s="289"/>
      <c r="AJ115" s="289"/>
      <c r="AK115" s="289"/>
      <c r="AL115" s="289"/>
      <c r="AM115" s="289"/>
      <c r="AN115" s="289"/>
      <c r="AO115" s="289"/>
      <c r="AP115" s="289"/>
      <c r="AQ115" s="289"/>
      <c r="AR115" s="289"/>
      <c r="AS115" s="289"/>
      <c r="AT115" s="289"/>
      <c r="AU115" s="289"/>
      <c r="AV115" s="289"/>
      <c r="AW115" s="289"/>
      <c r="AX115" s="289"/>
      <c r="AY115" s="289"/>
      <c r="AZ115" s="289"/>
      <c r="BA115" s="289"/>
      <c r="BB115" s="289"/>
      <c r="BC115" s="289"/>
      <c r="BD115" s="289"/>
      <c r="BE115" s="289"/>
      <c r="BF115" s="289"/>
      <c r="BG115" s="289"/>
      <c r="BH115" s="289"/>
      <c r="BI115" s="289"/>
      <c r="BJ115" s="289"/>
      <c r="BK115" s="289"/>
      <c r="BL115" s="289"/>
      <c r="BM115" s="289"/>
      <c r="BN115" s="289"/>
      <c r="BO115" s="289"/>
      <c r="BP115" s="289"/>
      <c r="BQ115" s="289"/>
      <c r="BR115" s="289"/>
      <c r="BS115" s="289"/>
      <c r="BT115" s="289"/>
      <c r="BU115" s="289"/>
      <c r="BV115" s="289"/>
      <c r="BW115" s="289"/>
      <c r="BX115" s="289"/>
      <c r="BY115" s="289"/>
      <c r="BZ115" s="289"/>
      <c r="CA115" s="289"/>
      <c r="CB115" s="289"/>
      <c r="CC115" s="289"/>
      <c r="CD115" s="289"/>
      <c r="CE115" s="289"/>
      <c r="CF115" s="289"/>
      <c r="CG115" s="289"/>
      <c r="CH115" s="289"/>
      <c r="CI115" s="289"/>
      <c r="CJ115" s="289"/>
      <c r="CK115" s="289"/>
      <c r="CL115" s="289"/>
      <c r="CM115" s="289"/>
      <c r="CN115" s="289"/>
      <c r="CO115" s="289"/>
      <c r="CP115" s="289"/>
      <c r="CQ115" s="289"/>
      <c r="CR115" s="289"/>
      <c r="CS115" s="289"/>
      <c r="CT115" s="289"/>
      <c r="CU115" s="289"/>
      <c r="CV115" s="289"/>
      <c r="CW115" s="289"/>
      <c r="CX115" s="289"/>
      <c r="CY115" s="289"/>
      <c r="CZ115" s="289"/>
      <c r="DA115" s="289"/>
      <c r="DB115" s="289"/>
      <c r="DC115" s="289"/>
      <c r="DD115" s="289"/>
      <c r="DE115" s="289"/>
      <c r="DF115" s="289"/>
      <c r="DG115" s="289"/>
      <c r="DH115" s="289"/>
      <c r="DI115" s="289"/>
      <c r="DJ115" s="289"/>
      <c r="DK115" s="289"/>
      <c r="DL115" s="289"/>
      <c r="DM115" s="289"/>
      <c r="DN115" s="289"/>
      <c r="DO115" s="289"/>
      <c r="DP115" s="289"/>
      <c r="DQ115" s="289"/>
      <c r="DR115" s="289"/>
      <c r="DS115" s="289"/>
      <c r="DT115" s="289"/>
      <c r="DU115" s="289"/>
      <c r="DV115" s="289"/>
      <c r="DW115" s="289"/>
      <c r="DX115" s="289"/>
      <c r="DY115" s="289"/>
      <c r="DZ115" s="289"/>
      <c r="EA115" s="289"/>
      <c r="EB115" s="289"/>
      <c r="EC115" s="289"/>
      <c r="ED115" s="289"/>
      <c r="EE115" s="289"/>
      <c r="EF115" s="289"/>
      <c r="EG115" s="289"/>
      <c r="EH115" s="289"/>
      <c r="EI115" s="289"/>
      <c r="EJ115" s="289"/>
      <c r="EK115" s="289"/>
      <c r="EL115" s="289"/>
    </row>
    <row r="116" spans="1:142" s="288" customFormat="1" ht="16.5" customHeight="1" x14ac:dyDescent="0.25">
      <c r="A116" s="515"/>
      <c r="B116" s="517"/>
      <c r="C116" s="485"/>
      <c r="D116" s="300" t="s">
        <v>8</v>
      </c>
      <c r="E116" s="290">
        <f t="shared" ref="E116:E124" si="208">F116+G116+H116+I116</f>
        <v>56861567</v>
      </c>
      <c r="F116" s="285">
        <v>0</v>
      </c>
      <c r="G116" s="285"/>
      <c r="H116" s="285"/>
      <c r="I116" s="287">
        <f>55591200+1270367</f>
        <v>56861567</v>
      </c>
      <c r="J116" s="284">
        <f t="shared" ref="J116:J124" si="209">K116+L116+M116+N116</f>
        <v>16809750</v>
      </c>
      <c r="K116" s="285">
        <v>0</v>
      </c>
      <c r="L116" s="285"/>
      <c r="M116" s="285"/>
      <c r="N116" s="286">
        <f>16617850+191900</f>
        <v>16809750</v>
      </c>
      <c r="O116" s="290">
        <f t="shared" ref="O116:O124" si="210">P116+Q116+R116+S116</f>
        <v>6261623.3300000001</v>
      </c>
      <c r="P116" s="285">
        <v>0</v>
      </c>
      <c r="Q116" s="285"/>
      <c r="R116" s="285"/>
      <c r="S116" s="287">
        <f>6115355.33+146268</f>
        <v>6261623.3300000001</v>
      </c>
      <c r="T116" s="284">
        <f t="shared" ref="T116:T124" si="211">U116+V116+W116+X116</f>
        <v>11.012048489623933</v>
      </c>
      <c r="U116" s="285">
        <v>0</v>
      </c>
      <c r="V116" s="285"/>
      <c r="W116" s="285"/>
      <c r="X116" s="287">
        <f>S116/I116*100</f>
        <v>11.012048489623933</v>
      </c>
      <c r="AA116" s="71"/>
      <c r="AC116" s="289"/>
      <c r="AD116" s="289"/>
      <c r="AE116" s="289"/>
      <c r="AF116" s="289"/>
      <c r="AG116" s="289"/>
      <c r="AH116" s="289"/>
      <c r="AI116" s="289"/>
      <c r="AJ116" s="289"/>
      <c r="AK116" s="289"/>
      <c r="AL116" s="289"/>
      <c r="AM116" s="289"/>
      <c r="AN116" s="289"/>
      <c r="AO116" s="289"/>
      <c r="AP116" s="289"/>
      <c r="AQ116" s="289"/>
      <c r="AR116" s="289"/>
      <c r="AS116" s="289"/>
      <c r="AT116" s="289"/>
      <c r="AU116" s="289"/>
      <c r="AV116" s="289"/>
      <c r="AW116" s="289"/>
      <c r="AX116" s="289"/>
      <c r="AY116" s="289"/>
      <c r="AZ116" s="289"/>
      <c r="BA116" s="289"/>
      <c r="BB116" s="289"/>
      <c r="BC116" s="289"/>
      <c r="BD116" s="289"/>
      <c r="BE116" s="289"/>
      <c r="BF116" s="289"/>
      <c r="BG116" s="289"/>
      <c r="BH116" s="289"/>
      <c r="BI116" s="289"/>
      <c r="BJ116" s="289"/>
      <c r="BK116" s="289"/>
      <c r="BL116" s="289"/>
      <c r="BM116" s="289"/>
      <c r="BN116" s="289"/>
      <c r="BO116" s="289"/>
      <c r="BP116" s="289"/>
      <c r="BQ116" s="289"/>
      <c r="BR116" s="289"/>
      <c r="BS116" s="289"/>
      <c r="BT116" s="289"/>
      <c r="BU116" s="289"/>
      <c r="BV116" s="289"/>
      <c r="BW116" s="289"/>
      <c r="BX116" s="289"/>
      <c r="BY116" s="289"/>
      <c r="BZ116" s="289"/>
      <c r="CA116" s="289"/>
      <c r="CB116" s="289"/>
      <c r="CC116" s="289"/>
      <c r="CD116" s="289"/>
      <c r="CE116" s="289"/>
      <c r="CF116" s="289"/>
      <c r="CG116" s="289"/>
      <c r="CH116" s="289"/>
      <c r="CI116" s="289"/>
      <c r="CJ116" s="289"/>
      <c r="CK116" s="289"/>
      <c r="CL116" s="289"/>
      <c r="CM116" s="289"/>
      <c r="CN116" s="289"/>
      <c r="CO116" s="289"/>
      <c r="CP116" s="289"/>
      <c r="CQ116" s="289"/>
      <c r="CR116" s="289"/>
      <c r="CS116" s="289"/>
      <c r="CT116" s="289"/>
      <c r="CU116" s="289"/>
      <c r="CV116" s="289"/>
      <c r="CW116" s="289"/>
      <c r="CX116" s="289"/>
      <c r="CY116" s="289"/>
      <c r="CZ116" s="289"/>
      <c r="DA116" s="289"/>
      <c r="DB116" s="289"/>
      <c r="DC116" s="289"/>
      <c r="DD116" s="289"/>
      <c r="DE116" s="289"/>
      <c r="DF116" s="289"/>
      <c r="DG116" s="289"/>
      <c r="DH116" s="289"/>
      <c r="DI116" s="289"/>
      <c r="DJ116" s="289"/>
      <c r="DK116" s="289"/>
      <c r="DL116" s="289"/>
      <c r="DM116" s="289"/>
      <c r="DN116" s="289"/>
      <c r="DO116" s="289"/>
      <c r="DP116" s="289"/>
      <c r="DQ116" s="289"/>
      <c r="DR116" s="289"/>
      <c r="DS116" s="289"/>
      <c r="DT116" s="289"/>
      <c r="DU116" s="289"/>
      <c r="DV116" s="289"/>
      <c r="DW116" s="289"/>
      <c r="DX116" s="289"/>
      <c r="DY116" s="289"/>
      <c r="DZ116" s="289"/>
      <c r="EA116" s="289"/>
      <c r="EB116" s="289"/>
      <c r="EC116" s="289"/>
      <c r="ED116" s="289"/>
      <c r="EE116" s="289"/>
      <c r="EF116" s="289"/>
      <c r="EG116" s="289"/>
      <c r="EH116" s="289"/>
      <c r="EI116" s="289"/>
      <c r="EJ116" s="289"/>
      <c r="EK116" s="289"/>
      <c r="EL116" s="289"/>
    </row>
    <row r="117" spans="1:142" s="288" customFormat="1" ht="16.5" customHeight="1" x14ac:dyDescent="0.25">
      <c r="A117" s="515"/>
      <c r="B117" s="517"/>
      <c r="C117" s="485"/>
      <c r="D117" s="300" t="s">
        <v>21</v>
      </c>
      <c r="E117" s="290">
        <f t="shared" si="208"/>
        <v>0</v>
      </c>
      <c r="F117" s="285">
        <v>0</v>
      </c>
      <c r="G117" s="285"/>
      <c r="H117" s="285">
        <v>0</v>
      </c>
      <c r="I117" s="287">
        <v>0</v>
      </c>
      <c r="J117" s="284">
        <f t="shared" si="209"/>
        <v>0</v>
      </c>
      <c r="K117" s="285">
        <v>0</v>
      </c>
      <c r="L117" s="285"/>
      <c r="M117" s="285">
        <v>0</v>
      </c>
      <c r="N117" s="286">
        <v>0</v>
      </c>
      <c r="O117" s="290">
        <f t="shared" si="210"/>
        <v>0</v>
      </c>
      <c r="P117" s="285">
        <v>0</v>
      </c>
      <c r="Q117" s="285"/>
      <c r="R117" s="285">
        <v>0</v>
      </c>
      <c r="S117" s="287">
        <v>0</v>
      </c>
      <c r="T117" s="284">
        <f t="shared" si="211"/>
        <v>38.096988149423872</v>
      </c>
      <c r="U117" s="285">
        <v>0</v>
      </c>
      <c r="V117" s="285"/>
      <c r="W117" s="285">
        <v>0</v>
      </c>
      <c r="X117" s="287">
        <f t="shared" ref="X117" si="212">X107</f>
        <v>38.096988149423872</v>
      </c>
      <c r="AA117" s="71"/>
      <c r="AC117" s="289"/>
      <c r="AD117" s="289"/>
      <c r="AE117" s="289"/>
      <c r="AF117" s="289"/>
      <c r="AG117" s="289"/>
      <c r="AH117" s="289"/>
      <c r="AI117" s="289"/>
      <c r="AJ117" s="289"/>
      <c r="AK117" s="289"/>
      <c r="AL117" s="289"/>
      <c r="AM117" s="289"/>
      <c r="AN117" s="289"/>
      <c r="AO117" s="289"/>
      <c r="AP117" s="289"/>
      <c r="AQ117" s="289"/>
      <c r="AR117" s="289"/>
      <c r="AS117" s="289"/>
      <c r="AT117" s="289"/>
      <c r="AU117" s="289"/>
      <c r="AV117" s="289"/>
      <c r="AW117" s="289"/>
      <c r="AX117" s="289"/>
      <c r="AY117" s="289"/>
      <c r="AZ117" s="289"/>
      <c r="BA117" s="289"/>
      <c r="BB117" s="289"/>
      <c r="BC117" s="289"/>
      <c r="BD117" s="289"/>
      <c r="BE117" s="289"/>
      <c r="BF117" s="289"/>
      <c r="BG117" s="289"/>
      <c r="BH117" s="289"/>
      <c r="BI117" s="289"/>
      <c r="BJ117" s="289"/>
      <c r="BK117" s="289"/>
      <c r="BL117" s="289"/>
      <c r="BM117" s="289"/>
      <c r="BN117" s="289"/>
      <c r="BO117" s="289"/>
      <c r="BP117" s="289"/>
      <c r="BQ117" s="289"/>
      <c r="BR117" s="289"/>
      <c r="BS117" s="289"/>
      <c r="BT117" s="289"/>
      <c r="BU117" s="289"/>
      <c r="BV117" s="289"/>
      <c r="BW117" s="289"/>
      <c r="BX117" s="289"/>
      <c r="BY117" s="289"/>
      <c r="BZ117" s="289"/>
      <c r="CA117" s="289"/>
      <c r="CB117" s="289"/>
      <c r="CC117" s="289"/>
      <c r="CD117" s="289"/>
      <c r="CE117" s="289"/>
      <c r="CF117" s="289"/>
      <c r="CG117" s="289"/>
      <c r="CH117" s="289"/>
      <c r="CI117" s="289"/>
      <c r="CJ117" s="289"/>
      <c r="CK117" s="289"/>
      <c r="CL117" s="289"/>
      <c r="CM117" s="289"/>
      <c r="CN117" s="289"/>
      <c r="CO117" s="289"/>
      <c r="CP117" s="289"/>
      <c r="CQ117" s="289"/>
      <c r="CR117" s="289"/>
      <c r="CS117" s="289"/>
      <c r="CT117" s="289"/>
      <c r="CU117" s="289"/>
      <c r="CV117" s="289"/>
      <c r="CW117" s="289"/>
      <c r="CX117" s="289"/>
      <c r="CY117" s="289"/>
      <c r="CZ117" s="289"/>
      <c r="DA117" s="289"/>
      <c r="DB117" s="289"/>
      <c r="DC117" s="289"/>
      <c r="DD117" s="289"/>
      <c r="DE117" s="289"/>
      <c r="DF117" s="289"/>
      <c r="DG117" s="289"/>
      <c r="DH117" s="289"/>
      <c r="DI117" s="289"/>
      <c r="DJ117" s="289"/>
      <c r="DK117" s="289"/>
      <c r="DL117" s="289"/>
      <c r="DM117" s="289"/>
      <c r="DN117" s="289"/>
      <c r="DO117" s="289"/>
      <c r="DP117" s="289"/>
      <c r="DQ117" s="289"/>
      <c r="DR117" s="289"/>
      <c r="DS117" s="289"/>
      <c r="DT117" s="289"/>
      <c r="DU117" s="289"/>
      <c r="DV117" s="289"/>
      <c r="DW117" s="289"/>
      <c r="DX117" s="289"/>
      <c r="DY117" s="289"/>
      <c r="DZ117" s="289"/>
      <c r="EA117" s="289"/>
      <c r="EB117" s="289"/>
      <c r="EC117" s="289"/>
      <c r="ED117" s="289"/>
      <c r="EE117" s="289"/>
      <c r="EF117" s="289"/>
      <c r="EG117" s="289"/>
      <c r="EH117" s="289"/>
      <c r="EI117" s="289"/>
      <c r="EJ117" s="289"/>
      <c r="EK117" s="289"/>
      <c r="EL117" s="289"/>
    </row>
    <row r="118" spans="1:142" s="288" customFormat="1" ht="16.5" customHeight="1" x14ac:dyDescent="0.25">
      <c r="A118" s="515" t="s">
        <v>57</v>
      </c>
      <c r="B118" s="517" t="s">
        <v>58</v>
      </c>
      <c r="C118" s="485" t="s">
        <v>19</v>
      </c>
      <c r="D118" s="300" t="s">
        <v>15</v>
      </c>
      <c r="E118" s="290">
        <f t="shared" si="208"/>
        <v>65463600</v>
      </c>
      <c r="F118" s="285">
        <f>F119+F120</f>
        <v>0</v>
      </c>
      <c r="G118" s="285">
        <f t="shared" ref="G118:I118" si="213">G119+G120</f>
        <v>0</v>
      </c>
      <c r="H118" s="285">
        <f t="shared" si="213"/>
        <v>0</v>
      </c>
      <c r="I118" s="287">
        <f t="shared" si="213"/>
        <v>65463600</v>
      </c>
      <c r="J118" s="284">
        <f t="shared" si="209"/>
        <v>19573278</v>
      </c>
      <c r="K118" s="285">
        <f>K119+K120</f>
        <v>0</v>
      </c>
      <c r="L118" s="285">
        <f t="shared" ref="L118:N118" si="214">L119+L120</f>
        <v>0</v>
      </c>
      <c r="M118" s="285">
        <f t="shared" si="214"/>
        <v>0</v>
      </c>
      <c r="N118" s="286">
        <f t="shared" si="214"/>
        <v>19573278</v>
      </c>
      <c r="O118" s="290">
        <f t="shared" si="210"/>
        <v>9925225.4900000002</v>
      </c>
      <c r="P118" s="285">
        <f>P119+P120</f>
        <v>0</v>
      </c>
      <c r="Q118" s="285">
        <f t="shared" ref="Q118" si="215">Q119+Q120</f>
        <v>0</v>
      </c>
      <c r="R118" s="285">
        <f t="shared" ref="R118" si="216">R119+R120</f>
        <v>0</v>
      </c>
      <c r="S118" s="287">
        <f t="shared" ref="S118" si="217">S119+S120</f>
        <v>9925225.4900000002</v>
      </c>
      <c r="T118" s="284">
        <f t="shared" si="211"/>
        <v>15.161441610299464</v>
      </c>
      <c r="U118" s="285">
        <f>U119+U120</f>
        <v>0</v>
      </c>
      <c r="V118" s="285">
        <f t="shared" ref="V118" si="218">V119+V120</f>
        <v>0</v>
      </c>
      <c r="W118" s="285">
        <f t="shared" ref="W118" si="219">W119+W120</f>
        <v>0</v>
      </c>
      <c r="X118" s="287">
        <f>S118/I118*100</f>
        <v>15.161441610299464</v>
      </c>
      <c r="AA118" s="71"/>
      <c r="AC118" s="289"/>
      <c r="AD118" s="289"/>
      <c r="AE118" s="289"/>
      <c r="AF118" s="289"/>
      <c r="AG118" s="289"/>
      <c r="AH118" s="289"/>
      <c r="AI118" s="289"/>
      <c r="AJ118" s="289"/>
      <c r="AK118" s="289"/>
      <c r="AL118" s="289"/>
      <c r="AM118" s="289"/>
      <c r="AN118" s="289"/>
      <c r="AO118" s="289"/>
      <c r="AP118" s="289"/>
      <c r="AQ118" s="289"/>
      <c r="AR118" s="289"/>
      <c r="AS118" s="289"/>
      <c r="AT118" s="289"/>
      <c r="AU118" s="289"/>
      <c r="AV118" s="289"/>
      <c r="AW118" s="289"/>
      <c r="AX118" s="289"/>
      <c r="AY118" s="289"/>
      <c r="AZ118" s="289"/>
      <c r="BA118" s="289"/>
      <c r="BB118" s="289"/>
      <c r="BC118" s="289"/>
      <c r="BD118" s="289"/>
      <c r="BE118" s="289"/>
      <c r="BF118" s="289"/>
      <c r="BG118" s="289"/>
      <c r="BH118" s="289"/>
      <c r="BI118" s="289"/>
      <c r="BJ118" s="289"/>
      <c r="BK118" s="289"/>
      <c r="BL118" s="289"/>
      <c r="BM118" s="289"/>
      <c r="BN118" s="289"/>
      <c r="BO118" s="289"/>
      <c r="BP118" s="289"/>
      <c r="BQ118" s="289"/>
      <c r="BR118" s="289"/>
      <c r="BS118" s="289"/>
      <c r="BT118" s="289"/>
      <c r="BU118" s="289"/>
      <c r="BV118" s="289"/>
      <c r="BW118" s="289"/>
      <c r="BX118" s="289"/>
      <c r="BY118" s="289"/>
      <c r="BZ118" s="289"/>
      <c r="CA118" s="289"/>
      <c r="CB118" s="289"/>
      <c r="CC118" s="289"/>
      <c r="CD118" s="289"/>
      <c r="CE118" s="289"/>
      <c r="CF118" s="289"/>
      <c r="CG118" s="289"/>
      <c r="CH118" s="289"/>
      <c r="CI118" s="289"/>
      <c r="CJ118" s="289"/>
      <c r="CK118" s="289"/>
      <c r="CL118" s="289"/>
      <c r="CM118" s="289"/>
      <c r="CN118" s="289"/>
      <c r="CO118" s="289"/>
      <c r="CP118" s="289"/>
      <c r="CQ118" s="289"/>
      <c r="CR118" s="289"/>
      <c r="CS118" s="289"/>
      <c r="CT118" s="289"/>
      <c r="CU118" s="289"/>
      <c r="CV118" s="289"/>
      <c r="CW118" s="289"/>
      <c r="CX118" s="289"/>
      <c r="CY118" s="289"/>
      <c r="CZ118" s="289"/>
      <c r="DA118" s="289"/>
      <c r="DB118" s="289"/>
      <c r="DC118" s="289"/>
      <c r="DD118" s="289"/>
      <c r="DE118" s="289"/>
      <c r="DF118" s="289"/>
      <c r="DG118" s="289"/>
      <c r="DH118" s="289"/>
      <c r="DI118" s="289"/>
      <c r="DJ118" s="289"/>
      <c r="DK118" s="289"/>
      <c r="DL118" s="289"/>
      <c r="DM118" s="289"/>
      <c r="DN118" s="289"/>
      <c r="DO118" s="289"/>
      <c r="DP118" s="289"/>
      <c r="DQ118" s="289"/>
      <c r="DR118" s="289"/>
      <c r="DS118" s="289"/>
      <c r="DT118" s="289"/>
      <c r="DU118" s="289"/>
      <c r="DV118" s="289"/>
      <c r="DW118" s="289"/>
      <c r="DX118" s="289"/>
      <c r="DY118" s="289"/>
      <c r="DZ118" s="289"/>
      <c r="EA118" s="289"/>
      <c r="EB118" s="289"/>
      <c r="EC118" s="289"/>
      <c r="ED118" s="289"/>
      <c r="EE118" s="289"/>
      <c r="EF118" s="289"/>
      <c r="EG118" s="289"/>
      <c r="EH118" s="289"/>
      <c r="EI118" s="289"/>
      <c r="EJ118" s="289"/>
      <c r="EK118" s="289"/>
      <c r="EL118" s="289"/>
    </row>
    <row r="119" spans="1:142" s="288" customFormat="1" ht="16.5" customHeight="1" x14ac:dyDescent="0.25">
      <c r="A119" s="515"/>
      <c r="B119" s="517"/>
      <c r="C119" s="485"/>
      <c r="D119" s="300" t="s">
        <v>20</v>
      </c>
      <c r="E119" s="290">
        <f t="shared" si="208"/>
        <v>0</v>
      </c>
      <c r="F119" s="285">
        <v>0</v>
      </c>
      <c r="G119" s="285"/>
      <c r="H119" s="285">
        <v>0</v>
      </c>
      <c r="I119" s="287">
        <v>0</v>
      </c>
      <c r="J119" s="284">
        <f t="shared" si="209"/>
        <v>0</v>
      </c>
      <c r="K119" s="285">
        <v>0</v>
      </c>
      <c r="L119" s="285"/>
      <c r="M119" s="285">
        <v>0</v>
      </c>
      <c r="N119" s="286">
        <v>0</v>
      </c>
      <c r="O119" s="290">
        <f t="shared" si="210"/>
        <v>0</v>
      </c>
      <c r="P119" s="285">
        <v>0</v>
      </c>
      <c r="Q119" s="285"/>
      <c r="R119" s="285">
        <v>0</v>
      </c>
      <c r="S119" s="287">
        <v>0</v>
      </c>
      <c r="T119" s="284">
        <f t="shared" si="211"/>
        <v>0</v>
      </c>
      <c r="U119" s="285">
        <v>0</v>
      </c>
      <c r="V119" s="285"/>
      <c r="W119" s="285">
        <v>0</v>
      </c>
      <c r="X119" s="287">
        <f t="shared" ref="X119" si="220">X110</f>
        <v>0</v>
      </c>
      <c r="AA119" s="71"/>
      <c r="AC119" s="289"/>
      <c r="AD119" s="289"/>
      <c r="AE119" s="289"/>
      <c r="AF119" s="289"/>
      <c r="AG119" s="289"/>
      <c r="AH119" s="289"/>
      <c r="AI119" s="289"/>
      <c r="AJ119" s="289"/>
      <c r="AK119" s="289"/>
      <c r="AL119" s="289"/>
      <c r="AM119" s="289"/>
      <c r="AN119" s="289"/>
      <c r="AO119" s="289"/>
      <c r="AP119" s="289"/>
      <c r="AQ119" s="289"/>
      <c r="AR119" s="289"/>
      <c r="AS119" s="289"/>
      <c r="AT119" s="289"/>
      <c r="AU119" s="289"/>
      <c r="AV119" s="289"/>
      <c r="AW119" s="289"/>
      <c r="AX119" s="289"/>
      <c r="AY119" s="289"/>
      <c r="AZ119" s="289"/>
      <c r="BA119" s="289"/>
      <c r="BB119" s="289"/>
      <c r="BC119" s="289"/>
      <c r="BD119" s="289"/>
      <c r="BE119" s="289"/>
      <c r="BF119" s="289"/>
      <c r="BG119" s="289"/>
      <c r="BH119" s="289"/>
      <c r="BI119" s="289"/>
      <c r="BJ119" s="289"/>
      <c r="BK119" s="289"/>
      <c r="BL119" s="289"/>
      <c r="BM119" s="289"/>
      <c r="BN119" s="289"/>
      <c r="BO119" s="289"/>
      <c r="BP119" s="289"/>
      <c r="BQ119" s="289"/>
      <c r="BR119" s="289"/>
      <c r="BS119" s="289"/>
      <c r="BT119" s="289"/>
      <c r="BU119" s="289"/>
      <c r="BV119" s="289"/>
      <c r="BW119" s="289"/>
      <c r="BX119" s="289"/>
      <c r="BY119" s="289"/>
      <c r="BZ119" s="289"/>
      <c r="CA119" s="289"/>
      <c r="CB119" s="289"/>
      <c r="CC119" s="289"/>
      <c r="CD119" s="289"/>
      <c r="CE119" s="289"/>
      <c r="CF119" s="289"/>
      <c r="CG119" s="289"/>
      <c r="CH119" s="289"/>
      <c r="CI119" s="289"/>
      <c r="CJ119" s="289"/>
      <c r="CK119" s="289"/>
      <c r="CL119" s="289"/>
      <c r="CM119" s="289"/>
      <c r="CN119" s="289"/>
      <c r="CO119" s="289"/>
      <c r="CP119" s="289"/>
      <c r="CQ119" s="289"/>
      <c r="CR119" s="289"/>
      <c r="CS119" s="289"/>
      <c r="CT119" s="289"/>
      <c r="CU119" s="289"/>
      <c r="CV119" s="289"/>
      <c r="CW119" s="289"/>
      <c r="CX119" s="289"/>
      <c r="CY119" s="289"/>
      <c r="CZ119" s="289"/>
      <c r="DA119" s="289"/>
      <c r="DB119" s="289"/>
      <c r="DC119" s="289"/>
      <c r="DD119" s="289"/>
      <c r="DE119" s="289"/>
      <c r="DF119" s="289"/>
      <c r="DG119" s="289"/>
      <c r="DH119" s="289"/>
      <c r="DI119" s="289"/>
      <c r="DJ119" s="289"/>
      <c r="DK119" s="289"/>
      <c r="DL119" s="289"/>
      <c r="DM119" s="289"/>
      <c r="DN119" s="289"/>
      <c r="DO119" s="289"/>
      <c r="DP119" s="289"/>
      <c r="DQ119" s="289"/>
      <c r="DR119" s="289"/>
      <c r="DS119" s="289"/>
      <c r="DT119" s="289"/>
      <c r="DU119" s="289"/>
      <c r="DV119" s="289"/>
      <c r="DW119" s="289"/>
      <c r="DX119" s="289"/>
      <c r="DY119" s="289"/>
      <c r="DZ119" s="289"/>
      <c r="EA119" s="289"/>
      <c r="EB119" s="289"/>
      <c r="EC119" s="289"/>
      <c r="ED119" s="289"/>
      <c r="EE119" s="289"/>
      <c r="EF119" s="289"/>
      <c r="EG119" s="289"/>
      <c r="EH119" s="289"/>
      <c r="EI119" s="289"/>
      <c r="EJ119" s="289"/>
      <c r="EK119" s="289"/>
      <c r="EL119" s="289"/>
    </row>
    <row r="120" spans="1:142" s="288" customFormat="1" ht="16.5" customHeight="1" thickBot="1" x14ac:dyDescent="0.3">
      <c r="A120" s="519"/>
      <c r="B120" s="520"/>
      <c r="C120" s="486"/>
      <c r="D120" s="301" t="s">
        <v>8</v>
      </c>
      <c r="E120" s="291">
        <f t="shared" si="208"/>
        <v>65463600</v>
      </c>
      <c r="F120" s="292">
        <v>0</v>
      </c>
      <c r="G120" s="292"/>
      <c r="H120" s="292"/>
      <c r="I120" s="293">
        <v>65463600</v>
      </c>
      <c r="J120" s="294">
        <f t="shared" si="209"/>
        <v>19573278</v>
      </c>
      <c r="K120" s="292">
        <v>0</v>
      </c>
      <c r="L120" s="292"/>
      <c r="M120" s="292"/>
      <c r="N120" s="295">
        <v>19573278</v>
      </c>
      <c r="O120" s="291">
        <f t="shared" si="210"/>
        <v>9925225.4900000002</v>
      </c>
      <c r="P120" s="292">
        <v>0</v>
      </c>
      <c r="Q120" s="292"/>
      <c r="R120" s="292"/>
      <c r="S120" s="293">
        <v>9925225.4900000002</v>
      </c>
      <c r="T120" s="294">
        <f t="shared" si="211"/>
        <v>15.161441610299464</v>
      </c>
      <c r="U120" s="292">
        <v>0</v>
      </c>
      <c r="V120" s="292"/>
      <c r="W120" s="292"/>
      <c r="X120" s="293">
        <f>S120/I120*100</f>
        <v>15.161441610299464</v>
      </c>
      <c r="AA120" s="71"/>
      <c r="AC120" s="289"/>
      <c r="AD120" s="289"/>
      <c r="AE120" s="289"/>
      <c r="AF120" s="289"/>
      <c r="AG120" s="289"/>
      <c r="AH120" s="289"/>
      <c r="AI120" s="289"/>
      <c r="AJ120" s="289"/>
      <c r="AK120" s="289"/>
      <c r="AL120" s="289"/>
      <c r="AM120" s="289"/>
      <c r="AN120" s="289"/>
      <c r="AO120" s="289"/>
      <c r="AP120" s="289"/>
      <c r="AQ120" s="289"/>
      <c r="AR120" s="289"/>
      <c r="AS120" s="289"/>
      <c r="AT120" s="289"/>
      <c r="AU120" s="289"/>
      <c r="AV120" s="289"/>
      <c r="AW120" s="289"/>
      <c r="AX120" s="289"/>
      <c r="AY120" s="289"/>
      <c r="AZ120" s="289"/>
      <c r="BA120" s="289"/>
      <c r="BB120" s="289"/>
      <c r="BC120" s="289"/>
      <c r="BD120" s="289"/>
      <c r="BE120" s="289"/>
      <c r="BF120" s="289"/>
      <c r="BG120" s="289"/>
      <c r="BH120" s="289"/>
      <c r="BI120" s="289"/>
      <c r="BJ120" s="289"/>
      <c r="BK120" s="289"/>
      <c r="BL120" s="289"/>
      <c r="BM120" s="289"/>
      <c r="BN120" s="289"/>
      <c r="BO120" s="289"/>
      <c r="BP120" s="289"/>
      <c r="BQ120" s="289"/>
      <c r="BR120" s="289"/>
      <c r="BS120" s="289"/>
      <c r="BT120" s="289"/>
      <c r="BU120" s="289"/>
      <c r="BV120" s="289"/>
      <c r="BW120" s="289"/>
      <c r="BX120" s="289"/>
      <c r="BY120" s="289"/>
      <c r="BZ120" s="289"/>
      <c r="CA120" s="289"/>
      <c r="CB120" s="289"/>
      <c r="CC120" s="289"/>
      <c r="CD120" s="289"/>
      <c r="CE120" s="289"/>
      <c r="CF120" s="289"/>
      <c r="CG120" s="289"/>
      <c r="CH120" s="289"/>
      <c r="CI120" s="289"/>
      <c r="CJ120" s="289"/>
      <c r="CK120" s="289"/>
      <c r="CL120" s="289"/>
      <c r="CM120" s="289"/>
      <c r="CN120" s="289"/>
      <c r="CO120" s="289"/>
      <c r="CP120" s="289"/>
      <c r="CQ120" s="289"/>
      <c r="CR120" s="289"/>
      <c r="CS120" s="289"/>
      <c r="CT120" s="289"/>
      <c r="CU120" s="289"/>
      <c r="CV120" s="289"/>
      <c r="CW120" s="289"/>
      <c r="CX120" s="289"/>
      <c r="CY120" s="289"/>
      <c r="CZ120" s="289"/>
      <c r="DA120" s="289"/>
      <c r="DB120" s="289"/>
      <c r="DC120" s="289"/>
      <c r="DD120" s="289"/>
      <c r="DE120" s="289"/>
      <c r="DF120" s="289"/>
      <c r="DG120" s="289"/>
      <c r="DH120" s="289"/>
      <c r="DI120" s="289"/>
      <c r="DJ120" s="289"/>
      <c r="DK120" s="289"/>
      <c r="DL120" s="289"/>
      <c r="DM120" s="289"/>
      <c r="DN120" s="289"/>
      <c r="DO120" s="289"/>
      <c r="DP120" s="289"/>
      <c r="DQ120" s="289"/>
      <c r="DR120" s="289"/>
      <c r="DS120" s="289"/>
      <c r="DT120" s="289"/>
      <c r="DU120" s="289"/>
      <c r="DV120" s="289"/>
      <c r="DW120" s="289"/>
      <c r="DX120" s="289"/>
      <c r="DY120" s="289"/>
      <c r="DZ120" s="289"/>
      <c r="EA120" s="289"/>
      <c r="EB120" s="289"/>
      <c r="EC120" s="289"/>
      <c r="ED120" s="289"/>
      <c r="EE120" s="289"/>
      <c r="EF120" s="289"/>
      <c r="EG120" s="289"/>
      <c r="EH120" s="289"/>
      <c r="EI120" s="289"/>
      <c r="EJ120" s="289"/>
      <c r="EK120" s="289"/>
      <c r="EL120" s="289"/>
    </row>
    <row r="121" spans="1:142" ht="16.5" customHeight="1" x14ac:dyDescent="0.25">
      <c r="A121" s="438"/>
      <c r="B121" s="432" t="s">
        <v>59</v>
      </c>
      <c r="C121" s="441"/>
      <c r="D121" s="156" t="s">
        <v>15</v>
      </c>
      <c r="E121" s="185">
        <f t="shared" si="208"/>
        <v>122325167</v>
      </c>
      <c r="F121" s="48">
        <f t="shared" ref="F121:I123" si="221">F114+F118</f>
        <v>0</v>
      </c>
      <c r="G121" s="48"/>
      <c r="H121" s="48"/>
      <c r="I121" s="52">
        <f t="shared" si="221"/>
        <v>122325167</v>
      </c>
      <c r="J121" s="165">
        <f t="shared" si="209"/>
        <v>36383028</v>
      </c>
      <c r="K121" s="48">
        <f t="shared" ref="K121" si="222">K114+K118</f>
        <v>0</v>
      </c>
      <c r="L121" s="48"/>
      <c r="M121" s="48"/>
      <c r="N121" s="195">
        <f t="shared" ref="N121" si="223">N114+N118</f>
        <v>36383028</v>
      </c>
      <c r="O121" s="298">
        <f>O122+O123+O124</f>
        <v>16186848.82</v>
      </c>
      <c r="P121" s="48">
        <f t="shared" ref="P121:S121" si="224">P122+P123+P124</f>
        <v>0</v>
      </c>
      <c r="Q121" s="48">
        <f t="shared" si="224"/>
        <v>0</v>
      </c>
      <c r="R121" s="165">
        <f t="shared" si="224"/>
        <v>0</v>
      </c>
      <c r="S121" s="299">
        <f t="shared" si="224"/>
        <v>16186848.82</v>
      </c>
      <c r="T121" s="165">
        <f t="shared" si="211"/>
        <v>13.232639870420124</v>
      </c>
      <c r="U121" s="48">
        <f t="shared" ref="U121" si="225">U114+U118</f>
        <v>0</v>
      </c>
      <c r="V121" s="48"/>
      <c r="W121" s="48"/>
      <c r="X121" s="52">
        <f>S121/I121*100</f>
        <v>13.232639870420124</v>
      </c>
    </row>
    <row r="122" spans="1:142" ht="16.5" customHeight="1" x14ac:dyDescent="0.25">
      <c r="A122" s="439"/>
      <c r="B122" s="433"/>
      <c r="C122" s="442"/>
      <c r="D122" s="157" t="s">
        <v>20</v>
      </c>
      <c r="E122" s="180">
        <f t="shared" si="208"/>
        <v>0</v>
      </c>
      <c r="F122" s="29">
        <f t="shared" si="221"/>
        <v>0</v>
      </c>
      <c r="G122" s="29"/>
      <c r="H122" s="29">
        <f t="shared" ref="H122" si="226">H115+H119</f>
        <v>0</v>
      </c>
      <c r="I122" s="41">
        <f t="shared" si="221"/>
        <v>0</v>
      </c>
      <c r="J122" s="166">
        <f t="shared" si="209"/>
        <v>0</v>
      </c>
      <c r="K122" s="29">
        <f t="shared" ref="K122" si="227">K115+K119</f>
        <v>0</v>
      </c>
      <c r="L122" s="29"/>
      <c r="M122" s="29">
        <f t="shared" ref="M122:N123" si="228">M115+M119</f>
        <v>0</v>
      </c>
      <c r="N122" s="196">
        <f t="shared" si="228"/>
        <v>0</v>
      </c>
      <c r="O122" s="180">
        <f t="shared" si="210"/>
        <v>0</v>
      </c>
      <c r="P122" s="29">
        <f t="shared" ref="P122" si="229">P115+P119</f>
        <v>0</v>
      </c>
      <c r="Q122" s="29"/>
      <c r="R122" s="29">
        <f t="shared" ref="R122:S123" si="230">R115+R119</f>
        <v>0</v>
      </c>
      <c r="S122" s="41">
        <f t="shared" si="230"/>
        <v>0</v>
      </c>
      <c r="T122" s="166">
        <f t="shared" si="211"/>
        <v>0</v>
      </c>
      <c r="U122" s="29">
        <f t="shared" ref="U122" si="231">U115+U119</f>
        <v>0</v>
      </c>
      <c r="V122" s="29"/>
      <c r="W122" s="29">
        <f t="shared" ref="W122" si="232">W115+W119</f>
        <v>0</v>
      </c>
      <c r="X122" s="41">
        <f t="shared" ref="X122" si="233">X113</f>
        <v>0</v>
      </c>
    </row>
    <row r="123" spans="1:142" ht="16.5" customHeight="1" x14ac:dyDescent="0.25">
      <c r="A123" s="439"/>
      <c r="B123" s="433"/>
      <c r="C123" s="442"/>
      <c r="D123" s="157" t="s">
        <v>8</v>
      </c>
      <c r="E123" s="180">
        <f t="shared" si="208"/>
        <v>122325167</v>
      </c>
      <c r="F123" s="29">
        <f t="shared" si="221"/>
        <v>0</v>
      </c>
      <c r="G123" s="29"/>
      <c r="H123" s="29">
        <f t="shared" ref="H123" si="234">H116+H120</f>
        <v>0</v>
      </c>
      <c r="I123" s="41">
        <f t="shared" si="221"/>
        <v>122325167</v>
      </c>
      <c r="J123" s="166">
        <f t="shared" si="209"/>
        <v>36383028</v>
      </c>
      <c r="K123" s="29">
        <f t="shared" ref="K123" si="235">K116+K120</f>
        <v>0</v>
      </c>
      <c r="L123" s="29"/>
      <c r="M123" s="29">
        <f t="shared" si="228"/>
        <v>0</v>
      </c>
      <c r="N123" s="196">
        <f t="shared" si="228"/>
        <v>36383028</v>
      </c>
      <c r="O123" s="180">
        <f t="shared" si="210"/>
        <v>16186848.82</v>
      </c>
      <c r="P123" s="29">
        <f t="shared" ref="P123" si="236">P116+P120</f>
        <v>0</v>
      </c>
      <c r="Q123" s="29"/>
      <c r="R123" s="29">
        <f t="shared" si="230"/>
        <v>0</v>
      </c>
      <c r="S123" s="41">
        <f>S118+S114</f>
        <v>16186848.82</v>
      </c>
      <c r="T123" s="166">
        <f t="shared" si="211"/>
        <v>13.232639870420124</v>
      </c>
      <c r="U123" s="29">
        <f t="shared" ref="U123" si="237">U116+U120</f>
        <v>0</v>
      </c>
      <c r="V123" s="29"/>
      <c r="W123" s="29">
        <f t="shared" ref="W123" si="238">W116+W120</f>
        <v>0</v>
      </c>
      <c r="X123" s="41">
        <f>S123/I123*100</f>
        <v>13.232639870420124</v>
      </c>
    </row>
    <row r="124" spans="1:142" ht="16.5" customHeight="1" thickBot="1" x14ac:dyDescent="0.3">
      <c r="A124" s="97"/>
      <c r="B124" s="53"/>
      <c r="C124" s="100"/>
      <c r="D124" s="187" t="s">
        <v>21</v>
      </c>
      <c r="E124" s="190">
        <f t="shared" si="208"/>
        <v>0</v>
      </c>
      <c r="F124" s="55">
        <f t="shared" ref="F124:I124" si="239">F117</f>
        <v>0</v>
      </c>
      <c r="G124" s="55"/>
      <c r="H124" s="55">
        <f t="shared" ref="H124" si="240">H117</f>
        <v>0</v>
      </c>
      <c r="I124" s="56">
        <f t="shared" si="239"/>
        <v>0</v>
      </c>
      <c r="J124" s="189">
        <f t="shared" si="209"/>
        <v>0</v>
      </c>
      <c r="K124" s="55">
        <f t="shared" ref="K124" si="241">K117</f>
        <v>0</v>
      </c>
      <c r="L124" s="55"/>
      <c r="M124" s="55">
        <f t="shared" ref="M124:N124" si="242">M117</f>
        <v>0</v>
      </c>
      <c r="N124" s="217">
        <f t="shared" si="242"/>
        <v>0</v>
      </c>
      <c r="O124" s="190">
        <f t="shared" si="210"/>
        <v>0</v>
      </c>
      <c r="P124" s="55">
        <f t="shared" ref="P124" si="243">P117</f>
        <v>0</v>
      </c>
      <c r="Q124" s="55"/>
      <c r="R124" s="55">
        <f t="shared" ref="R124:S124" si="244">R117</f>
        <v>0</v>
      </c>
      <c r="S124" s="56">
        <f t="shared" si="244"/>
        <v>0</v>
      </c>
      <c r="T124" s="189">
        <f t="shared" si="211"/>
        <v>0</v>
      </c>
      <c r="U124" s="55">
        <f t="shared" ref="U124" si="245">U117</f>
        <v>0</v>
      </c>
      <c r="V124" s="55"/>
      <c r="W124" s="55">
        <f t="shared" ref="W124" si="246">W117</f>
        <v>0</v>
      </c>
      <c r="X124" s="56">
        <f t="shared" ref="X124" si="247">X115</f>
        <v>0</v>
      </c>
    </row>
    <row r="125" spans="1:142" s="8" customFormat="1" ht="15" customHeight="1" thickBot="1" x14ac:dyDescent="0.3">
      <c r="A125" s="399" t="s">
        <v>60</v>
      </c>
      <c r="B125" s="400"/>
      <c r="C125" s="400"/>
      <c r="D125" s="498"/>
      <c r="E125" s="400"/>
      <c r="F125" s="400"/>
      <c r="G125" s="400"/>
      <c r="H125" s="400"/>
      <c r="I125" s="400"/>
      <c r="J125" s="400"/>
      <c r="K125" s="400"/>
      <c r="L125" s="400"/>
      <c r="M125" s="400"/>
      <c r="N125" s="400"/>
      <c r="O125" s="400"/>
      <c r="P125" s="400"/>
      <c r="Q125" s="400"/>
      <c r="R125" s="400"/>
      <c r="S125" s="400"/>
      <c r="T125" s="498"/>
      <c r="U125" s="498"/>
      <c r="V125" s="498"/>
      <c r="W125" s="498"/>
      <c r="X125" s="499"/>
      <c r="AA125" s="68"/>
      <c r="AC125" s="145"/>
      <c r="AD125" s="145"/>
      <c r="AE125" s="145"/>
      <c r="AF125" s="145"/>
      <c r="AG125" s="145"/>
      <c r="AH125" s="145"/>
      <c r="AI125" s="145"/>
      <c r="AJ125" s="145"/>
      <c r="AK125" s="145"/>
      <c r="AL125" s="145"/>
      <c r="AM125" s="145"/>
      <c r="AN125" s="145"/>
      <c r="AO125" s="145"/>
      <c r="AP125" s="145"/>
      <c r="AQ125" s="145"/>
      <c r="AR125" s="145"/>
      <c r="AS125" s="145"/>
      <c r="AT125" s="145"/>
      <c r="AU125" s="145"/>
      <c r="AV125" s="145"/>
      <c r="AW125" s="145"/>
      <c r="AX125" s="145"/>
      <c r="AY125" s="145"/>
      <c r="AZ125" s="145"/>
      <c r="BA125" s="145"/>
      <c r="BB125" s="145"/>
      <c r="BC125" s="145"/>
      <c r="BD125" s="145"/>
      <c r="BE125" s="145"/>
      <c r="BF125" s="145"/>
      <c r="BG125" s="145"/>
      <c r="BH125" s="145"/>
      <c r="BI125" s="145"/>
      <c r="BJ125" s="145"/>
      <c r="BK125" s="145"/>
      <c r="BL125" s="145"/>
      <c r="BM125" s="145"/>
      <c r="BN125" s="145"/>
      <c r="BO125" s="145"/>
      <c r="BP125" s="145"/>
      <c r="BQ125" s="145"/>
      <c r="BR125" s="145"/>
      <c r="BS125" s="145"/>
      <c r="BT125" s="145"/>
      <c r="BU125" s="145"/>
      <c r="BV125" s="145"/>
      <c r="BW125" s="145"/>
      <c r="BX125" s="145"/>
      <c r="BY125" s="145"/>
      <c r="BZ125" s="145"/>
      <c r="CA125" s="145"/>
      <c r="CB125" s="145"/>
      <c r="CC125" s="145"/>
      <c r="CD125" s="145"/>
      <c r="CE125" s="145"/>
      <c r="CF125" s="145"/>
      <c r="CG125" s="145"/>
      <c r="CH125" s="145"/>
      <c r="CI125" s="145"/>
      <c r="CJ125" s="145"/>
      <c r="CK125" s="145"/>
      <c r="CL125" s="145"/>
      <c r="CM125" s="145"/>
      <c r="CN125" s="145"/>
      <c r="CO125" s="145"/>
      <c r="CP125" s="145"/>
      <c r="CQ125" s="145"/>
      <c r="CR125" s="145"/>
      <c r="CS125" s="145"/>
      <c r="CT125" s="145"/>
      <c r="CU125" s="145"/>
      <c r="CV125" s="145"/>
      <c r="CW125" s="145"/>
      <c r="CX125" s="145"/>
      <c r="CY125" s="145"/>
      <c r="CZ125" s="145"/>
      <c r="DA125" s="145"/>
      <c r="DB125" s="145"/>
      <c r="DC125" s="145"/>
      <c r="DD125" s="145"/>
      <c r="DE125" s="145"/>
      <c r="DF125" s="145"/>
      <c r="DG125" s="145"/>
      <c r="DH125" s="145"/>
      <c r="DI125" s="145"/>
      <c r="DJ125" s="145"/>
      <c r="DK125" s="145"/>
      <c r="DL125" s="145"/>
      <c r="DM125" s="145"/>
      <c r="DN125" s="145"/>
      <c r="DO125" s="145"/>
      <c r="DP125" s="145"/>
      <c r="DQ125" s="145"/>
      <c r="DR125" s="145"/>
      <c r="DS125" s="145"/>
      <c r="DT125" s="145"/>
      <c r="DU125" s="145"/>
      <c r="DV125" s="145"/>
      <c r="DW125" s="145"/>
      <c r="DX125" s="145"/>
      <c r="DY125" s="145"/>
      <c r="DZ125" s="145"/>
      <c r="EA125" s="145"/>
      <c r="EB125" s="145"/>
      <c r="EC125" s="145"/>
      <c r="ED125" s="145"/>
      <c r="EE125" s="145"/>
      <c r="EF125" s="145"/>
      <c r="EG125" s="145"/>
      <c r="EH125" s="145"/>
      <c r="EI125" s="145"/>
      <c r="EJ125" s="145"/>
      <c r="EK125" s="145"/>
      <c r="EL125" s="145"/>
    </row>
    <row r="126" spans="1:142" s="296" customFormat="1" ht="28.5" customHeight="1" x14ac:dyDescent="0.25">
      <c r="A126" s="489" t="s">
        <v>61</v>
      </c>
      <c r="B126" s="492" t="s">
        <v>62</v>
      </c>
      <c r="C126" s="495" t="s">
        <v>19</v>
      </c>
      <c r="D126" s="300" t="s">
        <v>15</v>
      </c>
      <c r="E126" s="378">
        <f t="shared" ref="E126:I126" si="248">E127+E128</f>
        <v>30000</v>
      </c>
      <c r="F126" s="379">
        <f t="shared" si="248"/>
        <v>0</v>
      </c>
      <c r="G126" s="379"/>
      <c r="H126" s="379">
        <f t="shared" ref="H126" si="249">H127+H128</f>
        <v>0</v>
      </c>
      <c r="I126" s="380">
        <f t="shared" si="248"/>
        <v>30000</v>
      </c>
      <c r="J126" s="378">
        <f t="shared" ref="J126:K126" si="250">J127+J128</f>
        <v>0</v>
      </c>
      <c r="K126" s="379">
        <f t="shared" si="250"/>
        <v>0</v>
      </c>
      <c r="L126" s="379"/>
      <c r="M126" s="379">
        <f t="shared" ref="M126:N126" si="251">M127+M128</f>
        <v>0</v>
      </c>
      <c r="N126" s="380">
        <f t="shared" si="251"/>
        <v>0</v>
      </c>
      <c r="O126" s="378">
        <f t="shared" ref="O126:P126" si="252">O127+O128</f>
        <v>0</v>
      </c>
      <c r="P126" s="379">
        <f t="shared" si="252"/>
        <v>0</v>
      </c>
      <c r="Q126" s="381"/>
      <c r="R126" s="381">
        <f t="shared" ref="R126:U126" si="253">R127+R128</f>
        <v>0</v>
      </c>
      <c r="S126" s="382">
        <f t="shared" si="253"/>
        <v>0</v>
      </c>
      <c r="T126" s="383">
        <f t="shared" si="253"/>
        <v>0</v>
      </c>
      <c r="U126" s="384">
        <f t="shared" si="253"/>
        <v>0</v>
      </c>
      <c r="V126" s="384"/>
      <c r="W126" s="384">
        <f t="shared" ref="W126:X126" si="254">W127+W128</f>
        <v>0</v>
      </c>
      <c r="X126" s="385">
        <f t="shared" si="254"/>
        <v>0</v>
      </c>
      <c r="AA126" s="72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  <c r="BV126" s="297"/>
      <c r="BW126" s="297"/>
      <c r="BX126" s="297"/>
      <c r="BY126" s="297"/>
      <c r="BZ126" s="297"/>
      <c r="CA126" s="297"/>
      <c r="CB126" s="297"/>
      <c r="CC126" s="297"/>
      <c r="CD126" s="297"/>
      <c r="CE126" s="297"/>
      <c r="CF126" s="297"/>
      <c r="CG126" s="297"/>
      <c r="CH126" s="297"/>
      <c r="CI126" s="297"/>
      <c r="CJ126" s="297"/>
      <c r="CK126" s="297"/>
      <c r="CL126" s="297"/>
      <c r="CM126" s="297"/>
      <c r="CN126" s="297"/>
      <c r="CO126" s="297"/>
      <c r="CP126" s="297"/>
      <c r="CQ126" s="297"/>
      <c r="CR126" s="297"/>
      <c r="CS126" s="297"/>
      <c r="CT126" s="297"/>
      <c r="CU126" s="297"/>
      <c r="CV126" s="297"/>
      <c r="CW126" s="297"/>
      <c r="CX126" s="297"/>
      <c r="CY126" s="297"/>
      <c r="CZ126" s="297"/>
      <c r="DA126" s="297"/>
      <c r="DB126" s="297"/>
      <c r="DC126" s="297"/>
      <c r="DD126" s="297"/>
      <c r="DE126" s="297"/>
      <c r="DF126" s="297"/>
      <c r="DG126" s="297"/>
      <c r="DH126" s="297"/>
      <c r="DI126" s="297"/>
      <c r="DJ126" s="297"/>
      <c r="DK126" s="297"/>
      <c r="DL126" s="297"/>
      <c r="DM126" s="297"/>
      <c r="DN126" s="297"/>
      <c r="DO126" s="297"/>
      <c r="DP126" s="297"/>
      <c r="DQ126" s="297"/>
      <c r="DR126" s="297"/>
      <c r="DS126" s="297"/>
      <c r="DT126" s="297"/>
      <c r="DU126" s="297"/>
      <c r="DV126" s="297"/>
      <c r="DW126" s="297"/>
      <c r="DX126" s="297"/>
      <c r="DY126" s="297"/>
      <c r="DZ126" s="297"/>
      <c r="EA126" s="297"/>
      <c r="EB126" s="297"/>
      <c r="EC126" s="297"/>
      <c r="ED126" s="297"/>
      <c r="EE126" s="297"/>
      <c r="EF126" s="297"/>
      <c r="EG126" s="297"/>
      <c r="EH126" s="297"/>
      <c r="EI126" s="297"/>
      <c r="EJ126" s="297"/>
      <c r="EK126" s="297"/>
      <c r="EL126" s="297"/>
    </row>
    <row r="127" spans="1:142" s="296" customFormat="1" ht="28.5" customHeight="1" x14ac:dyDescent="0.25">
      <c r="A127" s="490"/>
      <c r="B127" s="493"/>
      <c r="C127" s="496"/>
      <c r="D127" s="300" t="s">
        <v>20</v>
      </c>
      <c r="E127" s="386">
        <v>0</v>
      </c>
      <c r="F127" s="387">
        <v>0</v>
      </c>
      <c r="G127" s="387"/>
      <c r="H127" s="387">
        <v>0</v>
      </c>
      <c r="I127" s="388">
        <v>0</v>
      </c>
      <c r="J127" s="386">
        <v>0</v>
      </c>
      <c r="K127" s="387">
        <v>0</v>
      </c>
      <c r="L127" s="387"/>
      <c r="M127" s="387">
        <v>0</v>
      </c>
      <c r="N127" s="388">
        <v>0</v>
      </c>
      <c r="O127" s="386">
        <v>0</v>
      </c>
      <c r="P127" s="387">
        <v>0</v>
      </c>
      <c r="Q127" s="384"/>
      <c r="R127" s="384">
        <v>0</v>
      </c>
      <c r="S127" s="385">
        <v>0</v>
      </c>
      <c r="T127" s="383">
        <v>0</v>
      </c>
      <c r="U127" s="384">
        <v>0</v>
      </c>
      <c r="V127" s="384"/>
      <c r="W127" s="384">
        <v>0</v>
      </c>
      <c r="X127" s="385">
        <v>0</v>
      </c>
      <c r="AA127" s="72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  <c r="BV127" s="297"/>
      <c r="BW127" s="297"/>
      <c r="BX127" s="297"/>
      <c r="BY127" s="297"/>
      <c r="BZ127" s="297"/>
      <c r="CA127" s="297"/>
      <c r="CB127" s="297"/>
      <c r="CC127" s="297"/>
      <c r="CD127" s="297"/>
      <c r="CE127" s="297"/>
      <c r="CF127" s="297"/>
      <c r="CG127" s="297"/>
      <c r="CH127" s="297"/>
      <c r="CI127" s="297"/>
      <c r="CJ127" s="297"/>
      <c r="CK127" s="297"/>
      <c r="CL127" s="297"/>
      <c r="CM127" s="297"/>
      <c r="CN127" s="297"/>
      <c r="CO127" s="297"/>
      <c r="CP127" s="297"/>
      <c r="CQ127" s="297"/>
      <c r="CR127" s="297"/>
      <c r="CS127" s="297"/>
      <c r="CT127" s="297"/>
      <c r="CU127" s="297"/>
      <c r="CV127" s="297"/>
      <c r="CW127" s="297"/>
      <c r="CX127" s="297"/>
      <c r="CY127" s="297"/>
      <c r="CZ127" s="297"/>
      <c r="DA127" s="297"/>
      <c r="DB127" s="297"/>
      <c r="DC127" s="297"/>
      <c r="DD127" s="297"/>
      <c r="DE127" s="297"/>
      <c r="DF127" s="297"/>
      <c r="DG127" s="297"/>
      <c r="DH127" s="297"/>
      <c r="DI127" s="297"/>
      <c r="DJ127" s="297"/>
      <c r="DK127" s="297"/>
      <c r="DL127" s="297"/>
      <c r="DM127" s="297"/>
      <c r="DN127" s="297"/>
      <c r="DO127" s="297"/>
      <c r="DP127" s="297"/>
      <c r="DQ127" s="297"/>
      <c r="DR127" s="297"/>
      <c r="DS127" s="297"/>
      <c r="DT127" s="297"/>
      <c r="DU127" s="297"/>
      <c r="DV127" s="297"/>
      <c r="DW127" s="297"/>
      <c r="DX127" s="297"/>
      <c r="DY127" s="297"/>
      <c r="DZ127" s="297"/>
      <c r="EA127" s="297"/>
      <c r="EB127" s="297"/>
      <c r="EC127" s="297"/>
      <c r="ED127" s="297"/>
      <c r="EE127" s="297"/>
      <c r="EF127" s="297"/>
      <c r="EG127" s="297"/>
      <c r="EH127" s="297"/>
      <c r="EI127" s="297"/>
      <c r="EJ127" s="297"/>
      <c r="EK127" s="297"/>
      <c r="EL127" s="297"/>
    </row>
    <row r="128" spans="1:142" s="296" customFormat="1" ht="28.5" customHeight="1" x14ac:dyDescent="0.25">
      <c r="A128" s="490"/>
      <c r="B128" s="493"/>
      <c r="C128" s="496"/>
      <c r="D128" s="300" t="s">
        <v>8</v>
      </c>
      <c r="E128" s="290">
        <f t="shared" ref="E128" si="255">F128+G128+H128+I128</f>
        <v>30000</v>
      </c>
      <c r="F128" s="387">
        <v>0</v>
      </c>
      <c r="G128" s="387"/>
      <c r="H128" s="387">
        <v>0</v>
      </c>
      <c r="I128" s="388">
        <v>30000</v>
      </c>
      <c r="J128" s="386">
        <v>0</v>
      </c>
      <c r="K128" s="387">
        <v>0</v>
      </c>
      <c r="L128" s="387"/>
      <c r="M128" s="387">
        <v>0</v>
      </c>
      <c r="N128" s="388">
        <v>0</v>
      </c>
      <c r="O128" s="386">
        <v>0</v>
      </c>
      <c r="P128" s="387">
        <v>0</v>
      </c>
      <c r="Q128" s="384"/>
      <c r="R128" s="384">
        <v>0</v>
      </c>
      <c r="S128" s="385">
        <v>0</v>
      </c>
      <c r="T128" s="383">
        <v>0</v>
      </c>
      <c r="U128" s="384">
        <v>0</v>
      </c>
      <c r="V128" s="384"/>
      <c r="W128" s="384">
        <v>0</v>
      </c>
      <c r="X128" s="385">
        <v>0</v>
      </c>
      <c r="AA128" s="72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  <c r="BV128" s="297"/>
      <c r="BW128" s="297"/>
      <c r="BX128" s="297"/>
      <c r="BY128" s="297"/>
      <c r="BZ128" s="297"/>
      <c r="CA128" s="297"/>
      <c r="CB128" s="297"/>
      <c r="CC128" s="297"/>
      <c r="CD128" s="297"/>
      <c r="CE128" s="297"/>
      <c r="CF128" s="297"/>
      <c r="CG128" s="297"/>
      <c r="CH128" s="297"/>
      <c r="CI128" s="297"/>
      <c r="CJ128" s="297"/>
      <c r="CK128" s="297"/>
      <c r="CL128" s="297"/>
      <c r="CM128" s="297"/>
      <c r="CN128" s="297"/>
      <c r="CO128" s="297"/>
      <c r="CP128" s="297"/>
      <c r="CQ128" s="297"/>
      <c r="CR128" s="297"/>
      <c r="CS128" s="297"/>
      <c r="CT128" s="297"/>
      <c r="CU128" s="297"/>
      <c r="CV128" s="297"/>
      <c r="CW128" s="297"/>
      <c r="CX128" s="297"/>
      <c r="CY128" s="297"/>
      <c r="CZ128" s="297"/>
      <c r="DA128" s="297"/>
      <c r="DB128" s="297"/>
      <c r="DC128" s="297"/>
      <c r="DD128" s="297"/>
      <c r="DE128" s="297"/>
      <c r="DF128" s="297"/>
      <c r="DG128" s="297"/>
      <c r="DH128" s="297"/>
      <c r="DI128" s="297"/>
      <c r="DJ128" s="297"/>
      <c r="DK128" s="297"/>
      <c r="DL128" s="297"/>
      <c r="DM128" s="297"/>
      <c r="DN128" s="297"/>
      <c r="DO128" s="297"/>
      <c r="DP128" s="297"/>
      <c r="DQ128" s="297"/>
      <c r="DR128" s="297"/>
      <c r="DS128" s="297"/>
      <c r="DT128" s="297"/>
      <c r="DU128" s="297"/>
      <c r="DV128" s="297"/>
      <c r="DW128" s="297"/>
      <c r="DX128" s="297"/>
      <c r="DY128" s="297"/>
      <c r="DZ128" s="297"/>
      <c r="EA128" s="297"/>
      <c r="EB128" s="297"/>
      <c r="EC128" s="297"/>
      <c r="ED128" s="297"/>
      <c r="EE128" s="297"/>
      <c r="EF128" s="297"/>
      <c r="EG128" s="297"/>
      <c r="EH128" s="297"/>
      <c r="EI128" s="297"/>
      <c r="EJ128" s="297"/>
      <c r="EK128" s="297"/>
      <c r="EL128" s="297"/>
    </row>
    <row r="129" spans="1:142" s="296" customFormat="1" ht="19.5" customHeight="1" thickBot="1" x14ac:dyDescent="0.3">
      <c r="A129" s="491"/>
      <c r="B129" s="494"/>
      <c r="C129" s="497"/>
      <c r="D129" s="301" t="s">
        <v>21</v>
      </c>
      <c r="E129" s="389">
        <v>0</v>
      </c>
      <c r="F129" s="390">
        <v>0</v>
      </c>
      <c r="G129" s="390"/>
      <c r="H129" s="390">
        <v>0</v>
      </c>
      <c r="I129" s="391">
        <v>0</v>
      </c>
      <c r="J129" s="392">
        <v>0</v>
      </c>
      <c r="K129" s="393">
        <v>0</v>
      </c>
      <c r="L129" s="393"/>
      <c r="M129" s="393">
        <v>0</v>
      </c>
      <c r="N129" s="394">
        <v>0</v>
      </c>
      <c r="O129" s="389">
        <v>0</v>
      </c>
      <c r="P129" s="390">
        <v>0</v>
      </c>
      <c r="Q129" s="395"/>
      <c r="R129" s="395">
        <v>0</v>
      </c>
      <c r="S129" s="396">
        <v>0</v>
      </c>
      <c r="T129" s="397">
        <v>0</v>
      </c>
      <c r="U129" s="395">
        <v>0</v>
      </c>
      <c r="V129" s="395"/>
      <c r="W129" s="395">
        <v>0</v>
      </c>
      <c r="X129" s="396">
        <v>0</v>
      </c>
      <c r="AA129" s="72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  <c r="BV129" s="297"/>
      <c r="BW129" s="297"/>
      <c r="BX129" s="297"/>
      <c r="BY129" s="297"/>
      <c r="BZ129" s="297"/>
      <c r="CA129" s="297"/>
      <c r="CB129" s="297"/>
      <c r="CC129" s="297"/>
      <c r="CD129" s="297"/>
      <c r="CE129" s="297"/>
      <c r="CF129" s="297"/>
      <c r="CG129" s="297"/>
      <c r="CH129" s="297"/>
      <c r="CI129" s="297"/>
      <c r="CJ129" s="297"/>
      <c r="CK129" s="297"/>
      <c r="CL129" s="297"/>
      <c r="CM129" s="297"/>
      <c r="CN129" s="297"/>
      <c r="CO129" s="297"/>
      <c r="CP129" s="297"/>
      <c r="CQ129" s="297"/>
      <c r="CR129" s="297"/>
      <c r="CS129" s="297"/>
      <c r="CT129" s="297"/>
      <c r="CU129" s="297"/>
      <c r="CV129" s="297"/>
      <c r="CW129" s="297"/>
      <c r="CX129" s="297"/>
      <c r="CY129" s="297"/>
      <c r="CZ129" s="297"/>
      <c r="DA129" s="297"/>
      <c r="DB129" s="297"/>
      <c r="DC129" s="297"/>
      <c r="DD129" s="297"/>
      <c r="DE129" s="297"/>
      <c r="DF129" s="297"/>
      <c r="DG129" s="297"/>
      <c r="DH129" s="297"/>
      <c r="DI129" s="297"/>
      <c r="DJ129" s="297"/>
      <c r="DK129" s="297"/>
      <c r="DL129" s="297"/>
      <c r="DM129" s="297"/>
      <c r="DN129" s="297"/>
      <c r="DO129" s="297"/>
      <c r="DP129" s="297"/>
      <c r="DQ129" s="297"/>
      <c r="DR129" s="297"/>
      <c r="DS129" s="297"/>
      <c r="DT129" s="297"/>
      <c r="DU129" s="297"/>
      <c r="DV129" s="297"/>
      <c r="DW129" s="297"/>
      <c r="DX129" s="297"/>
      <c r="DY129" s="297"/>
      <c r="DZ129" s="297"/>
      <c r="EA129" s="297"/>
      <c r="EB129" s="297"/>
      <c r="EC129" s="297"/>
      <c r="ED129" s="297"/>
      <c r="EE129" s="297"/>
      <c r="EF129" s="297"/>
      <c r="EG129" s="297"/>
      <c r="EH129" s="297"/>
      <c r="EI129" s="297"/>
      <c r="EJ129" s="297"/>
      <c r="EK129" s="297"/>
      <c r="EL129" s="297"/>
    </row>
    <row r="130" spans="1:142" s="8" customFormat="1" ht="15" customHeight="1" x14ac:dyDescent="0.25">
      <c r="A130" s="500"/>
      <c r="B130" s="505" t="s">
        <v>63</v>
      </c>
      <c r="C130" s="441"/>
      <c r="D130" s="156" t="s">
        <v>15</v>
      </c>
      <c r="E130" s="185">
        <f>E131+E132+E133</f>
        <v>30000</v>
      </c>
      <c r="F130" s="48">
        <f t="shared" ref="F130:I130" si="256">F131+F132+F133</f>
        <v>0</v>
      </c>
      <c r="G130" s="48"/>
      <c r="H130" s="48">
        <f t="shared" si="256"/>
        <v>0</v>
      </c>
      <c r="I130" s="52">
        <f t="shared" si="256"/>
        <v>30000</v>
      </c>
      <c r="J130" s="165">
        <f>J131+J132+J133</f>
        <v>0</v>
      </c>
      <c r="K130" s="48">
        <f t="shared" ref="K130" si="257">K131+K132+K133</f>
        <v>0</v>
      </c>
      <c r="L130" s="48"/>
      <c r="M130" s="48">
        <f t="shared" ref="M130:N130" si="258">M131+M132+M133</f>
        <v>0</v>
      </c>
      <c r="N130" s="195">
        <f t="shared" si="258"/>
        <v>0</v>
      </c>
      <c r="O130" s="185">
        <f>O131+O132+O133</f>
        <v>0</v>
      </c>
      <c r="P130" s="48">
        <f t="shared" ref="P130" si="259">P131+P132+P133</f>
        <v>0</v>
      </c>
      <c r="Q130" s="48"/>
      <c r="R130" s="48">
        <f t="shared" ref="R130" si="260">R131+R132+R133</f>
        <v>0</v>
      </c>
      <c r="S130" s="52">
        <f t="shared" ref="S130" si="261">S131+S132+S133</f>
        <v>0</v>
      </c>
      <c r="T130" s="165">
        <f>T131+T132+T133</f>
        <v>0</v>
      </c>
      <c r="U130" s="48">
        <f>U131+U132+U133</f>
        <v>0</v>
      </c>
      <c r="V130" s="48"/>
      <c r="W130" s="48">
        <f t="shared" ref="W130" si="262">W131+W132+W133</f>
        <v>0</v>
      </c>
      <c r="X130" s="52">
        <f t="shared" ref="X130" si="263">X131+X132+X133</f>
        <v>0</v>
      </c>
      <c r="AA130" s="68"/>
      <c r="AC130" s="145"/>
      <c r="AD130" s="145"/>
      <c r="AE130" s="145"/>
      <c r="AF130" s="145"/>
      <c r="AG130" s="145"/>
      <c r="AH130" s="145"/>
      <c r="AI130" s="145"/>
      <c r="AJ130" s="145"/>
      <c r="AK130" s="145"/>
      <c r="AL130" s="145"/>
      <c r="AM130" s="145"/>
      <c r="AN130" s="145"/>
      <c r="AO130" s="145"/>
      <c r="AP130" s="145"/>
      <c r="AQ130" s="145"/>
      <c r="AR130" s="145"/>
      <c r="AS130" s="145"/>
      <c r="AT130" s="145"/>
      <c r="AU130" s="145"/>
      <c r="AV130" s="145"/>
      <c r="AW130" s="145"/>
      <c r="AX130" s="145"/>
      <c r="AY130" s="145"/>
      <c r="AZ130" s="145"/>
      <c r="BA130" s="145"/>
      <c r="BB130" s="145"/>
      <c r="BC130" s="145"/>
      <c r="BD130" s="145"/>
      <c r="BE130" s="145"/>
      <c r="BF130" s="145"/>
      <c r="BG130" s="145"/>
      <c r="BH130" s="145"/>
      <c r="BI130" s="145"/>
      <c r="BJ130" s="145"/>
      <c r="BK130" s="145"/>
      <c r="BL130" s="145"/>
      <c r="BM130" s="145"/>
      <c r="BN130" s="145"/>
      <c r="BO130" s="145"/>
      <c r="BP130" s="145"/>
      <c r="BQ130" s="145"/>
      <c r="BR130" s="145"/>
      <c r="BS130" s="145"/>
      <c r="BT130" s="145"/>
      <c r="BU130" s="145"/>
      <c r="BV130" s="145"/>
      <c r="BW130" s="145"/>
      <c r="BX130" s="145"/>
      <c r="BY130" s="145"/>
      <c r="BZ130" s="145"/>
      <c r="CA130" s="145"/>
      <c r="CB130" s="145"/>
      <c r="CC130" s="145"/>
      <c r="CD130" s="145"/>
      <c r="CE130" s="145"/>
      <c r="CF130" s="145"/>
      <c r="CG130" s="145"/>
      <c r="CH130" s="145"/>
      <c r="CI130" s="145"/>
      <c r="CJ130" s="145"/>
      <c r="CK130" s="145"/>
      <c r="CL130" s="145"/>
      <c r="CM130" s="145"/>
      <c r="CN130" s="145"/>
      <c r="CO130" s="145"/>
      <c r="CP130" s="145"/>
      <c r="CQ130" s="145"/>
      <c r="CR130" s="145"/>
      <c r="CS130" s="145"/>
      <c r="CT130" s="145"/>
      <c r="CU130" s="145"/>
      <c r="CV130" s="145"/>
      <c r="CW130" s="145"/>
      <c r="CX130" s="145"/>
      <c r="CY130" s="145"/>
      <c r="CZ130" s="145"/>
      <c r="DA130" s="145"/>
      <c r="DB130" s="145"/>
      <c r="DC130" s="145"/>
      <c r="DD130" s="145"/>
      <c r="DE130" s="145"/>
      <c r="DF130" s="145"/>
      <c r="DG130" s="145"/>
      <c r="DH130" s="145"/>
      <c r="DI130" s="145"/>
      <c r="DJ130" s="145"/>
      <c r="DK130" s="145"/>
      <c r="DL130" s="145"/>
      <c r="DM130" s="145"/>
      <c r="DN130" s="145"/>
      <c r="DO130" s="145"/>
      <c r="DP130" s="145"/>
      <c r="DQ130" s="145"/>
      <c r="DR130" s="145"/>
      <c r="DS130" s="145"/>
      <c r="DT130" s="145"/>
      <c r="DU130" s="145"/>
      <c r="DV130" s="145"/>
      <c r="DW130" s="145"/>
      <c r="DX130" s="145"/>
      <c r="DY130" s="145"/>
      <c r="DZ130" s="145"/>
      <c r="EA130" s="145"/>
      <c r="EB130" s="145"/>
      <c r="EC130" s="145"/>
      <c r="ED130" s="145"/>
      <c r="EE130" s="145"/>
      <c r="EF130" s="145"/>
      <c r="EG130" s="145"/>
      <c r="EH130" s="145"/>
      <c r="EI130" s="145"/>
      <c r="EJ130" s="145"/>
      <c r="EK130" s="145"/>
      <c r="EL130" s="145"/>
    </row>
    <row r="131" spans="1:142" s="8" customFormat="1" ht="15" customHeight="1" x14ac:dyDescent="0.25">
      <c r="A131" s="501"/>
      <c r="B131" s="506"/>
      <c r="C131" s="442"/>
      <c r="D131" s="157" t="s">
        <v>20</v>
      </c>
      <c r="E131" s="180">
        <f>E127</f>
        <v>0</v>
      </c>
      <c r="F131" s="29">
        <f t="shared" ref="F131:I131" si="264">F127</f>
        <v>0</v>
      </c>
      <c r="G131" s="29"/>
      <c r="H131" s="29">
        <f t="shared" ref="H131" si="265">H127</f>
        <v>0</v>
      </c>
      <c r="I131" s="41">
        <f t="shared" si="264"/>
        <v>0</v>
      </c>
      <c r="J131" s="166">
        <f>J127</f>
        <v>0</v>
      </c>
      <c r="K131" s="29">
        <f t="shared" ref="K131" si="266">K127</f>
        <v>0</v>
      </c>
      <c r="L131" s="29"/>
      <c r="M131" s="29">
        <f t="shared" ref="M131:N133" si="267">M127</f>
        <v>0</v>
      </c>
      <c r="N131" s="196">
        <f t="shared" si="267"/>
        <v>0</v>
      </c>
      <c r="O131" s="180">
        <f>O127</f>
        <v>0</v>
      </c>
      <c r="P131" s="29">
        <f t="shared" ref="P131" si="268">P127</f>
        <v>0</v>
      </c>
      <c r="Q131" s="29"/>
      <c r="R131" s="29">
        <f t="shared" ref="R131:S133" si="269">R127</f>
        <v>0</v>
      </c>
      <c r="S131" s="41">
        <f t="shared" si="269"/>
        <v>0</v>
      </c>
      <c r="T131" s="166">
        <f>T127</f>
        <v>0</v>
      </c>
      <c r="U131" s="29">
        <f t="shared" ref="U131" si="270">U127</f>
        <v>0</v>
      </c>
      <c r="V131" s="29"/>
      <c r="W131" s="29">
        <f t="shared" ref="W131:X131" si="271">W127</f>
        <v>0</v>
      </c>
      <c r="X131" s="41">
        <f t="shared" si="271"/>
        <v>0</v>
      </c>
      <c r="AA131" s="68"/>
      <c r="AC131" s="145"/>
      <c r="AD131" s="145"/>
      <c r="AE131" s="145"/>
      <c r="AF131" s="145"/>
      <c r="AG131" s="145"/>
      <c r="AH131" s="145"/>
      <c r="AI131" s="145"/>
      <c r="AJ131" s="145"/>
      <c r="AK131" s="145"/>
      <c r="AL131" s="145"/>
      <c r="AM131" s="145"/>
      <c r="AN131" s="145"/>
      <c r="AO131" s="145"/>
      <c r="AP131" s="145"/>
      <c r="AQ131" s="145"/>
      <c r="AR131" s="145"/>
      <c r="AS131" s="145"/>
      <c r="AT131" s="145"/>
      <c r="AU131" s="145"/>
      <c r="AV131" s="145"/>
      <c r="AW131" s="145"/>
      <c r="AX131" s="145"/>
      <c r="AY131" s="145"/>
      <c r="AZ131" s="145"/>
      <c r="BA131" s="145"/>
      <c r="BB131" s="145"/>
      <c r="BC131" s="145"/>
      <c r="BD131" s="145"/>
      <c r="BE131" s="145"/>
      <c r="BF131" s="145"/>
      <c r="BG131" s="145"/>
      <c r="BH131" s="145"/>
      <c r="BI131" s="145"/>
      <c r="BJ131" s="145"/>
      <c r="BK131" s="145"/>
      <c r="BL131" s="145"/>
      <c r="BM131" s="145"/>
      <c r="BN131" s="145"/>
      <c r="BO131" s="145"/>
      <c r="BP131" s="145"/>
      <c r="BQ131" s="145"/>
      <c r="BR131" s="145"/>
      <c r="BS131" s="145"/>
      <c r="BT131" s="145"/>
      <c r="BU131" s="145"/>
      <c r="BV131" s="145"/>
      <c r="BW131" s="145"/>
      <c r="BX131" s="145"/>
      <c r="BY131" s="145"/>
      <c r="BZ131" s="145"/>
      <c r="CA131" s="145"/>
      <c r="CB131" s="145"/>
      <c r="CC131" s="145"/>
      <c r="CD131" s="145"/>
      <c r="CE131" s="145"/>
      <c r="CF131" s="145"/>
      <c r="CG131" s="145"/>
      <c r="CH131" s="145"/>
      <c r="CI131" s="145"/>
      <c r="CJ131" s="145"/>
      <c r="CK131" s="145"/>
      <c r="CL131" s="145"/>
      <c r="CM131" s="145"/>
      <c r="CN131" s="145"/>
      <c r="CO131" s="145"/>
      <c r="CP131" s="145"/>
      <c r="CQ131" s="145"/>
      <c r="CR131" s="145"/>
      <c r="CS131" s="145"/>
      <c r="CT131" s="145"/>
      <c r="CU131" s="145"/>
      <c r="CV131" s="145"/>
      <c r="CW131" s="145"/>
      <c r="CX131" s="145"/>
      <c r="CY131" s="145"/>
      <c r="CZ131" s="145"/>
      <c r="DA131" s="145"/>
      <c r="DB131" s="145"/>
      <c r="DC131" s="145"/>
      <c r="DD131" s="145"/>
      <c r="DE131" s="145"/>
      <c r="DF131" s="145"/>
      <c r="DG131" s="145"/>
      <c r="DH131" s="145"/>
      <c r="DI131" s="145"/>
      <c r="DJ131" s="145"/>
      <c r="DK131" s="145"/>
      <c r="DL131" s="145"/>
      <c r="DM131" s="145"/>
      <c r="DN131" s="145"/>
      <c r="DO131" s="145"/>
      <c r="DP131" s="145"/>
      <c r="DQ131" s="145"/>
      <c r="DR131" s="145"/>
      <c r="DS131" s="145"/>
      <c r="DT131" s="145"/>
      <c r="DU131" s="145"/>
      <c r="DV131" s="145"/>
      <c r="DW131" s="145"/>
      <c r="DX131" s="145"/>
      <c r="DY131" s="145"/>
      <c r="DZ131" s="145"/>
      <c r="EA131" s="145"/>
      <c r="EB131" s="145"/>
      <c r="EC131" s="145"/>
      <c r="ED131" s="145"/>
      <c r="EE131" s="145"/>
      <c r="EF131" s="145"/>
      <c r="EG131" s="145"/>
      <c r="EH131" s="145"/>
      <c r="EI131" s="145"/>
      <c r="EJ131" s="145"/>
      <c r="EK131" s="145"/>
      <c r="EL131" s="145"/>
    </row>
    <row r="132" spans="1:142" s="8" customFormat="1" ht="15.75" customHeight="1" x14ac:dyDescent="0.25">
      <c r="A132" s="501"/>
      <c r="B132" s="506"/>
      <c r="C132" s="442"/>
      <c r="D132" s="157" t="s">
        <v>8</v>
      </c>
      <c r="E132" s="180">
        <f>E128</f>
        <v>30000</v>
      </c>
      <c r="F132" s="29">
        <f t="shared" ref="F132:I132" si="272">F128</f>
        <v>0</v>
      </c>
      <c r="G132" s="29"/>
      <c r="H132" s="29">
        <f t="shared" ref="H132" si="273">H128</f>
        <v>0</v>
      </c>
      <c r="I132" s="41">
        <f t="shared" si="272"/>
        <v>30000</v>
      </c>
      <c r="J132" s="166">
        <f>J128</f>
        <v>0</v>
      </c>
      <c r="K132" s="29">
        <f t="shared" ref="K132" si="274">K128</f>
        <v>0</v>
      </c>
      <c r="L132" s="29"/>
      <c r="M132" s="29">
        <f t="shared" si="267"/>
        <v>0</v>
      </c>
      <c r="N132" s="196">
        <f t="shared" si="267"/>
        <v>0</v>
      </c>
      <c r="O132" s="180">
        <f>O128</f>
        <v>0</v>
      </c>
      <c r="P132" s="29">
        <f t="shared" ref="P132" si="275">P128</f>
        <v>0</v>
      </c>
      <c r="Q132" s="29"/>
      <c r="R132" s="29">
        <f t="shared" si="269"/>
        <v>0</v>
      </c>
      <c r="S132" s="41">
        <f t="shared" si="269"/>
        <v>0</v>
      </c>
      <c r="T132" s="166">
        <f>T128</f>
        <v>0</v>
      </c>
      <c r="U132" s="29">
        <f t="shared" ref="U132" si="276">U128</f>
        <v>0</v>
      </c>
      <c r="V132" s="29"/>
      <c r="W132" s="29">
        <f t="shared" ref="W132:X132" si="277">W128</f>
        <v>0</v>
      </c>
      <c r="X132" s="41">
        <f t="shared" si="277"/>
        <v>0</v>
      </c>
      <c r="AA132" s="68"/>
      <c r="AC132" s="145"/>
      <c r="AD132" s="145"/>
      <c r="AE132" s="145"/>
      <c r="AF132" s="145"/>
      <c r="AG132" s="145"/>
      <c r="AH132" s="145"/>
      <c r="AI132" s="145"/>
      <c r="AJ132" s="145"/>
      <c r="AK132" s="145"/>
      <c r="AL132" s="145"/>
      <c r="AM132" s="145"/>
      <c r="AN132" s="145"/>
      <c r="AO132" s="145"/>
      <c r="AP132" s="145"/>
      <c r="AQ132" s="145"/>
      <c r="AR132" s="145"/>
      <c r="AS132" s="145"/>
      <c r="AT132" s="145"/>
      <c r="AU132" s="145"/>
      <c r="AV132" s="145"/>
      <c r="AW132" s="145"/>
      <c r="AX132" s="145"/>
      <c r="AY132" s="145"/>
      <c r="AZ132" s="145"/>
      <c r="BA132" s="145"/>
      <c r="BB132" s="145"/>
      <c r="BC132" s="145"/>
      <c r="BD132" s="145"/>
      <c r="BE132" s="145"/>
      <c r="BF132" s="145"/>
      <c r="BG132" s="145"/>
      <c r="BH132" s="145"/>
      <c r="BI132" s="145"/>
      <c r="BJ132" s="145"/>
      <c r="BK132" s="145"/>
      <c r="BL132" s="145"/>
      <c r="BM132" s="145"/>
      <c r="BN132" s="145"/>
      <c r="BO132" s="145"/>
      <c r="BP132" s="145"/>
      <c r="BQ132" s="145"/>
      <c r="BR132" s="145"/>
      <c r="BS132" s="145"/>
      <c r="BT132" s="145"/>
      <c r="BU132" s="145"/>
      <c r="BV132" s="145"/>
      <c r="BW132" s="145"/>
      <c r="BX132" s="145"/>
      <c r="BY132" s="145"/>
      <c r="BZ132" s="145"/>
      <c r="CA132" s="145"/>
      <c r="CB132" s="145"/>
      <c r="CC132" s="145"/>
      <c r="CD132" s="145"/>
      <c r="CE132" s="145"/>
      <c r="CF132" s="145"/>
      <c r="CG132" s="145"/>
      <c r="CH132" s="145"/>
      <c r="CI132" s="145"/>
      <c r="CJ132" s="145"/>
      <c r="CK132" s="145"/>
      <c r="CL132" s="145"/>
      <c r="CM132" s="145"/>
      <c r="CN132" s="145"/>
      <c r="CO132" s="145"/>
      <c r="CP132" s="145"/>
      <c r="CQ132" s="145"/>
      <c r="CR132" s="145"/>
      <c r="CS132" s="145"/>
      <c r="CT132" s="145"/>
      <c r="CU132" s="145"/>
      <c r="CV132" s="145"/>
      <c r="CW132" s="145"/>
      <c r="CX132" s="145"/>
      <c r="CY132" s="145"/>
      <c r="CZ132" s="145"/>
      <c r="DA132" s="145"/>
      <c r="DB132" s="145"/>
      <c r="DC132" s="145"/>
      <c r="DD132" s="145"/>
      <c r="DE132" s="145"/>
      <c r="DF132" s="145"/>
      <c r="DG132" s="145"/>
      <c r="DH132" s="145"/>
      <c r="DI132" s="145"/>
      <c r="DJ132" s="145"/>
      <c r="DK132" s="145"/>
      <c r="DL132" s="145"/>
      <c r="DM132" s="145"/>
      <c r="DN132" s="145"/>
      <c r="DO132" s="145"/>
      <c r="DP132" s="145"/>
      <c r="DQ132" s="145"/>
      <c r="DR132" s="145"/>
      <c r="DS132" s="145"/>
      <c r="DT132" s="145"/>
      <c r="DU132" s="145"/>
      <c r="DV132" s="145"/>
      <c r="DW132" s="145"/>
      <c r="DX132" s="145"/>
      <c r="DY132" s="145"/>
      <c r="DZ132" s="145"/>
      <c r="EA132" s="145"/>
      <c r="EB132" s="145"/>
      <c r="EC132" s="145"/>
      <c r="ED132" s="145"/>
      <c r="EE132" s="145"/>
      <c r="EF132" s="145"/>
      <c r="EG132" s="145"/>
      <c r="EH132" s="145"/>
      <c r="EI132" s="145"/>
      <c r="EJ132" s="145"/>
      <c r="EK132" s="145"/>
      <c r="EL132" s="145"/>
    </row>
    <row r="133" spans="1:142" s="8" customFormat="1" ht="22.5" customHeight="1" thickBot="1" x14ac:dyDescent="0.3">
      <c r="A133" s="502"/>
      <c r="B133" s="507"/>
      <c r="C133" s="98"/>
      <c r="D133" s="158" t="s">
        <v>21</v>
      </c>
      <c r="E133" s="186">
        <f>E129</f>
        <v>0</v>
      </c>
      <c r="F133" s="46">
        <f t="shared" ref="F133:I133" si="278">F129</f>
        <v>0</v>
      </c>
      <c r="G133" s="46"/>
      <c r="H133" s="46">
        <f t="shared" ref="H133" si="279">H129</f>
        <v>0</v>
      </c>
      <c r="I133" s="54">
        <f t="shared" si="278"/>
        <v>0</v>
      </c>
      <c r="J133" s="167">
        <f>J129</f>
        <v>0</v>
      </c>
      <c r="K133" s="46">
        <f t="shared" ref="K133" si="280">K129</f>
        <v>0</v>
      </c>
      <c r="L133" s="46"/>
      <c r="M133" s="46">
        <f t="shared" si="267"/>
        <v>0</v>
      </c>
      <c r="N133" s="197">
        <f t="shared" si="267"/>
        <v>0</v>
      </c>
      <c r="O133" s="186">
        <f>O129</f>
        <v>0</v>
      </c>
      <c r="P133" s="46">
        <f t="shared" ref="P133" si="281">P129</f>
        <v>0</v>
      </c>
      <c r="Q133" s="46"/>
      <c r="R133" s="46">
        <f t="shared" si="269"/>
        <v>0</v>
      </c>
      <c r="S133" s="54">
        <f t="shared" si="269"/>
        <v>0</v>
      </c>
      <c r="T133" s="167">
        <f>T129</f>
        <v>0</v>
      </c>
      <c r="U133" s="46">
        <f t="shared" ref="U133" si="282">U129</f>
        <v>0</v>
      </c>
      <c r="V133" s="46"/>
      <c r="W133" s="46">
        <f t="shared" ref="W133:X133" si="283">W129</f>
        <v>0</v>
      </c>
      <c r="X133" s="54">
        <f t="shared" si="283"/>
        <v>0</v>
      </c>
      <c r="AA133" s="68"/>
      <c r="AC133" s="145"/>
      <c r="AD133" s="145"/>
      <c r="AE133" s="145"/>
      <c r="AF133" s="145"/>
      <c r="AG133" s="145"/>
      <c r="AH133" s="145"/>
      <c r="AI133" s="145"/>
      <c r="AJ133" s="145"/>
      <c r="AK133" s="145"/>
      <c r="AL133" s="145"/>
      <c r="AM133" s="145"/>
      <c r="AN133" s="145"/>
      <c r="AO133" s="145"/>
      <c r="AP133" s="145"/>
      <c r="AQ133" s="145"/>
      <c r="AR133" s="145"/>
      <c r="AS133" s="145"/>
      <c r="AT133" s="145"/>
      <c r="AU133" s="145"/>
      <c r="AV133" s="145"/>
      <c r="AW133" s="145"/>
      <c r="AX133" s="145"/>
      <c r="AY133" s="145"/>
      <c r="AZ133" s="145"/>
      <c r="BA133" s="145"/>
      <c r="BB133" s="145"/>
      <c r="BC133" s="145"/>
      <c r="BD133" s="145"/>
      <c r="BE133" s="145"/>
      <c r="BF133" s="145"/>
      <c r="BG133" s="145"/>
      <c r="BH133" s="145"/>
      <c r="BI133" s="145"/>
      <c r="BJ133" s="145"/>
      <c r="BK133" s="145"/>
      <c r="BL133" s="145"/>
      <c r="BM133" s="145"/>
      <c r="BN133" s="145"/>
      <c r="BO133" s="145"/>
      <c r="BP133" s="145"/>
      <c r="BQ133" s="145"/>
      <c r="BR133" s="145"/>
      <c r="BS133" s="145"/>
      <c r="BT133" s="145"/>
      <c r="BU133" s="145"/>
      <c r="BV133" s="145"/>
      <c r="BW133" s="145"/>
      <c r="BX133" s="145"/>
      <c r="BY133" s="145"/>
      <c r="BZ133" s="145"/>
      <c r="CA133" s="145"/>
      <c r="CB133" s="145"/>
      <c r="CC133" s="145"/>
      <c r="CD133" s="145"/>
      <c r="CE133" s="145"/>
      <c r="CF133" s="145"/>
      <c r="CG133" s="145"/>
      <c r="CH133" s="145"/>
      <c r="CI133" s="145"/>
      <c r="CJ133" s="145"/>
      <c r="CK133" s="145"/>
      <c r="CL133" s="145"/>
      <c r="CM133" s="145"/>
      <c r="CN133" s="145"/>
      <c r="CO133" s="145"/>
      <c r="CP133" s="145"/>
      <c r="CQ133" s="145"/>
      <c r="CR133" s="145"/>
      <c r="CS133" s="145"/>
      <c r="CT133" s="145"/>
      <c r="CU133" s="145"/>
      <c r="CV133" s="145"/>
      <c r="CW133" s="145"/>
      <c r="CX133" s="145"/>
      <c r="CY133" s="145"/>
      <c r="CZ133" s="145"/>
      <c r="DA133" s="145"/>
      <c r="DB133" s="145"/>
      <c r="DC133" s="145"/>
      <c r="DD133" s="145"/>
      <c r="DE133" s="145"/>
      <c r="DF133" s="145"/>
      <c r="DG133" s="145"/>
      <c r="DH133" s="145"/>
      <c r="DI133" s="145"/>
      <c r="DJ133" s="145"/>
      <c r="DK133" s="145"/>
      <c r="DL133" s="145"/>
      <c r="DM133" s="145"/>
      <c r="DN133" s="145"/>
      <c r="DO133" s="145"/>
      <c r="DP133" s="145"/>
      <c r="DQ133" s="145"/>
      <c r="DR133" s="145"/>
      <c r="DS133" s="145"/>
      <c r="DT133" s="145"/>
      <c r="DU133" s="145"/>
      <c r="DV133" s="145"/>
      <c r="DW133" s="145"/>
      <c r="DX133" s="145"/>
      <c r="DY133" s="145"/>
      <c r="DZ133" s="145"/>
      <c r="EA133" s="145"/>
      <c r="EB133" s="145"/>
      <c r="EC133" s="145"/>
      <c r="ED133" s="145"/>
      <c r="EE133" s="145"/>
      <c r="EF133" s="145"/>
      <c r="EG133" s="145"/>
      <c r="EH133" s="145"/>
      <c r="EI133" s="145"/>
      <c r="EJ133" s="145"/>
      <c r="EK133" s="145"/>
      <c r="EL133" s="145"/>
    </row>
    <row r="134" spans="1:142" ht="18.75" customHeight="1" x14ac:dyDescent="0.25">
      <c r="A134" s="508" t="s">
        <v>64</v>
      </c>
      <c r="B134" s="509"/>
      <c r="C134" s="438"/>
      <c r="D134" s="191" t="s">
        <v>15</v>
      </c>
      <c r="E134" s="178">
        <f>F134+G134+I134</f>
        <v>3935023710</v>
      </c>
      <c r="F134" s="48">
        <f>F121+F109+F93+F80+F69</f>
        <v>2932804303</v>
      </c>
      <c r="G134" s="48">
        <f>G121+G109+G93+G80+G69</f>
        <v>0</v>
      </c>
      <c r="H134" s="48">
        <f>H121+H109+H93+H80+H69</f>
        <v>323671751</v>
      </c>
      <c r="I134" s="52">
        <f>I121+I109+I93+I80+I69</f>
        <v>1002219407</v>
      </c>
      <c r="J134" s="193">
        <f>K134+L134+N134</f>
        <v>709052907</v>
      </c>
      <c r="K134" s="48">
        <f>K121+K109+K93+K80+K69</f>
        <v>514147466</v>
      </c>
      <c r="L134" s="48">
        <f>L121+L109+L93+L80+L69</f>
        <v>0</v>
      </c>
      <c r="M134" s="48">
        <f>M121+M109+M93+M80+M69</f>
        <v>80917940</v>
      </c>
      <c r="N134" s="195">
        <f>N121+N109+N93+N80+N69</f>
        <v>194905441</v>
      </c>
      <c r="O134" s="178">
        <f>P134+Q134+S134</f>
        <v>332432334.55000001</v>
      </c>
      <c r="P134" s="48">
        <f>P121+P109+P93+P80+P69</f>
        <v>241362474.69000003</v>
      </c>
      <c r="Q134" s="48">
        <f>Q121+Q109+Q93+Q80+Q69</f>
        <v>0</v>
      </c>
      <c r="R134" s="48">
        <f>R121+R109+R93+R80+R69</f>
        <v>3867570</v>
      </c>
      <c r="S134" s="52">
        <f>S121+S109+S93+S80+S69</f>
        <v>91069859.859999999</v>
      </c>
      <c r="T134" s="165">
        <v>0</v>
      </c>
      <c r="U134" s="75">
        <f>P134/F134*100</f>
        <v>8.2297504283905845</v>
      </c>
      <c r="V134" s="75">
        <f t="shared" ref="V134:W134" si="284">V121+V109+V93+V80+V69</f>
        <v>0</v>
      </c>
      <c r="W134" s="75">
        <f t="shared" si="284"/>
        <v>4.7796199458364859</v>
      </c>
      <c r="X134" s="81">
        <f>S134/I134*100</f>
        <v>9.0868186371090687</v>
      </c>
    </row>
    <row r="135" spans="1:142" ht="18.75" customHeight="1" x14ac:dyDescent="0.25">
      <c r="A135" s="510"/>
      <c r="B135" s="511"/>
      <c r="C135" s="439"/>
      <c r="D135" s="188" t="s">
        <v>20</v>
      </c>
      <c r="E135" s="180">
        <f t="shared" ref="E135:E137" si="285">F135+G135+I135</f>
        <v>2932804303</v>
      </c>
      <c r="F135" s="29">
        <f>F12+F13+F14+F15+F16+F17+F18+F23+F75+F89+F90+F105+F106</f>
        <v>2932804303</v>
      </c>
      <c r="G135" s="29"/>
      <c r="H135" s="29">
        <f t="shared" ref="H135" si="286">H122+H110+H94+H81+H70</f>
        <v>0</v>
      </c>
      <c r="I135" s="41">
        <f>I122+I110+I94+I81+I70</f>
        <v>0</v>
      </c>
      <c r="J135" s="166">
        <f t="shared" ref="J135:J137" si="287">K135+L135+N135</f>
        <v>514147466</v>
      </c>
      <c r="K135" s="29">
        <f>K12+K13+K14+K15+K16+K17+K18+K23+K75+K89+K90+K105+K106</f>
        <v>514147466</v>
      </c>
      <c r="L135" s="29"/>
      <c r="M135" s="29">
        <f>M122+M110+M94+M81+M70</f>
        <v>0</v>
      </c>
      <c r="N135" s="196">
        <f>N122+N110+N94+N81+N70</f>
        <v>0</v>
      </c>
      <c r="O135" s="180">
        <f t="shared" ref="O135:O137" si="288">P135+Q135+S135</f>
        <v>241362474.69000003</v>
      </c>
      <c r="P135" s="29">
        <f>P12+P13+P14+P15+P16+P17+P18+P23+P75+P89+P90+P105+P106</f>
        <v>241362474.69000003</v>
      </c>
      <c r="Q135" s="29"/>
      <c r="R135" s="29">
        <f>R122+R110+R94+R81+R70</f>
        <v>0</v>
      </c>
      <c r="S135" s="41">
        <f>S122+S110+S94+S81+S70</f>
        <v>0</v>
      </c>
      <c r="T135" s="166">
        <f>U135+V135+W135+X135</f>
        <v>8.2297504283905845</v>
      </c>
      <c r="U135" s="29">
        <f t="shared" ref="U135" si="289">P135/F135*100</f>
        <v>8.2297504283905845</v>
      </c>
      <c r="V135" s="29">
        <f t="shared" ref="V135:W135" si="290">V122+V110+V94+V81+V70</f>
        <v>0</v>
      </c>
      <c r="W135" s="29">
        <f t="shared" si="290"/>
        <v>0</v>
      </c>
      <c r="X135" s="44">
        <v>0</v>
      </c>
    </row>
    <row r="136" spans="1:142" ht="18.75" customHeight="1" x14ac:dyDescent="0.25">
      <c r="A136" s="510"/>
      <c r="B136" s="511"/>
      <c r="C136" s="439"/>
      <c r="D136" s="188" t="s">
        <v>8</v>
      </c>
      <c r="E136" s="180">
        <f>F136+G136+I136</f>
        <v>860131988</v>
      </c>
      <c r="F136" s="29">
        <f>F123+F111+F95+F82+F71</f>
        <v>0</v>
      </c>
      <c r="G136" s="29"/>
      <c r="H136" s="29">
        <f t="shared" ref="H136" si="291">H123+H111+H95+H82+H71</f>
        <v>0</v>
      </c>
      <c r="I136" s="41">
        <f>I19+I20+I22+I67+I76+I91+I92+I102+I104+I107+I116+I120+I128</f>
        <v>860131988</v>
      </c>
      <c r="J136" s="166">
        <f t="shared" si="287"/>
        <v>194905441</v>
      </c>
      <c r="K136" s="29">
        <f>K123+K111+K95+K82+K71</f>
        <v>0</v>
      </c>
      <c r="L136" s="29"/>
      <c r="M136" s="29">
        <f>M123+M111+M95+M82+M71</f>
        <v>0</v>
      </c>
      <c r="N136" s="196">
        <f>N19+N20+N22+N67+N76+N91+N92+N102+N104+N107+N116+N120+N128</f>
        <v>194905441</v>
      </c>
      <c r="O136" s="180">
        <f t="shared" si="288"/>
        <v>91069859.859999999</v>
      </c>
      <c r="P136" s="29">
        <f>P123+P111+P95+P82+P71</f>
        <v>0</v>
      </c>
      <c r="Q136" s="29"/>
      <c r="R136" s="29">
        <f>R123+R111+R95+R82+R71</f>
        <v>0</v>
      </c>
      <c r="S136" s="41">
        <f>S19+S20+S22+S67+S76+S91+S92+S102+S104+S107+S116+S120+S128</f>
        <v>91069859.859999999</v>
      </c>
      <c r="T136" s="166">
        <f t="shared" ref="T136:T137" si="292">U136+V136+W136+X136</f>
        <v>10.58789361755489</v>
      </c>
      <c r="U136" s="29">
        <v>0</v>
      </c>
      <c r="V136" s="29">
        <f t="shared" ref="V136:W136" si="293">V123+V111+V95+V82+V71</f>
        <v>0</v>
      </c>
      <c r="W136" s="29">
        <f t="shared" si="293"/>
        <v>0</v>
      </c>
      <c r="X136" s="44">
        <f t="shared" ref="X136" si="294">S136/I136*100</f>
        <v>10.58789361755489</v>
      </c>
    </row>
    <row r="137" spans="1:142" ht="18.75" customHeight="1" thickBot="1" x14ac:dyDescent="0.3">
      <c r="A137" s="512"/>
      <c r="B137" s="513"/>
      <c r="C137" s="440"/>
      <c r="D137" s="192" t="s">
        <v>21</v>
      </c>
      <c r="E137" s="181">
        <f t="shared" si="285"/>
        <v>0</v>
      </c>
      <c r="F137" s="46">
        <f>F124+F112+F96+F83+F72</f>
        <v>0</v>
      </c>
      <c r="G137" s="46"/>
      <c r="H137" s="46">
        <f t="shared" ref="H137" si="295">H124+H112+H96+H83+H72</f>
        <v>323671751</v>
      </c>
      <c r="I137" s="54">
        <f>I124+I112+I96+I83+I72</f>
        <v>0</v>
      </c>
      <c r="J137" s="194">
        <f t="shared" si="287"/>
        <v>0</v>
      </c>
      <c r="K137" s="46">
        <f>K124+K112+K96+K83+K72</f>
        <v>0</v>
      </c>
      <c r="L137" s="46"/>
      <c r="M137" s="46">
        <f>M124+M112+M96+M83+M72</f>
        <v>80917940</v>
      </c>
      <c r="N137" s="197">
        <f>N124+N112+N96+N83+N72</f>
        <v>0</v>
      </c>
      <c r="O137" s="181">
        <f t="shared" si="288"/>
        <v>0</v>
      </c>
      <c r="P137" s="46">
        <f>P124+P112+P96+P83+P72</f>
        <v>0</v>
      </c>
      <c r="Q137" s="46"/>
      <c r="R137" s="46">
        <f>R124+R112+R96+R83+R72</f>
        <v>3867570</v>
      </c>
      <c r="S137" s="54">
        <f>S124+S112+S96+S83+S72</f>
        <v>0</v>
      </c>
      <c r="T137" s="167">
        <f t="shared" si="292"/>
        <v>4.7796199458364859</v>
      </c>
      <c r="U137" s="77">
        <v>0</v>
      </c>
      <c r="V137" s="77">
        <f t="shared" ref="V137:W137" si="296">V124+V112+V96+V83+V72</f>
        <v>0</v>
      </c>
      <c r="W137" s="77">
        <f t="shared" si="296"/>
        <v>4.7796199458364859</v>
      </c>
      <c r="X137" s="82">
        <v>0</v>
      </c>
    </row>
    <row r="138" spans="1:142" hidden="1" x14ac:dyDescent="0.25">
      <c r="A138" s="487" t="s">
        <v>65</v>
      </c>
      <c r="B138" s="488"/>
      <c r="C138" s="28"/>
      <c r="D138" s="94"/>
      <c r="E138" s="94"/>
      <c r="F138" s="94"/>
      <c r="G138" s="94"/>
      <c r="H138" s="94"/>
      <c r="I138" s="94"/>
      <c r="J138" s="94"/>
      <c r="K138" s="94"/>
      <c r="L138" s="94"/>
      <c r="M138" s="94"/>
      <c r="N138" s="94"/>
      <c r="O138" s="94"/>
      <c r="P138" s="94"/>
      <c r="Q138" s="93"/>
      <c r="R138" s="93"/>
      <c r="S138" s="93"/>
      <c r="T138" s="93"/>
      <c r="U138" s="93"/>
      <c r="V138" s="93"/>
      <c r="W138" s="93"/>
      <c r="X138" s="49"/>
    </row>
    <row r="139" spans="1:142" ht="60" hidden="1" x14ac:dyDescent="0.25">
      <c r="A139" s="467" t="s">
        <v>66</v>
      </c>
      <c r="B139" s="468"/>
      <c r="C139" s="469"/>
      <c r="D139" s="91" t="s">
        <v>15</v>
      </c>
      <c r="E139" s="90">
        <v>0</v>
      </c>
      <c r="F139" s="90">
        <v>0</v>
      </c>
      <c r="G139" s="90"/>
      <c r="H139" s="90">
        <v>0</v>
      </c>
      <c r="I139" s="90">
        <v>0</v>
      </c>
      <c r="J139" s="90">
        <v>0</v>
      </c>
      <c r="K139" s="90">
        <v>0</v>
      </c>
      <c r="L139" s="90"/>
      <c r="M139" s="90">
        <v>0</v>
      </c>
      <c r="N139" s="90">
        <v>0</v>
      </c>
      <c r="O139" s="90">
        <v>0</v>
      </c>
      <c r="P139" s="90">
        <v>0</v>
      </c>
      <c r="Q139" s="13"/>
      <c r="R139" s="13">
        <v>0</v>
      </c>
      <c r="S139" s="13">
        <v>0</v>
      </c>
      <c r="T139" s="13">
        <v>0</v>
      </c>
      <c r="U139" s="13">
        <v>0</v>
      </c>
      <c r="V139" s="13"/>
      <c r="W139" s="13">
        <v>0</v>
      </c>
      <c r="X139" s="45">
        <v>0</v>
      </c>
    </row>
    <row r="140" spans="1:142" ht="276" hidden="1" x14ac:dyDescent="0.25">
      <c r="A140" s="467"/>
      <c r="B140" s="468"/>
      <c r="C140" s="469"/>
      <c r="D140" s="91" t="s">
        <v>20</v>
      </c>
      <c r="E140" s="90">
        <v>0</v>
      </c>
      <c r="F140" s="90">
        <v>0</v>
      </c>
      <c r="G140" s="90"/>
      <c r="H140" s="90">
        <v>0</v>
      </c>
      <c r="I140" s="90">
        <v>0</v>
      </c>
      <c r="J140" s="90">
        <v>0</v>
      </c>
      <c r="K140" s="90">
        <v>0</v>
      </c>
      <c r="L140" s="90"/>
      <c r="M140" s="90">
        <v>0</v>
      </c>
      <c r="N140" s="90">
        <v>0</v>
      </c>
      <c r="O140" s="90">
        <v>0</v>
      </c>
      <c r="P140" s="90">
        <v>0</v>
      </c>
      <c r="Q140" s="13"/>
      <c r="R140" s="13">
        <v>0</v>
      </c>
      <c r="S140" s="13">
        <v>0</v>
      </c>
      <c r="T140" s="13">
        <v>0</v>
      </c>
      <c r="U140" s="13">
        <v>0</v>
      </c>
      <c r="V140" s="13"/>
      <c r="W140" s="13">
        <v>0</v>
      </c>
      <c r="X140" s="45">
        <v>0</v>
      </c>
    </row>
    <row r="141" spans="1:142" ht="156" hidden="1" x14ac:dyDescent="0.25">
      <c r="A141" s="467"/>
      <c r="B141" s="468"/>
      <c r="C141" s="469"/>
      <c r="D141" s="91" t="s">
        <v>8</v>
      </c>
      <c r="E141" s="90">
        <v>0</v>
      </c>
      <c r="F141" s="90">
        <v>0</v>
      </c>
      <c r="G141" s="90"/>
      <c r="H141" s="90">
        <v>0</v>
      </c>
      <c r="I141" s="90">
        <v>0</v>
      </c>
      <c r="J141" s="90">
        <v>0</v>
      </c>
      <c r="K141" s="90">
        <v>0</v>
      </c>
      <c r="L141" s="90"/>
      <c r="M141" s="90">
        <v>0</v>
      </c>
      <c r="N141" s="90">
        <v>0</v>
      </c>
      <c r="O141" s="90">
        <v>0</v>
      </c>
      <c r="P141" s="90">
        <v>0</v>
      </c>
      <c r="Q141" s="13"/>
      <c r="R141" s="13">
        <v>0</v>
      </c>
      <c r="S141" s="13">
        <v>0</v>
      </c>
      <c r="T141" s="13">
        <v>0</v>
      </c>
      <c r="U141" s="13">
        <v>0</v>
      </c>
      <c r="V141" s="13"/>
      <c r="W141" s="13">
        <v>0</v>
      </c>
      <c r="X141" s="45">
        <v>0</v>
      </c>
    </row>
    <row r="142" spans="1:142" ht="300" hidden="1" x14ac:dyDescent="0.25">
      <c r="A142" s="467"/>
      <c r="B142" s="468"/>
      <c r="C142" s="469"/>
      <c r="D142" s="91" t="s">
        <v>21</v>
      </c>
      <c r="E142" s="90">
        <v>0</v>
      </c>
      <c r="F142" s="90">
        <v>0</v>
      </c>
      <c r="G142" s="90"/>
      <c r="H142" s="90">
        <v>0</v>
      </c>
      <c r="I142" s="90">
        <v>0</v>
      </c>
      <c r="J142" s="90">
        <v>0</v>
      </c>
      <c r="K142" s="90">
        <v>0</v>
      </c>
      <c r="L142" s="90"/>
      <c r="M142" s="90">
        <v>0</v>
      </c>
      <c r="N142" s="90">
        <v>0</v>
      </c>
      <c r="O142" s="90">
        <v>0</v>
      </c>
      <c r="P142" s="90">
        <v>0</v>
      </c>
      <c r="Q142" s="13"/>
      <c r="R142" s="13">
        <v>0</v>
      </c>
      <c r="S142" s="13">
        <v>0</v>
      </c>
      <c r="T142" s="13">
        <v>0</v>
      </c>
      <c r="U142" s="13">
        <v>0</v>
      </c>
      <c r="V142" s="13"/>
      <c r="W142" s="13">
        <v>0</v>
      </c>
      <c r="X142" s="45">
        <v>0</v>
      </c>
    </row>
    <row r="143" spans="1:142" ht="60" hidden="1" x14ac:dyDescent="0.25">
      <c r="A143" s="467" t="s">
        <v>67</v>
      </c>
      <c r="B143" s="468"/>
      <c r="C143" s="469"/>
      <c r="D143" s="91" t="s">
        <v>15</v>
      </c>
      <c r="E143" s="90">
        <f t="shared" ref="E143:F145" si="297">E26</f>
        <v>0</v>
      </c>
      <c r="F143" s="90">
        <f t="shared" si="297"/>
        <v>0</v>
      </c>
      <c r="G143" s="90"/>
      <c r="H143" s="90">
        <f t="shared" ref="H143:K145" si="298">H26</f>
        <v>0</v>
      </c>
      <c r="I143" s="90">
        <f t="shared" si="298"/>
        <v>0</v>
      </c>
      <c r="J143" s="90">
        <f t="shared" si="298"/>
        <v>0</v>
      </c>
      <c r="K143" s="90">
        <f t="shared" si="298"/>
        <v>0</v>
      </c>
      <c r="L143" s="90"/>
      <c r="M143" s="90">
        <f t="shared" ref="M143:P145" si="299">M26</f>
        <v>0</v>
      </c>
      <c r="N143" s="90">
        <f t="shared" si="299"/>
        <v>0</v>
      </c>
      <c r="O143" s="90">
        <f t="shared" si="299"/>
        <v>0</v>
      </c>
      <c r="P143" s="90">
        <f t="shared" si="299"/>
        <v>0</v>
      </c>
      <c r="Q143" s="13"/>
      <c r="R143" s="13">
        <f t="shared" ref="R143:U145" si="300">R26</f>
        <v>0</v>
      </c>
      <c r="S143" s="13">
        <f t="shared" si="300"/>
        <v>0</v>
      </c>
      <c r="T143" s="13">
        <f t="shared" si="300"/>
        <v>0</v>
      </c>
      <c r="U143" s="13">
        <f t="shared" si="300"/>
        <v>0</v>
      </c>
      <c r="V143" s="13"/>
      <c r="W143" s="13">
        <f t="shared" ref="W143:X145" si="301">W26</f>
        <v>0</v>
      </c>
      <c r="X143" s="45">
        <f t="shared" si="301"/>
        <v>0</v>
      </c>
    </row>
    <row r="144" spans="1:142" ht="276" hidden="1" x14ac:dyDescent="0.25">
      <c r="A144" s="467"/>
      <c r="B144" s="468"/>
      <c r="C144" s="469"/>
      <c r="D144" s="91" t="s">
        <v>20</v>
      </c>
      <c r="E144" s="90">
        <f t="shared" si="297"/>
        <v>0</v>
      </c>
      <c r="F144" s="90">
        <f t="shared" si="297"/>
        <v>0</v>
      </c>
      <c r="G144" s="90"/>
      <c r="H144" s="90">
        <f t="shared" si="298"/>
        <v>0</v>
      </c>
      <c r="I144" s="90">
        <f t="shared" si="298"/>
        <v>0</v>
      </c>
      <c r="J144" s="90">
        <f t="shared" si="298"/>
        <v>0</v>
      </c>
      <c r="K144" s="90">
        <f t="shared" si="298"/>
        <v>0</v>
      </c>
      <c r="L144" s="90"/>
      <c r="M144" s="90">
        <f t="shared" si="299"/>
        <v>0</v>
      </c>
      <c r="N144" s="90">
        <f t="shared" si="299"/>
        <v>0</v>
      </c>
      <c r="O144" s="90">
        <f t="shared" si="299"/>
        <v>0</v>
      </c>
      <c r="P144" s="90">
        <f t="shared" si="299"/>
        <v>0</v>
      </c>
      <c r="Q144" s="13"/>
      <c r="R144" s="13">
        <f t="shared" si="300"/>
        <v>0</v>
      </c>
      <c r="S144" s="13">
        <f t="shared" si="300"/>
        <v>0</v>
      </c>
      <c r="T144" s="13">
        <f t="shared" si="300"/>
        <v>0</v>
      </c>
      <c r="U144" s="13">
        <f t="shared" si="300"/>
        <v>0</v>
      </c>
      <c r="V144" s="13"/>
      <c r="W144" s="13">
        <f t="shared" si="301"/>
        <v>0</v>
      </c>
      <c r="X144" s="45">
        <f t="shared" si="301"/>
        <v>0</v>
      </c>
    </row>
    <row r="145" spans="1:29" ht="156" hidden="1" x14ac:dyDescent="0.25">
      <c r="A145" s="467"/>
      <c r="B145" s="468"/>
      <c r="C145" s="469"/>
      <c r="D145" s="91" t="s">
        <v>8</v>
      </c>
      <c r="E145" s="90">
        <f t="shared" si="297"/>
        <v>0</v>
      </c>
      <c r="F145" s="90">
        <f t="shared" si="297"/>
        <v>0</v>
      </c>
      <c r="G145" s="90"/>
      <c r="H145" s="90">
        <f t="shared" si="298"/>
        <v>0</v>
      </c>
      <c r="I145" s="90">
        <f t="shared" si="298"/>
        <v>0</v>
      </c>
      <c r="J145" s="90">
        <f t="shared" si="298"/>
        <v>0</v>
      </c>
      <c r="K145" s="90">
        <f t="shared" si="298"/>
        <v>0</v>
      </c>
      <c r="L145" s="90"/>
      <c r="M145" s="90">
        <f t="shared" si="299"/>
        <v>0</v>
      </c>
      <c r="N145" s="90">
        <f t="shared" si="299"/>
        <v>0</v>
      </c>
      <c r="O145" s="90">
        <f t="shared" si="299"/>
        <v>0</v>
      </c>
      <c r="P145" s="90">
        <f t="shared" si="299"/>
        <v>0</v>
      </c>
      <c r="Q145" s="13"/>
      <c r="R145" s="13">
        <f t="shared" si="300"/>
        <v>0</v>
      </c>
      <c r="S145" s="13">
        <f t="shared" si="300"/>
        <v>0</v>
      </c>
      <c r="T145" s="13">
        <f t="shared" si="300"/>
        <v>0</v>
      </c>
      <c r="U145" s="13">
        <f t="shared" si="300"/>
        <v>0</v>
      </c>
      <c r="V145" s="13"/>
      <c r="W145" s="13">
        <f t="shared" si="301"/>
        <v>0</v>
      </c>
      <c r="X145" s="45">
        <f t="shared" si="301"/>
        <v>0</v>
      </c>
    </row>
    <row r="146" spans="1:29" ht="300" hidden="1" x14ac:dyDescent="0.25">
      <c r="A146" s="467"/>
      <c r="B146" s="468"/>
      <c r="C146" s="469"/>
      <c r="D146" s="91" t="s">
        <v>21</v>
      </c>
      <c r="E146" s="90">
        <v>0</v>
      </c>
      <c r="F146" s="90">
        <v>0</v>
      </c>
      <c r="G146" s="90"/>
      <c r="H146" s="90">
        <v>0</v>
      </c>
      <c r="I146" s="90">
        <v>0</v>
      </c>
      <c r="J146" s="90">
        <v>0</v>
      </c>
      <c r="K146" s="90">
        <v>0</v>
      </c>
      <c r="L146" s="90"/>
      <c r="M146" s="90">
        <v>0</v>
      </c>
      <c r="N146" s="90">
        <v>0</v>
      </c>
      <c r="O146" s="90">
        <v>0</v>
      </c>
      <c r="P146" s="90">
        <v>0</v>
      </c>
      <c r="Q146" s="13"/>
      <c r="R146" s="13">
        <v>0</v>
      </c>
      <c r="S146" s="13">
        <v>0</v>
      </c>
      <c r="T146" s="13">
        <v>0</v>
      </c>
      <c r="U146" s="13">
        <v>0</v>
      </c>
      <c r="V146" s="13"/>
      <c r="W146" s="13">
        <v>0</v>
      </c>
      <c r="X146" s="45">
        <v>0</v>
      </c>
    </row>
    <row r="147" spans="1:29" ht="60" hidden="1" x14ac:dyDescent="0.25">
      <c r="A147" s="467" t="s">
        <v>68</v>
      </c>
      <c r="B147" s="468"/>
      <c r="C147" s="469"/>
      <c r="D147" s="91" t="s">
        <v>15</v>
      </c>
      <c r="E147" s="90">
        <v>0</v>
      </c>
      <c r="F147" s="90">
        <v>0</v>
      </c>
      <c r="G147" s="90"/>
      <c r="H147" s="90">
        <v>0</v>
      </c>
      <c r="I147" s="90">
        <v>0</v>
      </c>
      <c r="J147" s="90">
        <v>0</v>
      </c>
      <c r="K147" s="90">
        <v>0</v>
      </c>
      <c r="L147" s="90"/>
      <c r="M147" s="90">
        <v>0</v>
      </c>
      <c r="N147" s="90">
        <v>0</v>
      </c>
      <c r="O147" s="90">
        <v>0</v>
      </c>
      <c r="P147" s="90">
        <v>0</v>
      </c>
      <c r="Q147" s="13"/>
      <c r="R147" s="13">
        <v>0</v>
      </c>
      <c r="S147" s="13">
        <v>0</v>
      </c>
      <c r="T147" s="13">
        <v>0</v>
      </c>
      <c r="U147" s="13">
        <v>0</v>
      </c>
      <c r="V147" s="13"/>
      <c r="W147" s="13">
        <v>0</v>
      </c>
      <c r="X147" s="45">
        <v>0</v>
      </c>
    </row>
    <row r="148" spans="1:29" ht="276" hidden="1" x14ac:dyDescent="0.25">
      <c r="A148" s="467"/>
      <c r="B148" s="468"/>
      <c r="C148" s="469"/>
      <c r="D148" s="91" t="s">
        <v>20</v>
      </c>
      <c r="E148" s="90">
        <v>0</v>
      </c>
      <c r="F148" s="90">
        <v>0</v>
      </c>
      <c r="G148" s="90"/>
      <c r="H148" s="90">
        <v>0</v>
      </c>
      <c r="I148" s="90">
        <v>0</v>
      </c>
      <c r="J148" s="90">
        <v>0</v>
      </c>
      <c r="K148" s="90">
        <v>0</v>
      </c>
      <c r="L148" s="90"/>
      <c r="M148" s="90">
        <v>0</v>
      </c>
      <c r="N148" s="90">
        <v>0</v>
      </c>
      <c r="O148" s="90">
        <v>0</v>
      </c>
      <c r="P148" s="90">
        <v>0</v>
      </c>
      <c r="Q148" s="13"/>
      <c r="R148" s="13">
        <v>0</v>
      </c>
      <c r="S148" s="13">
        <v>0</v>
      </c>
      <c r="T148" s="13">
        <v>0</v>
      </c>
      <c r="U148" s="13">
        <v>0</v>
      </c>
      <c r="V148" s="13"/>
      <c r="W148" s="13">
        <v>0</v>
      </c>
      <c r="X148" s="45">
        <v>0</v>
      </c>
    </row>
    <row r="149" spans="1:29" ht="156" hidden="1" x14ac:dyDescent="0.25">
      <c r="A149" s="467"/>
      <c r="B149" s="468"/>
      <c r="C149" s="469"/>
      <c r="D149" s="91" t="s">
        <v>8</v>
      </c>
      <c r="E149" s="90">
        <v>0</v>
      </c>
      <c r="F149" s="90">
        <v>0</v>
      </c>
      <c r="G149" s="90"/>
      <c r="H149" s="90">
        <v>0</v>
      </c>
      <c r="I149" s="90">
        <v>0</v>
      </c>
      <c r="J149" s="90">
        <v>0</v>
      </c>
      <c r="K149" s="90">
        <v>0</v>
      </c>
      <c r="L149" s="90"/>
      <c r="M149" s="90">
        <v>0</v>
      </c>
      <c r="N149" s="90">
        <v>0</v>
      </c>
      <c r="O149" s="90">
        <v>0</v>
      </c>
      <c r="P149" s="90">
        <v>0</v>
      </c>
      <c r="Q149" s="13"/>
      <c r="R149" s="13">
        <v>0</v>
      </c>
      <c r="S149" s="13">
        <v>0</v>
      </c>
      <c r="T149" s="13">
        <v>0</v>
      </c>
      <c r="U149" s="13">
        <v>0</v>
      </c>
      <c r="V149" s="13"/>
      <c r="W149" s="13">
        <v>0</v>
      </c>
      <c r="X149" s="45">
        <v>0</v>
      </c>
    </row>
    <row r="150" spans="1:29" ht="300" hidden="1" x14ac:dyDescent="0.25">
      <c r="A150" s="467"/>
      <c r="B150" s="468"/>
      <c r="C150" s="469"/>
      <c r="D150" s="91" t="s">
        <v>21</v>
      </c>
      <c r="E150" s="90">
        <v>0</v>
      </c>
      <c r="F150" s="90">
        <v>0</v>
      </c>
      <c r="G150" s="90"/>
      <c r="H150" s="90">
        <v>0</v>
      </c>
      <c r="I150" s="90">
        <v>0</v>
      </c>
      <c r="J150" s="90">
        <v>0</v>
      </c>
      <c r="K150" s="90">
        <v>0</v>
      </c>
      <c r="L150" s="90"/>
      <c r="M150" s="90">
        <v>0</v>
      </c>
      <c r="N150" s="90">
        <v>0</v>
      </c>
      <c r="O150" s="90">
        <v>0</v>
      </c>
      <c r="P150" s="90">
        <v>0</v>
      </c>
      <c r="Q150" s="13"/>
      <c r="R150" s="13">
        <v>0</v>
      </c>
      <c r="S150" s="13">
        <v>0</v>
      </c>
      <c r="T150" s="13">
        <v>0</v>
      </c>
      <c r="U150" s="13">
        <v>0</v>
      </c>
      <c r="V150" s="13"/>
      <c r="W150" s="13">
        <v>0</v>
      </c>
      <c r="X150" s="45">
        <v>0</v>
      </c>
    </row>
    <row r="151" spans="1:29" ht="15.75" thickBot="1" x14ac:dyDescent="0.3">
      <c r="A151" s="470" t="s">
        <v>65</v>
      </c>
      <c r="B151" s="471"/>
      <c r="C151" s="27"/>
      <c r="D151" s="92"/>
      <c r="E151" s="92"/>
      <c r="F151" s="92"/>
      <c r="G151" s="92"/>
      <c r="H151" s="92"/>
      <c r="I151" s="92"/>
      <c r="J151" s="92"/>
      <c r="K151" s="92"/>
      <c r="L151" s="92"/>
      <c r="M151" s="92"/>
      <c r="N151" s="92"/>
      <c r="O151" s="92"/>
      <c r="P151" s="92"/>
      <c r="Q151" s="14"/>
      <c r="R151" s="14"/>
      <c r="S151" s="14"/>
      <c r="T151" s="14"/>
      <c r="U151" s="14"/>
      <c r="V151" s="14"/>
      <c r="W151" s="14"/>
      <c r="X151" s="47"/>
      <c r="Z151" t="s">
        <v>112</v>
      </c>
      <c r="AA151" s="79">
        <f>K135+N134</f>
        <v>709052907</v>
      </c>
      <c r="AB151" s="144">
        <f>S152+P152</f>
        <v>332432334.55000001</v>
      </c>
      <c r="AC151" s="85">
        <f>AB151/AA151*100</f>
        <v>46.883995717120726</v>
      </c>
    </row>
    <row r="152" spans="1:29" ht="15" customHeight="1" x14ac:dyDescent="0.25">
      <c r="A152" s="472" t="s">
        <v>69</v>
      </c>
      <c r="B152" s="473"/>
      <c r="C152" s="478" t="s">
        <v>19</v>
      </c>
      <c r="D152" s="195" t="s">
        <v>15</v>
      </c>
      <c r="E152" s="178">
        <f>F152+G152+I152</f>
        <v>3792936291</v>
      </c>
      <c r="F152" s="48">
        <f>F8+F26+F65+F74+F85+F98+F114+F118</f>
        <v>2932804303</v>
      </c>
      <c r="G152" s="48">
        <f>G8+G26+G65+G74+G85+G98+G114+G118</f>
        <v>0</v>
      </c>
      <c r="H152" s="48">
        <f>H8+H26+H65+H74+H85+H98+H114+H118</f>
        <v>323671751</v>
      </c>
      <c r="I152" s="52">
        <f>I8+I26+I65+I74+I85+I98+I114+I118+I126</f>
        <v>860131988</v>
      </c>
      <c r="J152" s="193">
        <f>K152+L152+N152</f>
        <v>709052907</v>
      </c>
      <c r="K152" s="48">
        <f>K8+K26+K65+K74+K85+K98+K114+K118</f>
        <v>514147466</v>
      </c>
      <c r="L152" s="48">
        <f>L8+L26+L65+L74+L85+L98+L114+L118</f>
        <v>0</v>
      </c>
      <c r="M152" s="48">
        <f>M8+M26+M65+M74+M85+M98+M114+M118</f>
        <v>80917940</v>
      </c>
      <c r="N152" s="195">
        <f>N8+N26+N65+N74+N85+N98+N114+N118</f>
        <v>194905441</v>
      </c>
      <c r="O152" s="178">
        <f>P152+Q152+S152</f>
        <v>332432334.55000001</v>
      </c>
      <c r="P152" s="48">
        <f>P8+P26+P65+P74+P85+P98+P114+P118</f>
        <v>241362474.69000003</v>
      </c>
      <c r="Q152" s="48">
        <f>Q8+Q26+Q65+Q74+Q85+Q98+Q114+Q118</f>
        <v>0</v>
      </c>
      <c r="R152" s="48">
        <f>R8+R26+R65+R74+R85+R98+R114+R118</f>
        <v>3867570</v>
      </c>
      <c r="S152" s="52">
        <f>S8+S26+S65+S74+S85+S98+S114+S118</f>
        <v>91069859.859999985</v>
      </c>
      <c r="T152" s="165">
        <v>0</v>
      </c>
      <c r="U152" s="75">
        <f>P152/F152*100</f>
        <v>8.2297504283905845</v>
      </c>
      <c r="V152" s="75">
        <f t="shared" ref="V152:W152" si="302">V139+V127+V112+V98+V89</f>
        <v>0</v>
      </c>
      <c r="W152" s="75">
        <f t="shared" si="302"/>
        <v>0</v>
      </c>
      <c r="X152" s="81">
        <f>S152/I152*100</f>
        <v>10.587893617554888</v>
      </c>
      <c r="Z152" t="s">
        <v>113</v>
      </c>
      <c r="AA152" s="73">
        <f>F152+I152</f>
        <v>3792936291</v>
      </c>
      <c r="AB152" s="70">
        <f>P152+S152</f>
        <v>332432334.55000001</v>
      </c>
      <c r="AC152" s="85">
        <f t="shared" ref="AC152:AC153" si="303">AB152/AA152*100</f>
        <v>8.7645114245342324</v>
      </c>
    </row>
    <row r="153" spans="1:29" ht="15" customHeight="1" x14ac:dyDescent="0.25">
      <c r="A153" s="474"/>
      <c r="B153" s="475"/>
      <c r="C153" s="479"/>
      <c r="D153" s="196" t="s">
        <v>20</v>
      </c>
      <c r="E153" s="180">
        <f t="shared" ref="E153:E155" si="304">F153+G153+I153</f>
        <v>2932804303</v>
      </c>
      <c r="F153" s="29">
        <f>F115+F99+F86+F75+F66+F27+F9</f>
        <v>2932804303</v>
      </c>
      <c r="G153" s="29"/>
      <c r="H153" s="29">
        <f>H115+H99+H86+H75+H66+H27+H9</f>
        <v>0</v>
      </c>
      <c r="I153" s="41">
        <f>I115+I99+I86+I75+I66+I27+I9</f>
        <v>0</v>
      </c>
      <c r="J153" s="166">
        <f t="shared" ref="J153:J155" si="305">K153+L153+N153</f>
        <v>514147466</v>
      </c>
      <c r="K153" s="29">
        <f>K115+K99+K86+K75+K66+K27+K9</f>
        <v>514147466</v>
      </c>
      <c r="L153" s="29"/>
      <c r="M153" s="29">
        <f>M115+M99+M86+M75+M66+M27+M9</f>
        <v>0</v>
      </c>
      <c r="N153" s="196">
        <f>N115+N99+N86+N75+N66+N27+N9</f>
        <v>0</v>
      </c>
      <c r="O153" s="180">
        <f t="shared" ref="O153:O155" si="306">P153+Q153+S153</f>
        <v>241362474.69000003</v>
      </c>
      <c r="P153" s="29">
        <f>P115+P99+P86+P75+P66+P27+P9</f>
        <v>241362474.69000003</v>
      </c>
      <c r="Q153" s="29"/>
      <c r="R153" s="29">
        <f>R115+R99+R86+R75+R66+R27+R9</f>
        <v>0</v>
      </c>
      <c r="S153" s="41">
        <f>S115+S99+S86+S75+S66+S27+S9</f>
        <v>0</v>
      </c>
      <c r="T153" s="166">
        <f>U153+V153+W153+X153</f>
        <v>8.2297504283905845</v>
      </c>
      <c r="U153" s="29">
        <f t="shared" ref="U153" si="307">P153/F153*100</f>
        <v>8.2297504283905845</v>
      </c>
      <c r="V153" s="29">
        <f t="shared" ref="V153:W153" si="308">V140+V128+V113+V99+V90</f>
        <v>0</v>
      </c>
      <c r="W153" s="29">
        <f t="shared" si="308"/>
        <v>0</v>
      </c>
      <c r="X153" s="44">
        <v>0</v>
      </c>
      <c r="Z153" t="s">
        <v>72</v>
      </c>
      <c r="AA153" s="79">
        <f>E21+E108</f>
        <v>324219359.56999999</v>
      </c>
      <c r="AB153" s="144">
        <f>O21+N108</f>
        <v>24603544.099999998</v>
      </c>
      <c r="AC153" s="85">
        <f t="shared" si="303"/>
        <v>7.5885487321394871</v>
      </c>
    </row>
    <row r="154" spans="1:29" ht="15" customHeight="1" x14ac:dyDescent="0.25">
      <c r="A154" s="474"/>
      <c r="B154" s="475"/>
      <c r="C154" s="479"/>
      <c r="D154" s="196" t="s">
        <v>8</v>
      </c>
      <c r="E154" s="180">
        <f t="shared" si="304"/>
        <v>860131988</v>
      </c>
      <c r="F154" s="29">
        <f>F10+F28+F67+F76+F87+F100+F116+F120</f>
        <v>0</v>
      </c>
      <c r="G154" s="29"/>
      <c r="H154" s="29">
        <f>H10+H28+H67+H76+H87+H100+H116+H120</f>
        <v>0</v>
      </c>
      <c r="I154" s="41">
        <f>I10+I28+I67+I76+I87+I100+I116+I120+I128</f>
        <v>860131988</v>
      </c>
      <c r="J154" s="166">
        <f t="shared" si="305"/>
        <v>194905441</v>
      </c>
      <c r="K154" s="29">
        <f>K10+K28+K67+K76+K87+K100+K116+K120</f>
        <v>0</v>
      </c>
      <c r="L154" s="29"/>
      <c r="M154" s="29">
        <f>M10+M28+M67+M76+M87+M100+M116+M120</f>
        <v>0</v>
      </c>
      <c r="N154" s="196">
        <f>N10+N28+N67+N76+N87+N100+N116+N120+N128</f>
        <v>194905441</v>
      </c>
      <c r="O154" s="180">
        <f t="shared" si="306"/>
        <v>91069859.859999985</v>
      </c>
      <c r="P154" s="29">
        <f>P10+P28+P67+P76+P87+P100+P116+P120</f>
        <v>0</v>
      </c>
      <c r="Q154" s="29"/>
      <c r="R154" s="29">
        <f>R10+R28+R67+R76+R87+R100+R116+R120</f>
        <v>0</v>
      </c>
      <c r="S154" s="41">
        <f>S10+S28+S67+S76+S87+S100+S116+S120+S128</f>
        <v>91069859.859999985</v>
      </c>
      <c r="T154" s="166">
        <f t="shared" ref="T154:T155" si="309">U154+V154+W154+X154</f>
        <v>10.587893617554888</v>
      </c>
      <c r="U154" s="29">
        <v>0</v>
      </c>
      <c r="V154" s="29">
        <f t="shared" ref="V154:W154" si="310">V141+V129+V114+V100+V91</f>
        <v>0</v>
      </c>
      <c r="W154" s="29">
        <f t="shared" si="310"/>
        <v>0</v>
      </c>
      <c r="X154" s="44">
        <f t="shared" ref="X154" si="311">S154/I154*100</f>
        <v>10.587893617554888</v>
      </c>
    </row>
    <row r="155" spans="1:29" ht="15.75" thickBot="1" x14ac:dyDescent="0.3">
      <c r="A155" s="476"/>
      <c r="B155" s="477"/>
      <c r="C155" s="480"/>
      <c r="D155" s="197" t="s">
        <v>21</v>
      </c>
      <c r="E155" s="181">
        <f t="shared" si="304"/>
        <v>0</v>
      </c>
      <c r="F155" s="46">
        <f>F11+F103</f>
        <v>0</v>
      </c>
      <c r="G155" s="46"/>
      <c r="H155" s="46">
        <f>H11+H103</f>
        <v>323671751</v>
      </c>
      <c r="I155" s="54">
        <f>I11+I103</f>
        <v>0</v>
      </c>
      <c r="J155" s="194">
        <f t="shared" si="305"/>
        <v>0</v>
      </c>
      <c r="K155" s="46">
        <f>K11+K103</f>
        <v>0</v>
      </c>
      <c r="L155" s="46"/>
      <c r="M155" s="46">
        <f>M11+M103</f>
        <v>80917940</v>
      </c>
      <c r="N155" s="197">
        <f>N11+N103</f>
        <v>0</v>
      </c>
      <c r="O155" s="181">
        <f t="shared" si="306"/>
        <v>0</v>
      </c>
      <c r="P155" s="46">
        <f>P11+P103</f>
        <v>0</v>
      </c>
      <c r="Q155" s="46"/>
      <c r="R155" s="46">
        <f>R11+R103</f>
        <v>3867570</v>
      </c>
      <c r="S155" s="54">
        <f>S11+S103</f>
        <v>0</v>
      </c>
      <c r="T155" s="167">
        <f t="shared" si="309"/>
        <v>0</v>
      </c>
      <c r="U155" s="77">
        <v>0</v>
      </c>
      <c r="V155" s="77">
        <f t="shared" ref="V155:W155" si="312">V142+V130+V115+V101+V92</f>
        <v>0</v>
      </c>
      <c r="W155" s="77">
        <f t="shared" si="312"/>
        <v>0</v>
      </c>
      <c r="X155" s="82">
        <v>0</v>
      </c>
    </row>
    <row r="156" spans="1:29" ht="60" hidden="1" x14ac:dyDescent="0.25">
      <c r="A156" s="481" t="s">
        <v>70</v>
      </c>
      <c r="B156" s="481"/>
      <c r="C156" s="482" t="s">
        <v>35</v>
      </c>
      <c r="D156" s="15" t="s">
        <v>15</v>
      </c>
      <c r="E156" s="37">
        <f t="shared" ref="E156:E163" si="313">E29</f>
        <v>115059248</v>
      </c>
      <c r="J156" s="37">
        <f t="shared" ref="J156:J163" si="314">J29</f>
        <v>0</v>
      </c>
      <c r="O156" s="37">
        <f t="shared" ref="O156:O163" si="315">O29</f>
        <v>0</v>
      </c>
      <c r="T156" s="37">
        <f t="shared" ref="T156:T163" si="316">T29</f>
        <v>0</v>
      </c>
    </row>
    <row r="157" spans="1:29" ht="276" hidden="1" x14ac:dyDescent="0.25">
      <c r="A157" s="465"/>
      <c r="B157" s="465"/>
      <c r="C157" s="466"/>
      <c r="D157" s="12" t="s">
        <v>20</v>
      </c>
      <c r="E157" s="13">
        <f t="shared" si="313"/>
        <v>0</v>
      </c>
      <c r="J157" s="13">
        <f t="shared" si="314"/>
        <v>0</v>
      </c>
      <c r="O157" s="13">
        <f t="shared" si="315"/>
        <v>0</v>
      </c>
      <c r="T157" s="13">
        <f t="shared" si="316"/>
        <v>0</v>
      </c>
    </row>
    <row r="158" spans="1:29" ht="156" hidden="1" x14ac:dyDescent="0.25">
      <c r="A158" s="465"/>
      <c r="B158" s="465"/>
      <c r="C158" s="466"/>
      <c r="D158" s="12" t="s">
        <v>8</v>
      </c>
      <c r="E158" s="13">
        <f t="shared" si="313"/>
        <v>115059248</v>
      </c>
      <c r="J158" s="13">
        <f t="shared" si="314"/>
        <v>0</v>
      </c>
      <c r="O158" s="13">
        <f t="shared" si="315"/>
        <v>0</v>
      </c>
      <c r="T158" s="13">
        <f t="shared" si="316"/>
        <v>0</v>
      </c>
    </row>
    <row r="159" spans="1:29" ht="300" hidden="1" x14ac:dyDescent="0.25">
      <c r="A159" s="465"/>
      <c r="B159" s="465"/>
      <c r="C159" s="466"/>
      <c r="D159" s="12" t="s">
        <v>21</v>
      </c>
      <c r="E159" s="13">
        <f t="shared" si="313"/>
        <v>0</v>
      </c>
      <c r="J159" s="13">
        <f t="shared" si="314"/>
        <v>0</v>
      </c>
      <c r="O159" s="13">
        <f t="shared" si="315"/>
        <v>0</v>
      </c>
      <c r="T159" s="13">
        <f t="shared" si="316"/>
        <v>0</v>
      </c>
    </row>
    <row r="160" spans="1:29" ht="60" hidden="1" x14ac:dyDescent="0.25">
      <c r="A160" s="465" t="s">
        <v>71</v>
      </c>
      <c r="B160" s="465"/>
      <c r="C160" s="466" t="s">
        <v>34</v>
      </c>
      <c r="D160" s="12" t="s">
        <v>15</v>
      </c>
      <c r="E160" s="13">
        <f t="shared" si="313"/>
        <v>27058171</v>
      </c>
      <c r="J160" s="13">
        <f t="shared" si="314"/>
        <v>0</v>
      </c>
      <c r="O160" s="13">
        <f t="shared" si="315"/>
        <v>0</v>
      </c>
      <c r="T160" s="13">
        <f t="shared" si="316"/>
        <v>0</v>
      </c>
    </row>
    <row r="161" spans="1:20" ht="276" hidden="1" x14ac:dyDescent="0.25">
      <c r="A161" s="465"/>
      <c r="B161" s="465"/>
      <c r="C161" s="466"/>
      <c r="D161" s="12" t="s">
        <v>20</v>
      </c>
      <c r="E161" s="13">
        <f t="shared" si="313"/>
        <v>0</v>
      </c>
      <c r="J161" s="13">
        <f t="shared" si="314"/>
        <v>0</v>
      </c>
      <c r="O161" s="13">
        <f t="shared" si="315"/>
        <v>0</v>
      </c>
      <c r="T161" s="13">
        <f t="shared" si="316"/>
        <v>0</v>
      </c>
    </row>
    <row r="162" spans="1:20" ht="156" hidden="1" x14ac:dyDescent="0.25">
      <c r="A162" s="465"/>
      <c r="B162" s="465"/>
      <c r="C162" s="466"/>
      <c r="D162" s="12" t="s">
        <v>8</v>
      </c>
      <c r="E162" s="13">
        <f t="shared" si="313"/>
        <v>27058171</v>
      </c>
      <c r="J162" s="13">
        <f t="shared" si="314"/>
        <v>0</v>
      </c>
      <c r="O162" s="13">
        <f t="shared" si="315"/>
        <v>0</v>
      </c>
      <c r="T162" s="13">
        <f t="shared" si="316"/>
        <v>0</v>
      </c>
    </row>
    <row r="163" spans="1:20" ht="300" hidden="1" x14ac:dyDescent="0.25">
      <c r="A163" s="465"/>
      <c r="B163" s="465"/>
      <c r="C163" s="466"/>
      <c r="D163" s="12" t="s">
        <v>21</v>
      </c>
      <c r="E163" s="13">
        <f t="shared" si="313"/>
        <v>0</v>
      </c>
      <c r="J163" s="13">
        <f t="shared" si="314"/>
        <v>0</v>
      </c>
      <c r="O163" s="13">
        <f t="shared" si="315"/>
        <v>0</v>
      </c>
      <c r="T163" s="13">
        <f t="shared" si="316"/>
        <v>0</v>
      </c>
    </row>
    <row r="164" spans="1:20" x14ac:dyDescent="0.25">
      <c r="A164" s="26"/>
      <c r="B164" s="16"/>
      <c r="C164" s="26"/>
      <c r="D164" s="16"/>
      <c r="E164" s="16"/>
      <c r="J164" s="16"/>
      <c r="O164" s="16"/>
      <c r="T164" s="16"/>
    </row>
    <row r="165" spans="1:20" ht="44.25" customHeight="1" x14ac:dyDescent="0.3">
      <c r="B165" s="2" t="s">
        <v>12</v>
      </c>
      <c r="C165" s="62"/>
      <c r="D165" s="30"/>
      <c r="E165" s="31"/>
      <c r="F165" s="31"/>
      <c r="G165" s="483"/>
      <c r="H165" s="484"/>
      <c r="I165" s="33" t="s">
        <v>110</v>
      </c>
      <c r="J165" s="31"/>
      <c r="K165" s="31"/>
      <c r="L165" s="463"/>
      <c r="M165" s="464"/>
      <c r="N165" s="33"/>
      <c r="O165" s="83"/>
    </row>
    <row r="166" spans="1:20" ht="54" customHeight="1" x14ac:dyDescent="0.3">
      <c r="B166" s="33" t="s">
        <v>9</v>
      </c>
      <c r="C166" s="63"/>
      <c r="D166" s="32"/>
      <c r="E166" s="32"/>
      <c r="F166" s="32"/>
      <c r="G166" s="483"/>
      <c r="H166" s="484"/>
      <c r="I166" s="33" t="s">
        <v>10</v>
      </c>
      <c r="J166" s="32"/>
      <c r="K166" s="32"/>
      <c r="L166" s="463"/>
      <c r="M166" s="464"/>
      <c r="N166" s="33"/>
      <c r="O166" s="83"/>
    </row>
    <row r="167" spans="1:20" ht="15.75" x14ac:dyDescent="0.25">
      <c r="B167" s="5"/>
      <c r="C167" s="64"/>
      <c r="D167" s="4"/>
      <c r="E167" s="3"/>
      <c r="F167" s="3"/>
      <c r="G167" s="1"/>
      <c r="H167" s="3"/>
      <c r="I167" s="3"/>
      <c r="J167" s="3"/>
      <c r="K167" s="3"/>
      <c r="L167" s="84"/>
      <c r="M167" s="3"/>
      <c r="N167" s="3"/>
      <c r="O167" s="85"/>
    </row>
    <row r="168" spans="1:20" ht="15.75" x14ac:dyDescent="0.25">
      <c r="C168" s="65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20" ht="15.75" x14ac:dyDescent="0.25">
      <c r="B169" s="6" t="s">
        <v>11</v>
      </c>
    </row>
  </sheetData>
  <mergeCells count="107">
    <mergeCell ref="A113:X113"/>
    <mergeCell ref="R4:R5"/>
    <mergeCell ref="S4:S5"/>
    <mergeCell ref="AA78:AA79"/>
    <mergeCell ref="B48:B49"/>
    <mergeCell ref="G165:H165"/>
    <mergeCell ref="C26:C28"/>
    <mergeCell ref="C29:C32"/>
    <mergeCell ref="C33:C36"/>
    <mergeCell ref="G4:G5"/>
    <mergeCell ref="C147:C150"/>
    <mergeCell ref="B130:B133"/>
    <mergeCell ref="A134:B137"/>
    <mergeCell ref="C134:C137"/>
    <mergeCell ref="C130:C132"/>
    <mergeCell ref="A109:A112"/>
    <mergeCell ref="B109:B112"/>
    <mergeCell ref="C109:C112"/>
    <mergeCell ref="A97:X97"/>
    <mergeCell ref="A114:A117"/>
    <mergeCell ref="B114:B117"/>
    <mergeCell ref="C114:C117"/>
    <mergeCell ref="A118:A120"/>
    <mergeCell ref="B118:B120"/>
    <mergeCell ref="C118:C120"/>
    <mergeCell ref="A138:B138"/>
    <mergeCell ref="A126:A129"/>
    <mergeCell ref="B126:B129"/>
    <mergeCell ref="C126:C129"/>
    <mergeCell ref="A121:A123"/>
    <mergeCell ref="B121:B123"/>
    <mergeCell ref="C121:C123"/>
    <mergeCell ref="A125:X125"/>
    <mergeCell ref="A130:A133"/>
    <mergeCell ref="L165:M165"/>
    <mergeCell ref="L166:M166"/>
    <mergeCell ref="A160:B163"/>
    <mergeCell ref="C160:C163"/>
    <mergeCell ref="A139:B142"/>
    <mergeCell ref="C139:C142"/>
    <mergeCell ref="A143:B146"/>
    <mergeCell ref="C143:C146"/>
    <mergeCell ref="A147:B150"/>
    <mergeCell ref="A151:B151"/>
    <mergeCell ref="A152:B155"/>
    <mergeCell ref="C152:C155"/>
    <mergeCell ref="A156:B159"/>
    <mergeCell ref="C156:C159"/>
    <mergeCell ref="G166:H166"/>
    <mergeCell ref="A85:A88"/>
    <mergeCell ref="B85:B88"/>
    <mergeCell ref="C85:C88"/>
    <mergeCell ref="A93:A96"/>
    <mergeCell ref="B93:B96"/>
    <mergeCell ref="C93:C96"/>
    <mergeCell ref="A98:A101"/>
    <mergeCell ref="B98:B101"/>
    <mergeCell ref="C98:C101"/>
    <mergeCell ref="B89:B92"/>
    <mergeCell ref="A1:X1"/>
    <mergeCell ref="A7:X7"/>
    <mergeCell ref="K4:K5"/>
    <mergeCell ref="L4:L5"/>
    <mergeCell ref="M4:M5"/>
    <mergeCell ref="N4:N5"/>
    <mergeCell ref="A69:A72"/>
    <mergeCell ref="B69:B72"/>
    <mergeCell ref="C69:C72"/>
    <mergeCell ref="F4:F5"/>
    <mergeCell ref="I4:I5"/>
    <mergeCell ref="H4:H5"/>
    <mergeCell ref="B3:B4"/>
    <mergeCell ref="E3:I3"/>
    <mergeCell ref="T3:X3"/>
    <mergeCell ref="T4:T5"/>
    <mergeCell ref="U4:U5"/>
    <mergeCell ref="V4:V5"/>
    <mergeCell ref="W4:W5"/>
    <mergeCell ref="X4:X5"/>
    <mergeCell ref="O3:S3"/>
    <mergeCell ref="O4:O5"/>
    <mergeCell ref="P4:P5"/>
    <mergeCell ref="Q4:Q5"/>
    <mergeCell ref="AA14:AA15"/>
    <mergeCell ref="A73:X73"/>
    <mergeCell ref="A84:X84"/>
    <mergeCell ref="A2:E2"/>
    <mergeCell ref="A3:A5"/>
    <mergeCell ref="C3:C5"/>
    <mergeCell ref="D3:D5"/>
    <mergeCell ref="E4:E5"/>
    <mergeCell ref="A8:A11"/>
    <mergeCell ref="B8:B11"/>
    <mergeCell ref="C8:C11"/>
    <mergeCell ref="A26:A36"/>
    <mergeCell ref="B26:B36"/>
    <mergeCell ref="J3:N3"/>
    <mergeCell ref="J4:J5"/>
    <mergeCell ref="A65:A68"/>
    <mergeCell ref="B65:B68"/>
    <mergeCell ref="C65:C68"/>
    <mergeCell ref="A74:A77"/>
    <mergeCell ref="B74:B77"/>
    <mergeCell ref="C74:C77"/>
    <mergeCell ref="A80:A83"/>
    <mergeCell ref="B80:B83"/>
    <mergeCell ref="C80:C83"/>
  </mergeCells>
  <pageMargins left="0" right="0" top="0" bottom="0" header="0.31496062992125984" footer="0.31496062992125984"/>
  <pageSetup paperSize="9" scale="52" fitToHeight="0" orientation="landscape" r:id="rId1"/>
  <rowBreaks count="1" manualBreakCount="1">
    <brk id="112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Таблица 2 финансирование</vt:lpstr>
      <vt:lpstr>'Таблица 2 финансирование'!Область_печати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2019-03-04T04:00:00Z</dcterms:modified>
</cp:coreProperties>
</file>