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1.2019\Приложения к заключению\"/>
    </mc:Choice>
  </mc:AlternateContent>
  <bookViews>
    <workbookView xWindow="0" yWindow="0" windowWidth="28200" windowHeight="130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№1'!$40:$40,'Приложение №1'!$44:$44,'Приложение №1'!$47:$49,'Приложение №1'!#REF!,'Приложение №1'!#REF!,'Приложение №1'!#REF!,'Приложение №1'!$63:$63,'Приложение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№1'!$A$3:$B$82</definedName>
    <definedName name="Z_AF23204C_253F_4CB4_B2B0_513D6962C84F_.wvu.PrintTitles" localSheetId="0" hidden="1">'Приложение №1'!$7:$7</definedName>
    <definedName name="Z_AF23204C_253F_4CB4_B2B0_513D6962C84F_.wvu.Rows" localSheetId="0" hidden="1">'Приложение №1'!#REF!,'Приложение №1'!$40:$40,'Приложение №1'!#REF!,'Приложение №1'!#REF!,'Приложение №1'!#REF!,'Приложение №1'!#REF!,'Приложение №1'!$63:$63,'Приложение №1'!#REF!,'Приложение №1'!#REF!</definedName>
    <definedName name="Z_D98D50BE_849C_46DA_8784_1BBDD0B23E96_.wvu.PrintArea" localSheetId="0" hidden="1">'Приложение №1'!$A$3:$B$82</definedName>
    <definedName name="Z_D98D50BE_849C_46DA_8784_1BBDD0B23E96_.wvu.Rows" localSheetId="0" hidden="1">'Приложение №1'!#REF!,'Приложение №1'!#REF!,'Приложение №1'!$40:$40,'Приложение №1'!$44:$44,'Приложение №1'!$47:$49,'Приложение №1'!#REF!,'Приложение №1'!#REF!,'Приложение №1'!#REF!,'Приложение №1'!$63:$63,'Приложение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74" i="1" l="1"/>
  <c r="D74" i="1"/>
  <c r="G73" i="1"/>
  <c r="D73" i="1"/>
  <c r="G72" i="1"/>
  <c r="D72" i="1"/>
  <c r="G71" i="1"/>
  <c r="D71" i="1"/>
  <c r="H70" i="1"/>
  <c r="G70" i="1"/>
  <c r="F70" i="1"/>
  <c r="E70" i="1"/>
  <c r="C70" i="1"/>
  <c r="C69" i="1" s="1"/>
  <c r="H69" i="1"/>
  <c r="G69" i="1" s="1"/>
  <c r="F69" i="1"/>
  <c r="E69" i="1"/>
  <c r="D69" i="1" s="1"/>
  <c r="H68" i="1"/>
  <c r="G68" i="1"/>
  <c r="F68" i="1"/>
  <c r="E68" i="1"/>
  <c r="C68" i="1"/>
  <c r="D68" i="1" s="1"/>
  <c r="H67" i="1"/>
  <c r="G67" i="1" s="1"/>
  <c r="F67" i="1"/>
  <c r="E67" i="1"/>
  <c r="D67" i="1" s="1"/>
  <c r="C67" i="1"/>
  <c r="H66" i="1"/>
  <c r="G66" i="1"/>
  <c r="F66" i="1"/>
  <c r="E66" i="1"/>
  <c r="C66" i="1"/>
  <c r="D66" i="1" s="1"/>
  <c r="H65" i="1"/>
  <c r="G65" i="1" s="1"/>
  <c r="F65" i="1"/>
  <c r="E65" i="1"/>
  <c r="D65" i="1" s="1"/>
  <c r="C65" i="1"/>
  <c r="G64" i="1"/>
  <c r="D64" i="1"/>
  <c r="G63" i="1"/>
  <c r="D63" i="1"/>
  <c r="H62" i="1"/>
  <c r="G62" i="1"/>
  <c r="F62" i="1"/>
  <c r="E62" i="1"/>
  <c r="C62" i="1"/>
  <c r="D62" i="1" s="1"/>
  <c r="H61" i="1"/>
  <c r="G61" i="1" s="1"/>
  <c r="F61" i="1"/>
  <c r="E61" i="1"/>
  <c r="D61" i="1" s="1"/>
  <c r="C61" i="1"/>
  <c r="H60" i="1"/>
  <c r="G60" i="1"/>
  <c r="F60" i="1"/>
  <c r="E60" i="1"/>
  <c r="C60" i="1"/>
  <c r="D60" i="1" s="1"/>
  <c r="H59" i="1"/>
  <c r="G59" i="1" s="1"/>
  <c r="F59" i="1"/>
  <c r="E59" i="1"/>
  <c r="D59" i="1" s="1"/>
  <c r="C59" i="1"/>
  <c r="H58" i="1"/>
  <c r="G58" i="1"/>
  <c r="F58" i="1"/>
  <c r="E58" i="1"/>
  <c r="C58" i="1"/>
  <c r="D58" i="1" s="1"/>
  <c r="G57" i="1"/>
  <c r="D57" i="1"/>
  <c r="G56" i="1"/>
  <c r="D56" i="1"/>
  <c r="H55" i="1"/>
  <c r="G55" i="1" s="1"/>
  <c r="F55" i="1"/>
  <c r="E55" i="1"/>
  <c r="D55" i="1" s="1"/>
  <c r="C55" i="1"/>
  <c r="H54" i="1"/>
  <c r="G54" i="1"/>
  <c r="F54" i="1"/>
  <c r="C54" i="1"/>
  <c r="H53" i="1"/>
  <c r="G53" i="1" s="1"/>
  <c r="F53" i="1"/>
  <c r="E53" i="1"/>
  <c r="D53" i="1" s="1"/>
  <c r="C53" i="1"/>
  <c r="H52" i="1"/>
  <c r="G52" i="1"/>
  <c r="F52" i="1"/>
  <c r="E52" i="1"/>
  <c r="D52" i="1" s="1"/>
  <c r="C52" i="1"/>
  <c r="H51" i="1"/>
  <c r="G51" i="1"/>
  <c r="F51" i="1"/>
  <c r="E51" i="1"/>
  <c r="D51" i="1" s="1"/>
  <c r="C51" i="1"/>
  <c r="H50" i="1"/>
  <c r="G50" i="1"/>
  <c r="F50" i="1"/>
  <c r="C50" i="1"/>
  <c r="H49" i="1"/>
  <c r="G49" i="1" s="1"/>
  <c r="F49" i="1"/>
  <c r="E49" i="1"/>
  <c r="D49" i="1" s="1"/>
  <c r="C49" i="1"/>
  <c r="H48" i="1"/>
  <c r="G48" i="1"/>
  <c r="F48" i="1"/>
  <c r="E48" i="1"/>
  <c r="C48" i="1"/>
  <c r="C47" i="1" s="1"/>
  <c r="H47" i="1"/>
  <c r="G47" i="1" s="1"/>
  <c r="F47" i="1"/>
  <c r="E47" i="1"/>
  <c r="G46" i="1"/>
  <c r="D46" i="1"/>
  <c r="H45" i="1"/>
  <c r="G45" i="1" s="1"/>
  <c r="F45" i="1"/>
  <c r="E45" i="1"/>
  <c r="D45" i="1" s="1"/>
  <c r="C45" i="1"/>
  <c r="H44" i="1"/>
  <c r="G44" i="1"/>
  <c r="F44" i="1"/>
  <c r="E44" i="1"/>
  <c r="C44" i="1"/>
  <c r="D44" i="1" s="1"/>
  <c r="H43" i="1"/>
  <c r="G43" i="1" s="1"/>
  <c r="F43" i="1"/>
  <c r="E43" i="1"/>
  <c r="D43" i="1" s="1"/>
  <c r="C43" i="1"/>
  <c r="G42" i="1"/>
  <c r="D42" i="1"/>
  <c r="G41" i="1"/>
  <c r="D41" i="1"/>
  <c r="G40" i="1"/>
  <c r="D40" i="1"/>
  <c r="G39" i="1"/>
  <c r="D39" i="1"/>
  <c r="H38" i="1"/>
  <c r="G38" i="1"/>
  <c r="F38" i="1"/>
  <c r="E38" i="1"/>
  <c r="D38" i="1" s="1"/>
  <c r="C38" i="1"/>
  <c r="C36" i="1" s="1"/>
  <c r="H37" i="1"/>
  <c r="G37" i="1" s="1"/>
  <c r="F37" i="1"/>
  <c r="E37" i="1"/>
  <c r="D37" i="1" s="1"/>
  <c r="C37" i="1"/>
  <c r="H36" i="1"/>
  <c r="G36" i="1"/>
  <c r="F36" i="1"/>
  <c r="F35" i="1" s="1"/>
  <c r="F10" i="1" s="1"/>
  <c r="F75" i="1" s="1"/>
  <c r="H35" i="1"/>
  <c r="G35" i="1" s="1"/>
  <c r="H34" i="1"/>
  <c r="G34" i="1"/>
  <c r="F34" i="1"/>
  <c r="E34" i="1"/>
  <c r="C34" i="1"/>
  <c r="D34" i="1" s="1"/>
  <c r="G33" i="1"/>
  <c r="D33" i="1"/>
  <c r="H32" i="1"/>
  <c r="G32" i="1"/>
  <c r="F32" i="1"/>
  <c r="E32" i="1"/>
  <c r="C32" i="1"/>
  <c r="C11" i="1" s="1"/>
  <c r="G31" i="1"/>
  <c r="D31" i="1"/>
  <c r="G30" i="1"/>
  <c r="D30" i="1"/>
  <c r="G29" i="1"/>
  <c r="D29" i="1"/>
  <c r="G28" i="1"/>
  <c r="D28" i="1"/>
  <c r="H27" i="1"/>
  <c r="G27" i="1" s="1"/>
  <c r="F27" i="1"/>
  <c r="E27" i="1"/>
  <c r="D27" i="1" s="1"/>
  <c r="C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H19" i="1"/>
  <c r="G19" i="1" s="1"/>
  <c r="F19" i="1"/>
  <c r="E19" i="1"/>
  <c r="D19" i="1" s="1"/>
  <c r="C19" i="1"/>
  <c r="G18" i="1"/>
  <c r="D18" i="1"/>
  <c r="G17" i="1"/>
  <c r="D17" i="1"/>
  <c r="G16" i="1"/>
  <c r="D16" i="1"/>
  <c r="G15" i="1"/>
  <c r="D15" i="1"/>
  <c r="H14" i="1"/>
  <c r="G14" i="1"/>
  <c r="F14" i="1"/>
  <c r="E14" i="1"/>
  <c r="C14" i="1"/>
  <c r="C13" i="1" s="1"/>
  <c r="H13" i="1"/>
  <c r="G13" i="1" s="1"/>
  <c r="F13" i="1"/>
  <c r="E13" i="1"/>
  <c r="G12" i="1"/>
  <c r="D12" i="1"/>
  <c r="H11" i="1"/>
  <c r="G11" i="1" s="1"/>
  <c r="F11" i="1"/>
  <c r="E11" i="1"/>
  <c r="C10" i="1" l="1"/>
  <c r="C75" i="1" s="1"/>
  <c r="C35" i="1"/>
  <c r="D47" i="1"/>
  <c r="D11" i="1"/>
  <c r="D13" i="1"/>
  <c r="H10" i="1"/>
  <c r="D14" i="1"/>
  <c r="D32" i="1"/>
  <c r="D48" i="1"/>
  <c r="D70" i="1"/>
  <c r="E36" i="1"/>
  <c r="E50" i="1"/>
  <c r="D50" i="1" s="1"/>
  <c r="E54" i="1"/>
  <c r="D54" i="1" s="1"/>
  <c r="H75" i="1" l="1"/>
  <c r="G75" i="1" s="1"/>
  <c r="G10" i="1"/>
  <c r="E35" i="1"/>
  <c r="D36" i="1"/>
  <c r="D35" i="1" l="1"/>
  <c r="E10" i="1"/>
  <c r="D10" i="1" l="1"/>
  <c r="E75" i="1"/>
  <c r="D75" i="1" s="1"/>
</calcChain>
</file>

<file path=xl/sharedStrings.xml><?xml version="1.0" encoding="utf-8"?>
<sst xmlns="http://schemas.openxmlformats.org/spreadsheetml/2006/main" count="143" uniqueCount="141">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</sst>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75" zoomScaleNormal="75" workbookViewId="0">
      <selection activeCell="H6" sqref="H6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7" customWidth="1"/>
    <col min="5" max="5" width="20.710937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140</v>
      </c>
    </row>
    <row r="2" spans="1:8" x14ac:dyDescent="0.3">
      <c r="G2" s="48" t="s">
        <v>0</v>
      </c>
      <c r="H2" s="48"/>
    </row>
    <row r="3" spans="1:8" ht="19.5" customHeight="1" x14ac:dyDescent="0.3">
      <c r="A3" s="4"/>
      <c r="B3" s="10"/>
      <c r="C3" s="11"/>
      <c r="D3" s="11"/>
      <c r="E3" s="11"/>
    </row>
    <row r="4" spans="1:8" ht="41.25" customHeight="1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 t="s">
        <v>2</v>
      </c>
    </row>
    <row r="7" spans="1:8" s="1" customFormat="1" ht="18.75" x14ac:dyDescent="0.3">
      <c r="A7" s="57" t="s">
        <v>3</v>
      </c>
      <c r="B7" s="59" t="s">
        <v>4</v>
      </c>
      <c r="C7" s="51" t="s">
        <v>5</v>
      </c>
      <c r="D7" s="52"/>
      <c r="E7" s="53"/>
      <c r="F7" s="54" t="s">
        <v>6</v>
      </c>
      <c r="G7" s="55"/>
      <c r="H7" s="56"/>
    </row>
    <row r="8" spans="1:8" s="2" customFormat="1" ht="75" x14ac:dyDescent="0.25">
      <c r="A8" s="58"/>
      <c r="B8" s="60"/>
      <c r="C8" s="12" t="s">
        <v>7</v>
      </c>
      <c r="D8" s="12" t="s">
        <v>8</v>
      </c>
      <c r="E8" s="12" t="s">
        <v>9</v>
      </c>
      <c r="F8" s="12" t="s">
        <v>7</v>
      </c>
      <c r="G8" s="12" t="s">
        <v>10</v>
      </c>
      <c r="H8" s="12" t="s">
        <v>9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18" t="s">
        <v>11</v>
      </c>
      <c r="B10" s="19" t="s">
        <v>12</v>
      </c>
      <c r="C10" s="20">
        <f t="shared" ref="C10:H10" si="0">C11+C35</f>
        <v>2738694200</v>
      </c>
      <c r="D10" s="20">
        <f>E10-C10</f>
        <v>86523405</v>
      </c>
      <c r="E10" s="20">
        <f t="shared" si="0"/>
        <v>2825217605</v>
      </c>
      <c r="F10" s="21">
        <f t="shared" si="0"/>
        <v>2811033100</v>
      </c>
      <c r="G10" s="21">
        <f>H10-F10</f>
        <v>0</v>
      </c>
      <c r="H10" s="21">
        <f t="shared" si="0"/>
        <v>2811033100</v>
      </c>
    </row>
    <row r="11" spans="1:8" s="1" customFormat="1" ht="21" customHeight="1" x14ac:dyDescent="0.3">
      <c r="A11" s="18"/>
      <c r="B11" s="22" t="s">
        <v>13</v>
      </c>
      <c r="C11" s="20">
        <f t="shared" ref="C11:H11" si="1">C12+C19+C27+C32+C13</f>
        <v>2363650800</v>
      </c>
      <c r="D11" s="20">
        <f t="shared" ref="D11:D42" si="2">E11-C11</f>
        <v>86523405</v>
      </c>
      <c r="E11" s="20">
        <f t="shared" si="1"/>
        <v>2450174205</v>
      </c>
      <c r="F11" s="21">
        <f t="shared" si="1"/>
        <v>2435706000</v>
      </c>
      <c r="G11" s="21">
        <f t="shared" ref="G11:G42" si="3">H11-F11</f>
        <v>0</v>
      </c>
      <c r="H11" s="21">
        <f t="shared" si="1"/>
        <v>2435706000</v>
      </c>
    </row>
    <row r="12" spans="1:8" ht="22.5" customHeight="1" x14ac:dyDescent="0.3">
      <c r="A12" s="23" t="s">
        <v>14</v>
      </c>
      <c r="B12" s="24" t="s">
        <v>15</v>
      </c>
      <c r="C12" s="25">
        <v>1801378800</v>
      </c>
      <c r="D12" s="25">
        <f t="shared" si="2"/>
        <v>86523405</v>
      </c>
      <c r="E12" s="25">
        <v>1887902205</v>
      </c>
      <c r="F12" s="26">
        <v>1873434000</v>
      </c>
      <c r="G12" s="26">
        <f t="shared" si="3"/>
        <v>0</v>
      </c>
      <c r="H12" s="26">
        <v>1873434000</v>
      </c>
    </row>
    <row r="13" spans="1:8" ht="18.75" x14ac:dyDescent="0.3">
      <c r="A13" s="27" t="s">
        <v>16</v>
      </c>
      <c r="B13" s="24" t="s">
        <v>17</v>
      </c>
      <c r="C13" s="25">
        <f t="shared" ref="C13:H13" si="4">C14</f>
        <v>6857000</v>
      </c>
      <c r="D13" s="25">
        <f t="shared" si="2"/>
        <v>0</v>
      </c>
      <c r="E13" s="25">
        <f t="shared" si="4"/>
        <v>6857000</v>
      </c>
      <c r="F13" s="26">
        <f t="shared" si="4"/>
        <v>6857000</v>
      </c>
      <c r="G13" s="26">
        <f t="shared" si="3"/>
        <v>0</v>
      </c>
      <c r="H13" s="26">
        <f t="shared" si="4"/>
        <v>6857000</v>
      </c>
    </row>
    <row r="14" spans="1:8" ht="23.25" customHeight="1" x14ac:dyDescent="0.3">
      <c r="A14" s="27" t="s">
        <v>18</v>
      </c>
      <c r="B14" s="28" t="s">
        <v>19</v>
      </c>
      <c r="C14" s="29">
        <f t="shared" ref="C14:H14" si="5">C15+C16+C17</f>
        <v>6857000</v>
      </c>
      <c r="D14" s="25">
        <f t="shared" si="2"/>
        <v>0</v>
      </c>
      <c r="E14" s="29">
        <f t="shared" si="5"/>
        <v>6857000</v>
      </c>
      <c r="F14" s="26">
        <f t="shared" si="5"/>
        <v>6857000</v>
      </c>
      <c r="G14" s="26">
        <f t="shared" si="3"/>
        <v>0</v>
      </c>
      <c r="H14" s="26">
        <f t="shared" si="5"/>
        <v>6857000</v>
      </c>
    </row>
    <row r="15" spans="1:8" ht="56.25" hidden="1" customHeight="1" x14ac:dyDescent="0.3">
      <c r="A15" s="30" t="s">
        <v>20</v>
      </c>
      <c r="B15" s="31" t="s">
        <v>21</v>
      </c>
      <c r="C15" s="29">
        <v>2539100</v>
      </c>
      <c r="D15" s="25">
        <f t="shared" si="2"/>
        <v>0</v>
      </c>
      <c r="E15" s="29">
        <v>2539100</v>
      </c>
      <c r="F15" s="26">
        <v>2539100</v>
      </c>
      <c r="G15" s="26">
        <f t="shared" si="3"/>
        <v>0</v>
      </c>
      <c r="H15" s="26">
        <v>2539100</v>
      </c>
    </row>
    <row r="16" spans="1:8" ht="59.25" hidden="1" customHeight="1" x14ac:dyDescent="0.3">
      <c r="A16" s="30" t="s">
        <v>22</v>
      </c>
      <c r="B16" s="31" t="s">
        <v>23</v>
      </c>
      <c r="C16" s="29">
        <v>23800</v>
      </c>
      <c r="D16" s="25">
        <f t="shared" si="2"/>
        <v>0</v>
      </c>
      <c r="E16" s="29">
        <v>23800</v>
      </c>
      <c r="F16" s="26">
        <v>23800</v>
      </c>
      <c r="G16" s="26">
        <f t="shared" si="3"/>
        <v>0</v>
      </c>
      <c r="H16" s="26">
        <v>23800</v>
      </c>
    </row>
    <row r="17" spans="1:8" ht="56.25" hidden="1" customHeight="1" x14ac:dyDescent="0.3">
      <c r="A17" s="30" t="s">
        <v>24</v>
      </c>
      <c r="B17" s="31" t="s">
        <v>25</v>
      </c>
      <c r="C17" s="29">
        <v>4294100</v>
      </c>
      <c r="D17" s="25">
        <f t="shared" si="2"/>
        <v>0</v>
      </c>
      <c r="E17" s="29">
        <v>4294100</v>
      </c>
      <c r="F17" s="26">
        <v>4294100</v>
      </c>
      <c r="G17" s="26">
        <f t="shared" si="3"/>
        <v>0</v>
      </c>
      <c r="H17" s="26">
        <v>4294100</v>
      </c>
    </row>
    <row r="18" spans="1:8" ht="56.25" hidden="1" customHeight="1" x14ac:dyDescent="0.3">
      <c r="A18" s="27" t="s">
        <v>26</v>
      </c>
      <c r="B18" s="28" t="s">
        <v>27</v>
      </c>
      <c r="C18" s="29"/>
      <c r="D18" s="25">
        <f t="shared" si="2"/>
        <v>0</v>
      </c>
      <c r="E18" s="29"/>
      <c r="F18" s="26"/>
      <c r="G18" s="26">
        <f t="shared" si="3"/>
        <v>0</v>
      </c>
      <c r="H18" s="26"/>
    </row>
    <row r="19" spans="1:8" ht="18.75" x14ac:dyDescent="0.3">
      <c r="A19" s="23" t="s">
        <v>28</v>
      </c>
      <c r="B19" s="24" t="s">
        <v>29</v>
      </c>
      <c r="C19" s="25">
        <f t="shared" ref="C19:H19" si="6">C24+C25+C26+C20</f>
        <v>428590000</v>
      </c>
      <c r="D19" s="25">
        <f t="shared" si="2"/>
        <v>0</v>
      </c>
      <c r="E19" s="25">
        <f t="shared" si="6"/>
        <v>428590000</v>
      </c>
      <c r="F19" s="26">
        <f t="shared" si="6"/>
        <v>428590000</v>
      </c>
      <c r="G19" s="26">
        <f t="shared" si="3"/>
        <v>0</v>
      </c>
      <c r="H19" s="26">
        <f t="shared" si="6"/>
        <v>428590000</v>
      </c>
    </row>
    <row r="20" spans="1:8" ht="18.75" x14ac:dyDescent="0.3">
      <c r="A20" s="23" t="s">
        <v>30</v>
      </c>
      <c r="B20" s="32" t="s">
        <v>31</v>
      </c>
      <c r="C20" s="26">
        <v>320000000</v>
      </c>
      <c r="D20" s="25">
        <f t="shared" si="2"/>
        <v>0</v>
      </c>
      <c r="E20" s="26">
        <v>320000000</v>
      </c>
      <c r="F20" s="26">
        <v>320000000</v>
      </c>
      <c r="G20" s="26">
        <f t="shared" si="3"/>
        <v>0</v>
      </c>
      <c r="H20" s="26">
        <v>320000000</v>
      </c>
    </row>
    <row r="21" spans="1:8" ht="20.25" hidden="1" customHeight="1" x14ac:dyDescent="0.3">
      <c r="A21" s="23" t="s">
        <v>32</v>
      </c>
      <c r="B21" s="32" t="s">
        <v>33</v>
      </c>
      <c r="C21" s="25">
        <v>170000000</v>
      </c>
      <c r="D21" s="25">
        <f t="shared" si="2"/>
        <v>0</v>
      </c>
      <c r="E21" s="25">
        <v>170000000</v>
      </c>
      <c r="F21" s="26">
        <v>170000000</v>
      </c>
      <c r="G21" s="26">
        <f t="shared" si="3"/>
        <v>0</v>
      </c>
      <c r="H21" s="26">
        <v>170000000</v>
      </c>
    </row>
    <row r="22" spans="1:8" ht="37.5" hidden="1" customHeight="1" x14ac:dyDescent="0.3">
      <c r="A22" s="23" t="s">
        <v>34</v>
      </c>
      <c r="B22" s="32" t="s">
        <v>35</v>
      </c>
      <c r="C22" s="25">
        <v>62424000</v>
      </c>
      <c r="D22" s="25">
        <f t="shared" si="2"/>
        <v>0</v>
      </c>
      <c r="E22" s="25">
        <v>62424000</v>
      </c>
      <c r="F22" s="25">
        <v>63672500</v>
      </c>
      <c r="G22" s="26">
        <f t="shared" si="3"/>
        <v>0</v>
      </c>
      <c r="H22" s="25">
        <v>63672500</v>
      </c>
    </row>
    <row r="23" spans="1:8" ht="20.25" hidden="1" customHeight="1" x14ac:dyDescent="0.3">
      <c r="A23" s="23" t="s">
        <v>36</v>
      </c>
      <c r="B23" s="32" t="s">
        <v>37</v>
      </c>
      <c r="C23" s="25">
        <v>0</v>
      </c>
      <c r="D23" s="25">
        <f t="shared" si="2"/>
        <v>0</v>
      </c>
      <c r="E23" s="25">
        <v>0</v>
      </c>
      <c r="F23" s="26">
        <v>0</v>
      </c>
      <c r="G23" s="26">
        <f t="shared" si="3"/>
        <v>0</v>
      </c>
      <c r="H23" s="26">
        <v>0</v>
      </c>
    </row>
    <row r="24" spans="1:8" ht="18.75" x14ac:dyDescent="0.3">
      <c r="A24" s="23" t="s">
        <v>38</v>
      </c>
      <c r="B24" s="32" t="s">
        <v>39</v>
      </c>
      <c r="C24" s="26">
        <v>81400000</v>
      </c>
      <c r="D24" s="25">
        <f t="shared" si="2"/>
        <v>0</v>
      </c>
      <c r="E24" s="26">
        <v>81400000</v>
      </c>
      <c r="F24" s="26">
        <v>81400000</v>
      </c>
      <c r="G24" s="26">
        <f t="shared" si="3"/>
        <v>0</v>
      </c>
      <c r="H24" s="26">
        <v>81400000</v>
      </c>
    </row>
    <row r="25" spans="1:8" ht="18.75" x14ac:dyDescent="0.3">
      <c r="A25" s="23" t="s">
        <v>40</v>
      </c>
      <c r="B25" s="32" t="s">
        <v>41</v>
      </c>
      <c r="C25" s="26">
        <v>1190000</v>
      </c>
      <c r="D25" s="25">
        <f t="shared" si="2"/>
        <v>0</v>
      </c>
      <c r="E25" s="26">
        <v>1190000</v>
      </c>
      <c r="F25" s="26">
        <v>1190000</v>
      </c>
      <c r="G25" s="26">
        <f t="shared" si="3"/>
        <v>0</v>
      </c>
      <c r="H25" s="26">
        <v>1190000</v>
      </c>
    </row>
    <row r="26" spans="1:8" ht="18.75" x14ac:dyDescent="0.3">
      <c r="A26" s="23" t="s">
        <v>42</v>
      </c>
      <c r="B26" s="32" t="s">
        <v>43</v>
      </c>
      <c r="C26" s="26">
        <v>26000000</v>
      </c>
      <c r="D26" s="25">
        <f t="shared" si="2"/>
        <v>0</v>
      </c>
      <c r="E26" s="26">
        <v>26000000</v>
      </c>
      <c r="F26" s="26">
        <v>26000000</v>
      </c>
      <c r="G26" s="26">
        <f t="shared" si="3"/>
        <v>0</v>
      </c>
      <c r="H26" s="26">
        <v>26000000</v>
      </c>
    </row>
    <row r="27" spans="1:8" ht="18.75" x14ac:dyDescent="0.3">
      <c r="A27" s="23" t="s">
        <v>44</v>
      </c>
      <c r="B27" s="32" t="s">
        <v>45</v>
      </c>
      <c r="C27" s="25">
        <f t="shared" ref="C27:H27" si="7">C28+C29</f>
        <v>105000000</v>
      </c>
      <c r="D27" s="25">
        <f t="shared" si="2"/>
        <v>0</v>
      </c>
      <c r="E27" s="25">
        <f t="shared" si="7"/>
        <v>105000000</v>
      </c>
      <c r="F27" s="26">
        <f t="shared" si="7"/>
        <v>105000000</v>
      </c>
      <c r="G27" s="26">
        <f t="shared" si="3"/>
        <v>0</v>
      </c>
      <c r="H27" s="26">
        <f t="shared" si="7"/>
        <v>105000000</v>
      </c>
    </row>
    <row r="28" spans="1:8" ht="18.75" x14ac:dyDescent="0.3">
      <c r="A28" s="23" t="s">
        <v>46</v>
      </c>
      <c r="B28" s="33" t="s">
        <v>47</v>
      </c>
      <c r="C28" s="25">
        <v>40000000</v>
      </c>
      <c r="D28" s="25">
        <f t="shared" si="2"/>
        <v>0</v>
      </c>
      <c r="E28" s="25">
        <v>40000000</v>
      </c>
      <c r="F28" s="26">
        <v>40000000</v>
      </c>
      <c r="G28" s="26">
        <f t="shared" si="3"/>
        <v>0</v>
      </c>
      <c r="H28" s="26">
        <v>40000000</v>
      </c>
    </row>
    <row r="29" spans="1:8" ht="18.75" x14ac:dyDescent="0.3">
      <c r="A29" s="23" t="s">
        <v>48</v>
      </c>
      <c r="B29" s="33" t="s">
        <v>49</v>
      </c>
      <c r="C29" s="26">
        <v>65000000</v>
      </c>
      <c r="D29" s="25">
        <f t="shared" si="2"/>
        <v>0</v>
      </c>
      <c r="E29" s="26">
        <v>65000000</v>
      </c>
      <c r="F29" s="26">
        <v>65000000</v>
      </c>
      <c r="G29" s="26">
        <f t="shared" si="3"/>
        <v>0</v>
      </c>
      <c r="H29" s="26">
        <v>65000000</v>
      </c>
    </row>
    <row r="30" spans="1:8" ht="37.5" hidden="1" customHeight="1" x14ac:dyDescent="0.3">
      <c r="A30" s="23" t="s">
        <v>50</v>
      </c>
      <c r="B30" s="33" t="s">
        <v>51</v>
      </c>
      <c r="C30" s="25">
        <v>65000000</v>
      </c>
      <c r="D30" s="25">
        <f t="shared" si="2"/>
        <v>0</v>
      </c>
      <c r="E30" s="25">
        <v>65000000</v>
      </c>
      <c r="F30" s="26">
        <v>65000000</v>
      </c>
      <c r="G30" s="26">
        <f t="shared" si="3"/>
        <v>0</v>
      </c>
      <c r="H30" s="26">
        <v>65000000</v>
      </c>
    </row>
    <row r="31" spans="1:8" ht="37.5" hidden="1" customHeight="1" x14ac:dyDescent="0.3">
      <c r="A31" s="23" t="s">
        <v>52</v>
      </c>
      <c r="B31" s="33" t="s">
        <v>53</v>
      </c>
      <c r="C31" s="25">
        <v>14700000</v>
      </c>
      <c r="D31" s="25">
        <f t="shared" si="2"/>
        <v>0</v>
      </c>
      <c r="E31" s="25">
        <v>14700000</v>
      </c>
      <c r="F31" s="26">
        <v>14700000</v>
      </c>
      <c r="G31" s="26">
        <f t="shared" si="3"/>
        <v>0</v>
      </c>
      <c r="H31" s="26">
        <v>14700000</v>
      </c>
    </row>
    <row r="32" spans="1:8" ht="18.75" x14ac:dyDescent="0.3">
      <c r="A32" s="23" t="s">
        <v>54</v>
      </c>
      <c r="B32" s="34" t="s">
        <v>55</v>
      </c>
      <c r="C32" s="25">
        <f t="shared" ref="C32:H32" si="8">SUM(C33:C34)</f>
        <v>21825000</v>
      </c>
      <c r="D32" s="25">
        <f t="shared" si="2"/>
        <v>0</v>
      </c>
      <c r="E32" s="25">
        <f t="shared" si="8"/>
        <v>21825000</v>
      </c>
      <c r="F32" s="26">
        <f t="shared" si="8"/>
        <v>21825000</v>
      </c>
      <c r="G32" s="26">
        <f t="shared" si="3"/>
        <v>0</v>
      </c>
      <c r="H32" s="26">
        <f t="shared" si="8"/>
        <v>21825000</v>
      </c>
    </row>
    <row r="33" spans="1:8" ht="22.5" customHeight="1" x14ac:dyDescent="0.3">
      <c r="A33" s="35" t="s">
        <v>56</v>
      </c>
      <c r="B33" s="36" t="s">
        <v>57</v>
      </c>
      <c r="C33" s="25">
        <v>21700000</v>
      </c>
      <c r="D33" s="25">
        <f t="shared" si="2"/>
        <v>0</v>
      </c>
      <c r="E33" s="25">
        <v>21700000</v>
      </c>
      <c r="F33" s="26">
        <v>21700000</v>
      </c>
      <c r="G33" s="26">
        <f t="shared" si="3"/>
        <v>0</v>
      </c>
      <c r="H33" s="26">
        <v>21700000</v>
      </c>
    </row>
    <row r="34" spans="1:8" ht="37.5" x14ac:dyDescent="0.3">
      <c r="A34" s="37" t="s">
        <v>58</v>
      </c>
      <c r="B34" s="36" t="s">
        <v>59</v>
      </c>
      <c r="C34" s="26">
        <f t="shared" ref="C34:H34" si="9">10000+115000</f>
        <v>125000</v>
      </c>
      <c r="D34" s="25">
        <f t="shared" si="2"/>
        <v>0</v>
      </c>
      <c r="E34" s="26">
        <f t="shared" si="9"/>
        <v>125000</v>
      </c>
      <c r="F34" s="26">
        <f t="shared" si="9"/>
        <v>125000</v>
      </c>
      <c r="G34" s="26">
        <f t="shared" si="3"/>
        <v>0</v>
      </c>
      <c r="H34" s="26">
        <f t="shared" si="9"/>
        <v>125000</v>
      </c>
    </row>
    <row r="35" spans="1:8" s="1" customFormat="1" ht="18.75" x14ac:dyDescent="0.3">
      <c r="A35" s="38"/>
      <c r="B35" s="39" t="s">
        <v>60</v>
      </c>
      <c r="C35" s="20">
        <f t="shared" ref="C35:H35" si="10">C36+C45+C47+C50+C54</f>
        <v>375043400</v>
      </c>
      <c r="D35" s="20">
        <f t="shared" si="2"/>
        <v>0</v>
      </c>
      <c r="E35" s="20">
        <f t="shared" si="10"/>
        <v>375043400</v>
      </c>
      <c r="F35" s="21">
        <f t="shared" si="10"/>
        <v>375327100</v>
      </c>
      <c r="G35" s="21">
        <f t="shared" si="3"/>
        <v>0</v>
      </c>
      <c r="H35" s="21">
        <f t="shared" si="10"/>
        <v>375327100</v>
      </c>
    </row>
    <row r="36" spans="1:8" ht="28.5" customHeight="1" x14ac:dyDescent="0.3">
      <c r="A36" s="23" t="s">
        <v>61</v>
      </c>
      <c r="B36" s="32" t="s">
        <v>62</v>
      </c>
      <c r="C36" s="25">
        <f t="shared" ref="C36:H36" si="11">C37+C38+C43+C44</f>
        <v>316363800</v>
      </c>
      <c r="D36" s="25">
        <f t="shared" si="2"/>
        <v>0</v>
      </c>
      <c r="E36" s="25">
        <f t="shared" si="11"/>
        <v>316363800</v>
      </c>
      <c r="F36" s="25">
        <f t="shared" si="11"/>
        <v>319452300</v>
      </c>
      <c r="G36" s="26">
        <f t="shared" si="3"/>
        <v>0</v>
      </c>
      <c r="H36" s="25">
        <f t="shared" si="11"/>
        <v>319452300</v>
      </c>
    </row>
    <row r="37" spans="1:8" ht="59.25" customHeight="1" x14ac:dyDescent="0.3">
      <c r="A37" s="23" t="s">
        <v>63</v>
      </c>
      <c r="B37" s="32" t="s">
        <v>64</v>
      </c>
      <c r="C37" s="25">
        <f>14146900</f>
        <v>14146900</v>
      </c>
      <c r="D37" s="25">
        <f t="shared" si="2"/>
        <v>0</v>
      </c>
      <c r="E37" s="25">
        <f>14146900</f>
        <v>14146900</v>
      </c>
      <c r="F37" s="26">
        <f>18763100</f>
        <v>18763100</v>
      </c>
      <c r="G37" s="26">
        <f t="shared" si="3"/>
        <v>0</v>
      </c>
      <c r="H37" s="26">
        <f>18763100</f>
        <v>18763100</v>
      </c>
    </row>
    <row r="38" spans="1:8" ht="75" x14ac:dyDescent="0.3">
      <c r="A38" s="23" t="s">
        <v>65</v>
      </c>
      <c r="B38" s="32" t="s">
        <v>66</v>
      </c>
      <c r="C38" s="26">
        <f>15700+18163000+280151900+540800</f>
        <v>298871400</v>
      </c>
      <c r="D38" s="25">
        <f t="shared" si="2"/>
        <v>0</v>
      </c>
      <c r="E38" s="26">
        <f>15700+18163000+280151900+540800</f>
        <v>298871400</v>
      </c>
      <c r="F38" s="26">
        <f>15700+16610500+280151900+540800</f>
        <v>297318900</v>
      </c>
      <c r="G38" s="26">
        <f t="shared" si="3"/>
        <v>0</v>
      </c>
      <c r="H38" s="26">
        <f>15700+16610500+280151900+540800</f>
        <v>297318900</v>
      </c>
    </row>
    <row r="39" spans="1:8" ht="56.25" hidden="1" customHeight="1" x14ac:dyDescent="0.3">
      <c r="A39" s="23" t="s">
        <v>67</v>
      </c>
      <c r="B39" s="40" t="s">
        <v>68</v>
      </c>
      <c r="C39" s="41"/>
      <c r="D39" s="25">
        <f t="shared" si="2"/>
        <v>0</v>
      </c>
      <c r="E39" s="41"/>
      <c r="F39" s="41"/>
      <c r="G39" s="26">
        <f t="shared" si="3"/>
        <v>0</v>
      </c>
      <c r="H39" s="41"/>
    </row>
    <row r="40" spans="1:8" ht="56.25" hidden="1" customHeight="1" x14ac:dyDescent="0.3">
      <c r="A40" s="23" t="s">
        <v>69</v>
      </c>
      <c r="B40" s="40" t="s">
        <v>70</v>
      </c>
      <c r="C40" s="41"/>
      <c r="D40" s="25">
        <f t="shared" si="2"/>
        <v>0</v>
      </c>
      <c r="E40" s="41"/>
      <c r="F40" s="41"/>
      <c r="G40" s="26">
        <f t="shared" si="3"/>
        <v>0</v>
      </c>
      <c r="H40" s="41"/>
    </row>
    <row r="41" spans="1:8" ht="56.25" hidden="1" customHeight="1" x14ac:dyDescent="0.3">
      <c r="A41" s="23" t="s">
        <v>71</v>
      </c>
      <c r="B41" s="32" t="s">
        <v>72</v>
      </c>
      <c r="C41" s="25"/>
      <c r="D41" s="25">
        <f t="shared" si="2"/>
        <v>0</v>
      </c>
      <c r="E41" s="25"/>
      <c r="F41" s="26"/>
      <c r="G41" s="26">
        <f t="shared" si="3"/>
        <v>0</v>
      </c>
      <c r="H41" s="26"/>
    </row>
    <row r="42" spans="1:8" ht="37.5" hidden="1" customHeight="1" x14ac:dyDescent="0.3">
      <c r="A42" s="23" t="s">
        <v>73</v>
      </c>
      <c r="B42" s="32" t="s">
        <v>74</v>
      </c>
      <c r="C42" s="25"/>
      <c r="D42" s="25">
        <f t="shared" si="2"/>
        <v>0</v>
      </c>
      <c r="E42" s="25"/>
      <c r="F42" s="26"/>
      <c r="G42" s="26">
        <f t="shared" si="3"/>
        <v>0</v>
      </c>
      <c r="H42" s="26"/>
    </row>
    <row r="43" spans="1:8" ht="21.75" customHeight="1" x14ac:dyDescent="0.3">
      <c r="A43" s="23" t="s">
        <v>75</v>
      </c>
      <c r="B43" s="32" t="s">
        <v>76</v>
      </c>
      <c r="C43" s="25">
        <f>345500</f>
        <v>345500</v>
      </c>
      <c r="D43" s="25">
        <f t="shared" ref="D43:D75" si="12">E43-C43</f>
        <v>0</v>
      </c>
      <c r="E43" s="25">
        <f>345500</f>
        <v>345500</v>
      </c>
      <c r="F43" s="26">
        <f>370300</f>
        <v>370300</v>
      </c>
      <c r="G43" s="26">
        <f t="shared" ref="G43:G75" si="13">H43-F43</f>
        <v>0</v>
      </c>
      <c r="H43" s="26">
        <f>370300</f>
        <v>370300</v>
      </c>
    </row>
    <row r="44" spans="1:8" ht="57.75" customHeight="1" x14ac:dyDescent="0.3">
      <c r="A44" s="23" t="s">
        <v>77</v>
      </c>
      <c r="B44" s="32" t="s">
        <v>78</v>
      </c>
      <c r="C44" s="26">
        <f t="shared" ref="C44:H44" si="14">3000000</f>
        <v>3000000</v>
      </c>
      <c r="D44" s="25">
        <f t="shared" si="12"/>
        <v>0</v>
      </c>
      <c r="E44" s="26">
        <f t="shared" si="14"/>
        <v>3000000</v>
      </c>
      <c r="F44" s="26">
        <f t="shared" si="14"/>
        <v>3000000</v>
      </c>
      <c r="G44" s="26">
        <f t="shared" si="13"/>
        <v>0</v>
      </c>
      <c r="H44" s="26">
        <f t="shared" si="14"/>
        <v>3000000</v>
      </c>
    </row>
    <row r="45" spans="1:8" ht="18.75" x14ac:dyDescent="0.3">
      <c r="A45" s="23" t="s">
        <v>79</v>
      </c>
      <c r="B45" s="32" t="s">
        <v>80</v>
      </c>
      <c r="C45" s="25">
        <f t="shared" ref="C45:H45" si="15">C46</f>
        <v>7807500</v>
      </c>
      <c r="D45" s="25">
        <f t="shared" si="12"/>
        <v>0</v>
      </c>
      <c r="E45" s="25">
        <f t="shared" si="15"/>
        <v>7807500</v>
      </c>
      <c r="F45" s="26">
        <f t="shared" si="15"/>
        <v>7807500</v>
      </c>
      <c r="G45" s="26">
        <f t="shared" si="13"/>
        <v>0</v>
      </c>
      <c r="H45" s="26">
        <f t="shared" si="15"/>
        <v>7807500</v>
      </c>
    </row>
    <row r="46" spans="1:8" ht="18.75" x14ac:dyDescent="0.3">
      <c r="A46" s="23" t="s">
        <v>81</v>
      </c>
      <c r="B46" s="32" t="s">
        <v>82</v>
      </c>
      <c r="C46" s="26">
        <v>7807500</v>
      </c>
      <c r="D46" s="25">
        <f t="shared" si="12"/>
        <v>0</v>
      </c>
      <c r="E46" s="26">
        <v>7807500</v>
      </c>
      <c r="F46" s="26">
        <v>7807500</v>
      </c>
      <c r="G46" s="26">
        <f t="shared" si="13"/>
        <v>0</v>
      </c>
      <c r="H46" s="26">
        <v>7807500</v>
      </c>
    </row>
    <row r="47" spans="1:8" ht="18.75" x14ac:dyDescent="0.3">
      <c r="A47" s="23" t="s">
        <v>83</v>
      </c>
      <c r="B47" s="32" t="s">
        <v>84</v>
      </c>
      <c r="C47" s="25">
        <f t="shared" ref="C47:H47" si="16">C48+C49</f>
        <v>3149800</v>
      </c>
      <c r="D47" s="25">
        <f t="shared" si="12"/>
        <v>0</v>
      </c>
      <c r="E47" s="25">
        <f t="shared" si="16"/>
        <v>3149800</v>
      </c>
      <c r="F47" s="26">
        <f t="shared" si="16"/>
        <v>3149800</v>
      </c>
      <c r="G47" s="26">
        <f t="shared" si="13"/>
        <v>0</v>
      </c>
      <c r="H47" s="26">
        <f t="shared" si="16"/>
        <v>3149800</v>
      </c>
    </row>
    <row r="48" spans="1:8" ht="22.5" customHeight="1" x14ac:dyDescent="0.3">
      <c r="A48" s="23" t="s">
        <v>85</v>
      </c>
      <c r="B48" s="32" t="s">
        <v>86</v>
      </c>
      <c r="C48" s="26">
        <f t="shared" ref="C48:H48" si="17">279200+136200</f>
        <v>415400</v>
      </c>
      <c r="D48" s="25">
        <f t="shared" si="12"/>
        <v>0</v>
      </c>
      <c r="E48" s="26">
        <f t="shared" si="17"/>
        <v>415400</v>
      </c>
      <c r="F48" s="26">
        <f t="shared" si="17"/>
        <v>415400</v>
      </c>
      <c r="G48" s="26">
        <f t="shared" si="13"/>
        <v>0</v>
      </c>
      <c r="H48" s="26">
        <f t="shared" si="17"/>
        <v>415400</v>
      </c>
    </row>
    <row r="49" spans="1:8" ht="18.75" x14ac:dyDescent="0.3">
      <c r="A49" s="23" t="s">
        <v>87</v>
      </c>
      <c r="B49" s="32" t="s">
        <v>88</v>
      </c>
      <c r="C49" s="26">
        <f t="shared" ref="C49:H49" si="18">12000+312600+104900+30000+32200+242700+2000000</f>
        <v>2734400</v>
      </c>
      <c r="D49" s="25">
        <f t="shared" si="12"/>
        <v>0</v>
      </c>
      <c r="E49" s="26">
        <f t="shared" si="18"/>
        <v>2734400</v>
      </c>
      <c r="F49" s="26">
        <f t="shared" si="18"/>
        <v>2734400</v>
      </c>
      <c r="G49" s="26">
        <f t="shared" si="13"/>
        <v>0</v>
      </c>
      <c r="H49" s="26">
        <f t="shared" si="18"/>
        <v>2734400</v>
      </c>
    </row>
    <row r="50" spans="1:8" ht="18.75" x14ac:dyDescent="0.3">
      <c r="A50" s="23" t="s">
        <v>89</v>
      </c>
      <c r="B50" s="32" t="s">
        <v>90</v>
      </c>
      <c r="C50" s="25">
        <f t="shared" ref="C50:H50" si="19">C52+C53+C51</f>
        <v>21785700</v>
      </c>
      <c r="D50" s="25">
        <f t="shared" si="12"/>
        <v>0</v>
      </c>
      <c r="E50" s="25">
        <f t="shared" si="19"/>
        <v>21785700</v>
      </c>
      <c r="F50" s="26">
        <f t="shared" si="19"/>
        <v>18982500</v>
      </c>
      <c r="G50" s="26">
        <f t="shared" si="13"/>
        <v>0</v>
      </c>
      <c r="H50" s="26">
        <f t="shared" si="19"/>
        <v>18982500</v>
      </c>
    </row>
    <row r="51" spans="1:8" ht="18.75" x14ac:dyDescent="0.3">
      <c r="A51" s="23" t="s">
        <v>91</v>
      </c>
      <c r="B51" s="32" t="s">
        <v>92</v>
      </c>
      <c r="C51" s="25">
        <f>12457000</f>
        <v>12457000</v>
      </c>
      <c r="D51" s="25">
        <f t="shared" si="12"/>
        <v>0</v>
      </c>
      <c r="E51" s="25">
        <f>12457000</f>
        <v>12457000</v>
      </c>
      <c r="F51" s="26">
        <f>10114100</f>
        <v>10114100</v>
      </c>
      <c r="G51" s="26">
        <f t="shared" si="13"/>
        <v>0</v>
      </c>
      <c r="H51" s="26">
        <f>10114100</f>
        <v>10114100</v>
      </c>
    </row>
    <row r="52" spans="1:8" ht="61.5" customHeight="1" x14ac:dyDescent="0.3">
      <c r="A52" s="23" t="s">
        <v>93</v>
      </c>
      <c r="B52" s="40" t="s">
        <v>94</v>
      </c>
      <c r="C52" s="41">
        <f>1828700</f>
        <v>1828700</v>
      </c>
      <c r="D52" s="25">
        <f t="shared" si="12"/>
        <v>0</v>
      </c>
      <c r="E52" s="41">
        <f>1828700</f>
        <v>1828700</v>
      </c>
      <c r="F52" s="26">
        <f>1368400</f>
        <v>1368400</v>
      </c>
      <c r="G52" s="26">
        <f t="shared" si="13"/>
        <v>0</v>
      </c>
      <c r="H52" s="26">
        <f>1368400</f>
        <v>1368400</v>
      </c>
    </row>
    <row r="53" spans="1:8" ht="22.5" customHeight="1" x14ac:dyDescent="0.3">
      <c r="A53" s="23" t="s">
        <v>95</v>
      </c>
      <c r="B53" s="42" t="s">
        <v>96</v>
      </c>
      <c r="C53" s="26">
        <f t="shared" ref="C53:H53" si="20">7500000</f>
        <v>7500000</v>
      </c>
      <c r="D53" s="25">
        <f t="shared" si="12"/>
        <v>0</v>
      </c>
      <c r="E53" s="26">
        <f t="shared" si="20"/>
        <v>7500000</v>
      </c>
      <c r="F53" s="26">
        <f t="shared" si="20"/>
        <v>7500000</v>
      </c>
      <c r="G53" s="26">
        <f t="shared" si="13"/>
        <v>0</v>
      </c>
      <c r="H53" s="26">
        <f t="shared" si="20"/>
        <v>7500000</v>
      </c>
    </row>
    <row r="54" spans="1:8" ht="18.75" x14ac:dyDescent="0.3">
      <c r="A54" s="23" t="s">
        <v>97</v>
      </c>
      <c r="B54" s="32" t="s">
        <v>98</v>
      </c>
      <c r="C54" s="25">
        <f t="shared" ref="C54:H54" si="21">SUM(C55:C68)</f>
        <v>25936600</v>
      </c>
      <c r="D54" s="25">
        <f t="shared" si="12"/>
        <v>0</v>
      </c>
      <c r="E54" s="25">
        <f t="shared" si="21"/>
        <v>25936600</v>
      </c>
      <c r="F54" s="26">
        <f t="shared" si="21"/>
        <v>25935000</v>
      </c>
      <c r="G54" s="26">
        <f t="shared" si="13"/>
        <v>0</v>
      </c>
      <c r="H54" s="26">
        <f t="shared" si="21"/>
        <v>25935000</v>
      </c>
    </row>
    <row r="55" spans="1:8" ht="56.25" x14ac:dyDescent="0.3">
      <c r="A55" s="23" t="s">
        <v>99</v>
      </c>
      <c r="B55" s="43" t="s">
        <v>100</v>
      </c>
      <c r="C55" s="26">
        <f t="shared" ref="C55:H55" si="22">900000</f>
        <v>900000</v>
      </c>
      <c r="D55" s="25">
        <f t="shared" si="12"/>
        <v>0</v>
      </c>
      <c r="E55" s="26">
        <f t="shared" si="22"/>
        <v>900000</v>
      </c>
      <c r="F55" s="26">
        <f t="shared" si="22"/>
        <v>900000</v>
      </c>
      <c r="G55" s="26">
        <f t="shared" si="13"/>
        <v>0</v>
      </c>
      <c r="H55" s="26">
        <f t="shared" si="22"/>
        <v>900000</v>
      </c>
    </row>
    <row r="56" spans="1:8" ht="37.5" x14ac:dyDescent="0.3">
      <c r="A56" s="23" t="s">
        <v>101</v>
      </c>
      <c r="B56" s="33" t="s">
        <v>102</v>
      </c>
      <c r="C56" s="26">
        <v>80000</v>
      </c>
      <c r="D56" s="25">
        <f t="shared" si="12"/>
        <v>0</v>
      </c>
      <c r="E56" s="26">
        <v>80000</v>
      </c>
      <c r="F56" s="26">
        <v>80000</v>
      </c>
      <c r="G56" s="26">
        <f t="shared" si="13"/>
        <v>0</v>
      </c>
      <c r="H56" s="26">
        <v>80000</v>
      </c>
    </row>
    <row r="57" spans="1:8" ht="56.25" x14ac:dyDescent="0.3">
      <c r="A57" s="23" t="s">
        <v>103</v>
      </c>
      <c r="B57" s="33" t="s">
        <v>104</v>
      </c>
      <c r="C57" s="26">
        <v>40000</v>
      </c>
      <c r="D57" s="25">
        <f t="shared" si="12"/>
        <v>0</v>
      </c>
      <c r="E57" s="26">
        <v>40000</v>
      </c>
      <c r="F57" s="26">
        <v>40000</v>
      </c>
      <c r="G57" s="26">
        <f t="shared" si="13"/>
        <v>0</v>
      </c>
      <c r="H57" s="26">
        <v>40000</v>
      </c>
    </row>
    <row r="58" spans="1:8" ht="42" customHeight="1" x14ac:dyDescent="0.3">
      <c r="A58" s="23" t="s">
        <v>105</v>
      </c>
      <c r="B58" s="33" t="s">
        <v>106</v>
      </c>
      <c r="C58" s="26">
        <f t="shared" ref="C58:H58" si="23">800000+250000</f>
        <v>1050000</v>
      </c>
      <c r="D58" s="25">
        <f t="shared" si="12"/>
        <v>0</v>
      </c>
      <c r="E58" s="26">
        <f t="shared" si="23"/>
        <v>1050000</v>
      </c>
      <c r="F58" s="26">
        <f t="shared" si="23"/>
        <v>1050000</v>
      </c>
      <c r="G58" s="26">
        <f t="shared" si="13"/>
        <v>0</v>
      </c>
      <c r="H58" s="26">
        <f t="shared" si="23"/>
        <v>1050000</v>
      </c>
    </row>
    <row r="59" spans="1:8" ht="37.5" x14ac:dyDescent="0.3">
      <c r="A59" s="23" t="s">
        <v>107</v>
      </c>
      <c r="B59" s="33" t="s">
        <v>108</v>
      </c>
      <c r="C59" s="26">
        <f t="shared" ref="C59:H59" si="24">73000</f>
        <v>73000</v>
      </c>
      <c r="D59" s="25">
        <f t="shared" si="12"/>
        <v>0</v>
      </c>
      <c r="E59" s="26">
        <f t="shared" si="24"/>
        <v>73000</v>
      </c>
      <c r="F59" s="26">
        <f t="shared" si="24"/>
        <v>73000</v>
      </c>
      <c r="G59" s="26">
        <f t="shared" si="13"/>
        <v>0</v>
      </c>
      <c r="H59" s="26">
        <f t="shared" si="24"/>
        <v>73000</v>
      </c>
    </row>
    <row r="60" spans="1:8" ht="19.5" customHeight="1" x14ac:dyDescent="0.3">
      <c r="A60" s="23" t="s">
        <v>109</v>
      </c>
      <c r="B60" s="33" t="s">
        <v>110</v>
      </c>
      <c r="C60" s="26">
        <f t="shared" ref="C60:H60" si="25">1735500</f>
        <v>1735500</v>
      </c>
      <c r="D60" s="25">
        <f t="shared" si="12"/>
        <v>0</v>
      </c>
      <c r="E60" s="26">
        <f t="shared" si="25"/>
        <v>1735500</v>
      </c>
      <c r="F60" s="26">
        <f t="shared" si="25"/>
        <v>1735500</v>
      </c>
      <c r="G60" s="26">
        <f t="shared" si="13"/>
        <v>0</v>
      </c>
      <c r="H60" s="26">
        <f t="shared" si="25"/>
        <v>1735500</v>
      </c>
    </row>
    <row r="61" spans="1:8" ht="18.75" x14ac:dyDescent="0.3">
      <c r="A61" s="23" t="s">
        <v>111</v>
      </c>
      <c r="B61" s="33" t="s">
        <v>112</v>
      </c>
      <c r="C61" s="26">
        <f t="shared" ref="C61:H61" si="26">50000</f>
        <v>50000</v>
      </c>
      <c r="D61" s="25">
        <f t="shared" si="12"/>
        <v>0</v>
      </c>
      <c r="E61" s="26">
        <f t="shared" si="26"/>
        <v>50000</v>
      </c>
      <c r="F61" s="26">
        <f t="shared" si="26"/>
        <v>50000</v>
      </c>
      <c r="G61" s="26">
        <f t="shared" si="13"/>
        <v>0</v>
      </c>
      <c r="H61" s="26">
        <f t="shared" si="26"/>
        <v>50000</v>
      </c>
    </row>
    <row r="62" spans="1:8" ht="37.5" x14ac:dyDescent="0.3">
      <c r="A62" s="23" t="s">
        <v>113</v>
      </c>
      <c r="B62" s="33" t="s">
        <v>114</v>
      </c>
      <c r="C62" s="26">
        <f t="shared" ref="C62:H62" si="27">1100000+130000</f>
        <v>1230000</v>
      </c>
      <c r="D62" s="25">
        <f t="shared" si="12"/>
        <v>0</v>
      </c>
      <c r="E62" s="26">
        <f t="shared" si="27"/>
        <v>1230000</v>
      </c>
      <c r="F62" s="26">
        <f t="shared" si="27"/>
        <v>1230000</v>
      </c>
      <c r="G62" s="26">
        <f t="shared" si="13"/>
        <v>0</v>
      </c>
      <c r="H62" s="26">
        <f t="shared" si="27"/>
        <v>1230000</v>
      </c>
    </row>
    <row r="63" spans="1:8" ht="37.5" x14ac:dyDescent="0.3">
      <c r="A63" s="23" t="s">
        <v>115</v>
      </c>
      <c r="B63" s="33" t="s">
        <v>116</v>
      </c>
      <c r="C63" s="26">
        <v>500000</v>
      </c>
      <c r="D63" s="25">
        <f t="shared" si="12"/>
        <v>0</v>
      </c>
      <c r="E63" s="26">
        <v>500000</v>
      </c>
      <c r="F63" s="26">
        <v>500000</v>
      </c>
      <c r="G63" s="26">
        <f t="shared" si="13"/>
        <v>0</v>
      </c>
      <c r="H63" s="26">
        <v>500000</v>
      </c>
    </row>
    <row r="64" spans="1:8" ht="18.75" x14ac:dyDescent="0.3">
      <c r="A64" s="23" t="s">
        <v>117</v>
      </c>
      <c r="B64" s="33" t="s">
        <v>118</v>
      </c>
      <c r="C64" s="26">
        <v>1000000</v>
      </c>
      <c r="D64" s="25">
        <f t="shared" si="12"/>
        <v>0</v>
      </c>
      <c r="E64" s="26">
        <v>1000000</v>
      </c>
      <c r="F64" s="26">
        <v>1000000</v>
      </c>
      <c r="G64" s="26">
        <f t="shared" si="13"/>
        <v>0</v>
      </c>
      <c r="H64" s="26">
        <v>1000000</v>
      </c>
    </row>
    <row r="65" spans="1:8" ht="56.25" x14ac:dyDescent="0.3">
      <c r="A65" s="23" t="s">
        <v>119</v>
      </c>
      <c r="B65" s="33" t="s">
        <v>120</v>
      </c>
      <c r="C65" s="26">
        <f t="shared" ref="C65:H65" si="28">451400</f>
        <v>451400</v>
      </c>
      <c r="D65" s="25">
        <f t="shared" si="12"/>
        <v>0</v>
      </c>
      <c r="E65" s="26">
        <f t="shared" si="28"/>
        <v>451400</v>
      </c>
      <c r="F65" s="26">
        <f t="shared" si="28"/>
        <v>451400</v>
      </c>
      <c r="G65" s="26">
        <f t="shared" si="13"/>
        <v>0</v>
      </c>
      <c r="H65" s="26">
        <f t="shared" si="28"/>
        <v>451400</v>
      </c>
    </row>
    <row r="66" spans="1:8" ht="56.25" x14ac:dyDescent="0.3">
      <c r="A66" s="23" t="s">
        <v>121</v>
      </c>
      <c r="B66" s="33" t="s">
        <v>122</v>
      </c>
      <c r="C66" s="26">
        <f t="shared" ref="C66:H66" si="29">8000000</f>
        <v>8000000</v>
      </c>
      <c r="D66" s="25">
        <f t="shared" si="12"/>
        <v>0</v>
      </c>
      <c r="E66" s="26">
        <f t="shared" si="29"/>
        <v>8000000</v>
      </c>
      <c r="F66" s="26">
        <f t="shared" si="29"/>
        <v>8000000</v>
      </c>
      <c r="G66" s="26">
        <f t="shared" si="13"/>
        <v>0</v>
      </c>
      <c r="H66" s="26">
        <f t="shared" si="29"/>
        <v>8000000</v>
      </c>
    </row>
    <row r="67" spans="1:8" ht="56.25" x14ac:dyDescent="0.3">
      <c r="A67" s="23" t="s">
        <v>123</v>
      </c>
      <c r="B67" s="33" t="s">
        <v>124</v>
      </c>
      <c r="C67" s="26">
        <f t="shared" ref="C67:H67" si="30">900000+124200</f>
        <v>1024200</v>
      </c>
      <c r="D67" s="25">
        <f t="shared" si="12"/>
        <v>0</v>
      </c>
      <c r="E67" s="26">
        <f t="shared" si="30"/>
        <v>1024200</v>
      </c>
      <c r="F67" s="26">
        <f t="shared" si="30"/>
        <v>1024200</v>
      </c>
      <c r="G67" s="26">
        <f t="shared" si="13"/>
        <v>0</v>
      </c>
      <c r="H67" s="26">
        <f t="shared" si="30"/>
        <v>1024200</v>
      </c>
    </row>
    <row r="68" spans="1:8" ht="37.5" x14ac:dyDescent="0.3">
      <c r="A68" s="23" t="s">
        <v>125</v>
      </c>
      <c r="B68" s="33" t="s">
        <v>126</v>
      </c>
      <c r="C68" s="26">
        <f>100000+630000+360300+1500000+2000+150000+72200+41000+297000+4000000+2600000+50000</f>
        <v>9802500</v>
      </c>
      <c r="D68" s="25">
        <f t="shared" si="12"/>
        <v>0</v>
      </c>
      <c r="E68" s="26">
        <f>100000+630000+360300+1500000+2000+150000+72200+41000+297000+4000000+2600000+50000</f>
        <v>9802500</v>
      </c>
      <c r="F68" s="26">
        <f>100000+630000+360300+1500000+2000+150000+70200+41000+297400+4000000+2600000+50000</f>
        <v>9800900</v>
      </c>
      <c r="G68" s="26">
        <f t="shared" si="13"/>
        <v>0</v>
      </c>
      <c r="H68" s="26">
        <f>100000+630000+360300+1500000+2000+150000+70200+41000+297400+4000000+2600000+50000</f>
        <v>9800900</v>
      </c>
    </row>
    <row r="69" spans="1:8" s="1" customFormat="1" ht="18.75" x14ac:dyDescent="0.3">
      <c r="A69" s="18" t="s">
        <v>127</v>
      </c>
      <c r="B69" s="22" t="s">
        <v>128</v>
      </c>
      <c r="C69" s="20">
        <f t="shared" ref="C69:H69" si="31">C70</f>
        <v>4621060900</v>
      </c>
      <c r="D69" s="20">
        <f t="shared" si="12"/>
        <v>0</v>
      </c>
      <c r="E69" s="20">
        <f t="shared" si="31"/>
        <v>4621060900</v>
      </c>
      <c r="F69" s="21">
        <f t="shared" si="31"/>
        <v>4310158200</v>
      </c>
      <c r="G69" s="21">
        <f t="shared" si="13"/>
        <v>0</v>
      </c>
      <c r="H69" s="21">
        <f t="shared" si="31"/>
        <v>4310158200</v>
      </c>
    </row>
    <row r="70" spans="1:8" s="1" customFormat="1" ht="18.75" x14ac:dyDescent="0.3">
      <c r="A70" s="18" t="s">
        <v>129</v>
      </c>
      <c r="B70" s="22" t="s">
        <v>130</v>
      </c>
      <c r="C70" s="20">
        <f t="shared" ref="C70:H70" si="32">C72+C73+C74+C71</f>
        <v>4621060900</v>
      </c>
      <c r="D70" s="20">
        <f t="shared" si="12"/>
        <v>0</v>
      </c>
      <c r="E70" s="20">
        <f t="shared" si="32"/>
        <v>4621060900</v>
      </c>
      <c r="F70" s="21">
        <f t="shared" si="32"/>
        <v>4310158200</v>
      </c>
      <c r="G70" s="21">
        <f t="shared" si="13"/>
        <v>0</v>
      </c>
      <c r="H70" s="21">
        <f t="shared" si="32"/>
        <v>4310158200</v>
      </c>
    </row>
    <row r="71" spans="1:8" ht="18.75" x14ac:dyDescent="0.3">
      <c r="A71" s="44" t="s">
        <v>131</v>
      </c>
      <c r="B71" s="33" t="s">
        <v>132</v>
      </c>
      <c r="C71" s="25">
        <v>901836600</v>
      </c>
      <c r="D71" s="25">
        <f t="shared" si="12"/>
        <v>0</v>
      </c>
      <c r="E71" s="25">
        <v>901836600</v>
      </c>
      <c r="F71" s="25">
        <v>924893000</v>
      </c>
      <c r="G71" s="26">
        <f t="shared" si="13"/>
        <v>0</v>
      </c>
      <c r="H71" s="25">
        <v>924893000</v>
      </c>
    </row>
    <row r="72" spans="1:8" ht="18.75" x14ac:dyDescent="0.3">
      <c r="A72" s="23" t="s">
        <v>133</v>
      </c>
      <c r="B72" s="33" t="s">
        <v>134</v>
      </c>
      <c r="C72" s="25">
        <v>607462700</v>
      </c>
      <c r="D72" s="25">
        <f t="shared" si="12"/>
        <v>0</v>
      </c>
      <c r="E72" s="25">
        <v>607462700</v>
      </c>
      <c r="F72" s="26">
        <v>284037500</v>
      </c>
      <c r="G72" s="26">
        <f t="shared" si="13"/>
        <v>0</v>
      </c>
      <c r="H72" s="26">
        <v>284037500</v>
      </c>
    </row>
    <row r="73" spans="1:8" ht="18.75" x14ac:dyDescent="0.3">
      <c r="A73" s="23" t="s">
        <v>135</v>
      </c>
      <c r="B73" s="33" t="s">
        <v>136</v>
      </c>
      <c r="C73" s="25">
        <v>3107219600</v>
      </c>
      <c r="D73" s="25">
        <f t="shared" si="12"/>
        <v>0</v>
      </c>
      <c r="E73" s="25">
        <v>3107219600</v>
      </c>
      <c r="F73" s="26">
        <v>3096685700</v>
      </c>
      <c r="G73" s="26">
        <f t="shared" si="13"/>
        <v>0</v>
      </c>
      <c r="H73" s="26">
        <v>3096685700</v>
      </c>
    </row>
    <row r="74" spans="1:8" ht="18.75" x14ac:dyDescent="0.3">
      <c r="A74" s="23" t="s">
        <v>137</v>
      </c>
      <c r="B74" s="33" t="s">
        <v>138</v>
      </c>
      <c r="C74" s="26">
        <v>4542000</v>
      </c>
      <c r="D74" s="25">
        <f t="shared" si="12"/>
        <v>0</v>
      </c>
      <c r="E74" s="26">
        <v>4542000</v>
      </c>
      <c r="F74" s="26">
        <v>4542000</v>
      </c>
      <c r="G74" s="26">
        <f t="shared" si="13"/>
        <v>0</v>
      </c>
      <c r="H74" s="26">
        <v>4542000</v>
      </c>
    </row>
    <row r="75" spans="1:8" ht="18.75" x14ac:dyDescent="0.3">
      <c r="A75" s="38"/>
      <c r="B75" s="39" t="s">
        <v>139</v>
      </c>
      <c r="C75" s="20">
        <f t="shared" ref="C75:H75" si="33">C10+C69</f>
        <v>7359755100</v>
      </c>
      <c r="D75" s="20">
        <f t="shared" si="12"/>
        <v>86523405</v>
      </c>
      <c r="E75" s="20">
        <f t="shared" si="33"/>
        <v>7446278505</v>
      </c>
      <c r="F75" s="21">
        <f t="shared" si="33"/>
        <v>7121191300</v>
      </c>
      <c r="G75" s="21">
        <f t="shared" si="13"/>
        <v>0</v>
      </c>
      <c r="H75" s="21">
        <f t="shared" si="33"/>
        <v>7121191300</v>
      </c>
    </row>
    <row r="76" spans="1:8" ht="18.75" x14ac:dyDescent="0.3">
      <c r="B76" s="45"/>
      <c r="C76" s="46"/>
      <c r="D76" s="46"/>
      <c r="E76" s="46"/>
    </row>
    <row r="77" spans="1:8" ht="18.75" x14ac:dyDescent="0.3">
      <c r="B77" s="45"/>
      <c r="C77" s="46"/>
      <c r="D77" s="46"/>
      <c r="E77" s="46"/>
    </row>
    <row r="78" spans="1:8" x14ac:dyDescent="0.3">
      <c r="B78" s="45"/>
      <c r="C78" s="47"/>
      <c r="D78" s="47"/>
      <c r="E78" s="47"/>
    </row>
    <row r="79" spans="1:8" x14ac:dyDescent="0.3">
      <c r="B79" s="45"/>
      <c r="C79" s="47"/>
      <c r="D79" s="47"/>
      <c r="E79" s="47"/>
    </row>
    <row r="80" spans="1:8" x14ac:dyDescent="0.3">
      <c r="B80" s="45"/>
      <c r="C80" s="47"/>
      <c r="D80" s="47"/>
      <c r="E80" s="47"/>
    </row>
    <row r="81" spans="1:5" x14ac:dyDescent="0.3">
      <c r="A81" s="4"/>
      <c r="B81" s="4"/>
      <c r="C81" s="47"/>
      <c r="D81" s="47"/>
      <c r="E81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2019-01-24T12:24:04Z</cp:lastPrinted>
  <dcterms:created xsi:type="dcterms:W3CDTF">2018-12-18T05:10:00Z</dcterms:created>
  <dcterms:modified xsi:type="dcterms:W3CDTF">2019-01-28T05:58:10Z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