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19-2021 Бюджет\Решения Думы о бюджете\Актуализированная версия 01.02.2019 - копия\"/>
    </mc:Choice>
  </mc:AlternateContent>
  <bookViews>
    <workbookView xWindow="0" yWindow="0" windowWidth="19440" windowHeight="12132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№2'!$A$4:$B$81</definedName>
    <definedName name="Z_AF23204C_253F_4CB4_B2B0_513D6962C84F_.wvu.PrintTitles" localSheetId="0" hidden="1">'Приложение №2'!$8:$8</definedName>
    <definedName name="Z_AF23204C_253F_4CB4_B2B0_513D6962C84F_.wvu.Rows" localSheetId="0" hidden="1">'Приложение №2'!#REF!,'Приложение №2'!$39:$39,'Приложение №2'!#REF!,'Приложение №2'!#REF!,'Приложение №2'!#REF!,'Приложение №2'!#REF!,'Приложение №2'!$62:$62,'Приложение №2'!#REF!,'Приложение №2'!#REF!</definedName>
    <definedName name="Z_D98D50BE_849C_46DA_8784_1BBDD0B23E96_.wvu.PrintArea" localSheetId="0" hidden="1">'Приложение №2'!$A$4:$B$81</definedName>
    <definedName name="Z_D98D50BE_849C_46DA_8784_1BBDD0B23E96_.wvu.Rows" localSheetId="0" hidden="1">'Приложение №2'!#REF!,'Приложение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2" i="1" l="1"/>
  <c r="C11" i="1" l="1"/>
  <c r="D72" i="1" l="1"/>
  <c r="D69" i="1" l="1"/>
  <c r="D68" i="1" s="1"/>
  <c r="C69" i="1"/>
  <c r="C68" i="1" s="1"/>
  <c r="D67" i="1"/>
  <c r="C67" i="1"/>
  <c r="D66" i="1"/>
  <c r="C66" i="1"/>
  <c r="D65" i="1"/>
  <c r="C65" i="1"/>
  <c r="D64" i="1"/>
  <c r="C64" i="1"/>
  <c r="D61" i="1"/>
  <c r="C61" i="1"/>
  <c r="D60" i="1"/>
  <c r="C60" i="1"/>
  <c r="D59" i="1"/>
  <c r="C59" i="1"/>
  <c r="D58" i="1"/>
  <c r="C58" i="1"/>
  <c r="D57" i="1"/>
  <c r="C57" i="1"/>
  <c r="D54" i="1"/>
  <c r="C54" i="1"/>
  <c r="D53" i="1"/>
  <c r="D52" i="1"/>
  <c r="C52" i="1"/>
  <c r="D51" i="1"/>
  <c r="C51" i="1"/>
  <c r="D50" i="1"/>
  <c r="C50" i="1"/>
  <c r="D48" i="1"/>
  <c r="C48" i="1"/>
  <c r="D47" i="1"/>
  <c r="D46" i="1" s="1"/>
  <c r="C47" i="1"/>
  <c r="D44" i="1"/>
  <c r="C44" i="1"/>
  <c r="D43" i="1"/>
  <c r="C43" i="1"/>
  <c r="D42" i="1"/>
  <c r="C42" i="1"/>
  <c r="D37" i="1"/>
  <c r="C37" i="1"/>
  <c r="D36" i="1"/>
  <c r="C36" i="1"/>
  <c r="C35" i="1" s="1"/>
  <c r="D33" i="1"/>
  <c r="D31" i="1" s="1"/>
  <c r="C33" i="1"/>
  <c r="C31" i="1"/>
  <c r="D26" i="1"/>
  <c r="C26" i="1"/>
  <c r="D18" i="1"/>
  <c r="C18" i="1"/>
  <c r="D13" i="1"/>
  <c r="D12" i="1" s="1"/>
  <c r="C13" i="1"/>
  <c r="C12" i="1" s="1"/>
  <c r="C10" i="1" l="1"/>
  <c r="D49" i="1"/>
  <c r="C53" i="1"/>
  <c r="C49" i="1"/>
  <c r="C34" i="1" s="1"/>
  <c r="C46" i="1"/>
  <c r="D10" i="1"/>
  <c r="D35" i="1"/>
  <c r="D34" i="1" s="1"/>
  <c r="D9" i="1" s="1"/>
  <c r="D74" i="1" s="1"/>
  <c r="C9" i="1" l="1"/>
  <c r="C74" i="1" s="1"/>
</calcChain>
</file>

<file path=xl/sharedStrings.xml><?xml version="1.0" encoding="utf-8"?>
<sst xmlns="http://schemas.openxmlformats.org/spreadsheetml/2006/main" count="140" uniqueCount="140">
  <si>
    <t>к решению Думы города</t>
  </si>
  <si>
    <t xml:space="preserve">          </t>
  </si>
  <si>
    <t>Распределение доходов бюджета  города Нефтеюганска на 2020 и 2021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</si>
  <si>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</si>
  <si>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</si>
  <si>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</si>
  <si>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</si>
  <si>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 xml:space="preserve">План на 2021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</si>
  <si>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</si>
  <si>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</si>
  <si>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</si>
  <si>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</si>
  <si>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</si>
  <si>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</si>
  <si>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</si>
  <si>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</si>
  <si>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</si>
  <si>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</si>
  <si>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</si>
  <si>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</si>
  <si>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</si>
  <si>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</si>
  <si>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</si>
  <si>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</si>
  <si>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</si>
  <si>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</si>
  <si>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</si>
  <si>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</si>
  <si>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</si>
  <si>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</si>
  <si>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</si>
  <si>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</si>
  <si>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</si>
  <si>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</si>
  <si>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</si>
  <si>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</si>
  <si>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</si>
  <si>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</si>
  <si>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</si>
  <si>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</si>
  <si>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</si>
  <si>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</si>
  <si>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</si>
  <si>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</si>
  <si>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</si>
  <si>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</si>
  <si>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</si>
  <si>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</si>
  <si>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</si>
  <si>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</si>
  <si>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</si>
  <si>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</si>
  <si>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</si>
  <si>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</si>
  <si>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</si>
  <si>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</si>
  <si>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</si>
  <si>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</si>
  <si>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</si>
  <si>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</si>
  <si>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</si>
  <si>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</si>
  <si>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</si>
  <si>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</si>
  <si>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</si>
  <si>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</si>
  <si>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</si>
  <si>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</si>
  <si>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</si>
  <si>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</si>
  <si>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</si>
  <si>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</si>
  <si>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</si>
  <si>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</si>
  <si>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</si>
  <si>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</si>
  <si>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</si>
  <si>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</si>
  <si>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</si>
  <si>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</si>
  <si>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</si>
  <si>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</si>
  <si>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</si>
  <si>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</si>
  <si>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</si>
  <si>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</si>
  <si>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</si>
  <si>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</si>
  <si>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</si>
  <si>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</si>
  <si>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</si>
  <si>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</si>
  <si>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</si>
  <si>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</si>
  <si>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</si>
  <si>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</si>
  <si>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</si>
  <si>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</si>
  <si>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</si>
  <si>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</si>
  <si>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</si>
  <si>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</si>
  <si>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</si>
  <si>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</si>
  <si>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</si>
  <si>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</si>
  <si>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</si>
  <si>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</si>
  <si>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</si>
  <si>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</si>
  <si>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</si>
  <si>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</si>
  <si>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</si>
  <si>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</si>
  <si>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</si>
  <si>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</si>
  <si>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</si>
  <si>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</si>
  <si>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</si>
  <si>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</si>
  <si>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</si>
  <si>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</si>
  <si>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</si>
  <si>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</si>
  <si>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</si>
  <si>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</si>
  <si>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</si>
  <si>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</si>
  <si>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</si>
  <si>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</si>
  <si>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</si>
  <si>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</si>
  <si>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</si>
  <si>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</si>
  <si>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</si>
  <si>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</si>
  <si>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</si>
  <si>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     Приложение  2</t>
  </si>
  <si>
    <t>(в ред. Решений Думы от 30.01.2019 №527-VI, от 20.02.2019 №541-VI)</t>
  </si>
  <si>
    <t>от 26.12.2018 № 514-VI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</si>
</sst>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  <xf numFmtId="1" fontId="2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zoomScale="75" zoomScaleNormal="75" zoomScaleSheetLayoutView="75" workbookViewId="0">
      <selection activeCell="A5" sqref="A5:D5"/>
    </sheetView>
  </sheetViews>
  <sheetFormatPr defaultColWidth="9.109375" defaultRowHeight="21" x14ac:dyDescent="0.4"/>
  <cols>
    <col min="1" max="1" width="33.33203125" style="1" customWidth="1"/>
    <col min="2" max="2" width="123.5546875" style="2" customWidth="1"/>
    <col min="3" max="3" width="19.88671875" style="3" customWidth="1"/>
    <col min="4" max="4" width="21" style="5" customWidth="1"/>
    <col min="5" max="16384" width="9.109375" style="4"/>
  </cols>
  <sheetData>
    <row r="1" spans="1:4" x14ac:dyDescent="0.4">
      <c r="D1" s="4" t="s">
        <v>137</v>
      </c>
    </row>
    <row r="2" spans="1:4" x14ac:dyDescent="0.4">
      <c r="D2" s="5" t="s">
        <v>0</v>
      </c>
    </row>
    <row r="3" spans="1:4" x14ac:dyDescent="0.4">
      <c r="A3" s="1" t="s">
        <v>1</v>
      </c>
      <c r="B3" s="6"/>
      <c r="D3" s="5" t="s">
        <v>139</v>
      </c>
    </row>
    <row r="4" spans="1:4" ht="19.5" customHeight="1" x14ac:dyDescent="0.4">
      <c r="A4" s="4"/>
      <c r="B4" s="7"/>
      <c r="C4" s="8"/>
    </row>
    <row r="5" spans="1:4" ht="28.8" customHeight="1" x14ac:dyDescent="0.4">
      <c r="A5" s="43" t="s">
        <v>2</v>
      </c>
      <c r="B5" s="43"/>
      <c r="C5" s="43"/>
      <c r="D5" s="43"/>
    </row>
    <row r="6" spans="1:4" ht="27.6" customHeight="1" x14ac:dyDescent="0.4">
      <c r="A6" s="4"/>
      <c r="B6" s="44" t="s">
        <v>138</v>
      </c>
      <c r="C6" s="8"/>
    </row>
    <row r="7" spans="1:4" x14ac:dyDescent="0.4">
      <c r="A7" s="4"/>
      <c r="B7" s="7"/>
      <c r="C7" s="8"/>
      <c r="D7" s="5" t="s">
        <v>3</v>
      </c>
    </row>
    <row r="8" spans="1:4" ht="42" x14ac:dyDescent="0.35">
      <c r="A8" s="9" t="s">
        <v>4</v>
      </c>
      <c r="B8" s="10" t="s">
        <v>5</v>
      </c>
      <c r="C8" s="11" t="s">
        <v>6</v>
      </c>
      <c r="D8" s="12" t="s">
        <v>7</v>
      </c>
    </row>
    <row r="9" spans="1:4" s="17" customFormat="1" ht="27" customHeight="1" x14ac:dyDescent="0.3">
      <c r="A9" s="13" t="s">
        <v>8</v>
      </c>
      <c r="B9" s="14" t="s">
        <v>9</v>
      </c>
      <c r="C9" s="15">
        <f>C10+C34</f>
        <v>2738694200</v>
      </c>
      <c r="D9" s="16">
        <f>D10+D34</f>
        <v>2811033100</v>
      </c>
    </row>
    <row r="10" spans="1:4" s="17" customFormat="1" ht="21" customHeight="1" x14ac:dyDescent="0.3">
      <c r="A10" s="13"/>
      <c r="B10" s="18" t="s">
        <v>10</v>
      </c>
      <c r="C10" s="15">
        <f>C11+C18+C26+C31+C12</f>
        <v>2363650800</v>
      </c>
      <c r="D10" s="16">
        <f>D11+D18+D26+D31+D12</f>
        <v>2435706000</v>
      </c>
    </row>
    <row r="11" spans="1:4" ht="22.5" customHeight="1" x14ac:dyDescent="0.35">
      <c r="A11" s="19" t="s">
        <v>11</v>
      </c>
      <c r="B11" s="20" t="s">
        <v>12</v>
      </c>
      <c r="C11" s="21">
        <f>1801378800</f>
        <v>1801378800</v>
      </c>
      <c r="D11" s="22">
        <v>1873434000</v>
      </c>
    </row>
    <row r="12" spans="1:4" ht="18" x14ac:dyDescent="0.35">
      <c r="A12" s="23" t="s">
        <v>13</v>
      </c>
      <c r="B12" s="20" t="s">
        <v>14</v>
      </c>
      <c r="C12" s="21">
        <f>C13</f>
        <v>6857000</v>
      </c>
      <c r="D12" s="22">
        <f>D13</f>
        <v>6857000</v>
      </c>
    </row>
    <row r="13" spans="1:4" ht="23.25" customHeight="1" x14ac:dyDescent="0.35">
      <c r="A13" s="23" t="s">
        <v>15</v>
      </c>
      <c r="B13" s="24" t="s">
        <v>16</v>
      </c>
      <c r="C13" s="25">
        <f>C14+C15+C16</f>
        <v>6857000</v>
      </c>
      <c r="D13" s="22">
        <f>D14+D15+D16</f>
        <v>6857000</v>
      </c>
    </row>
    <row r="14" spans="1:4" ht="56.25" hidden="1" customHeight="1" x14ac:dyDescent="0.35">
      <c r="A14" s="26" t="s">
        <v>17</v>
      </c>
      <c r="B14" s="27" t="s">
        <v>18</v>
      </c>
      <c r="C14" s="25">
        <v>2539100</v>
      </c>
      <c r="D14" s="22">
        <v>2539100</v>
      </c>
    </row>
    <row r="15" spans="1:4" ht="59.25" hidden="1" customHeight="1" x14ac:dyDescent="0.35">
      <c r="A15" s="26" t="s">
        <v>19</v>
      </c>
      <c r="B15" s="27" t="s">
        <v>20</v>
      </c>
      <c r="C15" s="25">
        <v>23800</v>
      </c>
      <c r="D15" s="22">
        <v>23800</v>
      </c>
    </row>
    <row r="16" spans="1:4" ht="56.25" hidden="1" customHeight="1" x14ac:dyDescent="0.35">
      <c r="A16" s="26" t="s">
        <v>21</v>
      </c>
      <c r="B16" s="27" t="s">
        <v>22</v>
      </c>
      <c r="C16" s="25">
        <v>4294100</v>
      </c>
      <c r="D16" s="22">
        <v>4294100</v>
      </c>
    </row>
    <row r="17" spans="1:4" ht="56.25" hidden="1" customHeight="1" x14ac:dyDescent="0.35">
      <c r="A17" s="23" t="s">
        <v>23</v>
      </c>
      <c r="B17" s="24" t="s">
        <v>24</v>
      </c>
      <c r="C17" s="25"/>
      <c r="D17" s="22"/>
    </row>
    <row r="18" spans="1:4" ht="18" x14ac:dyDescent="0.35">
      <c r="A18" s="19" t="s">
        <v>25</v>
      </c>
      <c r="B18" s="20" t="s">
        <v>26</v>
      </c>
      <c r="C18" s="21">
        <f>C23+C24+C25+C19</f>
        <v>428590000</v>
      </c>
      <c r="D18" s="22">
        <f>D23+D24+D25+D19</f>
        <v>428590000</v>
      </c>
    </row>
    <row r="19" spans="1:4" ht="18" x14ac:dyDescent="0.35">
      <c r="A19" s="19" t="s">
        <v>27</v>
      </c>
      <c r="B19" s="28" t="s">
        <v>28</v>
      </c>
      <c r="C19" s="22">
        <v>320000000</v>
      </c>
      <c r="D19" s="22">
        <v>320000000</v>
      </c>
    </row>
    <row r="20" spans="1:4" ht="20.25" hidden="1" customHeight="1" x14ac:dyDescent="0.35">
      <c r="A20" s="19" t="s">
        <v>29</v>
      </c>
      <c r="B20" s="28" t="s">
        <v>30</v>
      </c>
      <c r="C20" s="21">
        <v>170000000</v>
      </c>
      <c r="D20" s="22">
        <v>170000000</v>
      </c>
    </row>
    <row r="21" spans="1:4" ht="37.5" hidden="1" customHeight="1" x14ac:dyDescent="0.35">
      <c r="A21" s="19" t="s">
        <v>31</v>
      </c>
      <c r="B21" s="28" t="s">
        <v>32</v>
      </c>
      <c r="C21" s="21">
        <v>62424000</v>
      </c>
      <c r="D21" s="21">
        <v>63672500</v>
      </c>
    </row>
    <row r="22" spans="1:4" ht="20.25" hidden="1" customHeight="1" x14ac:dyDescent="0.35">
      <c r="A22" s="19" t="s">
        <v>33</v>
      </c>
      <c r="B22" s="28" t="s">
        <v>34</v>
      </c>
      <c r="C22" s="21">
        <v>0</v>
      </c>
      <c r="D22" s="22">
        <v>0</v>
      </c>
    </row>
    <row r="23" spans="1:4" ht="18" x14ac:dyDescent="0.35">
      <c r="A23" s="19" t="s">
        <v>35</v>
      </c>
      <c r="B23" s="28" t="s">
        <v>36</v>
      </c>
      <c r="C23" s="22">
        <v>81400000</v>
      </c>
      <c r="D23" s="22">
        <v>81400000</v>
      </c>
    </row>
    <row r="24" spans="1:4" ht="18" x14ac:dyDescent="0.35">
      <c r="A24" s="19" t="s">
        <v>37</v>
      </c>
      <c r="B24" s="28" t="s">
        <v>38</v>
      </c>
      <c r="C24" s="22">
        <v>1190000</v>
      </c>
      <c r="D24" s="22">
        <v>1190000</v>
      </c>
    </row>
    <row r="25" spans="1:4" ht="18" x14ac:dyDescent="0.35">
      <c r="A25" s="19" t="s">
        <v>39</v>
      </c>
      <c r="B25" s="28" t="s">
        <v>40</v>
      </c>
      <c r="C25" s="22">
        <v>26000000</v>
      </c>
      <c r="D25" s="22">
        <v>26000000</v>
      </c>
    </row>
    <row r="26" spans="1:4" ht="18" x14ac:dyDescent="0.35">
      <c r="A26" s="19" t="s">
        <v>41</v>
      </c>
      <c r="B26" s="28" t="s">
        <v>42</v>
      </c>
      <c r="C26" s="21">
        <f>C27+C28</f>
        <v>105000000</v>
      </c>
      <c r="D26" s="22">
        <f>D27+D28</f>
        <v>105000000</v>
      </c>
    </row>
    <row r="27" spans="1:4" ht="18" x14ac:dyDescent="0.35">
      <c r="A27" s="19" t="s">
        <v>43</v>
      </c>
      <c r="B27" s="29" t="s">
        <v>44</v>
      </c>
      <c r="C27" s="21">
        <v>40000000</v>
      </c>
      <c r="D27" s="22">
        <v>40000000</v>
      </c>
    </row>
    <row r="28" spans="1:4" ht="18" x14ac:dyDescent="0.35">
      <c r="A28" s="19" t="s">
        <v>45</v>
      </c>
      <c r="B28" s="29" t="s">
        <v>46</v>
      </c>
      <c r="C28" s="22">
        <v>65000000</v>
      </c>
      <c r="D28" s="22">
        <v>65000000</v>
      </c>
    </row>
    <row r="29" spans="1:4" ht="37.5" hidden="1" customHeight="1" x14ac:dyDescent="0.35">
      <c r="A29" s="19" t="s">
        <v>47</v>
      </c>
      <c r="B29" s="29" t="s">
        <v>48</v>
      </c>
      <c r="C29" s="21">
        <v>65000000</v>
      </c>
      <c r="D29" s="22">
        <v>65000000</v>
      </c>
    </row>
    <row r="30" spans="1:4" ht="37.5" hidden="1" customHeight="1" x14ac:dyDescent="0.35">
      <c r="A30" s="19" t="s">
        <v>49</v>
      </c>
      <c r="B30" s="29" t="s">
        <v>50</v>
      </c>
      <c r="C30" s="21">
        <v>14700000</v>
      </c>
      <c r="D30" s="22">
        <v>14700000</v>
      </c>
    </row>
    <row r="31" spans="1:4" ht="18" x14ac:dyDescent="0.35">
      <c r="A31" s="19" t="s">
        <v>51</v>
      </c>
      <c r="B31" s="30" t="s">
        <v>52</v>
      </c>
      <c r="C31" s="21">
        <f>SUM(C32:C33)</f>
        <v>21825000</v>
      </c>
      <c r="D31" s="22">
        <f>SUM(D32:D33)</f>
        <v>21825000</v>
      </c>
    </row>
    <row r="32" spans="1:4" ht="22.5" customHeight="1" x14ac:dyDescent="0.35">
      <c r="A32" s="31" t="s">
        <v>53</v>
      </c>
      <c r="B32" s="32" t="s">
        <v>54</v>
      </c>
      <c r="C32" s="21">
        <v>21700000</v>
      </c>
      <c r="D32" s="22">
        <v>21700000</v>
      </c>
    </row>
    <row r="33" spans="1:4" ht="36" x14ac:dyDescent="0.35">
      <c r="A33" s="33" t="s">
        <v>55</v>
      </c>
      <c r="B33" s="32" t="s">
        <v>56</v>
      </c>
      <c r="C33" s="22">
        <f>10000+115000</f>
        <v>125000</v>
      </c>
      <c r="D33" s="22">
        <f>10000+115000</f>
        <v>125000</v>
      </c>
    </row>
    <row r="34" spans="1:4" s="17" customFormat="1" ht="17.399999999999999" x14ac:dyDescent="0.3">
      <c r="A34" s="34"/>
      <c r="B34" s="35" t="s">
        <v>57</v>
      </c>
      <c r="C34" s="15">
        <f>C35+C44+C46+C49+C53</f>
        <v>375043400</v>
      </c>
      <c r="D34" s="16">
        <f>D35+D44+D46+D49+D53</f>
        <v>375327100</v>
      </c>
    </row>
    <row r="35" spans="1:4" ht="28.5" customHeight="1" x14ac:dyDescent="0.35">
      <c r="A35" s="19" t="s">
        <v>58</v>
      </c>
      <c r="B35" s="28" t="s">
        <v>59</v>
      </c>
      <c r="C35" s="21">
        <f>C36+C37+C42+C43</f>
        <v>316363800</v>
      </c>
      <c r="D35" s="21">
        <f>D36+D37+D42+D43</f>
        <v>319452300</v>
      </c>
    </row>
    <row r="36" spans="1:4" ht="59.25" customHeight="1" x14ac:dyDescent="0.35">
      <c r="A36" s="19" t="s">
        <v>60</v>
      </c>
      <c r="B36" s="28" t="s">
        <v>61</v>
      </c>
      <c r="C36" s="21">
        <f>14146900</f>
        <v>14146900</v>
      </c>
      <c r="D36" s="22">
        <f>18763100</f>
        <v>18763100</v>
      </c>
    </row>
    <row r="37" spans="1:4" ht="72" x14ac:dyDescent="0.35">
      <c r="A37" s="19" t="s">
        <v>62</v>
      </c>
      <c r="B37" s="28" t="s">
        <v>63</v>
      </c>
      <c r="C37" s="22">
        <f>15700+18163000+280151900+540800</f>
        <v>298871400</v>
      </c>
      <c r="D37" s="22">
        <f>15700+16610500+280151900+540800</f>
        <v>297318900</v>
      </c>
    </row>
    <row r="38" spans="1:4" ht="56.25" hidden="1" customHeight="1" x14ac:dyDescent="0.35">
      <c r="A38" s="19" t="s">
        <v>64</v>
      </c>
      <c r="B38" s="36" t="s">
        <v>65</v>
      </c>
      <c r="C38" s="37"/>
      <c r="D38" s="37"/>
    </row>
    <row r="39" spans="1:4" ht="56.25" hidden="1" customHeight="1" x14ac:dyDescent="0.35">
      <c r="A39" s="19" t="s">
        <v>66</v>
      </c>
      <c r="B39" s="36" t="s">
        <v>67</v>
      </c>
      <c r="C39" s="37"/>
      <c r="D39" s="37"/>
    </row>
    <row r="40" spans="1:4" ht="56.25" hidden="1" customHeight="1" x14ac:dyDescent="0.35">
      <c r="A40" s="19" t="s">
        <v>68</v>
      </c>
      <c r="B40" s="28" t="s">
        <v>69</v>
      </c>
      <c r="C40" s="21"/>
      <c r="D40" s="22"/>
    </row>
    <row r="41" spans="1:4" ht="37.5" hidden="1" customHeight="1" x14ac:dyDescent="0.35">
      <c r="A41" s="19" t="s">
        <v>70</v>
      </c>
      <c r="B41" s="28" t="s">
        <v>71</v>
      </c>
      <c r="C41" s="21"/>
      <c r="D41" s="22"/>
    </row>
    <row r="42" spans="1:4" ht="21.75" customHeight="1" x14ac:dyDescent="0.35">
      <c r="A42" s="19" t="s">
        <v>72</v>
      </c>
      <c r="B42" s="28" t="s">
        <v>73</v>
      </c>
      <c r="C42" s="21">
        <f>345500</f>
        <v>345500</v>
      </c>
      <c r="D42" s="22">
        <f>370300</f>
        <v>370300</v>
      </c>
    </row>
    <row r="43" spans="1:4" ht="57.75" customHeight="1" x14ac:dyDescent="0.35">
      <c r="A43" s="19" t="s">
        <v>74</v>
      </c>
      <c r="B43" s="28" t="s">
        <v>75</v>
      </c>
      <c r="C43" s="22">
        <f>3000000</f>
        <v>3000000</v>
      </c>
      <c r="D43" s="22">
        <f>3000000</f>
        <v>3000000</v>
      </c>
    </row>
    <row r="44" spans="1:4" ht="18" x14ac:dyDescent="0.35">
      <c r="A44" s="19" t="s">
        <v>76</v>
      </c>
      <c r="B44" s="28" t="s">
        <v>77</v>
      </c>
      <c r="C44" s="21">
        <f>C45</f>
        <v>7807500</v>
      </c>
      <c r="D44" s="22">
        <f>D45</f>
        <v>7807500</v>
      </c>
    </row>
    <row r="45" spans="1:4" ht="18" x14ac:dyDescent="0.35">
      <c r="A45" s="19" t="s">
        <v>78</v>
      </c>
      <c r="B45" s="28" t="s">
        <v>79</v>
      </c>
      <c r="C45" s="22">
        <v>7807500</v>
      </c>
      <c r="D45" s="22">
        <v>7807500</v>
      </c>
    </row>
    <row r="46" spans="1:4" ht="18" x14ac:dyDescent="0.35">
      <c r="A46" s="19" t="s">
        <v>80</v>
      </c>
      <c r="B46" s="28" t="s">
        <v>81</v>
      </c>
      <c r="C46" s="21">
        <f>C47+C48</f>
        <v>3149800</v>
      </c>
      <c r="D46" s="22">
        <f>D47+D48</f>
        <v>3149800</v>
      </c>
    </row>
    <row r="47" spans="1:4" ht="22.5" customHeight="1" x14ac:dyDescent="0.35">
      <c r="A47" s="19" t="s">
        <v>82</v>
      </c>
      <c r="B47" s="28" t="s">
        <v>83</v>
      </c>
      <c r="C47" s="22">
        <f>279200+136200</f>
        <v>415400</v>
      </c>
      <c r="D47" s="22">
        <f>279200+136200</f>
        <v>415400</v>
      </c>
    </row>
    <row r="48" spans="1:4" ht="18" x14ac:dyDescent="0.35">
      <c r="A48" s="19" t="s">
        <v>84</v>
      </c>
      <c r="B48" s="28" t="s">
        <v>85</v>
      </c>
      <c r="C48" s="22">
        <f>12000+312600+104900+30000+32200+242700+2000000</f>
        <v>2734400</v>
      </c>
      <c r="D48" s="22">
        <f>12000+312600+104900+30000+32200+242700+2000000</f>
        <v>2734400</v>
      </c>
    </row>
    <row r="49" spans="1:4" ht="18" x14ac:dyDescent="0.35">
      <c r="A49" s="19" t="s">
        <v>86</v>
      </c>
      <c r="B49" s="28" t="s">
        <v>87</v>
      </c>
      <c r="C49" s="21">
        <f>C51+C52+C50</f>
        <v>21785700</v>
      </c>
      <c r="D49" s="22">
        <f>D51+D52+D50</f>
        <v>18982500</v>
      </c>
    </row>
    <row r="50" spans="1:4" ht="18" x14ac:dyDescent="0.35">
      <c r="A50" s="19" t="s">
        <v>88</v>
      </c>
      <c r="B50" s="28" t="s">
        <v>89</v>
      </c>
      <c r="C50" s="21">
        <f>12457000</f>
        <v>12457000</v>
      </c>
      <c r="D50" s="22">
        <f>10114100</f>
        <v>10114100</v>
      </c>
    </row>
    <row r="51" spans="1:4" ht="61.5" customHeight="1" x14ac:dyDescent="0.35">
      <c r="A51" s="19" t="s">
        <v>90</v>
      </c>
      <c r="B51" s="36" t="s">
        <v>91</v>
      </c>
      <c r="C51" s="37">
        <f>1828700</f>
        <v>1828700</v>
      </c>
      <c r="D51" s="22">
        <f>1368400</f>
        <v>1368400</v>
      </c>
    </row>
    <row r="52" spans="1:4" ht="22.5" customHeight="1" x14ac:dyDescent="0.35">
      <c r="A52" s="19" t="s">
        <v>92</v>
      </c>
      <c r="B52" s="38" t="s">
        <v>93</v>
      </c>
      <c r="C52" s="22">
        <f>7500000</f>
        <v>7500000</v>
      </c>
      <c r="D52" s="22">
        <f>7500000</f>
        <v>7500000</v>
      </c>
    </row>
    <row r="53" spans="1:4" ht="18" x14ac:dyDescent="0.35">
      <c r="A53" s="19" t="s">
        <v>94</v>
      </c>
      <c r="B53" s="28" t="s">
        <v>95</v>
      </c>
      <c r="C53" s="21">
        <f>SUM(C54:C67)</f>
        <v>25936600</v>
      </c>
      <c r="D53" s="22">
        <f>SUM(D54:D67)</f>
        <v>25935000</v>
      </c>
    </row>
    <row r="54" spans="1:4" ht="54" x14ac:dyDescent="0.35">
      <c r="A54" s="19" t="s">
        <v>96</v>
      </c>
      <c r="B54" s="39" t="s">
        <v>97</v>
      </c>
      <c r="C54" s="22">
        <f>900000</f>
        <v>900000</v>
      </c>
      <c r="D54" s="22">
        <f>900000</f>
        <v>900000</v>
      </c>
    </row>
    <row r="55" spans="1:4" ht="36" x14ac:dyDescent="0.35">
      <c r="A55" s="19" t="s">
        <v>98</v>
      </c>
      <c r="B55" s="29" t="s">
        <v>99</v>
      </c>
      <c r="C55" s="22">
        <v>80000</v>
      </c>
      <c r="D55" s="22">
        <v>80000</v>
      </c>
    </row>
    <row r="56" spans="1:4" ht="54" x14ac:dyDescent="0.35">
      <c r="A56" s="19" t="s">
        <v>100</v>
      </c>
      <c r="B56" s="29" t="s">
        <v>101</v>
      </c>
      <c r="C56" s="22">
        <v>40000</v>
      </c>
      <c r="D56" s="22">
        <v>40000</v>
      </c>
    </row>
    <row r="57" spans="1:4" ht="42" customHeight="1" x14ac:dyDescent="0.35">
      <c r="A57" s="19" t="s">
        <v>102</v>
      </c>
      <c r="B57" s="29" t="s">
        <v>103</v>
      </c>
      <c r="C57" s="22">
        <f>800000+250000</f>
        <v>1050000</v>
      </c>
      <c r="D57" s="22">
        <f>800000+250000</f>
        <v>1050000</v>
      </c>
    </row>
    <row r="58" spans="1:4" ht="36" x14ac:dyDescent="0.35">
      <c r="A58" s="19" t="s">
        <v>104</v>
      </c>
      <c r="B58" s="29" t="s">
        <v>105</v>
      </c>
      <c r="C58" s="22">
        <f>73000</f>
        <v>73000</v>
      </c>
      <c r="D58" s="22">
        <f>73000</f>
        <v>73000</v>
      </c>
    </row>
    <row r="59" spans="1:4" ht="19.5" customHeight="1" x14ac:dyDescent="0.35">
      <c r="A59" s="19" t="s">
        <v>106</v>
      </c>
      <c r="B59" s="29" t="s">
        <v>107</v>
      </c>
      <c r="C59" s="22">
        <f>1735500</f>
        <v>1735500</v>
      </c>
      <c r="D59" s="22">
        <f>1735500</f>
        <v>1735500</v>
      </c>
    </row>
    <row r="60" spans="1:4" ht="18" x14ac:dyDescent="0.35">
      <c r="A60" s="19" t="s">
        <v>108</v>
      </c>
      <c r="B60" s="29" t="s">
        <v>109</v>
      </c>
      <c r="C60" s="22">
        <f>50000</f>
        <v>50000</v>
      </c>
      <c r="D60" s="22">
        <f>50000</f>
        <v>50000</v>
      </c>
    </row>
    <row r="61" spans="1:4" ht="36" x14ac:dyDescent="0.35">
      <c r="A61" s="19" t="s">
        <v>110</v>
      </c>
      <c r="B61" s="29" t="s">
        <v>111</v>
      </c>
      <c r="C61" s="22">
        <f>1100000+130000</f>
        <v>1230000</v>
      </c>
      <c r="D61" s="22">
        <f>1100000+130000</f>
        <v>1230000</v>
      </c>
    </row>
    <row r="62" spans="1:4" ht="36" x14ac:dyDescent="0.35">
      <c r="A62" s="19" t="s">
        <v>112</v>
      </c>
      <c r="B62" s="29" t="s">
        <v>113</v>
      </c>
      <c r="C62" s="22">
        <v>500000</v>
      </c>
      <c r="D62" s="22">
        <v>500000</v>
      </c>
    </row>
    <row r="63" spans="1:4" ht="18" x14ac:dyDescent="0.35">
      <c r="A63" s="19" t="s">
        <v>114</v>
      </c>
      <c r="B63" s="29" t="s">
        <v>115</v>
      </c>
      <c r="C63" s="22">
        <v>1000000</v>
      </c>
      <c r="D63" s="22">
        <v>1000000</v>
      </c>
    </row>
    <row r="64" spans="1:4" ht="54" x14ac:dyDescent="0.35">
      <c r="A64" s="19" t="s">
        <v>116</v>
      </c>
      <c r="B64" s="29" t="s">
        <v>117</v>
      </c>
      <c r="C64" s="22">
        <f>451400</f>
        <v>451400</v>
      </c>
      <c r="D64" s="22">
        <f>451400</f>
        <v>451400</v>
      </c>
    </row>
    <row r="65" spans="1:4" ht="54" x14ac:dyDescent="0.35">
      <c r="A65" s="19" t="s">
        <v>118</v>
      </c>
      <c r="B65" s="29" t="s">
        <v>119</v>
      </c>
      <c r="C65" s="22">
        <f>8000000</f>
        <v>8000000</v>
      </c>
      <c r="D65" s="22">
        <f>8000000</f>
        <v>8000000</v>
      </c>
    </row>
    <row r="66" spans="1:4" ht="54" x14ac:dyDescent="0.35">
      <c r="A66" s="19" t="s">
        <v>120</v>
      </c>
      <c r="B66" s="29" t="s">
        <v>121</v>
      </c>
      <c r="C66" s="22">
        <f>900000+124200</f>
        <v>1024200</v>
      </c>
      <c r="D66" s="22">
        <f>900000+124200</f>
        <v>1024200</v>
      </c>
    </row>
    <row r="67" spans="1:4" ht="36" x14ac:dyDescent="0.35">
      <c r="A67" s="19" t="s">
        <v>122</v>
      </c>
      <c r="B67" s="29" t="s">
        <v>123</v>
      </c>
      <c r="C67" s="22">
        <f>100000+630000+360300+1500000+2000+150000+72200+41000+297000+4000000+2600000+50000</f>
        <v>9802500</v>
      </c>
      <c r="D67" s="22">
        <f>100000+630000+360300+1500000+2000+150000+70200+41000+297400+4000000+2600000+50000</f>
        <v>9800900</v>
      </c>
    </row>
    <row r="68" spans="1:4" s="17" customFormat="1" ht="17.399999999999999" x14ac:dyDescent="0.3">
      <c r="A68" s="13" t="s">
        <v>124</v>
      </c>
      <c r="B68" s="18" t="s">
        <v>125</v>
      </c>
      <c r="C68" s="15">
        <f>C69</f>
        <v>4621423900</v>
      </c>
      <c r="D68" s="16">
        <f>D69</f>
        <v>4310435200</v>
      </c>
    </row>
    <row r="69" spans="1:4" s="17" customFormat="1" ht="17.399999999999999" x14ac:dyDescent="0.3">
      <c r="A69" s="13" t="s">
        <v>126</v>
      </c>
      <c r="B69" s="18" t="s">
        <v>127</v>
      </c>
      <c r="C69" s="15">
        <f>C71+C72+C73+C70</f>
        <v>4621423900</v>
      </c>
      <c r="D69" s="16">
        <f>D71+D72+D73+D70</f>
        <v>4310435200</v>
      </c>
    </row>
    <row r="70" spans="1:4" s="17" customFormat="1" ht="18" x14ac:dyDescent="0.35">
      <c r="A70" s="40" t="s">
        <v>128</v>
      </c>
      <c r="B70" s="29" t="s">
        <v>129</v>
      </c>
      <c r="C70" s="21">
        <v>901836600</v>
      </c>
      <c r="D70" s="21">
        <v>924893000</v>
      </c>
    </row>
    <row r="71" spans="1:4" ht="18" x14ac:dyDescent="0.35">
      <c r="A71" s="19" t="s">
        <v>130</v>
      </c>
      <c r="B71" s="29" t="s">
        <v>131</v>
      </c>
      <c r="C71" s="21">
        <v>607462700</v>
      </c>
      <c r="D71" s="22">
        <v>284037500</v>
      </c>
    </row>
    <row r="72" spans="1:4" ht="18" x14ac:dyDescent="0.35">
      <c r="A72" s="19" t="s">
        <v>132</v>
      </c>
      <c r="B72" s="29" t="s">
        <v>133</v>
      </c>
      <c r="C72" s="21">
        <f>3107219600+363000</f>
        <v>3107582600</v>
      </c>
      <c r="D72" s="22">
        <f>3096685700+277000</f>
        <v>3096962700</v>
      </c>
    </row>
    <row r="73" spans="1:4" ht="18" x14ac:dyDescent="0.35">
      <c r="A73" s="19" t="s">
        <v>134</v>
      </c>
      <c r="B73" s="29" t="s">
        <v>135</v>
      </c>
      <c r="C73" s="22">
        <v>4542000</v>
      </c>
      <c r="D73" s="22">
        <v>4542000</v>
      </c>
    </row>
    <row r="74" spans="1:4" ht="18" x14ac:dyDescent="0.35">
      <c r="A74" s="34"/>
      <c r="B74" s="35" t="s">
        <v>136</v>
      </c>
      <c r="C74" s="15">
        <f>C9+C68</f>
        <v>7360118100</v>
      </c>
      <c r="D74" s="16">
        <f>D9+D68</f>
        <v>7121468300</v>
      </c>
    </row>
    <row r="75" spans="1:4" ht="18" x14ac:dyDescent="0.35">
      <c r="B75" s="5"/>
      <c r="C75" s="41"/>
    </row>
    <row r="76" spans="1:4" ht="18" x14ac:dyDescent="0.35">
      <c r="B76" s="5"/>
      <c r="C76" s="41"/>
    </row>
    <row r="77" spans="1:4" x14ac:dyDescent="0.4">
      <c r="B77" s="5"/>
      <c r="C77" s="42"/>
    </row>
    <row r="78" spans="1:4" x14ac:dyDescent="0.4">
      <c r="B78" s="5"/>
      <c r="C78" s="42"/>
    </row>
    <row r="79" spans="1:4" x14ac:dyDescent="0.4">
      <c r="B79" s="5"/>
      <c r="C79" s="42"/>
    </row>
    <row r="80" spans="1:4" x14ac:dyDescent="0.4">
      <c r="A80" s="4"/>
      <c r="B80" s="4"/>
      <c r="C80" s="42"/>
    </row>
  </sheetData>
  <sheetProtection selectLockedCells="1" selectUnlockedCells="1"/>
  <mergeCells count="1">
    <mergeCell ref="A5:D5"/>
  </mergeCells>
  <pageMargins left="0.78740157480314965" right="0.78740157480314965" top="0.59055118110236227" bottom="0.59055118110236227" header="0.31496062992125984" footer="0.31496062992125984"/>
  <pageSetup paperSize="9" scale="44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</cp:lastModifiedBy>
  <cp:lastPrinted>2018-12-20T08:20:41Z</cp:lastPrinted>
  <dcterms:created xsi:type="dcterms:W3CDTF">2018-12-18T05:10:32Z</dcterms:created>
  <dcterms:modified xsi:type="dcterms:W3CDTF">2019-02-21T10:16:44Z</dcterms:modified>
</cp:coreProperties>
</file>