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3765" windowWidth="15480" windowHeight="7620"/>
  </bookViews>
  <sheets>
    <sheet name="муниципальные" sheetId="33" r:id="rId1"/>
    <sheet name="ведомственные" sheetId="35" r:id="rId2"/>
  </sheets>
  <definedNames>
    <definedName name="_xlnm._FilterDatabase" localSheetId="0" hidden="1">муниципальные!$A$2:$O$258</definedName>
    <definedName name="_xlnm.Print_Titles" localSheetId="0">муниципальные!$2:$3</definedName>
  </definedNames>
  <calcPr calcId="125725"/>
</workbook>
</file>

<file path=xl/calcChain.xml><?xml version="1.0" encoding="utf-8"?>
<calcChain xmlns="http://schemas.openxmlformats.org/spreadsheetml/2006/main">
  <c r="R92" i="33"/>
  <c r="R91"/>
  <c r="O91"/>
  <c r="L88"/>
  <c r="K88"/>
  <c r="D91"/>
  <c r="G91"/>
  <c r="D89" l="1"/>
  <c r="K32"/>
  <c r="H32"/>
  <c r="E189" l="1"/>
  <c r="O255"/>
  <c r="P48"/>
  <c r="K48"/>
  <c r="H48"/>
  <c r="E43"/>
  <c r="G43"/>
  <c r="I43"/>
  <c r="L43"/>
  <c r="N43"/>
  <c r="D48"/>
  <c r="I256"/>
  <c r="I85"/>
  <c r="I76" s="1"/>
  <c r="E76"/>
  <c r="D32"/>
  <c r="O32" s="1"/>
  <c r="O48" l="1"/>
  <c r="I14"/>
  <c r="I129"/>
  <c r="I12"/>
  <c r="J118"/>
  <c r="J119"/>
  <c r="J120"/>
  <c r="J117"/>
  <c r="H117" s="1"/>
  <c r="J55"/>
  <c r="H55" s="1"/>
  <c r="J47"/>
  <c r="J10"/>
  <c r="J11"/>
  <c r="J12"/>
  <c r="J13"/>
  <c r="J14"/>
  <c r="J15"/>
  <c r="J16"/>
  <c r="J17"/>
  <c r="J18"/>
  <c r="H18" s="1"/>
  <c r="J19"/>
  <c r="J20"/>
  <c r="J21"/>
  <c r="J22"/>
  <c r="J23"/>
  <c r="J9"/>
  <c r="E253"/>
  <c r="G253"/>
  <c r="I253"/>
  <c r="L253"/>
  <c r="N253"/>
  <c r="J255"/>
  <c r="D215"/>
  <c r="J215"/>
  <c r="K215"/>
  <c r="K38"/>
  <c r="J38"/>
  <c r="H38" s="1"/>
  <c r="D38"/>
  <c r="D117"/>
  <c r="K117"/>
  <c r="P117"/>
  <c r="O117" l="1"/>
  <c r="O215"/>
  <c r="O38"/>
  <c r="E137"/>
  <c r="G137"/>
  <c r="I137"/>
  <c r="L137"/>
  <c r="N137"/>
  <c r="J147"/>
  <c r="H147" s="1"/>
  <c r="K147"/>
  <c r="D147"/>
  <c r="L129"/>
  <c r="E129"/>
  <c r="G129"/>
  <c r="N129"/>
  <c r="G103" l="1"/>
  <c r="G24"/>
  <c r="G52" l="1"/>
  <c r="D55"/>
  <c r="K55"/>
  <c r="K18"/>
  <c r="D18"/>
  <c r="O55" l="1"/>
  <c r="O18"/>
  <c r="N247"/>
  <c r="E260" l="1"/>
  <c r="G260"/>
  <c r="H260"/>
  <c r="I260"/>
  <c r="J260"/>
  <c r="K260"/>
  <c r="L260"/>
  <c r="N260"/>
  <c r="D260"/>
  <c r="O261"/>
  <c r="O262"/>
  <c r="P254"/>
  <c r="P257"/>
  <c r="P258"/>
  <c r="P229"/>
  <c r="P200"/>
  <c r="P201"/>
  <c r="P192"/>
  <c r="P193"/>
  <c r="P185"/>
  <c r="P186"/>
  <c r="P187"/>
  <c r="P188"/>
  <c r="P189"/>
  <c r="P166"/>
  <c r="P167"/>
  <c r="P168"/>
  <c r="P160"/>
  <c r="P161"/>
  <c r="P149"/>
  <c r="P150"/>
  <c r="P151"/>
  <c r="P152"/>
  <c r="P153"/>
  <c r="P154"/>
  <c r="P155"/>
  <c r="P156"/>
  <c r="P148"/>
  <c r="P134"/>
  <c r="P135"/>
  <c r="P136"/>
  <c r="P19"/>
  <c r="K171"/>
  <c r="K172"/>
  <c r="K170"/>
  <c r="J171"/>
  <c r="H171" s="1"/>
  <c r="J172"/>
  <c r="H172" s="1"/>
  <c r="J170"/>
  <c r="H170" s="1"/>
  <c r="D171"/>
  <c r="D172"/>
  <c r="D170"/>
  <c r="E169"/>
  <c r="G169"/>
  <c r="I169"/>
  <c r="L169"/>
  <c r="N169"/>
  <c r="E162"/>
  <c r="G162"/>
  <c r="I162"/>
  <c r="L162"/>
  <c r="N162"/>
  <c r="K166"/>
  <c r="K167"/>
  <c r="K168"/>
  <c r="J166"/>
  <c r="H166" s="1"/>
  <c r="J167"/>
  <c r="H167" s="1"/>
  <c r="J168"/>
  <c r="H168" s="1"/>
  <c r="D166"/>
  <c r="D167"/>
  <c r="D168"/>
  <c r="K164"/>
  <c r="K165"/>
  <c r="K163"/>
  <c r="J164"/>
  <c r="H164" s="1"/>
  <c r="J165"/>
  <c r="H165" s="1"/>
  <c r="J163"/>
  <c r="H163" s="1"/>
  <c r="D164"/>
  <c r="D165"/>
  <c r="D163"/>
  <c r="E158"/>
  <c r="G158"/>
  <c r="I158"/>
  <c r="L158"/>
  <c r="N158"/>
  <c r="K160"/>
  <c r="K161"/>
  <c r="J160"/>
  <c r="H160" s="1"/>
  <c r="J161"/>
  <c r="H161" s="1"/>
  <c r="D161"/>
  <c r="D160"/>
  <c r="K159"/>
  <c r="J159"/>
  <c r="H159" s="1"/>
  <c r="D159"/>
  <c r="K157"/>
  <c r="J157"/>
  <c r="H157" s="1"/>
  <c r="D157"/>
  <c r="K148"/>
  <c r="K149"/>
  <c r="K150"/>
  <c r="K151"/>
  <c r="K152"/>
  <c r="K153"/>
  <c r="K154"/>
  <c r="K155"/>
  <c r="K156"/>
  <c r="J148"/>
  <c r="H148" s="1"/>
  <c r="J149"/>
  <c r="H149" s="1"/>
  <c r="J150"/>
  <c r="H150" s="1"/>
  <c r="J151"/>
  <c r="H151" s="1"/>
  <c r="J152"/>
  <c r="H152" s="1"/>
  <c r="J153"/>
  <c r="H153" s="1"/>
  <c r="J154"/>
  <c r="H154" s="1"/>
  <c r="J155"/>
  <c r="H155" s="1"/>
  <c r="J156"/>
  <c r="H156" s="1"/>
  <c r="D148"/>
  <c r="D149"/>
  <c r="D150"/>
  <c r="D151"/>
  <c r="D152"/>
  <c r="D153"/>
  <c r="D154"/>
  <c r="D155"/>
  <c r="D156"/>
  <c r="K135"/>
  <c r="K136"/>
  <c r="J135"/>
  <c r="H135" s="1"/>
  <c r="J136"/>
  <c r="H136" s="1"/>
  <c r="D135"/>
  <c r="D136"/>
  <c r="K134"/>
  <c r="J134"/>
  <c r="H134" s="1"/>
  <c r="D134"/>
  <c r="D146"/>
  <c r="J146"/>
  <c r="H146" s="1"/>
  <c r="K146"/>
  <c r="K133"/>
  <c r="J133"/>
  <c r="H133" s="1"/>
  <c r="D133"/>
  <c r="K127"/>
  <c r="K128"/>
  <c r="K130"/>
  <c r="K131"/>
  <c r="K132"/>
  <c r="K138"/>
  <c r="K139"/>
  <c r="K140"/>
  <c r="K141"/>
  <c r="K142"/>
  <c r="K143"/>
  <c r="K144"/>
  <c r="K145"/>
  <c r="K126"/>
  <c r="J127"/>
  <c r="H127" s="1"/>
  <c r="J128"/>
  <c r="H128" s="1"/>
  <c r="J130"/>
  <c r="J131"/>
  <c r="J132"/>
  <c r="H132" s="1"/>
  <c r="J138"/>
  <c r="J139"/>
  <c r="H139" s="1"/>
  <c r="J140"/>
  <c r="H140" s="1"/>
  <c r="J141"/>
  <c r="H141" s="1"/>
  <c r="J142"/>
  <c r="H142" s="1"/>
  <c r="J143"/>
  <c r="H143" s="1"/>
  <c r="J144"/>
  <c r="H144" s="1"/>
  <c r="J145"/>
  <c r="H145" s="1"/>
  <c r="J126"/>
  <c r="H126" s="1"/>
  <c r="D127"/>
  <c r="D128"/>
  <c r="D130"/>
  <c r="D131"/>
  <c r="D132"/>
  <c r="D138"/>
  <c r="D139"/>
  <c r="D140"/>
  <c r="D141"/>
  <c r="D142"/>
  <c r="D143"/>
  <c r="D144"/>
  <c r="D145"/>
  <c r="D126"/>
  <c r="D137" l="1"/>
  <c r="H138"/>
  <c r="H137" s="1"/>
  <c r="J137"/>
  <c r="K137"/>
  <c r="K129"/>
  <c r="H131"/>
  <c r="J129"/>
  <c r="O133"/>
  <c r="O135"/>
  <c r="E125"/>
  <c r="E124" s="1"/>
  <c r="O155"/>
  <c r="D158"/>
  <c r="K158"/>
  <c r="O160"/>
  <c r="P158"/>
  <c r="O167"/>
  <c r="O260"/>
  <c r="O134"/>
  <c r="O161"/>
  <c r="O168"/>
  <c r="O166"/>
  <c r="O136"/>
  <c r="O148"/>
  <c r="O153"/>
  <c r="O151"/>
  <c r="K162"/>
  <c r="D169"/>
  <c r="P162"/>
  <c r="H162"/>
  <c r="O156"/>
  <c r="O154"/>
  <c r="O152"/>
  <c r="O150"/>
  <c r="O149"/>
  <c r="O146"/>
  <c r="P129"/>
  <c r="L125"/>
  <c r="G125"/>
  <c r="G124" s="1"/>
  <c r="N125"/>
  <c r="I125"/>
  <c r="I124" s="1"/>
  <c r="D162"/>
  <c r="K169"/>
  <c r="J158"/>
  <c r="J162"/>
  <c r="H158"/>
  <c r="H169"/>
  <c r="J169"/>
  <c r="D129"/>
  <c r="H130"/>
  <c r="K258"/>
  <c r="K257"/>
  <c r="J258"/>
  <c r="H258" s="1"/>
  <c r="J257"/>
  <c r="H257" s="1"/>
  <c r="E256"/>
  <c r="G256"/>
  <c r="L256"/>
  <c r="N256"/>
  <c r="D258"/>
  <c r="D257"/>
  <c r="K254"/>
  <c r="K253" s="1"/>
  <c r="J254"/>
  <c r="D254"/>
  <c r="D253" s="1"/>
  <c r="E247"/>
  <c r="G247"/>
  <c r="I247"/>
  <c r="L247"/>
  <c r="K252"/>
  <c r="J252"/>
  <c r="H252" s="1"/>
  <c r="D252"/>
  <c r="K249"/>
  <c r="K250"/>
  <c r="K251"/>
  <c r="K248"/>
  <c r="J249"/>
  <c r="J250"/>
  <c r="H250" s="1"/>
  <c r="J251"/>
  <c r="H251" s="1"/>
  <c r="J248"/>
  <c r="H248" s="1"/>
  <c r="H249"/>
  <c r="D249"/>
  <c r="D250"/>
  <c r="D251"/>
  <c r="D248"/>
  <c r="E243"/>
  <c r="G243"/>
  <c r="I243"/>
  <c r="L243"/>
  <c r="N243"/>
  <c r="K245"/>
  <c r="K244"/>
  <c r="J245"/>
  <c r="H245" s="1"/>
  <c r="J244"/>
  <c r="H244" s="1"/>
  <c r="D245"/>
  <c r="D244"/>
  <c r="E238"/>
  <c r="G238"/>
  <c r="I238"/>
  <c r="L238"/>
  <c r="N238"/>
  <c r="K240"/>
  <c r="K241"/>
  <c r="K242"/>
  <c r="K239"/>
  <c r="J240"/>
  <c r="H240" s="1"/>
  <c r="J241"/>
  <c r="H241" s="1"/>
  <c r="J242"/>
  <c r="H242" s="1"/>
  <c r="J239"/>
  <c r="H239" s="1"/>
  <c r="D240"/>
  <c r="D241"/>
  <c r="D242"/>
  <c r="D239"/>
  <c r="K232"/>
  <c r="K233"/>
  <c r="K234"/>
  <c r="K235"/>
  <c r="K236"/>
  <c r="K237"/>
  <c r="K231"/>
  <c r="J232"/>
  <c r="H232" s="1"/>
  <c r="J233"/>
  <c r="H233" s="1"/>
  <c r="J234"/>
  <c r="H234" s="1"/>
  <c r="J235"/>
  <c r="H235" s="1"/>
  <c r="J236"/>
  <c r="H236" s="1"/>
  <c r="J237"/>
  <c r="H237" s="1"/>
  <c r="J231"/>
  <c r="H231" s="1"/>
  <c r="D232"/>
  <c r="D233"/>
  <c r="D234"/>
  <c r="D235"/>
  <c r="D236"/>
  <c r="D237"/>
  <c r="D231"/>
  <c r="E230"/>
  <c r="G230"/>
  <c r="I230"/>
  <c r="L230"/>
  <c r="N230"/>
  <c r="E227"/>
  <c r="G227"/>
  <c r="L227"/>
  <c r="N227"/>
  <c r="K229"/>
  <c r="J229"/>
  <c r="H229" s="1"/>
  <c r="D229"/>
  <c r="K228"/>
  <c r="J228"/>
  <c r="D228"/>
  <c r="E222"/>
  <c r="G222"/>
  <c r="I222"/>
  <c r="L222"/>
  <c r="N222"/>
  <c r="K224"/>
  <c r="K225"/>
  <c r="K223"/>
  <c r="J224"/>
  <c r="H224" s="1"/>
  <c r="J225"/>
  <c r="H225" s="1"/>
  <c r="J223"/>
  <c r="H223" s="1"/>
  <c r="D224"/>
  <c r="D225"/>
  <c r="D223"/>
  <c r="E196"/>
  <c r="G196"/>
  <c r="I196"/>
  <c r="L196"/>
  <c r="N196"/>
  <c r="E202"/>
  <c r="G202"/>
  <c r="I202"/>
  <c r="L202"/>
  <c r="N202"/>
  <c r="E217"/>
  <c r="G217"/>
  <c r="I217"/>
  <c r="L217"/>
  <c r="N217"/>
  <c r="K204"/>
  <c r="K205"/>
  <c r="K206"/>
  <c r="K207"/>
  <c r="K208"/>
  <c r="K209"/>
  <c r="K210"/>
  <c r="K211"/>
  <c r="K212"/>
  <c r="K213"/>
  <c r="K214"/>
  <c r="K216"/>
  <c r="K218"/>
  <c r="K219"/>
  <c r="K220"/>
  <c r="K221"/>
  <c r="K203"/>
  <c r="J204"/>
  <c r="H204" s="1"/>
  <c r="J205"/>
  <c r="J206"/>
  <c r="H206" s="1"/>
  <c r="J207"/>
  <c r="H207" s="1"/>
  <c r="J208"/>
  <c r="H208" s="1"/>
  <c r="J209"/>
  <c r="H209" s="1"/>
  <c r="J210"/>
  <c r="H210" s="1"/>
  <c r="J211"/>
  <c r="H211" s="1"/>
  <c r="J212"/>
  <c r="H212" s="1"/>
  <c r="J213"/>
  <c r="H213" s="1"/>
  <c r="J214"/>
  <c r="H214" s="1"/>
  <c r="J216"/>
  <c r="H216" s="1"/>
  <c r="J218"/>
  <c r="H218" s="1"/>
  <c r="J219"/>
  <c r="H219" s="1"/>
  <c r="J220"/>
  <c r="H220" s="1"/>
  <c r="J221"/>
  <c r="H221" s="1"/>
  <c r="J203"/>
  <c r="H203" s="1"/>
  <c r="H205"/>
  <c r="D204"/>
  <c r="D205"/>
  <c r="D206"/>
  <c r="D207"/>
  <c r="D208"/>
  <c r="D209"/>
  <c r="D210"/>
  <c r="D211"/>
  <c r="D212"/>
  <c r="D213"/>
  <c r="D214"/>
  <c r="D216"/>
  <c r="D218"/>
  <c r="D219"/>
  <c r="D220"/>
  <c r="D221"/>
  <c r="D203"/>
  <c r="K201"/>
  <c r="K200"/>
  <c r="J200"/>
  <c r="H200" s="1"/>
  <c r="J201"/>
  <c r="H201" s="1"/>
  <c r="D200"/>
  <c r="D201"/>
  <c r="K198"/>
  <c r="K199"/>
  <c r="K197"/>
  <c r="J199"/>
  <c r="H199" s="1"/>
  <c r="J198"/>
  <c r="H198" s="1"/>
  <c r="J197"/>
  <c r="D198"/>
  <c r="D199"/>
  <c r="D197"/>
  <c r="I228" l="1"/>
  <c r="H228" s="1"/>
  <c r="H227" s="1"/>
  <c r="L124"/>
  <c r="P124" s="1"/>
  <c r="H254"/>
  <c r="H253" s="1"/>
  <c r="J253"/>
  <c r="D202"/>
  <c r="I246"/>
  <c r="E246"/>
  <c r="H129"/>
  <c r="H125" s="1"/>
  <c r="H124" s="1"/>
  <c r="L246"/>
  <c r="G246"/>
  <c r="O200"/>
  <c r="P253"/>
  <c r="J125"/>
  <c r="J124" s="1"/>
  <c r="O252"/>
  <c r="O201"/>
  <c r="P196"/>
  <c r="O229"/>
  <c r="P227"/>
  <c r="N246"/>
  <c r="P256"/>
  <c r="O199"/>
  <c r="K125"/>
  <c r="K124" s="1"/>
  <c r="D125"/>
  <c r="N124"/>
  <c r="P125"/>
  <c r="J256"/>
  <c r="K256"/>
  <c r="J247"/>
  <c r="H256"/>
  <c r="D256"/>
  <c r="D243"/>
  <c r="K247"/>
  <c r="K246" s="1"/>
  <c r="D247"/>
  <c r="H247"/>
  <c r="H243"/>
  <c r="K243"/>
  <c r="J243"/>
  <c r="G226"/>
  <c r="H238"/>
  <c r="J238"/>
  <c r="D238"/>
  <c r="K238"/>
  <c r="D196"/>
  <c r="D227"/>
  <c r="N226"/>
  <c r="E226"/>
  <c r="L226"/>
  <c r="I195"/>
  <c r="K227"/>
  <c r="K230"/>
  <c r="N195"/>
  <c r="K222"/>
  <c r="J227"/>
  <c r="D222"/>
  <c r="H222"/>
  <c r="D230"/>
  <c r="D226" s="1"/>
  <c r="J230"/>
  <c r="H230"/>
  <c r="J222"/>
  <c r="J196"/>
  <c r="K196"/>
  <c r="H202"/>
  <c r="J202"/>
  <c r="K202"/>
  <c r="G195"/>
  <c r="L195"/>
  <c r="E195"/>
  <c r="H217"/>
  <c r="J217"/>
  <c r="K217"/>
  <c r="D217"/>
  <c r="H197"/>
  <c r="H196" s="1"/>
  <c r="E175"/>
  <c r="G175"/>
  <c r="I175"/>
  <c r="L175"/>
  <c r="N175"/>
  <c r="K192"/>
  <c r="D192"/>
  <c r="K193"/>
  <c r="J193"/>
  <c r="H193" s="1"/>
  <c r="D193"/>
  <c r="E191"/>
  <c r="I191"/>
  <c r="L191"/>
  <c r="N191"/>
  <c r="K189"/>
  <c r="H189"/>
  <c r="D189"/>
  <c r="E182"/>
  <c r="G182"/>
  <c r="G181" s="1"/>
  <c r="I182"/>
  <c r="I181" s="1"/>
  <c r="L182"/>
  <c r="N182"/>
  <c r="K184"/>
  <c r="K185"/>
  <c r="K186"/>
  <c r="K187"/>
  <c r="K188"/>
  <c r="K190"/>
  <c r="K183"/>
  <c r="J184"/>
  <c r="H184" s="1"/>
  <c r="J185"/>
  <c r="H185" s="1"/>
  <c r="J186"/>
  <c r="H186" s="1"/>
  <c r="J187"/>
  <c r="H187" s="1"/>
  <c r="J188"/>
  <c r="H188" s="1"/>
  <c r="J190"/>
  <c r="H190" s="1"/>
  <c r="J183"/>
  <c r="H183" s="1"/>
  <c r="D184"/>
  <c r="D185"/>
  <c r="D186"/>
  <c r="D187"/>
  <c r="D188"/>
  <c r="D190"/>
  <c r="D183"/>
  <c r="K180"/>
  <c r="J180"/>
  <c r="H180" s="1"/>
  <c r="D180"/>
  <c r="K177"/>
  <c r="K178"/>
  <c r="K179"/>
  <c r="K176"/>
  <c r="J177"/>
  <c r="J178"/>
  <c r="H178" s="1"/>
  <c r="J179"/>
  <c r="J176"/>
  <c r="H176" s="1"/>
  <c r="H177"/>
  <c r="H179"/>
  <c r="D177"/>
  <c r="D178"/>
  <c r="D179"/>
  <c r="D176"/>
  <c r="E112"/>
  <c r="G112"/>
  <c r="I112"/>
  <c r="L112"/>
  <c r="N112"/>
  <c r="P118"/>
  <c r="P119"/>
  <c r="P120"/>
  <c r="P101"/>
  <c r="P102"/>
  <c r="P106"/>
  <c r="P108"/>
  <c r="R90"/>
  <c r="K122"/>
  <c r="K121" s="1"/>
  <c r="J122"/>
  <c r="H122" s="1"/>
  <c r="H121" s="1"/>
  <c r="E121"/>
  <c r="G121"/>
  <c r="I121"/>
  <c r="L121"/>
  <c r="N121"/>
  <c r="D122"/>
  <c r="D118"/>
  <c r="D119"/>
  <c r="D120"/>
  <c r="K118"/>
  <c r="K119"/>
  <c r="K120"/>
  <c r="H118"/>
  <c r="H119"/>
  <c r="H120"/>
  <c r="K114"/>
  <c r="K115"/>
  <c r="K116"/>
  <c r="K113"/>
  <c r="J114"/>
  <c r="H114" s="1"/>
  <c r="J115"/>
  <c r="H115" s="1"/>
  <c r="J116"/>
  <c r="H116" s="1"/>
  <c r="J113"/>
  <c r="H113" s="1"/>
  <c r="D114"/>
  <c r="D115"/>
  <c r="D116"/>
  <c r="D113"/>
  <c r="K106"/>
  <c r="K105"/>
  <c r="K107"/>
  <c r="K108"/>
  <c r="K109"/>
  <c r="K104"/>
  <c r="J107"/>
  <c r="H107" s="1"/>
  <c r="J108"/>
  <c r="H108" s="1"/>
  <c r="J109"/>
  <c r="H109" s="1"/>
  <c r="D107"/>
  <c r="D108"/>
  <c r="D109"/>
  <c r="E103"/>
  <c r="I103"/>
  <c r="L103"/>
  <c r="N103"/>
  <c r="O222" l="1"/>
  <c r="P246"/>
  <c r="D182"/>
  <c r="D181" s="1"/>
  <c r="H246"/>
  <c r="I227"/>
  <c r="L181"/>
  <c r="P191"/>
  <c r="O243"/>
  <c r="H195"/>
  <c r="K103"/>
  <c r="J195"/>
  <c r="D112"/>
  <c r="O119"/>
  <c r="O120"/>
  <c r="O118"/>
  <c r="D121"/>
  <c r="D175"/>
  <c r="D191"/>
  <c r="D246"/>
  <c r="O180"/>
  <c r="E259"/>
  <c r="L259"/>
  <c r="G259"/>
  <c r="O189"/>
  <c r="O256"/>
  <c r="N181"/>
  <c r="N259"/>
  <c r="O238"/>
  <c r="P226"/>
  <c r="P195"/>
  <c r="E181"/>
  <c r="P182"/>
  <c r="O125"/>
  <c r="D124"/>
  <c r="O124" s="1"/>
  <c r="J246"/>
  <c r="K195"/>
  <c r="D195"/>
  <c r="G191"/>
  <c r="G174" s="1"/>
  <c r="K191"/>
  <c r="J226"/>
  <c r="K226"/>
  <c r="O226" s="1"/>
  <c r="H226"/>
  <c r="J192"/>
  <c r="H192" s="1"/>
  <c r="H191" s="1"/>
  <c r="J121"/>
  <c r="O217"/>
  <c r="K175"/>
  <c r="H175"/>
  <c r="J175"/>
  <c r="I174"/>
  <c r="K182"/>
  <c r="K181" s="1"/>
  <c r="H182"/>
  <c r="H181" s="1"/>
  <c r="J182"/>
  <c r="J181" s="1"/>
  <c r="P112"/>
  <c r="E111"/>
  <c r="I111"/>
  <c r="P103"/>
  <c r="H112"/>
  <c r="H111" s="1"/>
  <c r="J112"/>
  <c r="K112"/>
  <c r="K111" s="1"/>
  <c r="L111"/>
  <c r="G111"/>
  <c r="N111"/>
  <c r="D101"/>
  <c r="D102"/>
  <c r="K101"/>
  <c r="K102"/>
  <c r="J101"/>
  <c r="H101" s="1"/>
  <c r="J102"/>
  <c r="H102" s="1"/>
  <c r="E95"/>
  <c r="E94" s="1"/>
  <c r="G95"/>
  <c r="G94" s="1"/>
  <c r="I95"/>
  <c r="I94" s="1"/>
  <c r="L95"/>
  <c r="N95"/>
  <c r="J105"/>
  <c r="H105" s="1"/>
  <c r="J106"/>
  <c r="H106" s="1"/>
  <c r="J104"/>
  <c r="H104" s="1"/>
  <c r="D105"/>
  <c r="D106"/>
  <c r="D104"/>
  <c r="K97"/>
  <c r="K98"/>
  <c r="K99"/>
  <c r="K100"/>
  <c r="K96"/>
  <c r="J97"/>
  <c r="H97" s="1"/>
  <c r="J98"/>
  <c r="J99"/>
  <c r="H99" s="1"/>
  <c r="J100"/>
  <c r="H100" s="1"/>
  <c r="J96"/>
  <c r="H96" s="1"/>
  <c r="H98"/>
  <c r="D97"/>
  <c r="D98"/>
  <c r="D99"/>
  <c r="D100"/>
  <c r="D96"/>
  <c r="E91"/>
  <c r="I91"/>
  <c r="L91"/>
  <c r="I89"/>
  <c r="L89"/>
  <c r="N89"/>
  <c r="N88" s="1"/>
  <c r="E89"/>
  <c r="G89"/>
  <c r="J90"/>
  <c r="J89" s="1"/>
  <c r="J92"/>
  <c r="J91" s="1"/>
  <c r="J78"/>
  <c r="H78" s="1"/>
  <c r="J79"/>
  <c r="H79" s="1"/>
  <c r="J80"/>
  <c r="H80" s="1"/>
  <c r="J81"/>
  <c r="H81" s="1"/>
  <c r="J82"/>
  <c r="H82" s="1"/>
  <c r="J83"/>
  <c r="H83" s="1"/>
  <c r="J84"/>
  <c r="H84" s="1"/>
  <c r="J85"/>
  <c r="H85" s="1"/>
  <c r="J86"/>
  <c r="H86" s="1"/>
  <c r="J77"/>
  <c r="H77" s="1"/>
  <c r="K78"/>
  <c r="K79"/>
  <c r="K80"/>
  <c r="K81"/>
  <c r="K82"/>
  <c r="K83"/>
  <c r="K84"/>
  <c r="K85"/>
  <c r="K86"/>
  <c r="K77"/>
  <c r="E69"/>
  <c r="G76"/>
  <c r="G69" s="1"/>
  <c r="I69"/>
  <c r="L76"/>
  <c r="N76"/>
  <c r="D78"/>
  <c r="D79"/>
  <c r="D80"/>
  <c r="D81"/>
  <c r="D82"/>
  <c r="D83"/>
  <c r="D84"/>
  <c r="D85"/>
  <c r="D86"/>
  <c r="D77"/>
  <c r="P77"/>
  <c r="P85"/>
  <c r="P86"/>
  <c r="K71"/>
  <c r="K72"/>
  <c r="K73"/>
  <c r="K74"/>
  <c r="K75"/>
  <c r="K70"/>
  <c r="J71"/>
  <c r="H71" s="1"/>
  <c r="J72"/>
  <c r="H72" s="1"/>
  <c r="J73"/>
  <c r="H73" s="1"/>
  <c r="J74"/>
  <c r="H74" s="1"/>
  <c r="J75"/>
  <c r="H75" s="1"/>
  <c r="J70"/>
  <c r="D71"/>
  <c r="D72"/>
  <c r="D73"/>
  <c r="D74"/>
  <c r="D75"/>
  <c r="D70"/>
  <c r="P9"/>
  <c r="P11"/>
  <c r="P12"/>
  <c r="P13"/>
  <c r="P14"/>
  <c r="P15"/>
  <c r="P16"/>
  <c r="P20"/>
  <c r="P21"/>
  <c r="P22"/>
  <c r="P23"/>
  <c r="P30"/>
  <c r="P47"/>
  <c r="P58"/>
  <c r="P59"/>
  <c r="P60"/>
  <c r="P65"/>
  <c r="P181" l="1"/>
  <c r="L174"/>
  <c r="O102"/>
  <c r="H259"/>
  <c r="I226"/>
  <c r="L69"/>
  <c r="D111"/>
  <c r="O111" s="1"/>
  <c r="D259"/>
  <c r="O246"/>
  <c r="K95"/>
  <c r="K94" s="1"/>
  <c r="P259"/>
  <c r="E174"/>
  <c r="N174"/>
  <c r="K259"/>
  <c r="J259"/>
  <c r="O101"/>
  <c r="J111"/>
  <c r="O195"/>
  <c r="J191"/>
  <c r="J174" s="1"/>
  <c r="H174"/>
  <c r="K174"/>
  <c r="D174"/>
  <c r="P111"/>
  <c r="R89"/>
  <c r="L94"/>
  <c r="P95"/>
  <c r="N94"/>
  <c r="I88"/>
  <c r="H103"/>
  <c r="H92"/>
  <c r="H91" s="1"/>
  <c r="D103"/>
  <c r="J103"/>
  <c r="H95"/>
  <c r="D95"/>
  <c r="J95"/>
  <c r="H90"/>
  <c r="H89" s="1"/>
  <c r="J88"/>
  <c r="H70"/>
  <c r="D76"/>
  <c r="D69" s="1"/>
  <c r="N69"/>
  <c r="P76"/>
  <c r="J76"/>
  <c r="J69" s="1"/>
  <c r="H76"/>
  <c r="K76"/>
  <c r="K69" s="1"/>
  <c r="K54"/>
  <c r="J54"/>
  <c r="H54" s="1"/>
  <c r="D54"/>
  <c r="K56"/>
  <c r="K57"/>
  <c r="K58"/>
  <c r="K59"/>
  <c r="K60"/>
  <c r="K61"/>
  <c r="K62"/>
  <c r="K63"/>
  <c r="K64"/>
  <c r="K65"/>
  <c r="K66"/>
  <c r="K53"/>
  <c r="J56"/>
  <c r="H56" s="1"/>
  <c r="J57"/>
  <c r="H57" s="1"/>
  <c r="J58"/>
  <c r="H58" s="1"/>
  <c r="J59"/>
  <c r="H59" s="1"/>
  <c r="J60"/>
  <c r="H60" s="1"/>
  <c r="J61"/>
  <c r="H61" s="1"/>
  <c r="J62"/>
  <c r="H62" s="1"/>
  <c r="J63"/>
  <c r="H63" s="1"/>
  <c r="J64"/>
  <c r="H64" s="1"/>
  <c r="J65"/>
  <c r="H65" s="1"/>
  <c r="J66"/>
  <c r="H66" s="1"/>
  <c r="J53"/>
  <c r="H53" s="1"/>
  <c r="D56"/>
  <c r="D57"/>
  <c r="D58"/>
  <c r="D59"/>
  <c r="D60"/>
  <c r="D61"/>
  <c r="D62"/>
  <c r="D63"/>
  <c r="D64"/>
  <c r="D65"/>
  <c r="D66"/>
  <c r="D53"/>
  <c r="E52"/>
  <c r="I52"/>
  <c r="L52"/>
  <c r="N52"/>
  <c r="O69" l="1"/>
  <c r="R88"/>
  <c r="O259"/>
  <c r="P174"/>
  <c r="P69"/>
  <c r="I259"/>
  <c r="P94"/>
  <c r="O88"/>
  <c r="D52"/>
  <c r="O54"/>
  <c r="O174"/>
  <c r="D94"/>
  <c r="O94" s="1"/>
  <c r="J94"/>
  <c r="H94"/>
  <c r="H88"/>
  <c r="H69"/>
  <c r="P52"/>
  <c r="K52"/>
  <c r="J52"/>
  <c r="H52"/>
  <c r="N50"/>
  <c r="L50"/>
  <c r="I50"/>
  <c r="I49" s="1"/>
  <c r="G50"/>
  <c r="G49" s="1"/>
  <c r="E50"/>
  <c r="E49" s="1"/>
  <c r="K51"/>
  <c r="J51"/>
  <c r="J50" s="1"/>
  <c r="D51"/>
  <c r="K47"/>
  <c r="H47"/>
  <c r="D47"/>
  <c r="K45"/>
  <c r="K46"/>
  <c r="K44"/>
  <c r="J45"/>
  <c r="H45" s="1"/>
  <c r="J46"/>
  <c r="H46" s="1"/>
  <c r="J44"/>
  <c r="D45"/>
  <c r="D46"/>
  <c r="D44"/>
  <c r="D43" l="1"/>
  <c r="K43"/>
  <c r="H44"/>
  <c r="H43" s="1"/>
  <c r="J43"/>
  <c r="J49"/>
  <c r="H51"/>
  <c r="N49"/>
  <c r="P43"/>
  <c r="L49"/>
  <c r="D50"/>
  <c r="D49" s="1"/>
  <c r="K50"/>
  <c r="K49" s="1"/>
  <c r="H50"/>
  <c r="H49" s="1"/>
  <c r="O47"/>
  <c r="J35"/>
  <c r="H35" s="1"/>
  <c r="J36"/>
  <c r="H36" s="1"/>
  <c r="J37"/>
  <c r="H37" s="1"/>
  <c r="J39"/>
  <c r="H39" s="1"/>
  <c r="J40"/>
  <c r="H40" s="1"/>
  <c r="J41"/>
  <c r="H41" s="1"/>
  <c r="J42"/>
  <c r="H42" s="1"/>
  <c r="J34"/>
  <c r="H34" s="1"/>
  <c r="K35"/>
  <c r="K36"/>
  <c r="K37"/>
  <c r="K39"/>
  <c r="K40"/>
  <c r="K41"/>
  <c r="K42"/>
  <c r="K34"/>
  <c r="D35"/>
  <c r="D36"/>
  <c r="D37"/>
  <c r="D39"/>
  <c r="D40"/>
  <c r="D41"/>
  <c r="D42"/>
  <c r="D34"/>
  <c r="E33"/>
  <c r="G33"/>
  <c r="I33"/>
  <c r="L33"/>
  <c r="N33"/>
  <c r="J30"/>
  <c r="H30" s="1"/>
  <c r="J31"/>
  <c r="H31" s="1"/>
  <c r="J29"/>
  <c r="K30"/>
  <c r="K31"/>
  <c r="K29"/>
  <c r="H29"/>
  <c r="D30"/>
  <c r="D31"/>
  <c r="D29"/>
  <c r="E28"/>
  <c r="G28"/>
  <c r="I28"/>
  <c r="L28"/>
  <c r="N28"/>
  <c r="D27"/>
  <c r="K26"/>
  <c r="K27"/>
  <c r="K25"/>
  <c r="D26"/>
  <c r="D25"/>
  <c r="J26"/>
  <c r="H26" s="1"/>
  <c r="J27"/>
  <c r="H27" s="1"/>
  <c r="J25"/>
  <c r="H25" s="1"/>
  <c r="E24"/>
  <c r="I24"/>
  <c r="L24"/>
  <c r="N24"/>
  <c r="E8"/>
  <c r="G8"/>
  <c r="I8"/>
  <c r="L8"/>
  <c r="N8"/>
  <c r="H22"/>
  <c r="H23"/>
  <c r="K22"/>
  <c r="K23"/>
  <c r="D22"/>
  <c r="D23"/>
  <c r="H20"/>
  <c r="K20"/>
  <c r="D20"/>
  <c r="H19"/>
  <c r="H21"/>
  <c r="K19"/>
  <c r="K21"/>
  <c r="D19"/>
  <c r="D21"/>
  <c r="H9"/>
  <c r="H12"/>
  <c r="H13"/>
  <c r="H14"/>
  <c r="H16"/>
  <c r="H17"/>
  <c r="H10"/>
  <c r="H11"/>
  <c r="K10"/>
  <c r="K11"/>
  <c r="K12"/>
  <c r="K13"/>
  <c r="K14"/>
  <c r="K15"/>
  <c r="K16"/>
  <c r="K17"/>
  <c r="K9"/>
  <c r="D10"/>
  <c r="D11"/>
  <c r="D12"/>
  <c r="D13"/>
  <c r="D14"/>
  <c r="D15"/>
  <c r="D16"/>
  <c r="D17"/>
  <c r="D9"/>
  <c r="N7" l="1"/>
  <c r="N5" s="1"/>
  <c r="I7"/>
  <c r="I5" s="1"/>
  <c r="E7"/>
  <c r="E5" s="1"/>
  <c r="L7"/>
  <c r="G7"/>
  <c r="G5" s="1"/>
  <c r="O21"/>
  <c r="O20"/>
  <c r="O23"/>
  <c r="P28"/>
  <c r="H28"/>
  <c r="J28"/>
  <c r="P49"/>
  <c r="P8"/>
  <c r="J24"/>
  <c r="O19"/>
  <c r="O49"/>
  <c r="K28"/>
  <c r="O11"/>
  <c r="K8"/>
  <c r="J8"/>
  <c r="J33"/>
  <c r="K33"/>
  <c r="H33"/>
  <c r="D33"/>
  <c r="D28"/>
  <c r="D8"/>
  <c r="H24"/>
  <c r="K24"/>
  <c r="D24"/>
  <c r="O22"/>
  <c r="H15"/>
  <c r="H8" s="1"/>
  <c r="D7" l="1"/>
  <c r="D5" s="1"/>
  <c r="L5"/>
  <c r="K7"/>
  <c r="K5" s="1"/>
  <c r="H7"/>
  <c r="H5" s="1"/>
  <c r="J7"/>
  <c r="J5" s="1"/>
  <c r="P7"/>
  <c r="E67"/>
  <c r="I67"/>
  <c r="G67"/>
  <c r="N67"/>
  <c r="L67"/>
  <c r="I6" i="35"/>
  <c r="I7" s="1"/>
  <c r="I8" s="1"/>
  <c r="G7"/>
  <c r="G8" s="1"/>
  <c r="F7"/>
  <c r="F8" s="1"/>
  <c r="E7"/>
  <c r="K7" s="1"/>
  <c r="D7"/>
  <c r="D8" s="1"/>
  <c r="K6"/>
  <c r="H6"/>
  <c r="H7" s="1"/>
  <c r="H8" s="1"/>
  <c r="P5" i="33" l="1"/>
  <c r="O5"/>
  <c r="P67"/>
  <c r="O7"/>
  <c r="J67"/>
  <c r="D67"/>
  <c r="H67"/>
  <c r="K67"/>
  <c r="E8" i="35"/>
  <c r="K8" s="1"/>
  <c r="O67" i="33" l="1"/>
  <c r="O57"/>
  <c r="O58"/>
  <c r="O59"/>
  <c r="O60"/>
  <c r="O61"/>
  <c r="O62"/>
  <c r="O63"/>
  <c r="O64"/>
  <c r="O65"/>
  <c r="O66"/>
  <c r="O53"/>
  <c r="O218" l="1"/>
  <c r="O219"/>
  <c r="O220"/>
  <c r="O221"/>
  <c r="O109"/>
  <c r="O41" l="1"/>
  <c r="O42"/>
  <c r="O224" l="1"/>
  <c r="O225"/>
  <c r="O251" l="1"/>
  <c r="O10"/>
  <c r="O105" l="1"/>
  <c r="O240"/>
  <c r="O141"/>
  <c r="O142"/>
  <c r="O143"/>
  <c r="O140"/>
  <c r="O254" l="1"/>
  <c r="O228"/>
  <c r="O227" l="1"/>
  <c r="O223"/>
  <c r="O213"/>
  <c r="O214"/>
  <c r="O216"/>
  <c r="O204"/>
  <c r="O205"/>
  <c r="O206"/>
  <c r="O207"/>
  <c r="O208"/>
  <c r="O209"/>
  <c r="O197"/>
  <c r="O198"/>
  <c r="O203"/>
  <c r="O210"/>
  <c r="O211"/>
  <c r="O212"/>
  <c r="O192"/>
  <c r="O193"/>
  <c r="O183"/>
  <c r="O184"/>
  <c r="O185"/>
  <c r="O186"/>
  <c r="O187"/>
  <c r="O188"/>
  <c r="O190"/>
  <c r="O230" l="1"/>
  <c r="O253"/>
  <c r="O247"/>
  <c r="O202"/>
  <c r="O191"/>
  <c r="O182"/>
  <c r="O181"/>
  <c r="O175"/>
  <c r="O176"/>
  <c r="O177"/>
  <c r="O178"/>
  <c r="O179"/>
  <c r="O171"/>
  <c r="O172"/>
  <c r="O159"/>
  <c r="O163"/>
  <c r="O164"/>
  <c r="O165"/>
  <c r="O170"/>
  <c r="O157"/>
  <c r="O162" l="1"/>
  <c r="O158"/>
  <c r="O169"/>
  <c r="O144"/>
  <c r="O145"/>
  <c r="O138"/>
  <c r="O139"/>
  <c r="O128"/>
  <c r="O122"/>
  <c r="O113"/>
  <c r="O107"/>
  <c r="O106"/>
  <c r="O100"/>
  <c r="O97"/>
  <c r="O98"/>
  <c r="O99"/>
  <c r="O103" l="1"/>
  <c r="O121"/>
  <c r="O112"/>
  <c r="O95"/>
  <c r="O90"/>
  <c r="O89" l="1"/>
  <c r="O86"/>
  <c r="O84"/>
  <c r="O85"/>
  <c r="O77"/>
  <c r="O78"/>
  <c r="O79"/>
  <c r="O80"/>
  <c r="O82"/>
  <c r="O83"/>
  <c r="O56"/>
  <c r="O8"/>
  <c r="O34"/>
  <c r="O35"/>
  <c r="O36"/>
  <c r="O37"/>
  <c r="O52" l="1"/>
  <c r="O24" l="1"/>
  <c r="O17"/>
  <c r="O25"/>
  <c r="O26"/>
  <c r="O27"/>
  <c r="O28"/>
  <c r="O29"/>
  <c r="O30"/>
  <c r="O31"/>
  <c r="O33"/>
  <c r="O39"/>
  <c r="O16"/>
  <c r="O15"/>
  <c r="O14"/>
  <c r="O13"/>
  <c r="O9"/>
  <c r="O12"/>
  <c r="O258"/>
  <c r="O257"/>
  <c r="O250"/>
  <c r="O249"/>
  <c r="O245"/>
  <c r="O244"/>
  <c r="O242"/>
  <c r="O241"/>
  <c r="O239"/>
  <c r="O237"/>
  <c r="O235"/>
  <c r="O231"/>
  <c r="O137"/>
  <c r="O132"/>
  <c r="O131"/>
  <c r="O130"/>
  <c r="O129"/>
  <c r="O127"/>
  <c r="O126"/>
  <c r="O116"/>
  <c r="O115"/>
  <c r="O114"/>
  <c r="O108"/>
  <c r="O104"/>
  <c r="O96"/>
  <c r="O92"/>
  <c r="O81"/>
  <c r="O76"/>
  <c r="O75"/>
  <c r="O74"/>
  <c r="O73"/>
  <c r="O72"/>
  <c r="O71"/>
  <c r="O70"/>
  <c r="O51"/>
  <c r="O46"/>
  <c r="O45"/>
  <c r="O40"/>
  <c r="O233" l="1"/>
  <c r="O236"/>
  <c r="O232"/>
  <c r="O43"/>
  <c r="O44"/>
  <c r="O50"/>
  <c r="O248"/>
  <c r="O234"/>
  <c r="O196" l="1"/>
</calcChain>
</file>

<file path=xl/sharedStrings.xml><?xml version="1.0" encoding="utf-8"?>
<sst xmlns="http://schemas.openxmlformats.org/spreadsheetml/2006/main" count="692" uniqueCount="457">
  <si>
    <t>Канализационно- очистные сооружения производительностью 50 000 м3/сутки в городе Нефтеюганске</t>
  </si>
  <si>
    <t>№ п/п</t>
  </si>
  <si>
    <t>Наименование программы</t>
  </si>
  <si>
    <t>Запланированные мероприятия</t>
  </si>
  <si>
    <t>ДГС</t>
  </si>
  <si>
    <t>ДЖКХ</t>
  </si>
  <si>
    <t>Итого по программе 1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</si>
  <si>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</si>
  <si>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</si>
  <si>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</si>
  <si>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</si>
  <si>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</si>
  <si>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</si>
  <si>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</si>
  <si>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</si>
  <si>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</si>
  <si>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</si>
  <si>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</si>
  <si>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</si>
  <si>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</si>
  <si>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</si>
  <si>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</si>
  <si>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</si>
  <si>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</si>
  <si>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</si>
  <si>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</si>
  <si>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</si>
  <si>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</si>
  <si>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</si>
  <si>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</si>
  <si>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</si>
  <si>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</si>
  <si>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</si>
  <si>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</si>
  <si>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</si>
  <si>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</si>
  <si>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</si>
  <si>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</si>
  <si>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</si>
  <si>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</si>
  <si>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</si>
  <si>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</si>
  <si>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</si>
  <si>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</si>
  <si>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</si>
  <si>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</si>
  <si>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</si>
  <si>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Отчет об исполнении сетевого плана-графика на 2014 год по реализации программ муниципального образования город Нефтеюганск и программ Ханты-Мансийского автономного округа - Югры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</si>
  <si>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</si>
  <si>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</si>
  <si>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</si>
  <si>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</si>
  <si>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</si>
  <si>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</si>
  <si>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</si>
  <si>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</si>
  <si>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</si>
  <si>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</si>
  <si>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</si>
  <si>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</si>
  <si>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</si>
  <si>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</si>
  <si>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</si>
  <si>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</si>
  <si>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</si>
  <si>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</si>
  <si>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</si>
  <si>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</si>
  <si>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</si>
  <si>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</si>
  <si>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</si>
  <si>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</si>
  <si>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</si>
  <si>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</si>
  <si>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</si>
  <si>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</si>
  <si>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</si>
  <si>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</si>
  <si>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</si>
  <si>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</si>
  <si>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</si>
  <si>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</si>
  <si>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</si>
  <si>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</si>
  <si>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</si>
  <si>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</si>
  <si>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</si>
  <si>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</si>
  <si>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</si>
  <si>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</si>
  <si>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</si>
  <si>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</si>
  <si>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</si>
  <si>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</si>
  <si>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</si>
  <si>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</si>
  <si>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</si>
  <si>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</si>
  <si>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</si>
  <si>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</si>
  <si>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</si>
  <si>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</si>
  <si>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</si>
  <si>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</si>
  <si>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</si>
  <si>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</si>
  <si>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</si>
  <si>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</si>
  <si>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</si>
  <si>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</si>
  <si>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</si>
  <si>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</si>
  <si>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</si>
  <si>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</si>
  <si>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</si>
  <si>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</si>
  <si>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</si>
  <si>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</si>
  <si>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</si>
  <si>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</si>
  <si>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</si>
  <si>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</si>
  <si>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</si>
  <si>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</si>
  <si>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</si>
  <si>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</si>
  <si>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</si>
  <si>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</si>
  <si>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</si>
  <si>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</si>
  <si>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</si>
  <si>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</si>
  <si>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</si>
  <si>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</si>
  <si>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</si>
  <si>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</si>
  <si>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</si>
  <si>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</si>
  <si>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</si>
  <si>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</si>
  <si>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</si>
  <si>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</si>
  <si>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</si>
  <si>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</si>
  <si>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</si>
  <si>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</si>
  <si>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</si>
  <si>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</si>
  <si>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</si>
  <si>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</si>
  <si>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</si>
  <si>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</si>
  <si>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</si>
  <si>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</si>
  <si>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</si>
  <si>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</si>
  <si>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</si>
  <si>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</si>
  <si>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</si>
  <si>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</si>
  <si>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</si>
  <si>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</si>
  <si>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</si>
  <si>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8.2.1</t>
  </si>
  <si>
    <t>Подпрограмма "Развитие информационной системы управления муниципальными финансами города Нефтеюганска"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</si>
  <si>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</si>
  <si>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</si>
  <si>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</si>
  <si>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</si>
  <si>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</si>
  <si>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</si>
  <si>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</si>
  <si>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</si>
  <si>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</si>
  <si>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</si>
  <si>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</si>
  <si>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</si>
  <si>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</si>
  <si>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</si>
  <si>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</si>
  <si>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</si>
  <si>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</si>
  <si>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</si>
  <si>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</si>
  <si>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</si>
  <si>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</si>
  <si>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</si>
  <si>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</si>
  <si>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</si>
  <si>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</si>
  <si>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</si>
  <si>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</si>
  <si>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</si>
  <si>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</si>
  <si>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</si>
  <si>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</si>
  <si>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</si>
  <si>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</si>
  <si>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</si>
  <si>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</si>
  <si>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</si>
  <si>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</si>
  <si>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</si>
  <si>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</si>
  <si>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</si>
  <si>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</si>
  <si>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</si>
  <si>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</si>
  <si>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</si>
  <si>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</si>
  <si>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</si>
  <si>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</si>
  <si>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</si>
  <si>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</si>
  <si>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</si>
  <si>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</si>
  <si>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</si>
  <si>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</si>
  <si>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</si>
  <si>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</si>
  <si>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</si>
  <si>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</si>
  <si>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</si>
  <si>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</si>
  <si>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</si>
  <si>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</si>
  <si>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</si>
  <si>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</si>
  <si>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</si>
  <si>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</si>
  <si>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</si>
  <si>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</si>
  <si>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</si>
  <si>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</si>
  <si>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</si>
  <si>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</si>
  <si>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</si>
  <si>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</si>
  <si>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</si>
  <si>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</si>
  <si>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</si>
  <si>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% исполнения к плану 9 месяцев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</si>
  <si>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</si>
  <si>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</si>
  <si>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</si>
  <si>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</si>
  <si>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</si>
  <si>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</si>
  <si>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Кассовый расход на 04.09.2014 (рублей)</t>
  </si>
  <si>
    <t>Причины низкого исполнения</t>
  </si>
  <si>
    <t>Ожидаемое исполнение плана за 9 месяцев 2014 года (руб.)</t>
  </si>
  <si>
    <t>Ожидаемое исполнение плана за 9 месяцев 2014 года ,  %</t>
  </si>
  <si>
    <t>Информирование населения о деятельности органов местного самоуправления муниципального образования город  Нефтеюганск на 2014год</t>
  </si>
  <si>
    <t>Реализация мероприятий в рамках ведомственной целевой программы "Информирование населения о деятельности органов местного самоуправления муниципального образования город  Нефтеюганск на 2014год"</t>
  </si>
  <si>
    <t>Дума города</t>
  </si>
  <si>
    <t>ВСЕГО</t>
  </si>
  <si>
    <t xml:space="preserve">  план на 9 месяцев 2014г</t>
  </si>
  <si>
    <t>план на 4 квартал 2014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</si>
  <si>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</si>
  <si>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</si>
  <si>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</si>
  <si>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</si>
  <si>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</si>
  <si>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</si>
  <si>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</si>
  <si>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</si>
  <si>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</si>
  <si>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</si>
  <si>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</si>
  <si>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</si>
  <si>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</si>
  <si>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</si>
  <si>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</si>
  <si>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</si>
  <si>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</si>
  <si>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</si>
  <si>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</si>
  <si>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</si>
  <si>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</si>
  <si>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</si>
  <si>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</si>
  <si>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</si>
  <si>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</si>
  <si>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</si>
  <si>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</si>
  <si>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</si>
  <si>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</si>
  <si>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</si>
  <si>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</si>
  <si>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</si>
  <si>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</si>
  <si>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</si>
  <si>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</si>
  <si>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</si>
  <si>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</si>
  <si>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</si>
  <si>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</si>
  <si>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</si>
  <si>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</si>
  <si>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</si>
  <si>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</si>
  <si>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</si>
  <si>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</si>
  <si>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4</t>
  </si>
  <si>
    <t>4.1</t>
  </si>
  <si>
    <t>4.1.1</t>
  </si>
  <si>
    <t>4.2</t>
  </si>
  <si>
    <t>4.2.1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</si>
  <si>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</si>
  <si>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</si>
  <si>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</si>
  <si>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</si>
  <si>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</si>
  <si>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</si>
  <si>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</si>
  <si>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</si>
  <si>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</si>
  <si>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</si>
  <si>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</si>
  <si>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</si>
  <si>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</si>
  <si>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</si>
  <si>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</si>
  <si>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</si>
  <si>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</si>
  <si>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</si>
  <si>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</si>
  <si>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</si>
  <si>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</si>
  <si>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</si>
  <si>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</si>
  <si>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</si>
  <si>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</si>
  <si>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</si>
  <si>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</si>
  <si>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</si>
  <si>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</si>
  <si>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</si>
  <si>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</si>
  <si>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</si>
  <si>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</si>
  <si>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</si>
  <si>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</si>
  <si>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</si>
  <si>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</si>
  <si>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</si>
  <si>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</si>
  <si>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</si>
  <si>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</si>
  <si>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</si>
  <si>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</si>
  <si>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</si>
  <si>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</si>
  <si>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</si>
  <si>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</si>
  <si>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</si>
  <si>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</si>
  <si>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</si>
  <si>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</si>
  <si>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</si>
  <si>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</si>
  <si>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</si>
  <si>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</si>
  <si>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</si>
  <si>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</si>
  <si>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</si>
  <si>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</si>
  <si>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</si>
  <si>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</si>
  <si>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</si>
  <si>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</si>
  <si>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</si>
  <si>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</si>
  <si>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</si>
  <si>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</si>
  <si>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</si>
  <si>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</si>
  <si>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</si>
  <si>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</si>
  <si>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</si>
  <si>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</si>
  <si>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</si>
  <si>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</si>
  <si>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</si>
  <si>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</si>
  <si>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</si>
  <si>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</si>
  <si>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</si>
  <si>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</si>
  <si>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</si>
  <si>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</si>
  <si>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</si>
  <si>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</si>
  <si>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</si>
  <si>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</si>
  <si>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</si>
  <si>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</si>
  <si>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</si>
  <si>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</si>
  <si>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</si>
  <si>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</si>
  <si>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</si>
  <si>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</si>
  <si>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</si>
  <si>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</si>
  <si>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</si>
  <si>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</si>
  <si>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</si>
  <si>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</si>
  <si>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</si>
  <si>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</si>
  <si>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</si>
  <si>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</si>
  <si>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</si>
  <si>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</si>
  <si>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</si>
  <si>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</si>
  <si>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</si>
  <si>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</si>
  <si>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</si>
  <si>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</si>
  <si>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</si>
  <si>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</si>
  <si>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</si>
  <si>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</si>
  <si>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</si>
  <si>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</si>
  <si>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</si>
  <si>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</si>
  <si>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</si>
  <si>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</si>
  <si>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</si>
  <si>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</si>
  <si>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</si>
  <si>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</si>
  <si>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r>
      <t xml:space="preserve">ПЛАН  на 2014 год               </t>
    </r>
    <r>
      <rPr>
        <sz val="14"/>
        <color indexed="8"/>
        <rFont val="Times New Roman"/>
        <family val="1"/>
        <charset val="204"/>
      </rPr>
      <t xml:space="preserve">                     (рублей)</t>
    </r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</si>
  <si>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</si>
  <si>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</si>
  <si>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</si>
  <si>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</si>
  <si>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</si>
  <si>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</si>
  <si>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</si>
  <si>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</si>
  <si>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</si>
  <si>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</si>
  <si>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ПЛАН  на 2018 год (рублей)</t>
  </si>
  <si>
    <t>федеральный бюджет</t>
  </si>
  <si>
    <t>Основные мероприятия</t>
  </si>
  <si>
    <t>Наименование программы, подпрограммы</t>
  </si>
  <si>
    <t>Развитие материально-технической базы</t>
  </si>
  <si>
    <t>Отчет о ходе исполнения комплексного плана (сетевого графика) на 01.11.2018 года по реализации  муниципальных  программ города Нефтеюганска</t>
  </si>
  <si>
    <t>Кассовый расход на 01.11.2018 (рублей)</t>
  </si>
  <si>
    <t>4.2.2</t>
  </si>
  <si>
    <t>Обеспечение деятельности департамента финансов</t>
  </si>
  <si>
    <t>Модернизация информационных баз департамента финансов администрации города</t>
  </si>
  <si>
    <t>Управление муниципальными финансами  города Нефтеюганска в 2014-2020 годах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</si>
</sst>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"/>
    <numFmt numFmtId="165" formatCode="#,##0.00_ ;\-#,##0.00\ "/>
    <numFmt numFmtId="166" formatCode="#,##0.0"/>
  </numFmts>
  <fonts count="13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51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165" fontId="7" fillId="2" borderId="1" xfId="2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2" fontId="1" fillId="0" borderId="1" xfId="2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left" vertical="center" wrapText="1"/>
    </xf>
    <xf numFmtId="49" fontId="7" fillId="0" borderId="10" xfId="0" applyNumberFormat="1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/>
    </xf>
    <xf numFmtId="164" fontId="8" fillId="0" borderId="10" xfId="0" applyNumberFormat="1" applyFont="1" applyFill="1" applyBorder="1" applyAlignment="1">
      <alignment horizontal="center" vertical="center" wrapText="1"/>
    </xf>
    <xf numFmtId="166" fontId="8" fillId="0" borderId="10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166" fontId="7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10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8" fillId="0" borderId="1" xfId="2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10" xfId="0" applyNumberFormat="1" applyFont="1" applyFill="1" applyBorder="1" applyAlignment="1">
      <alignment horizontal="center" vertical="center" wrapText="1"/>
    </xf>
    <xf numFmtId="164" fontId="7" fillId="0" borderId="10" xfId="0" applyNumberFormat="1" applyFont="1" applyFill="1" applyBorder="1" applyAlignment="1">
      <alignment horizontal="center" vertical="center" wrapText="1"/>
    </xf>
    <xf numFmtId="4" fontId="5" fillId="0" borderId="12" xfId="0" applyNumberFormat="1" applyFont="1" applyFill="1" applyBorder="1" applyAlignment="1">
      <alignment horizontal="center" vertical="center" wrapText="1"/>
    </xf>
    <xf numFmtId="166" fontId="5" fillId="0" borderId="12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1" fontId="12" fillId="0" borderId="13" xfId="0" applyNumberFormat="1" applyFont="1" applyFill="1" applyBorder="1" applyAlignment="1">
      <alignment horizontal="left" vertical="center"/>
    </xf>
    <xf numFmtId="1" fontId="12" fillId="0" borderId="14" xfId="0" applyNumberFormat="1" applyFont="1" applyFill="1" applyBorder="1" applyAlignment="1">
      <alignment horizontal="left" vertical="center"/>
    </xf>
    <xf numFmtId="1" fontId="12" fillId="0" borderId="15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0" fillId="0" borderId="4" xfId="0" applyBorder="1"/>
    <xf numFmtId="49" fontId="1" fillId="0" borderId="9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wrapText="1"/>
    </xf>
    <xf numFmtId="49" fontId="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>
      <alignment horizontal="center" vertical="center" wrapText="1"/>
    </xf>
    <xf numFmtId="2" fontId="9" fillId="0" borderId="7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21"/>
  <sheetViews>
    <sheetView tabSelected="1" zoomScale="70" zoomScaleNormal="70" zoomScaleSheetLayoutView="70" zoomScalePageLayoutView="80" workbookViewId="0">
      <selection activeCell="B267" sqref="B267"/>
    </sheetView>
  </sheetViews>
  <sheetFormatPr defaultColWidth="9.140625" defaultRowHeight="18.75"/>
  <cols>
    <col min="1" max="1" width="9.7109375" style="9" customWidth="1"/>
    <col min="2" max="2" width="71.140625" style="4" customWidth="1"/>
    <col min="3" max="3" width="14" style="4" customWidth="1"/>
    <col min="4" max="4" width="20" style="4" customWidth="1"/>
    <col min="5" max="5" width="11" style="4" customWidth="1"/>
    <col min="6" max="6" width="9.85546875" style="4" customWidth="1"/>
    <col min="7" max="7" width="19.28515625" style="4" customWidth="1"/>
    <col min="8" max="8" width="22" style="4" hidden="1" customWidth="1"/>
    <col min="9" max="9" width="21" style="4" hidden="1" customWidth="1"/>
    <col min="10" max="10" width="24.42578125" style="4" hidden="1" customWidth="1"/>
    <col min="11" max="11" width="20.85546875" style="7" customWidth="1"/>
    <col min="12" max="12" width="10.7109375" style="7" customWidth="1"/>
    <col min="13" max="13" width="12.42578125" style="7" customWidth="1"/>
    <col min="14" max="14" width="17.140625" style="7" customWidth="1"/>
    <col min="15" max="15" width="9.85546875" style="8" customWidth="1"/>
    <col min="16" max="16" width="9.42578125" style="8" customWidth="1"/>
    <col min="17" max="17" width="10.85546875" style="8" customWidth="1"/>
    <col min="18" max="18" width="13.7109375" style="8" customWidth="1"/>
    <col min="19" max="16384" width="9.140625" style="4"/>
  </cols>
  <sheetData>
    <row r="1" spans="1:18" s="5" customFormat="1" ht="62.25" customHeight="1">
      <c r="A1" s="121" t="s">
        <v>451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</row>
    <row r="2" spans="1:18" s="1" customFormat="1" ht="36" customHeight="1">
      <c r="A2" s="123" t="s">
        <v>1</v>
      </c>
      <c r="B2" s="79" t="s">
        <v>449</v>
      </c>
      <c r="C2" s="125" t="s">
        <v>105</v>
      </c>
      <c r="D2" s="127" t="s">
        <v>446</v>
      </c>
      <c r="E2" s="127"/>
      <c r="F2" s="127"/>
      <c r="G2" s="127"/>
      <c r="H2" s="127" t="s">
        <v>443</v>
      </c>
      <c r="I2" s="127"/>
      <c r="J2" s="127"/>
      <c r="K2" s="128" t="s">
        <v>452</v>
      </c>
      <c r="L2" s="128"/>
      <c r="M2" s="128"/>
      <c r="N2" s="128"/>
      <c r="O2" s="129" t="s">
        <v>35</v>
      </c>
      <c r="P2" s="130"/>
      <c r="Q2" s="130"/>
      <c r="R2" s="131"/>
    </row>
    <row r="3" spans="1:18" s="1" customFormat="1" ht="82.5" customHeight="1">
      <c r="A3" s="124"/>
      <c r="B3" s="89" t="s">
        <v>448</v>
      </c>
      <c r="C3" s="126"/>
      <c r="D3" s="83" t="s">
        <v>261</v>
      </c>
      <c r="E3" s="83" t="s">
        <v>262</v>
      </c>
      <c r="F3" s="83" t="s">
        <v>447</v>
      </c>
      <c r="G3" s="83" t="s">
        <v>263</v>
      </c>
      <c r="H3" s="83" t="s">
        <v>261</v>
      </c>
      <c r="I3" s="83" t="s">
        <v>262</v>
      </c>
      <c r="J3" s="83" t="s">
        <v>263</v>
      </c>
      <c r="K3" s="83" t="s">
        <v>261</v>
      </c>
      <c r="L3" s="83" t="s">
        <v>262</v>
      </c>
      <c r="M3" s="83" t="s">
        <v>447</v>
      </c>
      <c r="N3" s="83" t="s">
        <v>263</v>
      </c>
      <c r="O3" s="84" t="s">
        <v>261</v>
      </c>
      <c r="P3" s="84" t="s">
        <v>262</v>
      </c>
      <c r="Q3" s="84" t="s">
        <v>447</v>
      </c>
      <c r="R3" s="83" t="s">
        <v>263</v>
      </c>
    </row>
    <row r="4" spans="1:18" s="1" customFormat="1" ht="21.75" customHeight="1">
      <c r="A4" s="82" t="s">
        <v>13</v>
      </c>
      <c r="B4" s="80">
        <v>2</v>
      </c>
      <c r="C4" s="81">
        <v>3</v>
      </c>
      <c r="D4" s="81">
        <v>4</v>
      </c>
      <c r="E4" s="80">
        <v>5</v>
      </c>
      <c r="F4" s="80">
        <v>6</v>
      </c>
      <c r="G4" s="81">
        <v>7</v>
      </c>
      <c r="H4" s="81">
        <v>7</v>
      </c>
      <c r="I4" s="80">
        <v>8</v>
      </c>
      <c r="J4" s="81">
        <v>9</v>
      </c>
      <c r="K4" s="81">
        <v>8</v>
      </c>
      <c r="L4" s="80">
        <v>9</v>
      </c>
      <c r="M4" s="80">
        <v>10</v>
      </c>
      <c r="N4" s="81">
        <v>11</v>
      </c>
      <c r="O4" s="81">
        <v>12</v>
      </c>
      <c r="P4" s="81">
        <v>13</v>
      </c>
      <c r="Q4" s="81">
        <v>14</v>
      </c>
      <c r="R4" s="81">
        <v>15</v>
      </c>
    </row>
    <row r="5" spans="1:18" s="2" customFormat="1" ht="33.75" hidden="1" customHeight="1">
      <c r="A5" s="118" t="s">
        <v>264</v>
      </c>
      <c r="B5" s="119"/>
      <c r="C5" s="120"/>
      <c r="D5" s="85">
        <f>D7+D49+D69+D88+D94+D111+D174+D195+D222+D226+D238+D243+D246+D256+D124+D260</f>
        <v>7482715058</v>
      </c>
      <c r="E5" s="85">
        <f>E7+E49+E69+E88+E94+E111+E174+E195+E222+E226+E238+E243+E246+E256+E124+E260</f>
        <v>3634704616</v>
      </c>
      <c r="F5" s="85"/>
      <c r="G5" s="85">
        <f t="shared" ref="G5:L5" si="0">G7+G49+G69+G88+G94+G111+G174+G195+G222+G226+G238+G243+G246+G256+G124+G260</f>
        <v>3857674342</v>
      </c>
      <c r="H5" s="85" t="e">
        <f t="shared" si="0"/>
        <v>#REF!</v>
      </c>
      <c r="I5" s="85" t="e">
        <f t="shared" si="0"/>
        <v>#REF!</v>
      </c>
      <c r="J5" s="85" t="e">
        <f t="shared" si="0"/>
        <v>#REF!</v>
      </c>
      <c r="K5" s="85">
        <f t="shared" si="0"/>
        <v>5375068134.5900002</v>
      </c>
      <c r="L5" s="85">
        <f t="shared" si="0"/>
        <v>2752967457.7800007</v>
      </c>
      <c r="M5" s="85"/>
      <c r="N5" s="85">
        <f>N7+N49+N69+N88+N94+N111+N174+N195+N222+N226+N238+N243+N246+N256+N124+N260</f>
        <v>2621757884.8099999</v>
      </c>
      <c r="O5" s="86">
        <f>K5/D5*100</f>
        <v>71.83312598337352</v>
      </c>
      <c r="P5" s="86">
        <f>L5/E5*100</f>
        <v>75.741160524060604</v>
      </c>
      <c r="Q5" s="86"/>
      <c r="R5" s="86"/>
    </row>
    <row r="6" spans="1:18" s="1" customFormat="1" ht="28.5" hidden="1" customHeight="1">
      <c r="A6" s="117" t="s">
        <v>15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</row>
    <row r="7" spans="1:18" s="2" customFormat="1" ht="48" hidden="1" customHeight="1">
      <c r="A7" s="23">
        <v>1</v>
      </c>
      <c r="B7" s="115" t="s">
        <v>34</v>
      </c>
      <c r="C7" s="115"/>
      <c r="D7" s="20">
        <f>D8+D24+D28+D33+D43</f>
        <v>1298643460</v>
      </c>
      <c r="E7" s="20">
        <f t="shared" ref="E7:N7" si="1">E8+E24+E28+E33+E43</f>
        <v>445787322</v>
      </c>
      <c r="F7" s="20"/>
      <c r="G7" s="20">
        <f t="shared" si="1"/>
        <v>852856138</v>
      </c>
      <c r="H7" s="20">
        <f t="shared" si="1"/>
        <v>645289666.17999995</v>
      </c>
      <c r="I7" s="20">
        <f t="shared" si="1"/>
        <v>288832985.84999996</v>
      </c>
      <c r="J7" s="20">
        <f t="shared" si="1"/>
        <v>356456680.33000004</v>
      </c>
      <c r="K7" s="20">
        <f t="shared" si="1"/>
        <v>636656700.47000003</v>
      </c>
      <c r="L7" s="20">
        <f t="shared" si="1"/>
        <v>280200020.13999999</v>
      </c>
      <c r="M7" s="20"/>
      <c r="N7" s="20">
        <f t="shared" si="1"/>
        <v>356456680.33000004</v>
      </c>
      <c r="O7" s="25">
        <f t="shared" ref="O7:P9" si="2">K7/D7*100</f>
        <v>49.024749292619546</v>
      </c>
      <c r="P7" s="25">
        <f t="shared" si="2"/>
        <v>62.855089481436622</v>
      </c>
      <c r="Q7" s="25"/>
      <c r="R7" s="25"/>
    </row>
    <row r="8" spans="1:18" s="1" customFormat="1" ht="43.5" hidden="1" customHeight="1">
      <c r="A8" s="23" t="s">
        <v>22</v>
      </c>
      <c r="B8" s="75" t="s">
        <v>109</v>
      </c>
      <c r="C8" s="74"/>
      <c r="D8" s="24">
        <f t="shared" ref="D8:N8" si="3">SUM(D9:D23)</f>
        <v>896200465</v>
      </c>
      <c r="E8" s="24">
        <f t="shared" si="3"/>
        <v>444871683</v>
      </c>
      <c r="F8" s="24"/>
      <c r="G8" s="24">
        <f t="shared" si="3"/>
        <v>451328782</v>
      </c>
      <c r="H8" s="24">
        <f t="shared" si="3"/>
        <v>397282973.16999996</v>
      </c>
      <c r="I8" s="24">
        <f t="shared" si="3"/>
        <v>288462735.84999996</v>
      </c>
      <c r="J8" s="24">
        <f t="shared" si="3"/>
        <v>108820237.31999999</v>
      </c>
      <c r="K8" s="24">
        <f t="shared" si="3"/>
        <v>389020257.46000004</v>
      </c>
      <c r="L8" s="24">
        <f t="shared" si="3"/>
        <v>280200020.13999999</v>
      </c>
      <c r="M8" s="24"/>
      <c r="N8" s="24">
        <f t="shared" si="3"/>
        <v>108820237.31999999</v>
      </c>
      <c r="O8" s="25">
        <f t="shared" si="2"/>
        <v>43.407727696280546</v>
      </c>
      <c r="P8" s="25">
        <f t="shared" si="2"/>
        <v>62.984458406178213</v>
      </c>
      <c r="Q8" s="25"/>
      <c r="R8" s="25"/>
    </row>
    <row r="9" spans="1:18" s="1" customFormat="1" ht="45.75" hidden="1" customHeight="1">
      <c r="A9" s="72" t="s">
        <v>57</v>
      </c>
      <c r="B9" s="76" t="s">
        <v>21</v>
      </c>
      <c r="C9" s="26" t="s">
        <v>4</v>
      </c>
      <c r="D9" s="63">
        <f t="shared" ref="D9:D23" si="4">E9+G9</f>
        <v>13759000</v>
      </c>
      <c r="E9" s="63">
        <v>13071000</v>
      </c>
      <c r="F9" s="63"/>
      <c r="G9" s="63">
        <v>688000</v>
      </c>
      <c r="H9" s="63">
        <f>I9+J9</f>
        <v>13758556.85</v>
      </c>
      <c r="I9" s="63">
        <v>13071000</v>
      </c>
      <c r="J9" s="63">
        <f>N9</f>
        <v>687556.85</v>
      </c>
      <c r="K9" s="63">
        <f>L9+N9</f>
        <v>13751137.08</v>
      </c>
      <c r="L9" s="63">
        <v>13063580.23</v>
      </c>
      <c r="M9" s="63"/>
      <c r="N9" s="63">
        <v>687556.85</v>
      </c>
      <c r="O9" s="49">
        <f t="shared" si="2"/>
        <v>99.942852532887557</v>
      </c>
      <c r="P9" s="49">
        <f t="shared" si="2"/>
        <v>99.943234871088677</v>
      </c>
      <c r="Q9" s="49"/>
      <c r="R9" s="49"/>
    </row>
    <row r="10" spans="1:18" s="1" customFormat="1" ht="37.5" hidden="1">
      <c r="A10" s="72" t="s">
        <v>58</v>
      </c>
      <c r="B10" s="76" t="s">
        <v>238</v>
      </c>
      <c r="C10" s="26" t="s">
        <v>4</v>
      </c>
      <c r="D10" s="63">
        <f t="shared" si="4"/>
        <v>2721835</v>
      </c>
      <c r="E10" s="63">
        <v>0</v>
      </c>
      <c r="F10" s="63"/>
      <c r="G10" s="63">
        <v>2721835</v>
      </c>
      <c r="H10" s="63">
        <f t="shared" ref="H10:H23" si="5">I10+J10</f>
        <v>2721834.61</v>
      </c>
      <c r="I10" s="63">
        <v>0</v>
      </c>
      <c r="J10" s="63">
        <f t="shared" ref="J10:J23" si="6">N10</f>
        <v>2721834.61</v>
      </c>
      <c r="K10" s="63">
        <f t="shared" ref="K10:K23" si="7">L10+N10</f>
        <v>2721834.61</v>
      </c>
      <c r="L10" s="63">
        <v>0</v>
      </c>
      <c r="M10" s="63"/>
      <c r="N10" s="63">
        <v>2721834.61</v>
      </c>
      <c r="O10" s="49">
        <f t="shared" ref="O10:O26" si="8">K10/D10*100</f>
        <v>99.999985671431219</v>
      </c>
      <c r="P10" s="49">
        <v>0</v>
      </c>
      <c r="Q10" s="49"/>
      <c r="R10" s="49"/>
    </row>
    <row r="11" spans="1:18" s="1" customFormat="1" ht="55.5" hidden="1" customHeight="1">
      <c r="A11" s="72" t="s">
        <v>59</v>
      </c>
      <c r="B11" s="76" t="s">
        <v>0</v>
      </c>
      <c r="C11" s="26" t="s">
        <v>4</v>
      </c>
      <c r="D11" s="63">
        <f t="shared" si="4"/>
        <v>744762060</v>
      </c>
      <c r="E11" s="63">
        <v>311278000</v>
      </c>
      <c r="F11" s="63"/>
      <c r="G11" s="63">
        <v>433484060</v>
      </c>
      <c r="H11" s="63">
        <f t="shared" si="5"/>
        <v>329692009.38</v>
      </c>
      <c r="I11" s="63">
        <v>232500000</v>
      </c>
      <c r="J11" s="63">
        <f t="shared" si="6"/>
        <v>97192009.379999995</v>
      </c>
      <c r="K11" s="63">
        <f t="shared" si="7"/>
        <v>329192607.93000001</v>
      </c>
      <c r="L11" s="63">
        <v>232000598.55000001</v>
      </c>
      <c r="M11" s="63"/>
      <c r="N11" s="63">
        <v>97192009.379999995</v>
      </c>
      <c r="O11" s="49">
        <f t="shared" si="8"/>
        <v>44.201044281176195</v>
      </c>
      <c r="P11" s="49">
        <f t="shared" ref="P11:P16" si="9">L11/E11*100</f>
        <v>74.53164006129569</v>
      </c>
      <c r="Q11" s="49"/>
      <c r="R11" s="49"/>
    </row>
    <row r="12" spans="1:18" s="1" customFormat="1" ht="31.5" hidden="1" customHeight="1">
      <c r="A12" s="72" t="s">
        <v>110</v>
      </c>
      <c r="B12" s="76" t="s">
        <v>10</v>
      </c>
      <c r="C12" s="26" t="s">
        <v>4</v>
      </c>
      <c r="D12" s="63">
        <f t="shared" si="4"/>
        <v>117831260</v>
      </c>
      <c r="E12" s="63">
        <v>111079000</v>
      </c>
      <c r="F12" s="63"/>
      <c r="G12" s="63">
        <v>6752260</v>
      </c>
      <c r="H12" s="63">
        <f t="shared" si="5"/>
        <v>40132318.060000002</v>
      </c>
      <c r="I12" s="63">
        <f>30865000+7642862.03</f>
        <v>38507862.030000001</v>
      </c>
      <c r="J12" s="63">
        <f t="shared" si="6"/>
        <v>1624456.03</v>
      </c>
      <c r="K12" s="63">
        <f t="shared" si="7"/>
        <v>32489120.540000003</v>
      </c>
      <c r="L12" s="63">
        <v>30864664.510000002</v>
      </c>
      <c r="M12" s="63"/>
      <c r="N12" s="63">
        <v>1624456.03</v>
      </c>
      <c r="O12" s="49">
        <f t="shared" si="8"/>
        <v>27.572581791962509</v>
      </c>
      <c r="P12" s="49">
        <f t="shared" si="9"/>
        <v>27.786228278972626</v>
      </c>
      <c r="Q12" s="49"/>
      <c r="R12" s="49"/>
    </row>
    <row r="13" spans="1:18" s="1" customFormat="1" ht="62.25" hidden="1" customHeight="1">
      <c r="A13" s="72" t="s">
        <v>111</v>
      </c>
      <c r="B13" s="76" t="s">
        <v>106</v>
      </c>
      <c r="C13" s="26" t="s">
        <v>4</v>
      </c>
      <c r="D13" s="63">
        <f t="shared" si="4"/>
        <v>55141</v>
      </c>
      <c r="E13" s="63">
        <v>52384</v>
      </c>
      <c r="F13" s="63"/>
      <c r="G13" s="63">
        <v>2757</v>
      </c>
      <c r="H13" s="63">
        <f t="shared" si="5"/>
        <v>55140</v>
      </c>
      <c r="I13" s="63">
        <v>52383</v>
      </c>
      <c r="J13" s="63">
        <f t="shared" si="6"/>
        <v>2757</v>
      </c>
      <c r="K13" s="63">
        <f t="shared" si="7"/>
        <v>55140</v>
      </c>
      <c r="L13" s="63">
        <v>52383</v>
      </c>
      <c r="M13" s="63"/>
      <c r="N13" s="63">
        <v>2757</v>
      </c>
      <c r="O13" s="49">
        <f t="shared" si="8"/>
        <v>99.998186467419885</v>
      </c>
      <c r="P13" s="49">
        <f t="shared" si="9"/>
        <v>99.998091020158824</v>
      </c>
      <c r="Q13" s="49"/>
      <c r="R13" s="49"/>
    </row>
    <row r="14" spans="1:18" s="1" customFormat="1" ht="53.25" hidden="1" customHeight="1">
      <c r="A14" s="72" t="s">
        <v>112</v>
      </c>
      <c r="B14" s="76" t="s">
        <v>108</v>
      </c>
      <c r="C14" s="26" t="s">
        <v>4</v>
      </c>
      <c r="D14" s="63">
        <f t="shared" si="4"/>
        <v>1391157</v>
      </c>
      <c r="E14" s="63">
        <v>1321599</v>
      </c>
      <c r="F14" s="63"/>
      <c r="G14" s="63">
        <v>69558</v>
      </c>
      <c r="H14" s="63">
        <f t="shared" si="5"/>
        <v>1391156.9000000001</v>
      </c>
      <c r="I14" s="63">
        <f>1321597.82+1.3</f>
        <v>1321599.1200000001</v>
      </c>
      <c r="J14" s="63">
        <f t="shared" si="6"/>
        <v>69557.78</v>
      </c>
      <c r="K14" s="63">
        <f t="shared" si="7"/>
        <v>1391155.6</v>
      </c>
      <c r="L14" s="63">
        <v>1321597.82</v>
      </c>
      <c r="M14" s="63"/>
      <c r="N14" s="63">
        <v>69557.78</v>
      </c>
      <c r="O14" s="49">
        <f t="shared" si="8"/>
        <v>99.999899364342056</v>
      </c>
      <c r="P14" s="49">
        <f t="shared" si="9"/>
        <v>99.99991071421816</v>
      </c>
      <c r="Q14" s="49"/>
      <c r="R14" s="49"/>
    </row>
    <row r="15" spans="1:18" s="1" customFormat="1" ht="45.75" hidden="1" customHeight="1">
      <c r="A15" s="72" t="s">
        <v>113</v>
      </c>
      <c r="B15" s="76" t="s">
        <v>55</v>
      </c>
      <c r="C15" s="26" t="s">
        <v>4</v>
      </c>
      <c r="D15" s="63">
        <f t="shared" si="4"/>
        <v>1010180</v>
      </c>
      <c r="E15" s="63">
        <v>959680</v>
      </c>
      <c r="F15" s="63"/>
      <c r="G15" s="63">
        <v>50500</v>
      </c>
      <c r="H15" s="63">
        <f t="shared" si="5"/>
        <v>1005129.1</v>
      </c>
      <c r="I15" s="63">
        <v>954872.65</v>
      </c>
      <c r="J15" s="63">
        <f t="shared" si="6"/>
        <v>50256.45</v>
      </c>
      <c r="K15" s="63">
        <f t="shared" si="7"/>
        <v>1005129.1</v>
      </c>
      <c r="L15" s="63">
        <v>954872.65</v>
      </c>
      <c r="M15" s="63"/>
      <c r="N15" s="63">
        <v>50256.45</v>
      </c>
      <c r="O15" s="49">
        <f t="shared" si="8"/>
        <v>99.5</v>
      </c>
      <c r="P15" s="49">
        <f t="shared" si="9"/>
        <v>99.499067397465822</v>
      </c>
      <c r="Q15" s="49"/>
      <c r="R15" s="49"/>
    </row>
    <row r="16" spans="1:18" s="1" customFormat="1" ht="41.25" hidden="1" customHeight="1">
      <c r="A16" s="72" t="s">
        <v>117</v>
      </c>
      <c r="B16" s="76" t="s">
        <v>56</v>
      </c>
      <c r="C16" s="26" t="s">
        <v>4</v>
      </c>
      <c r="D16" s="63">
        <f t="shared" si="4"/>
        <v>1128220</v>
      </c>
      <c r="E16" s="63">
        <v>1071820</v>
      </c>
      <c r="F16" s="63"/>
      <c r="G16" s="63">
        <v>56400</v>
      </c>
      <c r="H16" s="63">
        <f t="shared" si="5"/>
        <v>1122578.8999999999</v>
      </c>
      <c r="I16" s="63">
        <v>1066449.95</v>
      </c>
      <c r="J16" s="63">
        <f t="shared" si="6"/>
        <v>56128.95</v>
      </c>
      <c r="K16" s="63">
        <f t="shared" si="7"/>
        <v>1122578.8999999999</v>
      </c>
      <c r="L16" s="63">
        <v>1066449.95</v>
      </c>
      <c r="M16" s="63"/>
      <c r="N16" s="63">
        <v>56128.95</v>
      </c>
      <c r="O16" s="49">
        <f t="shared" si="8"/>
        <v>99.499999999999986</v>
      </c>
      <c r="P16" s="49">
        <f t="shared" si="9"/>
        <v>99.498978373234308</v>
      </c>
      <c r="Q16" s="49"/>
      <c r="R16" s="49"/>
    </row>
    <row r="17" spans="1:18" s="1" customFormat="1" ht="41.25" hidden="1" customHeight="1">
      <c r="A17" s="72" t="s">
        <v>245</v>
      </c>
      <c r="B17" s="76" t="s">
        <v>114</v>
      </c>
      <c r="C17" s="26" t="s">
        <v>5</v>
      </c>
      <c r="D17" s="63">
        <f t="shared" si="4"/>
        <v>7120400</v>
      </c>
      <c r="E17" s="63">
        <v>0</v>
      </c>
      <c r="F17" s="63"/>
      <c r="G17" s="63">
        <v>7120400</v>
      </c>
      <c r="H17" s="63">
        <f t="shared" si="5"/>
        <v>6298018.7999999998</v>
      </c>
      <c r="I17" s="63">
        <v>0</v>
      </c>
      <c r="J17" s="63">
        <f t="shared" si="6"/>
        <v>6298018.7999999998</v>
      </c>
      <c r="K17" s="63">
        <f t="shared" si="7"/>
        <v>6298018.7999999998</v>
      </c>
      <c r="L17" s="63">
        <v>0</v>
      </c>
      <c r="M17" s="63"/>
      <c r="N17" s="63">
        <v>6298018.7999999998</v>
      </c>
      <c r="O17" s="49">
        <f t="shared" si="8"/>
        <v>88.45035110387056</v>
      </c>
      <c r="P17" s="49">
        <v>0</v>
      </c>
      <c r="Q17" s="49"/>
      <c r="R17" s="49"/>
    </row>
    <row r="18" spans="1:18" s="1" customFormat="1" ht="29.25" hidden="1" customHeight="1">
      <c r="A18" s="72" t="s">
        <v>265</v>
      </c>
      <c r="B18" s="76" t="s">
        <v>431</v>
      </c>
      <c r="C18" s="26" t="s">
        <v>5</v>
      </c>
      <c r="D18" s="63">
        <f t="shared" si="4"/>
        <v>113650</v>
      </c>
      <c r="E18" s="63">
        <v>0</v>
      </c>
      <c r="F18" s="63"/>
      <c r="G18" s="63">
        <v>113650</v>
      </c>
      <c r="H18" s="63">
        <f t="shared" si="5"/>
        <v>113649.69</v>
      </c>
      <c r="I18" s="63">
        <v>0</v>
      </c>
      <c r="J18" s="63">
        <f t="shared" si="6"/>
        <v>113649.69</v>
      </c>
      <c r="K18" s="63">
        <f t="shared" si="7"/>
        <v>113649.69</v>
      </c>
      <c r="L18" s="63">
        <v>0</v>
      </c>
      <c r="M18" s="63"/>
      <c r="N18" s="63">
        <v>113649.69</v>
      </c>
      <c r="O18" s="49">
        <f t="shared" si="8"/>
        <v>99.99972723273207</v>
      </c>
      <c r="P18" s="49">
        <v>0</v>
      </c>
      <c r="Q18" s="49"/>
      <c r="R18" s="49"/>
    </row>
    <row r="19" spans="1:18" s="1" customFormat="1" ht="84" hidden="1" customHeight="1">
      <c r="A19" s="72" t="s">
        <v>266</v>
      </c>
      <c r="B19" s="76" t="s">
        <v>258</v>
      </c>
      <c r="C19" s="26" t="s">
        <v>4</v>
      </c>
      <c r="D19" s="63">
        <f t="shared" si="4"/>
        <v>1946070</v>
      </c>
      <c r="E19" s="63">
        <v>1848770</v>
      </c>
      <c r="F19" s="63"/>
      <c r="G19" s="63">
        <v>97300</v>
      </c>
      <c r="H19" s="63">
        <f t="shared" si="5"/>
        <v>0</v>
      </c>
      <c r="I19" s="63">
        <v>0</v>
      </c>
      <c r="J19" s="63">
        <f t="shared" si="6"/>
        <v>0</v>
      </c>
      <c r="K19" s="63">
        <f t="shared" si="7"/>
        <v>0</v>
      </c>
      <c r="L19" s="63">
        <v>0</v>
      </c>
      <c r="M19" s="63"/>
      <c r="N19" s="63">
        <v>0</v>
      </c>
      <c r="O19" s="49">
        <f t="shared" si="8"/>
        <v>0</v>
      </c>
      <c r="P19" s="49">
        <f>L19/E19*100</f>
        <v>0</v>
      </c>
      <c r="Q19" s="49"/>
      <c r="R19" s="49"/>
    </row>
    <row r="20" spans="1:18" s="1" customFormat="1" ht="39.75" hidden="1" customHeight="1">
      <c r="A20" s="72" t="s">
        <v>267</v>
      </c>
      <c r="B20" s="76" t="s">
        <v>259</v>
      </c>
      <c r="C20" s="26" t="s">
        <v>4</v>
      </c>
      <c r="D20" s="63">
        <f t="shared" si="4"/>
        <v>1363220</v>
      </c>
      <c r="E20" s="63">
        <v>1295050</v>
      </c>
      <c r="F20" s="63"/>
      <c r="G20" s="63">
        <v>68170</v>
      </c>
      <c r="H20" s="63">
        <f t="shared" si="5"/>
        <v>0</v>
      </c>
      <c r="I20" s="63">
        <v>0</v>
      </c>
      <c r="J20" s="63">
        <f t="shared" si="6"/>
        <v>0</v>
      </c>
      <c r="K20" s="63">
        <f t="shared" si="7"/>
        <v>0</v>
      </c>
      <c r="L20" s="63">
        <v>0</v>
      </c>
      <c r="M20" s="63"/>
      <c r="N20" s="63">
        <v>0</v>
      </c>
      <c r="O20" s="49">
        <f t="shared" si="8"/>
        <v>0</v>
      </c>
      <c r="P20" s="49">
        <f>L20/E20*100</f>
        <v>0</v>
      </c>
      <c r="Q20" s="49"/>
      <c r="R20" s="49"/>
    </row>
    <row r="21" spans="1:18" s="1" customFormat="1" ht="72.75" hidden="1" customHeight="1">
      <c r="A21" s="72" t="s">
        <v>268</v>
      </c>
      <c r="B21" s="76" t="s">
        <v>260</v>
      </c>
      <c r="C21" s="26" t="s">
        <v>4</v>
      </c>
      <c r="D21" s="63">
        <f t="shared" si="4"/>
        <v>1995660</v>
      </c>
      <c r="E21" s="63">
        <v>1895880</v>
      </c>
      <c r="F21" s="63"/>
      <c r="G21" s="63">
        <v>99780</v>
      </c>
      <c r="H21" s="63">
        <f t="shared" si="5"/>
        <v>0</v>
      </c>
      <c r="I21" s="63">
        <v>0</v>
      </c>
      <c r="J21" s="63">
        <f t="shared" si="6"/>
        <v>0</v>
      </c>
      <c r="K21" s="63">
        <f t="shared" si="7"/>
        <v>0</v>
      </c>
      <c r="L21" s="63">
        <v>0</v>
      </c>
      <c r="M21" s="63"/>
      <c r="N21" s="63">
        <v>0</v>
      </c>
      <c r="O21" s="49">
        <f t="shared" si="8"/>
        <v>0</v>
      </c>
      <c r="P21" s="49">
        <f>L21/E21*100</f>
        <v>0</v>
      </c>
      <c r="Q21" s="49"/>
      <c r="R21" s="49"/>
    </row>
    <row r="22" spans="1:18" s="1" customFormat="1" ht="45.75" hidden="1" customHeight="1">
      <c r="A22" s="72" t="s">
        <v>269</v>
      </c>
      <c r="B22" s="78" t="s">
        <v>115</v>
      </c>
      <c r="C22" s="26" t="s">
        <v>5</v>
      </c>
      <c r="D22" s="63">
        <f t="shared" si="4"/>
        <v>411112</v>
      </c>
      <c r="E22" s="63">
        <v>407000</v>
      </c>
      <c r="F22" s="63"/>
      <c r="G22" s="63">
        <v>4112</v>
      </c>
      <c r="H22" s="63">
        <f t="shared" si="5"/>
        <v>401178.08</v>
      </c>
      <c r="I22" s="63">
        <v>397166.3</v>
      </c>
      <c r="J22" s="63">
        <f t="shared" si="6"/>
        <v>4011.78</v>
      </c>
      <c r="K22" s="63">
        <f t="shared" si="7"/>
        <v>401178.08</v>
      </c>
      <c r="L22" s="63">
        <v>397166.3</v>
      </c>
      <c r="M22" s="63"/>
      <c r="N22" s="63">
        <v>4011.78</v>
      </c>
      <c r="O22" s="49">
        <f t="shared" si="8"/>
        <v>97.583646305629614</v>
      </c>
      <c r="P22" s="49">
        <f>L22/E22*100</f>
        <v>97.583857493857494</v>
      </c>
      <c r="Q22" s="49"/>
      <c r="R22" s="49"/>
    </row>
    <row r="23" spans="1:18" s="1" customFormat="1" ht="27" hidden="1" customHeight="1">
      <c r="A23" s="72" t="s">
        <v>432</v>
      </c>
      <c r="B23" s="78" t="s">
        <v>116</v>
      </c>
      <c r="C23" s="26" t="s">
        <v>5</v>
      </c>
      <c r="D23" s="63">
        <f t="shared" si="4"/>
        <v>591500</v>
      </c>
      <c r="E23" s="63">
        <v>591500</v>
      </c>
      <c r="F23" s="63"/>
      <c r="G23" s="63">
        <v>0</v>
      </c>
      <c r="H23" s="63">
        <f t="shared" si="5"/>
        <v>591402.80000000005</v>
      </c>
      <c r="I23" s="63">
        <v>591402.80000000005</v>
      </c>
      <c r="J23" s="63">
        <f t="shared" si="6"/>
        <v>0</v>
      </c>
      <c r="K23" s="63">
        <f t="shared" si="7"/>
        <v>478707.13</v>
      </c>
      <c r="L23" s="63">
        <v>478707.13</v>
      </c>
      <c r="M23" s="63"/>
      <c r="N23" s="63">
        <v>0</v>
      </c>
      <c r="O23" s="49">
        <f t="shared" si="8"/>
        <v>80.931044801352499</v>
      </c>
      <c r="P23" s="49">
        <f>L23/E23*100</f>
        <v>80.931044801352499</v>
      </c>
      <c r="Q23" s="49"/>
      <c r="R23" s="49"/>
    </row>
    <row r="24" spans="1:18" s="2" customFormat="1" ht="44.25" hidden="1" customHeight="1">
      <c r="A24" s="23" t="s">
        <v>23</v>
      </c>
      <c r="B24" s="75" t="s">
        <v>118</v>
      </c>
      <c r="C24" s="74"/>
      <c r="D24" s="24">
        <f>SUM(D25:D27)</f>
        <v>48643328</v>
      </c>
      <c r="E24" s="24">
        <f>SUM(E25:E27)</f>
        <v>0</v>
      </c>
      <c r="F24" s="24"/>
      <c r="G24" s="24">
        <f>SUM(G25:G27)</f>
        <v>48643328</v>
      </c>
      <c r="H24" s="24">
        <f>SUM(H25:H27)</f>
        <v>17359867.079999998</v>
      </c>
      <c r="I24" s="24">
        <f>SUM(I25:I27)</f>
        <v>0</v>
      </c>
      <c r="J24" s="24">
        <f>N24</f>
        <v>17359867.079999998</v>
      </c>
      <c r="K24" s="24">
        <f>SUM(K25:K27)</f>
        <v>17359867.079999998</v>
      </c>
      <c r="L24" s="24">
        <f>SUM(L25:L27)</f>
        <v>0</v>
      </c>
      <c r="M24" s="24"/>
      <c r="N24" s="24">
        <f>SUM(N25:N27)</f>
        <v>17359867.079999998</v>
      </c>
      <c r="O24" s="25">
        <f t="shared" si="8"/>
        <v>35.688074385042071</v>
      </c>
      <c r="P24" s="25">
        <v>0</v>
      </c>
      <c r="Q24" s="25"/>
      <c r="R24" s="25"/>
    </row>
    <row r="25" spans="1:18" s="1" customFormat="1" ht="39" hidden="1" customHeight="1">
      <c r="A25" s="72" t="s">
        <v>60</v>
      </c>
      <c r="B25" s="76" t="s">
        <v>36</v>
      </c>
      <c r="C25" s="26" t="s">
        <v>5</v>
      </c>
      <c r="D25" s="63">
        <f>E25+G25</f>
        <v>38300359</v>
      </c>
      <c r="E25" s="63">
        <v>0</v>
      </c>
      <c r="F25" s="63"/>
      <c r="G25" s="63">
        <v>38300359</v>
      </c>
      <c r="H25" s="63">
        <f>I25+J25</f>
        <v>15107021.539999999</v>
      </c>
      <c r="I25" s="63">
        <v>0</v>
      </c>
      <c r="J25" s="63">
        <f>N25</f>
        <v>15107021.539999999</v>
      </c>
      <c r="K25" s="63">
        <f>L25+N25</f>
        <v>15107021.539999999</v>
      </c>
      <c r="L25" s="63">
        <v>0</v>
      </c>
      <c r="M25" s="63"/>
      <c r="N25" s="63">
        <v>15107021.539999999</v>
      </c>
      <c r="O25" s="49">
        <f t="shared" si="8"/>
        <v>39.443550751051703</v>
      </c>
      <c r="P25" s="49">
        <v>0</v>
      </c>
      <c r="Q25" s="49"/>
      <c r="R25" s="49"/>
    </row>
    <row r="26" spans="1:18" s="1" customFormat="1" ht="48" hidden="1" customHeight="1">
      <c r="A26" s="72" t="s">
        <v>61</v>
      </c>
      <c r="B26" s="76" t="s">
        <v>119</v>
      </c>
      <c r="C26" s="26" t="s">
        <v>5</v>
      </c>
      <c r="D26" s="63">
        <f>E26+G26</f>
        <v>2285000</v>
      </c>
      <c r="E26" s="63">
        <v>0</v>
      </c>
      <c r="F26" s="63"/>
      <c r="G26" s="63">
        <v>2285000</v>
      </c>
      <c r="H26" s="63">
        <f t="shared" ref="H26:H27" si="10">I26+J26</f>
        <v>2252845.54</v>
      </c>
      <c r="I26" s="63">
        <v>0</v>
      </c>
      <c r="J26" s="63">
        <f t="shared" ref="J26:J27" si="11">N26</f>
        <v>2252845.54</v>
      </c>
      <c r="K26" s="63">
        <f t="shared" ref="K26:K27" si="12">L26+N26</f>
        <v>2252845.54</v>
      </c>
      <c r="L26" s="63">
        <v>0</v>
      </c>
      <c r="M26" s="63"/>
      <c r="N26" s="63">
        <v>2252845.54</v>
      </c>
      <c r="O26" s="49">
        <f t="shared" si="8"/>
        <v>98.592802625820582</v>
      </c>
      <c r="P26" s="49">
        <v>0</v>
      </c>
      <c r="Q26" s="49"/>
      <c r="R26" s="49"/>
    </row>
    <row r="27" spans="1:18" s="1" customFormat="1" ht="30" hidden="1" customHeight="1">
      <c r="A27" s="72" t="s">
        <v>107</v>
      </c>
      <c r="B27" s="76" t="s">
        <v>120</v>
      </c>
      <c r="C27" s="26" t="s">
        <v>5</v>
      </c>
      <c r="D27" s="63">
        <f>E27+G27</f>
        <v>8057969</v>
      </c>
      <c r="E27" s="63">
        <v>0</v>
      </c>
      <c r="F27" s="63"/>
      <c r="G27" s="63">
        <v>8057969</v>
      </c>
      <c r="H27" s="63">
        <f t="shared" si="10"/>
        <v>0</v>
      </c>
      <c r="I27" s="63">
        <v>0</v>
      </c>
      <c r="J27" s="63">
        <f t="shared" si="11"/>
        <v>0</v>
      </c>
      <c r="K27" s="63">
        <f t="shared" si="12"/>
        <v>0</v>
      </c>
      <c r="L27" s="63">
        <v>0</v>
      </c>
      <c r="M27" s="63"/>
      <c r="N27" s="63">
        <v>0</v>
      </c>
      <c r="O27" s="49">
        <f>K27/G27*100</f>
        <v>0</v>
      </c>
      <c r="P27" s="49">
        <v>0</v>
      </c>
      <c r="Q27" s="49"/>
      <c r="R27" s="49"/>
    </row>
    <row r="28" spans="1:18" s="2" customFormat="1" ht="39" hidden="1" customHeight="1">
      <c r="A28" s="23" t="s">
        <v>24</v>
      </c>
      <c r="B28" s="75" t="s">
        <v>123</v>
      </c>
      <c r="C28" s="74"/>
      <c r="D28" s="24">
        <f>SUM(D29:D31)</f>
        <v>142596486</v>
      </c>
      <c r="E28" s="24">
        <f t="shared" ref="E28:N28" si="13">SUM(E29:E31)</f>
        <v>545389</v>
      </c>
      <c r="F28" s="24"/>
      <c r="G28" s="24">
        <f t="shared" si="13"/>
        <v>142051097</v>
      </c>
      <c r="H28" s="24">
        <f t="shared" si="13"/>
        <v>84586433.670000002</v>
      </c>
      <c r="I28" s="24">
        <f t="shared" si="13"/>
        <v>0</v>
      </c>
      <c r="J28" s="24">
        <f t="shared" si="13"/>
        <v>84586433.670000002</v>
      </c>
      <c r="K28" s="24">
        <f t="shared" si="13"/>
        <v>84586433.670000002</v>
      </c>
      <c r="L28" s="24">
        <f t="shared" si="13"/>
        <v>0</v>
      </c>
      <c r="M28" s="24"/>
      <c r="N28" s="24">
        <f t="shared" si="13"/>
        <v>84586433.670000002</v>
      </c>
      <c r="O28" s="25">
        <f>K28/D28*100</f>
        <v>59.318736416828678</v>
      </c>
      <c r="P28" s="25">
        <f>L28/E28*100</f>
        <v>0</v>
      </c>
      <c r="Q28" s="25"/>
      <c r="R28" s="25"/>
    </row>
    <row r="29" spans="1:18" s="1" customFormat="1" ht="41.25" hidden="1" customHeight="1">
      <c r="A29" s="72" t="s">
        <v>124</v>
      </c>
      <c r="B29" s="76" t="s">
        <v>122</v>
      </c>
      <c r="C29" s="26" t="s">
        <v>5</v>
      </c>
      <c r="D29" s="63">
        <f>E29+G29</f>
        <v>79959586</v>
      </c>
      <c r="E29" s="63">
        <v>0</v>
      </c>
      <c r="F29" s="63"/>
      <c r="G29" s="63">
        <v>79959586</v>
      </c>
      <c r="H29" s="63">
        <f>I29+J29</f>
        <v>56683067.810000002</v>
      </c>
      <c r="I29" s="63">
        <v>0</v>
      </c>
      <c r="J29" s="63">
        <f>N29</f>
        <v>56683067.810000002</v>
      </c>
      <c r="K29" s="63">
        <f>L29+N29</f>
        <v>56683067.810000002</v>
      </c>
      <c r="L29" s="63">
        <v>0</v>
      </c>
      <c r="M29" s="63"/>
      <c r="N29" s="63">
        <v>56683067.810000002</v>
      </c>
      <c r="O29" s="49">
        <f t="shared" ref="O29:O67" si="14">K29/D29*100</f>
        <v>70.88964643964016</v>
      </c>
      <c r="P29" s="49">
        <v>0</v>
      </c>
      <c r="Q29" s="49"/>
      <c r="R29" s="49"/>
    </row>
    <row r="30" spans="1:18" s="1" customFormat="1" ht="31.5" hidden="1" customHeight="1">
      <c r="A30" s="100" t="s">
        <v>125</v>
      </c>
      <c r="B30" s="116" t="s">
        <v>39</v>
      </c>
      <c r="C30" s="26" t="s">
        <v>5</v>
      </c>
      <c r="D30" s="63">
        <f>E30+G30</f>
        <v>62502900</v>
      </c>
      <c r="E30" s="63">
        <v>545389</v>
      </c>
      <c r="F30" s="63"/>
      <c r="G30" s="63">
        <v>61957511</v>
      </c>
      <c r="H30" s="63">
        <f t="shared" ref="H30:H32" si="15">I30+J30</f>
        <v>27769365.859999999</v>
      </c>
      <c r="I30" s="63">
        <v>0</v>
      </c>
      <c r="J30" s="63">
        <f t="shared" ref="J30:J31" si="16">N30</f>
        <v>27769365.859999999</v>
      </c>
      <c r="K30" s="63">
        <f t="shared" ref="K30:K32" si="17">L30+N30</f>
        <v>27769365.859999999</v>
      </c>
      <c r="L30" s="63">
        <v>0</v>
      </c>
      <c r="M30" s="63"/>
      <c r="N30" s="63">
        <v>27769365.859999999</v>
      </c>
      <c r="O30" s="49">
        <f t="shared" si="14"/>
        <v>44.428923873932249</v>
      </c>
      <c r="P30" s="49">
        <f>L30/E30*100</f>
        <v>0</v>
      </c>
      <c r="Q30" s="49"/>
      <c r="R30" s="49"/>
    </row>
    <row r="31" spans="1:18" s="1" customFormat="1" ht="33" hidden="1" customHeight="1">
      <c r="A31" s="100"/>
      <c r="B31" s="116"/>
      <c r="C31" s="26" t="s">
        <v>4</v>
      </c>
      <c r="D31" s="63">
        <f>E31+G31</f>
        <v>134000</v>
      </c>
      <c r="E31" s="63">
        <v>0</v>
      </c>
      <c r="F31" s="63"/>
      <c r="G31" s="63">
        <v>134000</v>
      </c>
      <c r="H31" s="63">
        <f t="shared" si="15"/>
        <v>134000</v>
      </c>
      <c r="I31" s="63">
        <v>0</v>
      </c>
      <c r="J31" s="63">
        <f t="shared" si="16"/>
        <v>134000</v>
      </c>
      <c r="K31" s="63">
        <f t="shared" si="17"/>
        <v>134000</v>
      </c>
      <c r="L31" s="63">
        <v>0</v>
      </c>
      <c r="M31" s="63"/>
      <c r="N31" s="63">
        <v>134000</v>
      </c>
      <c r="O31" s="49">
        <f t="shared" si="14"/>
        <v>100</v>
      </c>
      <c r="P31" s="49">
        <v>0</v>
      </c>
      <c r="Q31" s="49"/>
      <c r="R31" s="49"/>
    </row>
    <row r="32" spans="1:18" s="1" customFormat="1" ht="33" hidden="1" customHeight="1">
      <c r="A32" s="72" t="s">
        <v>444</v>
      </c>
      <c r="B32" s="76" t="s">
        <v>14</v>
      </c>
      <c r="C32" s="26" t="s">
        <v>5</v>
      </c>
      <c r="D32" s="63">
        <f t="shared" ref="D32" si="18">E32+G32</f>
        <v>285000</v>
      </c>
      <c r="E32" s="63">
        <v>285000</v>
      </c>
      <c r="F32" s="63"/>
      <c r="G32" s="63">
        <v>0</v>
      </c>
      <c r="H32" s="63">
        <f t="shared" si="15"/>
        <v>285000</v>
      </c>
      <c r="I32" s="63">
        <v>285000</v>
      </c>
      <c r="J32" s="63">
        <v>0</v>
      </c>
      <c r="K32" s="63">
        <f t="shared" si="17"/>
        <v>0</v>
      </c>
      <c r="L32" s="63">
        <v>0</v>
      </c>
      <c r="M32" s="63"/>
      <c r="N32" s="63">
        <v>0</v>
      </c>
      <c r="O32" s="49">
        <f t="shared" si="14"/>
        <v>0</v>
      </c>
      <c r="P32" s="49">
        <v>0</v>
      </c>
      <c r="Q32" s="49"/>
      <c r="R32" s="49"/>
    </row>
    <row r="33" spans="1:18" s="2" customFormat="1" ht="42" hidden="1" customHeight="1">
      <c r="A33" s="23" t="s">
        <v>25</v>
      </c>
      <c r="B33" s="75" t="s">
        <v>126</v>
      </c>
      <c r="C33" s="74"/>
      <c r="D33" s="24">
        <f>SUM(D34:D42)</f>
        <v>21213867</v>
      </c>
      <c r="E33" s="24">
        <f t="shared" ref="E33:N33" si="19">SUM(E34:E42)</f>
        <v>0</v>
      </c>
      <c r="F33" s="24"/>
      <c r="G33" s="24">
        <f t="shared" si="19"/>
        <v>21213867</v>
      </c>
      <c r="H33" s="24">
        <f t="shared" si="19"/>
        <v>4073603.65</v>
      </c>
      <c r="I33" s="24">
        <f t="shared" si="19"/>
        <v>0</v>
      </c>
      <c r="J33" s="24">
        <f t="shared" si="19"/>
        <v>4073603.65</v>
      </c>
      <c r="K33" s="24">
        <f t="shared" si="19"/>
        <v>4073603.65</v>
      </c>
      <c r="L33" s="24">
        <f t="shared" si="19"/>
        <v>0</v>
      </c>
      <c r="M33" s="24"/>
      <c r="N33" s="24">
        <f t="shared" si="19"/>
        <v>4073603.65</v>
      </c>
      <c r="O33" s="25">
        <f t="shared" si="14"/>
        <v>19.202551095469769</v>
      </c>
      <c r="P33" s="25">
        <v>0</v>
      </c>
      <c r="Q33" s="25"/>
      <c r="R33" s="25"/>
    </row>
    <row r="34" spans="1:18" s="1" customFormat="1" ht="35.25" hidden="1" customHeight="1">
      <c r="A34" s="100" t="s">
        <v>129</v>
      </c>
      <c r="B34" s="116" t="s">
        <v>127</v>
      </c>
      <c r="C34" s="26" t="s">
        <v>5</v>
      </c>
      <c r="D34" s="63">
        <f t="shared" ref="D34:D42" si="20">E34+G34</f>
        <v>661108</v>
      </c>
      <c r="E34" s="63">
        <v>0</v>
      </c>
      <c r="F34" s="63"/>
      <c r="G34" s="63">
        <v>661108</v>
      </c>
      <c r="H34" s="63">
        <f>I34+J34</f>
        <v>661106.22</v>
      </c>
      <c r="I34" s="63">
        <v>0</v>
      </c>
      <c r="J34" s="63">
        <f>N34</f>
        <v>661106.22</v>
      </c>
      <c r="K34" s="63">
        <f>L34+N34</f>
        <v>661106.22</v>
      </c>
      <c r="L34" s="63">
        <v>0</v>
      </c>
      <c r="M34" s="63"/>
      <c r="N34" s="63">
        <v>661106.22</v>
      </c>
      <c r="O34" s="49">
        <f t="shared" si="14"/>
        <v>99.999730755035472</v>
      </c>
      <c r="P34" s="49">
        <v>0</v>
      </c>
      <c r="Q34" s="49"/>
      <c r="R34" s="49"/>
    </row>
    <row r="35" spans="1:18" s="1" customFormat="1" ht="30.75" hidden="1" customHeight="1">
      <c r="A35" s="100"/>
      <c r="B35" s="116"/>
      <c r="C35" s="26" t="s">
        <v>11</v>
      </c>
      <c r="D35" s="63">
        <f t="shared" si="20"/>
        <v>700000</v>
      </c>
      <c r="E35" s="63">
        <v>0</v>
      </c>
      <c r="F35" s="63"/>
      <c r="G35" s="63">
        <v>700000</v>
      </c>
      <c r="H35" s="63">
        <f t="shared" ref="H35:H42" si="21">I35+J35</f>
        <v>599999.99</v>
      </c>
      <c r="I35" s="63">
        <v>0</v>
      </c>
      <c r="J35" s="63">
        <f t="shared" ref="J35:J42" si="22">N35</f>
        <v>599999.99</v>
      </c>
      <c r="K35" s="63">
        <f t="shared" ref="K35:K42" si="23">L35+N35</f>
        <v>599999.99</v>
      </c>
      <c r="L35" s="63">
        <v>0</v>
      </c>
      <c r="M35" s="63"/>
      <c r="N35" s="63">
        <v>599999.99</v>
      </c>
      <c r="O35" s="49">
        <f t="shared" si="14"/>
        <v>85.714284285714285</v>
      </c>
      <c r="P35" s="49">
        <v>0</v>
      </c>
      <c r="Q35" s="49"/>
      <c r="R35" s="49"/>
    </row>
    <row r="36" spans="1:18" s="1" customFormat="1" ht="35.25" hidden="1" customHeight="1">
      <c r="A36" s="100"/>
      <c r="B36" s="116"/>
      <c r="C36" s="26" t="s">
        <v>52</v>
      </c>
      <c r="D36" s="63">
        <f t="shared" si="20"/>
        <v>300000</v>
      </c>
      <c r="E36" s="63">
        <v>0</v>
      </c>
      <c r="F36" s="63"/>
      <c r="G36" s="63">
        <v>300000</v>
      </c>
      <c r="H36" s="63">
        <f t="shared" si="21"/>
        <v>249262</v>
      </c>
      <c r="I36" s="63">
        <v>0</v>
      </c>
      <c r="J36" s="63">
        <f t="shared" si="22"/>
        <v>249262</v>
      </c>
      <c r="K36" s="63">
        <f t="shared" si="23"/>
        <v>249262</v>
      </c>
      <c r="L36" s="63">
        <v>0</v>
      </c>
      <c r="M36" s="63"/>
      <c r="N36" s="63">
        <v>249262</v>
      </c>
      <c r="O36" s="49">
        <f t="shared" si="14"/>
        <v>83.087333333333333</v>
      </c>
      <c r="P36" s="49">
        <v>0</v>
      </c>
      <c r="Q36" s="49"/>
      <c r="R36" s="49"/>
    </row>
    <row r="37" spans="1:18" s="1" customFormat="1" ht="30.75" hidden="1" customHeight="1">
      <c r="A37" s="100"/>
      <c r="B37" s="116"/>
      <c r="C37" s="26" t="s">
        <v>37</v>
      </c>
      <c r="D37" s="63">
        <f t="shared" si="20"/>
        <v>400000</v>
      </c>
      <c r="E37" s="63">
        <v>0</v>
      </c>
      <c r="F37" s="63"/>
      <c r="G37" s="63">
        <v>400000</v>
      </c>
      <c r="H37" s="63">
        <f t="shared" si="21"/>
        <v>400000</v>
      </c>
      <c r="I37" s="63">
        <v>0</v>
      </c>
      <c r="J37" s="63">
        <f t="shared" si="22"/>
        <v>400000</v>
      </c>
      <c r="K37" s="63">
        <f t="shared" si="23"/>
        <v>400000</v>
      </c>
      <c r="L37" s="63">
        <v>0</v>
      </c>
      <c r="M37" s="63"/>
      <c r="N37" s="63">
        <v>400000</v>
      </c>
      <c r="O37" s="49">
        <f t="shared" si="14"/>
        <v>100</v>
      </c>
      <c r="P37" s="49">
        <v>0</v>
      </c>
      <c r="Q37" s="49"/>
      <c r="R37" s="49"/>
    </row>
    <row r="38" spans="1:18" s="1" customFormat="1" ht="30.75" hidden="1" customHeight="1">
      <c r="A38" s="100"/>
      <c r="B38" s="116"/>
      <c r="C38" s="26" t="s">
        <v>4</v>
      </c>
      <c r="D38" s="63">
        <f t="shared" si="20"/>
        <v>140000</v>
      </c>
      <c r="E38" s="63">
        <v>0</v>
      </c>
      <c r="F38" s="63"/>
      <c r="G38" s="63">
        <v>140000</v>
      </c>
      <c r="H38" s="63">
        <f t="shared" si="21"/>
        <v>0</v>
      </c>
      <c r="I38" s="63">
        <v>0</v>
      </c>
      <c r="J38" s="63">
        <f t="shared" si="22"/>
        <v>0</v>
      </c>
      <c r="K38" s="63">
        <f t="shared" si="23"/>
        <v>0</v>
      </c>
      <c r="L38" s="63">
        <v>0</v>
      </c>
      <c r="M38" s="63"/>
      <c r="N38" s="63">
        <v>0</v>
      </c>
      <c r="O38" s="49">
        <f t="shared" si="14"/>
        <v>0</v>
      </c>
      <c r="P38" s="49">
        <v>0</v>
      </c>
      <c r="Q38" s="49"/>
      <c r="R38" s="49"/>
    </row>
    <row r="39" spans="1:18" s="1" customFormat="1" ht="33" hidden="1" customHeight="1">
      <c r="A39" s="100"/>
      <c r="B39" s="116"/>
      <c r="C39" s="26" t="s">
        <v>9</v>
      </c>
      <c r="D39" s="63">
        <f t="shared" si="20"/>
        <v>3290000</v>
      </c>
      <c r="E39" s="63">
        <v>0</v>
      </c>
      <c r="F39" s="63"/>
      <c r="G39" s="63">
        <v>3290000</v>
      </c>
      <c r="H39" s="63">
        <f t="shared" si="21"/>
        <v>2113460.44</v>
      </c>
      <c r="I39" s="63">
        <v>0</v>
      </c>
      <c r="J39" s="63">
        <f t="shared" si="22"/>
        <v>2113460.44</v>
      </c>
      <c r="K39" s="63">
        <f t="shared" si="23"/>
        <v>2113460.44</v>
      </c>
      <c r="L39" s="63">
        <v>0</v>
      </c>
      <c r="M39" s="63"/>
      <c r="N39" s="63">
        <v>2113460.44</v>
      </c>
      <c r="O39" s="49">
        <f t="shared" si="14"/>
        <v>64.238919148936162</v>
      </c>
      <c r="P39" s="49">
        <v>0</v>
      </c>
      <c r="Q39" s="49"/>
      <c r="R39" s="49"/>
    </row>
    <row r="40" spans="1:18" s="1" customFormat="1" ht="39.75" hidden="1" customHeight="1">
      <c r="A40" s="72" t="s">
        <v>130</v>
      </c>
      <c r="B40" s="76" t="s">
        <v>128</v>
      </c>
      <c r="C40" s="26" t="s">
        <v>5</v>
      </c>
      <c r="D40" s="63">
        <f t="shared" si="20"/>
        <v>49776</v>
      </c>
      <c r="E40" s="63">
        <v>0</v>
      </c>
      <c r="F40" s="63"/>
      <c r="G40" s="63">
        <v>49776</v>
      </c>
      <c r="H40" s="63">
        <f t="shared" si="21"/>
        <v>49775</v>
      </c>
      <c r="I40" s="63">
        <v>0</v>
      </c>
      <c r="J40" s="63">
        <f t="shared" si="22"/>
        <v>49775</v>
      </c>
      <c r="K40" s="63">
        <f t="shared" si="23"/>
        <v>49775</v>
      </c>
      <c r="L40" s="63">
        <v>0</v>
      </c>
      <c r="M40" s="63"/>
      <c r="N40" s="63">
        <v>49775</v>
      </c>
      <c r="O40" s="49">
        <f t="shared" si="14"/>
        <v>99.997990999678564</v>
      </c>
      <c r="P40" s="49">
        <v>0</v>
      </c>
      <c r="Q40" s="49"/>
      <c r="R40" s="49"/>
    </row>
    <row r="41" spans="1:18" s="1" customFormat="1" ht="48.75" hidden="1" customHeight="1">
      <c r="A41" s="72" t="s">
        <v>132</v>
      </c>
      <c r="B41" s="76" t="s">
        <v>131</v>
      </c>
      <c r="C41" s="26" t="s">
        <v>5</v>
      </c>
      <c r="D41" s="63">
        <f t="shared" si="20"/>
        <v>15522983</v>
      </c>
      <c r="E41" s="63">
        <v>0</v>
      </c>
      <c r="F41" s="63"/>
      <c r="G41" s="63">
        <v>15522983</v>
      </c>
      <c r="H41" s="63">
        <f t="shared" si="21"/>
        <v>0</v>
      </c>
      <c r="I41" s="63">
        <v>0</v>
      </c>
      <c r="J41" s="63">
        <f t="shared" si="22"/>
        <v>0</v>
      </c>
      <c r="K41" s="63">
        <f t="shared" si="23"/>
        <v>0</v>
      </c>
      <c r="L41" s="63">
        <v>0</v>
      </c>
      <c r="M41" s="63"/>
      <c r="N41" s="63">
        <v>0</v>
      </c>
      <c r="O41" s="49">
        <f t="shared" si="14"/>
        <v>0</v>
      </c>
      <c r="P41" s="49">
        <v>0</v>
      </c>
      <c r="Q41" s="49"/>
      <c r="R41" s="49"/>
    </row>
    <row r="42" spans="1:18" s="1" customFormat="1" ht="36" hidden="1" customHeight="1">
      <c r="A42" s="72" t="s">
        <v>133</v>
      </c>
      <c r="B42" s="76" t="s">
        <v>38</v>
      </c>
      <c r="C42" s="26" t="s">
        <v>5</v>
      </c>
      <c r="D42" s="63">
        <f t="shared" si="20"/>
        <v>150000</v>
      </c>
      <c r="E42" s="63">
        <v>0</v>
      </c>
      <c r="F42" s="63"/>
      <c r="G42" s="63">
        <v>150000</v>
      </c>
      <c r="H42" s="63">
        <f t="shared" si="21"/>
        <v>0</v>
      </c>
      <c r="I42" s="63">
        <v>0</v>
      </c>
      <c r="J42" s="63">
        <f t="shared" si="22"/>
        <v>0</v>
      </c>
      <c r="K42" s="63">
        <f t="shared" si="23"/>
        <v>0</v>
      </c>
      <c r="L42" s="63">
        <v>0</v>
      </c>
      <c r="M42" s="63"/>
      <c r="N42" s="63">
        <v>0</v>
      </c>
      <c r="O42" s="49">
        <f t="shared" si="14"/>
        <v>0</v>
      </c>
      <c r="P42" s="49">
        <v>0</v>
      </c>
      <c r="Q42" s="49"/>
      <c r="R42" s="49"/>
    </row>
    <row r="43" spans="1:18" s="1" customFormat="1" ht="44.25" hidden="1" customHeight="1">
      <c r="A43" s="23" t="s">
        <v>26</v>
      </c>
      <c r="B43" s="75" t="s">
        <v>134</v>
      </c>
      <c r="C43" s="74"/>
      <c r="D43" s="24">
        <f>SUM(D44:D48)</f>
        <v>189989314</v>
      </c>
      <c r="E43" s="24">
        <f t="shared" ref="E43:N43" si="24">SUM(E44:E48)</f>
        <v>370250</v>
      </c>
      <c r="F43" s="24"/>
      <c r="G43" s="24">
        <f t="shared" si="24"/>
        <v>189619064</v>
      </c>
      <c r="H43" s="24">
        <f t="shared" si="24"/>
        <v>141986788.61000001</v>
      </c>
      <c r="I43" s="24">
        <f t="shared" si="24"/>
        <v>370250</v>
      </c>
      <c r="J43" s="24">
        <f t="shared" si="24"/>
        <v>141616538.61000001</v>
      </c>
      <c r="K43" s="24">
        <f t="shared" si="24"/>
        <v>141616538.61000001</v>
      </c>
      <c r="L43" s="24">
        <f t="shared" si="24"/>
        <v>0</v>
      </c>
      <c r="M43" s="24"/>
      <c r="N43" s="24">
        <f t="shared" si="24"/>
        <v>141616538.61000001</v>
      </c>
      <c r="O43" s="25">
        <f t="shared" si="14"/>
        <v>74.539212563291855</v>
      </c>
      <c r="P43" s="25">
        <f>L43/E43*100</f>
        <v>0</v>
      </c>
      <c r="Q43" s="25"/>
      <c r="R43" s="25"/>
    </row>
    <row r="44" spans="1:18" s="1" customFormat="1" ht="42.75" hidden="1" customHeight="1">
      <c r="A44" s="72" t="s">
        <v>135</v>
      </c>
      <c r="B44" s="76" t="s">
        <v>137</v>
      </c>
      <c r="C44" s="26" t="s">
        <v>5</v>
      </c>
      <c r="D44" s="63">
        <f>E44+G44</f>
        <v>115246021</v>
      </c>
      <c r="E44" s="63">
        <v>0</v>
      </c>
      <c r="F44" s="63"/>
      <c r="G44" s="63">
        <v>115246021</v>
      </c>
      <c r="H44" s="63">
        <f>I44+J44</f>
        <v>90850759.069999993</v>
      </c>
      <c r="I44" s="63">
        <v>0</v>
      </c>
      <c r="J44" s="63">
        <f>N44</f>
        <v>90850759.069999993</v>
      </c>
      <c r="K44" s="63">
        <f>L44+N44</f>
        <v>90850759.069999993</v>
      </c>
      <c r="L44" s="63">
        <v>0</v>
      </c>
      <c r="M44" s="63"/>
      <c r="N44" s="63">
        <v>90850759.069999993</v>
      </c>
      <c r="O44" s="49">
        <f t="shared" si="14"/>
        <v>78.832013705705279</v>
      </c>
      <c r="P44" s="49">
        <v>0</v>
      </c>
      <c r="Q44" s="49"/>
      <c r="R44" s="49"/>
    </row>
    <row r="45" spans="1:18" s="1" customFormat="1" ht="45" hidden="1" customHeight="1">
      <c r="A45" s="72" t="s">
        <v>136</v>
      </c>
      <c r="B45" s="76" t="s">
        <v>138</v>
      </c>
      <c r="C45" s="26" t="s">
        <v>5</v>
      </c>
      <c r="D45" s="63">
        <f>E45+G45</f>
        <v>55109470</v>
      </c>
      <c r="E45" s="63">
        <v>0</v>
      </c>
      <c r="F45" s="63"/>
      <c r="G45" s="63">
        <v>55109470</v>
      </c>
      <c r="H45" s="63">
        <f t="shared" ref="H45:H48" si="25">I45+J45</f>
        <v>47759871.549999997</v>
      </c>
      <c r="I45" s="63">
        <v>0</v>
      </c>
      <c r="J45" s="63">
        <f t="shared" ref="J45:J47" si="26">N45</f>
        <v>47759871.549999997</v>
      </c>
      <c r="K45" s="63">
        <f t="shared" ref="K45:K48" si="27">L45+N45</f>
        <v>47759871.549999997</v>
      </c>
      <c r="L45" s="63">
        <v>0</v>
      </c>
      <c r="M45" s="63"/>
      <c r="N45" s="63">
        <v>47759871.549999997</v>
      </c>
      <c r="O45" s="49">
        <f t="shared" si="14"/>
        <v>86.663637937363575</v>
      </c>
      <c r="P45" s="49">
        <v>0</v>
      </c>
      <c r="Q45" s="49"/>
      <c r="R45" s="49"/>
    </row>
    <row r="46" spans="1:18" s="1" customFormat="1" ht="33" hidden="1" customHeight="1">
      <c r="A46" s="72" t="s">
        <v>140</v>
      </c>
      <c r="B46" s="76" t="s">
        <v>139</v>
      </c>
      <c r="C46" s="26" t="s">
        <v>5</v>
      </c>
      <c r="D46" s="63">
        <f>E46+G46</f>
        <v>19263573</v>
      </c>
      <c r="E46" s="63">
        <v>0</v>
      </c>
      <c r="F46" s="63"/>
      <c r="G46" s="63">
        <v>19263573</v>
      </c>
      <c r="H46" s="63">
        <f t="shared" si="25"/>
        <v>2934657.99</v>
      </c>
      <c r="I46" s="63">
        <v>0</v>
      </c>
      <c r="J46" s="63">
        <f t="shared" si="26"/>
        <v>2934657.99</v>
      </c>
      <c r="K46" s="63">
        <f t="shared" si="27"/>
        <v>2934657.99</v>
      </c>
      <c r="L46" s="63">
        <v>0</v>
      </c>
      <c r="M46" s="63"/>
      <c r="N46" s="63">
        <v>2934657.99</v>
      </c>
      <c r="O46" s="49">
        <f t="shared" si="14"/>
        <v>15.234235050787309</v>
      </c>
      <c r="P46" s="49">
        <v>0</v>
      </c>
      <c r="Q46" s="49"/>
      <c r="R46" s="49"/>
    </row>
    <row r="47" spans="1:18" s="1" customFormat="1" ht="33" hidden="1" customHeight="1">
      <c r="A47" s="72" t="s">
        <v>270</v>
      </c>
      <c r="B47" s="78" t="s">
        <v>196</v>
      </c>
      <c r="C47" s="26" t="s">
        <v>5</v>
      </c>
      <c r="D47" s="63">
        <f>E47+G47</f>
        <v>71250</v>
      </c>
      <c r="E47" s="63">
        <v>71250</v>
      </c>
      <c r="F47" s="63"/>
      <c r="G47" s="63">
        <v>0</v>
      </c>
      <c r="H47" s="63">
        <f t="shared" si="25"/>
        <v>142500</v>
      </c>
      <c r="I47" s="63">
        <v>71250</v>
      </c>
      <c r="J47" s="63">
        <f t="shared" si="26"/>
        <v>71250</v>
      </c>
      <c r="K47" s="63">
        <f t="shared" si="27"/>
        <v>71250</v>
      </c>
      <c r="L47" s="63">
        <v>0</v>
      </c>
      <c r="M47" s="63"/>
      <c r="N47" s="63">
        <v>71250</v>
      </c>
      <c r="O47" s="49">
        <f t="shared" si="14"/>
        <v>100</v>
      </c>
      <c r="P47" s="49">
        <f>L47/E47*100</f>
        <v>0</v>
      </c>
      <c r="Q47" s="49"/>
      <c r="R47" s="49"/>
    </row>
    <row r="48" spans="1:18" s="1" customFormat="1" ht="33" hidden="1" customHeight="1">
      <c r="A48" s="72" t="s">
        <v>445</v>
      </c>
      <c r="B48" s="78" t="s">
        <v>14</v>
      </c>
      <c r="C48" s="26" t="s">
        <v>5</v>
      </c>
      <c r="D48" s="63">
        <f>E48+G48</f>
        <v>299000</v>
      </c>
      <c r="E48" s="63">
        <v>299000</v>
      </c>
      <c r="F48" s="63"/>
      <c r="G48" s="63">
        <v>0</v>
      </c>
      <c r="H48" s="63">
        <f t="shared" si="25"/>
        <v>299000</v>
      </c>
      <c r="I48" s="63">
        <v>299000</v>
      </c>
      <c r="J48" s="63">
        <v>0</v>
      </c>
      <c r="K48" s="63">
        <f t="shared" si="27"/>
        <v>0</v>
      </c>
      <c r="L48" s="63">
        <v>0</v>
      </c>
      <c r="M48" s="63"/>
      <c r="N48" s="63">
        <v>0</v>
      </c>
      <c r="O48" s="49">
        <f t="shared" si="14"/>
        <v>0</v>
      </c>
      <c r="P48" s="49">
        <f>L48/E48*100</f>
        <v>0</v>
      </c>
      <c r="Q48" s="49"/>
      <c r="R48" s="49"/>
    </row>
    <row r="49" spans="1:18" s="1" customFormat="1" ht="51.75" hidden="1" customHeight="1">
      <c r="A49" s="23" t="s">
        <v>62</v>
      </c>
      <c r="B49" s="102" t="s">
        <v>48</v>
      </c>
      <c r="C49" s="102"/>
      <c r="D49" s="31">
        <f>D50+D52</f>
        <v>521341063</v>
      </c>
      <c r="E49" s="31">
        <f t="shared" ref="E49:N49" si="28">E50+E52</f>
        <v>102834539</v>
      </c>
      <c r="F49" s="31"/>
      <c r="G49" s="31">
        <f t="shared" si="28"/>
        <v>418506524</v>
      </c>
      <c r="H49" s="31">
        <f t="shared" si="28"/>
        <v>390855177.88999999</v>
      </c>
      <c r="I49" s="31">
        <f t="shared" si="28"/>
        <v>61001732.390000001</v>
      </c>
      <c r="J49" s="31">
        <f t="shared" si="28"/>
        <v>329853445.5</v>
      </c>
      <c r="K49" s="31">
        <f t="shared" si="28"/>
        <v>390692739.24000001</v>
      </c>
      <c r="L49" s="31">
        <f t="shared" si="28"/>
        <v>60839293.740000002</v>
      </c>
      <c r="M49" s="31"/>
      <c r="N49" s="31">
        <f t="shared" si="28"/>
        <v>329853445.5</v>
      </c>
      <c r="O49" s="22">
        <f t="shared" si="14"/>
        <v>74.939951399914946</v>
      </c>
      <c r="P49" s="25">
        <f>L49/E49*100</f>
        <v>59.162314852211281</v>
      </c>
      <c r="Q49" s="25"/>
      <c r="R49" s="25"/>
    </row>
    <row r="50" spans="1:18" s="2" customFormat="1" ht="31.5" hidden="1" customHeight="1">
      <c r="A50" s="23" t="s">
        <v>27</v>
      </c>
      <c r="B50" s="75" t="s">
        <v>141</v>
      </c>
      <c r="C50" s="74"/>
      <c r="D50" s="24">
        <f>E50+G50</f>
        <v>198561631</v>
      </c>
      <c r="E50" s="24">
        <f>E51</f>
        <v>0</v>
      </c>
      <c r="F50" s="24"/>
      <c r="G50" s="24">
        <f>G51</f>
        <v>198561631</v>
      </c>
      <c r="H50" s="24">
        <f>I50+J50</f>
        <v>166850501</v>
      </c>
      <c r="I50" s="24">
        <f>I51</f>
        <v>0</v>
      </c>
      <c r="J50" s="24">
        <f>J51</f>
        <v>166850501</v>
      </c>
      <c r="K50" s="24">
        <f>L50+N50</f>
        <v>166850501</v>
      </c>
      <c r="L50" s="24">
        <f>L51</f>
        <v>0</v>
      </c>
      <c r="M50" s="24"/>
      <c r="N50" s="24">
        <f>N51</f>
        <v>166850501</v>
      </c>
      <c r="O50" s="22">
        <f t="shared" si="14"/>
        <v>84.029578201843037</v>
      </c>
      <c r="P50" s="25">
        <v>0</v>
      </c>
      <c r="Q50" s="25"/>
      <c r="R50" s="25"/>
    </row>
    <row r="51" spans="1:18" s="1" customFormat="1" ht="45.75" hidden="1" customHeight="1">
      <c r="A51" s="72" t="s">
        <v>63</v>
      </c>
      <c r="B51" s="76" t="s">
        <v>142</v>
      </c>
      <c r="C51" s="26" t="s">
        <v>5</v>
      </c>
      <c r="D51" s="63">
        <f>E51+G51</f>
        <v>198561631</v>
      </c>
      <c r="E51" s="63">
        <v>0</v>
      </c>
      <c r="F51" s="63"/>
      <c r="G51" s="63">
        <v>198561631</v>
      </c>
      <c r="H51" s="63">
        <f>I51+J51</f>
        <v>166850501</v>
      </c>
      <c r="I51" s="63">
        <v>0</v>
      </c>
      <c r="J51" s="63">
        <f>N51</f>
        <v>166850501</v>
      </c>
      <c r="K51" s="63">
        <f>L51+N51</f>
        <v>166850501</v>
      </c>
      <c r="L51" s="63">
        <v>0</v>
      </c>
      <c r="M51" s="63"/>
      <c r="N51" s="63">
        <v>166850501</v>
      </c>
      <c r="O51" s="50">
        <f t="shared" si="14"/>
        <v>84.029578201843037</v>
      </c>
      <c r="P51" s="49">
        <v>0</v>
      </c>
      <c r="Q51" s="49"/>
      <c r="R51" s="49"/>
    </row>
    <row r="52" spans="1:18" s="2" customFormat="1" ht="31.5" hidden="1" customHeight="1">
      <c r="A52" s="23" t="s">
        <v>28</v>
      </c>
      <c r="B52" s="75" t="s">
        <v>143</v>
      </c>
      <c r="C52" s="74"/>
      <c r="D52" s="24">
        <f>SUM(D53:D66)</f>
        <v>322779432</v>
      </c>
      <c r="E52" s="24">
        <f t="shared" ref="E52:N52" si="29">SUM(E53:E66)</f>
        <v>102834539</v>
      </c>
      <c r="F52" s="24"/>
      <c r="G52" s="24">
        <f>SUM(G53:G66)</f>
        <v>219944893</v>
      </c>
      <c r="H52" s="24">
        <f t="shared" si="29"/>
        <v>224004676.88999999</v>
      </c>
      <c r="I52" s="24">
        <f t="shared" si="29"/>
        <v>61001732.390000001</v>
      </c>
      <c r="J52" s="24">
        <f t="shared" si="29"/>
        <v>163002944.5</v>
      </c>
      <c r="K52" s="24">
        <f t="shared" si="29"/>
        <v>223842238.24000001</v>
      </c>
      <c r="L52" s="24">
        <f t="shared" si="29"/>
        <v>60839293.740000002</v>
      </c>
      <c r="M52" s="24"/>
      <c r="N52" s="24">
        <f t="shared" si="29"/>
        <v>163002944.5</v>
      </c>
      <c r="O52" s="22">
        <f t="shared" si="14"/>
        <v>69.348358677327369</v>
      </c>
      <c r="P52" s="25">
        <f>L52/E52*100</f>
        <v>59.162314852211281</v>
      </c>
      <c r="Q52" s="25"/>
      <c r="R52" s="25"/>
    </row>
    <row r="53" spans="1:18" s="1" customFormat="1" ht="48" hidden="1" customHeight="1">
      <c r="A53" s="72" t="s">
        <v>121</v>
      </c>
      <c r="B53" s="76" t="s">
        <v>246</v>
      </c>
      <c r="C53" s="26" t="s">
        <v>5</v>
      </c>
      <c r="D53" s="63">
        <f t="shared" ref="D53:D66" si="30">E53+G53</f>
        <v>95400</v>
      </c>
      <c r="E53" s="63">
        <v>0</v>
      </c>
      <c r="F53" s="63"/>
      <c r="G53" s="63">
        <v>95400</v>
      </c>
      <c r="H53" s="63">
        <f>I53+J53</f>
        <v>95359</v>
      </c>
      <c r="I53" s="63">
        <v>0</v>
      </c>
      <c r="J53" s="63">
        <f>N53</f>
        <v>95359</v>
      </c>
      <c r="K53" s="63">
        <f>L53+N53</f>
        <v>95359</v>
      </c>
      <c r="L53" s="63">
        <v>0</v>
      </c>
      <c r="M53" s="63"/>
      <c r="N53" s="63">
        <v>95359</v>
      </c>
      <c r="O53" s="50">
        <f t="shared" si="14"/>
        <v>99.957023060796644</v>
      </c>
      <c r="P53" s="49">
        <v>0</v>
      </c>
      <c r="Q53" s="49"/>
      <c r="R53" s="49"/>
    </row>
    <row r="54" spans="1:18" s="1" customFormat="1" ht="48" hidden="1" customHeight="1">
      <c r="A54" s="72" t="s">
        <v>271</v>
      </c>
      <c r="B54" s="76" t="s">
        <v>281</v>
      </c>
      <c r="C54" s="26" t="s">
        <v>5</v>
      </c>
      <c r="D54" s="63">
        <f t="shared" si="30"/>
        <v>99397</v>
      </c>
      <c r="E54" s="63">
        <v>0</v>
      </c>
      <c r="F54" s="63"/>
      <c r="G54" s="63">
        <v>99397</v>
      </c>
      <c r="H54" s="63">
        <f>I54+J54</f>
        <v>99397</v>
      </c>
      <c r="I54" s="63">
        <v>0</v>
      </c>
      <c r="J54" s="63">
        <f>N54</f>
        <v>99397</v>
      </c>
      <c r="K54" s="63">
        <f>L54+N54</f>
        <v>99397</v>
      </c>
      <c r="L54" s="63">
        <v>0</v>
      </c>
      <c r="M54" s="63"/>
      <c r="N54" s="63">
        <v>99397</v>
      </c>
      <c r="O54" s="50">
        <f t="shared" si="14"/>
        <v>100</v>
      </c>
      <c r="P54" s="49">
        <v>0</v>
      </c>
      <c r="Q54" s="49"/>
      <c r="R54" s="49"/>
    </row>
    <row r="55" spans="1:18" s="1" customFormat="1" ht="27.75" hidden="1" customHeight="1">
      <c r="A55" s="72" t="s">
        <v>272</v>
      </c>
      <c r="B55" s="76" t="s">
        <v>433</v>
      </c>
      <c r="C55" s="26" t="s">
        <v>5</v>
      </c>
      <c r="D55" s="63">
        <f t="shared" si="30"/>
        <v>295257</v>
      </c>
      <c r="E55" s="63">
        <v>0</v>
      </c>
      <c r="F55" s="63"/>
      <c r="G55" s="63">
        <v>295257</v>
      </c>
      <c r="H55" s="63">
        <f>I55+J55</f>
        <v>295257</v>
      </c>
      <c r="I55" s="63">
        <v>0</v>
      </c>
      <c r="J55" s="63">
        <f>N55</f>
        <v>295257</v>
      </c>
      <c r="K55" s="63">
        <f>L55+N55</f>
        <v>295257</v>
      </c>
      <c r="L55" s="63">
        <v>0</v>
      </c>
      <c r="M55" s="63"/>
      <c r="N55" s="63">
        <v>295257</v>
      </c>
      <c r="O55" s="50">
        <f t="shared" si="14"/>
        <v>100</v>
      </c>
      <c r="P55" s="49">
        <v>0</v>
      </c>
      <c r="Q55" s="49"/>
      <c r="R55" s="49"/>
    </row>
    <row r="56" spans="1:18" s="1" customFormat="1" ht="49.5" hidden="1" customHeight="1">
      <c r="A56" s="72" t="s">
        <v>273</v>
      </c>
      <c r="B56" s="76" t="s">
        <v>144</v>
      </c>
      <c r="C56" s="26" t="s">
        <v>4</v>
      </c>
      <c r="D56" s="63">
        <f t="shared" si="30"/>
        <v>2</v>
      </c>
      <c r="E56" s="63">
        <v>0</v>
      </c>
      <c r="F56" s="63"/>
      <c r="G56" s="63">
        <v>2</v>
      </c>
      <c r="H56" s="63">
        <f t="shared" ref="H56:H66" si="31">I56+J56</f>
        <v>2</v>
      </c>
      <c r="I56" s="63">
        <v>0</v>
      </c>
      <c r="J56" s="63">
        <f t="shared" ref="J56:J66" si="32">N56</f>
        <v>2</v>
      </c>
      <c r="K56" s="63">
        <f t="shared" ref="K56:K66" si="33">L56+N56</f>
        <v>2</v>
      </c>
      <c r="L56" s="63">
        <v>0</v>
      </c>
      <c r="M56" s="63"/>
      <c r="N56" s="63">
        <v>2</v>
      </c>
      <c r="O56" s="50">
        <f t="shared" si="14"/>
        <v>100</v>
      </c>
      <c r="P56" s="49">
        <v>0</v>
      </c>
      <c r="Q56" s="49"/>
      <c r="R56" s="49"/>
    </row>
    <row r="57" spans="1:18" s="1" customFormat="1" ht="68.25" hidden="1" customHeight="1">
      <c r="A57" s="72" t="s">
        <v>274</v>
      </c>
      <c r="B57" s="76" t="s">
        <v>145</v>
      </c>
      <c r="C57" s="26" t="s">
        <v>5</v>
      </c>
      <c r="D57" s="63">
        <f t="shared" si="30"/>
        <v>11934927</v>
      </c>
      <c r="E57" s="63">
        <v>0</v>
      </c>
      <c r="F57" s="63"/>
      <c r="G57" s="63">
        <v>11934927</v>
      </c>
      <c r="H57" s="63">
        <f t="shared" si="31"/>
        <v>0</v>
      </c>
      <c r="I57" s="63">
        <v>0</v>
      </c>
      <c r="J57" s="63">
        <f t="shared" si="32"/>
        <v>0</v>
      </c>
      <c r="K57" s="63">
        <f t="shared" si="33"/>
        <v>0</v>
      </c>
      <c r="L57" s="63">
        <v>0</v>
      </c>
      <c r="M57" s="63"/>
      <c r="N57" s="63">
        <v>0</v>
      </c>
      <c r="O57" s="50">
        <f t="shared" si="14"/>
        <v>0</v>
      </c>
      <c r="P57" s="49">
        <v>0</v>
      </c>
      <c r="Q57" s="49"/>
      <c r="R57" s="49"/>
    </row>
    <row r="58" spans="1:18" s="1" customFormat="1" ht="48" hidden="1" customHeight="1">
      <c r="A58" s="72" t="s">
        <v>275</v>
      </c>
      <c r="B58" s="76" t="s">
        <v>146</v>
      </c>
      <c r="C58" s="26" t="s">
        <v>4</v>
      </c>
      <c r="D58" s="63">
        <f t="shared" si="30"/>
        <v>320862</v>
      </c>
      <c r="E58" s="63">
        <v>122460</v>
      </c>
      <c r="F58" s="63"/>
      <c r="G58" s="63">
        <v>198402</v>
      </c>
      <c r="H58" s="63">
        <f t="shared" si="31"/>
        <v>171076</v>
      </c>
      <c r="I58" s="63">
        <v>0</v>
      </c>
      <c r="J58" s="63">
        <f t="shared" si="32"/>
        <v>171076</v>
      </c>
      <c r="K58" s="63">
        <f t="shared" si="33"/>
        <v>171076</v>
      </c>
      <c r="L58" s="63">
        <v>0</v>
      </c>
      <c r="M58" s="63"/>
      <c r="N58" s="63">
        <v>171076</v>
      </c>
      <c r="O58" s="50">
        <f t="shared" si="14"/>
        <v>53.317625645916308</v>
      </c>
      <c r="P58" s="49">
        <f>L58/E58*100</f>
        <v>0</v>
      </c>
      <c r="Q58" s="49"/>
      <c r="R58" s="49"/>
    </row>
    <row r="59" spans="1:18" s="1" customFormat="1" ht="41.25" hidden="1" customHeight="1">
      <c r="A59" s="72" t="s">
        <v>276</v>
      </c>
      <c r="B59" s="76" t="s">
        <v>147</v>
      </c>
      <c r="C59" s="26" t="s">
        <v>4</v>
      </c>
      <c r="D59" s="63">
        <f t="shared" si="30"/>
        <v>6238508</v>
      </c>
      <c r="E59" s="63">
        <v>2192655</v>
      </c>
      <c r="F59" s="63"/>
      <c r="G59" s="63">
        <v>4045853</v>
      </c>
      <c r="H59" s="63">
        <f t="shared" si="31"/>
        <v>0</v>
      </c>
      <c r="I59" s="63">
        <v>0</v>
      </c>
      <c r="J59" s="63">
        <f t="shared" si="32"/>
        <v>0</v>
      </c>
      <c r="K59" s="63">
        <f t="shared" si="33"/>
        <v>0</v>
      </c>
      <c r="L59" s="63">
        <v>0</v>
      </c>
      <c r="M59" s="63"/>
      <c r="N59" s="63">
        <v>0</v>
      </c>
      <c r="O59" s="50">
        <f t="shared" si="14"/>
        <v>0</v>
      </c>
      <c r="P59" s="49">
        <f>L59/E59*100</f>
        <v>0</v>
      </c>
      <c r="Q59" s="49"/>
      <c r="R59" s="49"/>
    </row>
    <row r="60" spans="1:18" s="1" customFormat="1" ht="42.75" hidden="1" customHeight="1">
      <c r="A60" s="72" t="s">
        <v>277</v>
      </c>
      <c r="B60" s="76" t="s">
        <v>148</v>
      </c>
      <c r="C60" s="26" t="s">
        <v>4</v>
      </c>
      <c r="D60" s="63">
        <f t="shared" si="30"/>
        <v>913665</v>
      </c>
      <c r="E60" s="63">
        <v>162424</v>
      </c>
      <c r="F60" s="63"/>
      <c r="G60" s="63">
        <v>751241</v>
      </c>
      <c r="H60" s="63">
        <f t="shared" si="31"/>
        <v>890377.5</v>
      </c>
      <c r="I60" s="63">
        <v>162438.5</v>
      </c>
      <c r="J60" s="63">
        <f t="shared" si="32"/>
        <v>727939</v>
      </c>
      <c r="K60" s="63">
        <f t="shared" si="33"/>
        <v>890362.85</v>
      </c>
      <c r="L60" s="63">
        <v>162423.85</v>
      </c>
      <c r="M60" s="63"/>
      <c r="N60" s="63">
        <v>727939</v>
      </c>
      <c r="O60" s="50">
        <f t="shared" si="14"/>
        <v>97.449595858438272</v>
      </c>
      <c r="P60" s="49">
        <f>L60/E60*100</f>
        <v>99.999907649115897</v>
      </c>
      <c r="Q60" s="49"/>
      <c r="R60" s="49"/>
    </row>
    <row r="61" spans="1:18" s="1" customFormat="1" ht="29.25" hidden="1" customHeight="1">
      <c r="A61" s="72" t="s">
        <v>278</v>
      </c>
      <c r="B61" s="76" t="s">
        <v>149</v>
      </c>
      <c r="C61" s="26" t="s">
        <v>5</v>
      </c>
      <c r="D61" s="63">
        <f t="shared" si="30"/>
        <v>470000</v>
      </c>
      <c r="E61" s="63">
        <v>0</v>
      </c>
      <c r="F61" s="63"/>
      <c r="G61" s="63">
        <v>470000</v>
      </c>
      <c r="H61" s="63">
        <f t="shared" si="31"/>
        <v>470000</v>
      </c>
      <c r="I61" s="63">
        <v>0</v>
      </c>
      <c r="J61" s="63">
        <f t="shared" si="32"/>
        <v>470000</v>
      </c>
      <c r="K61" s="63">
        <f t="shared" si="33"/>
        <v>470000</v>
      </c>
      <c r="L61" s="63">
        <v>0</v>
      </c>
      <c r="M61" s="63"/>
      <c r="N61" s="63">
        <v>470000</v>
      </c>
      <c r="O61" s="50">
        <f t="shared" si="14"/>
        <v>100</v>
      </c>
      <c r="P61" s="49">
        <v>0</v>
      </c>
      <c r="Q61" s="49"/>
      <c r="R61" s="49"/>
    </row>
    <row r="62" spans="1:18" s="1" customFormat="1" ht="29.25" hidden="1" customHeight="1">
      <c r="A62" s="72" t="s">
        <v>279</v>
      </c>
      <c r="B62" s="76" t="s">
        <v>101</v>
      </c>
      <c r="C62" s="26" t="s">
        <v>5</v>
      </c>
      <c r="D62" s="63">
        <f t="shared" si="30"/>
        <v>446000</v>
      </c>
      <c r="E62" s="63">
        <v>0</v>
      </c>
      <c r="F62" s="63"/>
      <c r="G62" s="63">
        <v>446000</v>
      </c>
      <c r="H62" s="63">
        <f t="shared" si="31"/>
        <v>221064.17</v>
      </c>
      <c r="I62" s="63">
        <v>0</v>
      </c>
      <c r="J62" s="63">
        <f t="shared" si="32"/>
        <v>221064.17</v>
      </c>
      <c r="K62" s="63">
        <f t="shared" si="33"/>
        <v>221064.17</v>
      </c>
      <c r="L62" s="63">
        <v>0</v>
      </c>
      <c r="M62" s="63"/>
      <c r="N62" s="63">
        <v>221064.17</v>
      </c>
      <c r="O62" s="50">
        <f t="shared" si="14"/>
        <v>49.565957399103141</v>
      </c>
      <c r="P62" s="49">
        <v>0</v>
      </c>
      <c r="Q62" s="49"/>
      <c r="R62" s="49"/>
    </row>
    <row r="63" spans="1:18" s="1" customFormat="1" ht="32.25" hidden="1" customHeight="1">
      <c r="A63" s="72" t="s">
        <v>280</v>
      </c>
      <c r="B63" s="76" t="s">
        <v>442</v>
      </c>
      <c r="C63" s="26" t="s">
        <v>5</v>
      </c>
      <c r="D63" s="63">
        <f t="shared" si="30"/>
        <v>7702343</v>
      </c>
      <c r="E63" s="63">
        <v>0</v>
      </c>
      <c r="F63" s="63"/>
      <c r="G63" s="63">
        <v>7702343</v>
      </c>
      <c r="H63" s="63">
        <f t="shared" si="31"/>
        <v>4952098.0199999996</v>
      </c>
      <c r="I63" s="63">
        <v>0</v>
      </c>
      <c r="J63" s="63">
        <f t="shared" si="32"/>
        <v>4952098.0199999996</v>
      </c>
      <c r="K63" s="63">
        <f t="shared" si="33"/>
        <v>4952098.0199999996</v>
      </c>
      <c r="L63" s="63">
        <v>0</v>
      </c>
      <c r="M63" s="63"/>
      <c r="N63" s="63">
        <v>4952098.0199999996</v>
      </c>
      <c r="O63" s="50">
        <f t="shared" si="14"/>
        <v>64.293397736247258</v>
      </c>
      <c r="P63" s="49">
        <v>0</v>
      </c>
      <c r="Q63" s="49"/>
      <c r="R63" s="49"/>
    </row>
    <row r="64" spans="1:18" s="1" customFormat="1" ht="30.75" hidden="1" customHeight="1">
      <c r="A64" s="72" t="s">
        <v>282</v>
      </c>
      <c r="B64" s="76" t="s">
        <v>102</v>
      </c>
      <c r="C64" s="26" t="s">
        <v>5</v>
      </c>
      <c r="D64" s="63">
        <f t="shared" si="30"/>
        <v>183475768</v>
      </c>
      <c r="E64" s="63">
        <v>0</v>
      </c>
      <c r="F64" s="63"/>
      <c r="G64" s="63">
        <v>183475768</v>
      </c>
      <c r="H64" s="63">
        <f t="shared" si="31"/>
        <v>147628968.34</v>
      </c>
      <c r="I64" s="63">
        <v>0</v>
      </c>
      <c r="J64" s="63">
        <f t="shared" si="32"/>
        <v>147628968.34</v>
      </c>
      <c r="K64" s="63">
        <f t="shared" si="33"/>
        <v>147628968.34</v>
      </c>
      <c r="L64" s="63">
        <v>0</v>
      </c>
      <c r="M64" s="63"/>
      <c r="N64" s="63">
        <v>147628968.34</v>
      </c>
      <c r="O64" s="50">
        <f t="shared" si="14"/>
        <v>80.462379282696332</v>
      </c>
      <c r="P64" s="49">
        <v>0</v>
      </c>
      <c r="Q64" s="49"/>
      <c r="R64" s="49"/>
    </row>
    <row r="65" spans="1:18" s="1" customFormat="1" ht="80.25" hidden="1" customHeight="1">
      <c r="A65" s="72" t="s">
        <v>283</v>
      </c>
      <c r="B65" s="76" t="s">
        <v>64</v>
      </c>
      <c r="C65" s="26" t="s">
        <v>4</v>
      </c>
      <c r="D65" s="63">
        <f t="shared" si="30"/>
        <v>105639000</v>
      </c>
      <c r="E65" s="63">
        <v>100357000</v>
      </c>
      <c r="F65" s="63"/>
      <c r="G65" s="63">
        <v>5282000</v>
      </c>
      <c r="H65" s="63">
        <f t="shared" si="31"/>
        <v>64032813.359999999</v>
      </c>
      <c r="I65" s="63">
        <v>60839293.890000001</v>
      </c>
      <c r="J65" s="63">
        <f t="shared" si="32"/>
        <v>3193519.47</v>
      </c>
      <c r="K65" s="63">
        <f t="shared" si="33"/>
        <v>63870389.359999999</v>
      </c>
      <c r="L65" s="63">
        <v>60676869.890000001</v>
      </c>
      <c r="M65" s="63"/>
      <c r="N65" s="63">
        <v>3193519.47</v>
      </c>
      <c r="O65" s="50">
        <f t="shared" si="14"/>
        <v>60.460993913232798</v>
      </c>
      <c r="P65" s="49">
        <f>L65/E65*100</f>
        <v>60.461024034197919</v>
      </c>
      <c r="Q65" s="49"/>
      <c r="R65" s="49"/>
    </row>
    <row r="66" spans="1:18" s="1" customFormat="1" ht="45" hidden="1" customHeight="1">
      <c r="A66" s="73" t="s">
        <v>434</v>
      </c>
      <c r="B66" s="53" t="s">
        <v>242</v>
      </c>
      <c r="C66" s="54" t="s">
        <v>5</v>
      </c>
      <c r="D66" s="64">
        <f t="shared" si="30"/>
        <v>5148303</v>
      </c>
      <c r="E66" s="64">
        <v>0</v>
      </c>
      <c r="F66" s="64"/>
      <c r="G66" s="64">
        <v>5148303</v>
      </c>
      <c r="H66" s="64">
        <f t="shared" si="31"/>
        <v>5148264.5</v>
      </c>
      <c r="I66" s="64">
        <v>0</v>
      </c>
      <c r="J66" s="64">
        <f t="shared" si="32"/>
        <v>5148264.5</v>
      </c>
      <c r="K66" s="64">
        <f t="shared" si="33"/>
        <v>5148264.5</v>
      </c>
      <c r="L66" s="64">
        <v>0</v>
      </c>
      <c r="M66" s="64"/>
      <c r="N66" s="64">
        <v>5148264.5</v>
      </c>
      <c r="O66" s="55">
        <f t="shared" si="14"/>
        <v>99.999252180767144</v>
      </c>
      <c r="P66" s="56">
        <v>0</v>
      </c>
      <c r="Q66" s="56"/>
      <c r="R66" s="56"/>
    </row>
    <row r="67" spans="1:18" s="36" customFormat="1" ht="45.75" hidden="1" customHeight="1">
      <c r="A67" s="135" t="s">
        <v>284</v>
      </c>
      <c r="B67" s="135"/>
      <c r="C67" s="135"/>
      <c r="D67" s="35">
        <f t="shared" ref="D67:N67" si="34">D49+D7</f>
        <v>1819984523</v>
      </c>
      <c r="E67" s="35">
        <f t="shared" si="34"/>
        <v>548621861</v>
      </c>
      <c r="F67" s="35"/>
      <c r="G67" s="35">
        <f t="shared" si="34"/>
        <v>1271362662</v>
      </c>
      <c r="H67" s="35">
        <f t="shared" si="34"/>
        <v>1036144844.0699999</v>
      </c>
      <c r="I67" s="35">
        <f t="shared" si="34"/>
        <v>349834718.23999995</v>
      </c>
      <c r="J67" s="35">
        <f t="shared" si="34"/>
        <v>686310125.83000004</v>
      </c>
      <c r="K67" s="35">
        <f t="shared" si="34"/>
        <v>1027349439.71</v>
      </c>
      <c r="L67" s="35">
        <f t="shared" si="34"/>
        <v>341039313.88</v>
      </c>
      <c r="M67" s="35"/>
      <c r="N67" s="35">
        <f t="shared" si="34"/>
        <v>686310125.83000004</v>
      </c>
      <c r="O67" s="22">
        <f t="shared" si="14"/>
        <v>56.448251439883265</v>
      </c>
      <c r="P67" s="25">
        <f>L67/E67*100</f>
        <v>62.162910033947774</v>
      </c>
      <c r="Q67" s="25"/>
      <c r="R67" s="25"/>
    </row>
    <row r="68" spans="1:18" s="2" customFormat="1" ht="35.25" hidden="1" customHeight="1">
      <c r="A68" s="136" t="s">
        <v>19</v>
      </c>
      <c r="B68" s="137"/>
      <c r="C68" s="137"/>
      <c r="D68" s="137"/>
      <c r="E68" s="137"/>
      <c r="F68" s="137"/>
      <c r="G68" s="137"/>
      <c r="H68" s="137"/>
      <c r="I68" s="137"/>
      <c r="J68" s="137"/>
      <c r="K68" s="137"/>
      <c r="L68" s="137"/>
      <c r="M68" s="137"/>
      <c r="N68" s="137"/>
      <c r="O68" s="137"/>
      <c r="P68" s="137"/>
      <c r="Q68" s="137"/>
      <c r="R68" s="137"/>
    </row>
    <row r="69" spans="1:18" s="2" customFormat="1" ht="45.75" hidden="1" customHeight="1">
      <c r="A69" s="23" t="s">
        <v>285</v>
      </c>
      <c r="B69" s="133" t="s">
        <v>40</v>
      </c>
      <c r="C69" s="134"/>
      <c r="D69" s="20">
        <f>D70+D71+D72+D73+D74+D75+D76+D86</f>
        <v>258610905</v>
      </c>
      <c r="E69" s="20">
        <f t="shared" ref="E69:N69" si="35">E70+E71+E72+E73+E74+E75+E76+E86</f>
        <v>83388321</v>
      </c>
      <c r="F69" s="20"/>
      <c r="G69" s="20">
        <f t="shared" si="35"/>
        <v>186588684</v>
      </c>
      <c r="H69" s="20">
        <f t="shared" si="35"/>
        <v>167620911.84</v>
      </c>
      <c r="I69" s="20">
        <f t="shared" si="35"/>
        <v>74578344.409999996</v>
      </c>
      <c r="J69" s="20">
        <f t="shared" si="35"/>
        <v>104408587.70999999</v>
      </c>
      <c r="K69" s="20">
        <f t="shared" si="35"/>
        <v>166084841.84</v>
      </c>
      <c r="L69" s="20">
        <f t="shared" si="35"/>
        <v>61676254.130000003</v>
      </c>
      <c r="M69" s="20"/>
      <c r="N69" s="20">
        <f t="shared" si="35"/>
        <v>104408587.70999999</v>
      </c>
      <c r="O69" s="22">
        <f>K69/D69*100</f>
        <v>64.221901949571688</v>
      </c>
      <c r="P69" s="25">
        <f>L69/E69*100</f>
        <v>73.962700520136394</v>
      </c>
      <c r="Q69" s="25"/>
      <c r="R69" s="25"/>
    </row>
    <row r="70" spans="1:18" s="2" customFormat="1" ht="42" hidden="1" customHeight="1">
      <c r="A70" s="72" t="s">
        <v>286</v>
      </c>
      <c r="B70" s="76" t="s">
        <v>138</v>
      </c>
      <c r="C70" s="28" t="s">
        <v>8</v>
      </c>
      <c r="D70" s="13">
        <f t="shared" ref="D70:D75" si="36">E70+G70</f>
        <v>65775468</v>
      </c>
      <c r="E70" s="13">
        <v>0</v>
      </c>
      <c r="F70" s="13"/>
      <c r="G70" s="13">
        <v>65775468</v>
      </c>
      <c r="H70" s="13">
        <f>I70+J70</f>
        <v>56803859.560000002</v>
      </c>
      <c r="I70" s="13">
        <v>0</v>
      </c>
      <c r="J70" s="13">
        <f>N70</f>
        <v>56803859.560000002</v>
      </c>
      <c r="K70" s="13">
        <f>L70+N70</f>
        <v>56803859.560000002</v>
      </c>
      <c r="L70" s="13">
        <v>0</v>
      </c>
      <c r="M70" s="13"/>
      <c r="N70" s="13">
        <v>56803859.560000002</v>
      </c>
      <c r="O70" s="51">
        <f t="shared" ref="O70:O86" si="37">K70/D70*100</f>
        <v>86.360251454235197</v>
      </c>
      <c r="P70" s="49">
        <v>0</v>
      </c>
      <c r="Q70" s="49"/>
      <c r="R70" s="49"/>
    </row>
    <row r="71" spans="1:18" s="2" customFormat="1" ht="63.75" hidden="1" customHeight="1">
      <c r="A71" s="72" t="s">
        <v>287</v>
      </c>
      <c r="B71" s="76" t="s">
        <v>150</v>
      </c>
      <c r="C71" s="28" t="s">
        <v>8</v>
      </c>
      <c r="D71" s="13">
        <f t="shared" si="36"/>
        <v>2977432</v>
      </c>
      <c r="E71" s="13">
        <v>0</v>
      </c>
      <c r="F71" s="13"/>
      <c r="G71" s="13">
        <v>2977432</v>
      </c>
      <c r="H71" s="13">
        <f t="shared" ref="H71:H75" si="38">I71+J71</f>
        <v>1714238.97</v>
      </c>
      <c r="I71" s="13">
        <v>0</v>
      </c>
      <c r="J71" s="13">
        <f t="shared" ref="J71:J75" si="39">N71</f>
        <v>1714238.97</v>
      </c>
      <c r="K71" s="13">
        <f t="shared" ref="K71:K75" si="40">L71+N71</f>
        <v>1714238.97</v>
      </c>
      <c r="L71" s="13">
        <v>0</v>
      </c>
      <c r="M71" s="13"/>
      <c r="N71" s="13">
        <v>1714238.97</v>
      </c>
      <c r="O71" s="51">
        <f t="shared" si="37"/>
        <v>57.574412110839134</v>
      </c>
      <c r="P71" s="49">
        <v>0</v>
      </c>
      <c r="Q71" s="49"/>
      <c r="R71" s="49"/>
    </row>
    <row r="72" spans="1:18" s="2" customFormat="1" ht="29.45" hidden="1" customHeight="1">
      <c r="A72" s="72" t="s">
        <v>288</v>
      </c>
      <c r="B72" s="76" t="s">
        <v>41</v>
      </c>
      <c r="C72" s="28" t="s">
        <v>8</v>
      </c>
      <c r="D72" s="13">
        <f t="shared" si="36"/>
        <v>2111000</v>
      </c>
      <c r="E72" s="13">
        <v>0</v>
      </c>
      <c r="F72" s="13"/>
      <c r="G72" s="13">
        <v>2111000</v>
      </c>
      <c r="H72" s="13">
        <f t="shared" si="38"/>
        <v>1402630.37</v>
      </c>
      <c r="I72" s="13">
        <v>0</v>
      </c>
      <c r="J72" s="13">
        <f t="shared" si="39"/>
        <v>1402630.37</v>
      </c>
      <c r="K72" s="13">
        <f t="shared" si="40"/>
        <v>1402630.37</v>
      </c>
      <c r="L72" s="13">
        <v>0</v>
      </c>
      <c r="M72" s="13"/>
      <c r="N72" s="13">
        <v>1402630.37</v>
      </c>
      <c r="O72" s="51">
        <f t="shared" si="37"/>
        <v>66.443882993841783</v>
      </c>
      <c r="P72" s="49">
        <v>0</v>
      </c>
      <c r="Q72" s="49"/>
      <c r="R72" s="49"/>
    </row>
    <row r="73" spans="1:18" s="2" customFormat="1" ht="42.75" hidden="1" customHeight="1">
      <c r="A73" s="72" t="s">
        <v>289</v>
      </c>
      <c r="B73" s="76" t="s">
        <v>42</v>
      </c>
      <c r="C73" s="28" t="s">
        <v>8</v>
      </c>
      <c r="D73" s="13">
        <f t="shared" si="36"/>
        <v>1052300</v>
      </c>
      <c r="E73" s="13">
        <v>0</v>
      </c>
      <c r="F73" s="13"/>
      <c r="G73" s="13">
        <v>1052300</v>
      </c>
      <c r="H73" s="13">
        <f t="shared" si="38"/>
        <v>812153.44</v>
      </c>
      <c r="I73" s="13">
        <v>0</v>
      </c>
      <c r="J73" s="13">
        <f t="shared" si="39"/>
        <v>812153.44</v>
      </c>
      <c r="K73" s="13">
        <f t="shared" si="40"/>
        <v>812153.44</v>
      </c>
      <c r="L73" s="13">
        <v>0</v>
      </c>
      <c r="M73" s="13"/>
      <c r="N73" s="13">
        <v>812153.44</v>
      </c>
      <c r="O73" s="51">
        <f t="shared" si="37"/>
        <v>77.178888149767161</v>
      </c>
      <c r="P73" s="49">
        <v>0</v>
      </c>
      <c r="Q73" s="49"/>
      <c r="R73" s="49"/>
    </row>
    <row r="74" spans="1:18" s="2" customFormat="1" ht="48" hidden="1" customHeight="1">
      <c r="A74" s="72" t="s">
        <v>290</v>
      </c>
      <c r="B74" s="76" t="s">
        <v>43</v>
      </c>
      <c r="C74" s="28" t="s">
        <v>8</v>
      </c>
      <c r="D74" s="13">
        <f t="shared" si="36"/>
        <v>58000</v>
      </c>
      <c r="E74" s="13">
        <v>0</v>
      </c>
      <c r="F74" s="13"/>
      <c r="G74" s="13">
        <v>58000</v>
      </c>
      <c r="H74" s="13">
        <f t="shared" si="38"/>
        <v>57991</v>
      </c>
      <c r="I74" s="13">
        <v>0</v>
      </c>
      <c r="J74" s="13">
        <f t="shared" si="39"/>
        <v>57991</v>
      </c>
      <c r="K74" s="13">
        <f t="shared" si="40"/>
        <v>57991</v>
      </c>
      <c r="L74" s="13">
        <v>0</v>
      </c>
      <c r="M74" s="13"/>
      <c r="N74" s="13">
        <v>57991</v>
      </c>
      <c r="O74" s="51">
        <f t="shared" si="37"/>
        <v>99.984482758620686</v>
      </c>
      <c r="P74" s="49">
        <v>0</v>
      </c>
      <c r="Q74" s="49"/>
      <c r="R74" s="49"/>
    </row>
    <row r="75" spans="1:18" s="2" customFormat="1" ht="45" hidden="1" customHeight="1">
      <c r="A75" s="72" t="s">
        <v>291</v>
      </c>
      <c r="B75" s="76" t="s">
        <v>151</v>
      </c>
      <c r="C75" s="28" t="s">
        <v>8</v>
      </c>
      <c r="D75" s="13">
        <f t="shared" si="36"/>
        <v>17511600</v>
      </c>
      <c r="E75" s="13">
        <v>0</v>
      </c>
      <c r="F75" s="13"/>
      <c r="G75" s="13">
        <v>17511600</v>
      </c>
      <c r="H75" s="13">
        <f t="shared" si="38"/>
        <v>13674319.18</v>
      </c>
      <c r="I75" s="13">
        <v>0</v>
      </c>
      <c r="J75" s="13">
        <f t="shared" si="39"/>
        <v>13674319.18</v>
      </c>
      <c r="K75" s="13">
        <f t="shared" si="40"/>
        <v>13674319.18</v>
      </c>
      <c r="L75" s="13">
        <v>0</v>
      </c>
      <c r="M75" s="13"/>
      <c r="N75" s="13">
        <v>13674319.18</v>
      </c>
      <c r="O75" s="51">
        <f t="shared" si="37"/>
        <v>78.087206080540895</v>
      </c>
      <c r="P75" s="49">
        <v>0</v>
      </c>
      <c r="Q75" s="49"/>
      <c r="R75" s="49"/>
    </row>
    <row r="76" spans="1:18" s="2" customFormat="1" ht="67.5" hidden="1" customHeight="1">
      <c r="A76" s="23" t="s">
        <v>292</v>
      </c>
      <c r="B76" s="75" t="s">
        <v>152</v>
      </c>
      <c r="C76" s="29" t="s">
        <v>8</v>
      </c>
      <c r="D76" s="20">
        <f>SUM(D77:D85)</f>
        <v>156496112</v>
      </c>
      <c r="E76" s="20">
        <f>SUM(E77:E86)</f>
        <v>72022221</v>
      </c>
      <c r="F76" s="20"/>
      <c r="G76" s="20">
        <f t="shared" ref="G76:N76" si="41">SUM(G77:G85)</f>
        <v>95839991</v>
      </c>
      <c r="H76" s="20">
        <f t="shared" si="41"/>
        <v>80526807.900000006</v>
      </c>
      <c r="I76" s="20">
        <f>SUM(I77:I86)</f>
        <v>63212324.130000003</v>
      </c>
      <c r="J76" s="20">
        <f t="shared" si="41"/>
        <v>28680504.050000001</v>
      </c>
      <c r="K76" s="20">
        <f t="shared" si="41"/>
        <v>78990737.900000006</v>
      </c>
      <c r="L76" s="20">
        <f t="shared" si="41"/>
        <v>50310233.850000001</v>
      </c>
      <c r="M76" s="20"/>
      <c r="N76" s="20">
        <f t="shared" si="41"/>
        <v>28680504.050000001</v>
      </c>
      <c r="O76" s="21">
        <f t="shared" si="37"/>
        <v>50.474568914529968</v>
      </c>
      <c r="P76" s="25">
        <f>L76/E76*100</f>
        <v>69.853766173081496</v>
      </c>
      <c r="Q76" s="25"/>
      <c r="R76" s="25"/>
    </row>
    <row r="77" spans="1:18" s="2" customFormat="1" ht="46.15" hidden="1" customHeight="1">
      <c r="A77" s="72" t="s">
        <v>293</v>
      </c>
      <c r="B77" s="76" t="s">
        <v>153</v>
      </c>
      <c r="C77" s="26" t="s">
        <v>4</v>
      </c>
      <c r="D77" s="13">
        <f t="shared" ref="D77:D86" si="42">E77+G77</f>
        <v>48898938</v>
      </c>
      <c r="E77" s="13">
        <v>42395750</v>
      </c>
      <c r="F77" s="13"/>
      <c r="G77" s="13">
        <v>6503188</v>
      </c>
      <c r="H77" s="13">
        <f>I77+J77</f>
        <v>42888779</v>
      </c>
      <c r="I77" s="13">
        <v>36961159</v>
      </c>
      <c r="J77" s="13">
        <f>N77</f>
        <v>5927620</v>
      </c>
      <c r="K77" s="13">
        <f>L77+N77</f>
        <v>41352709</v>
      </c>
      <c r="L77" s="13">
        <v>35425089</v>
      </c>
      <c r="M77" s="13"/>
      <c r="N77" s="13">
        <v>5927620</v>
      </c>
      <c r="O77" s="51">
        <f t="shared" si="37"/>
        <v>84.56770369941367</v>
      </c>
      <c r="P77" s="49">
        <f>L77/E77*100</f>
        <v>83.558113726022071</v>
      </c>
      <c r="Q77" s="49"/>
      <c r="R77" s="49"/>
    </row>
    <row r="78" spans="1:18" s="2" customFormat="1" ht="45.75" hidden="1" customHeight="1">
      <c r="A78" s="72" t="s">
        <v>294</v>
      </c>
      <c r="B78" s="76" t="s">
        <v>154</v>
      </c>
      <c r="C78" s="26" t="s">
        <v>4</v>
      </c>
      <c r="D78" s="13">
        <f t="shared" si="42"/>
        <v>60000000</v>
      </c>
      <c r="E78" s="13">
        <v>0</v>
      </c>
      <c r="F78" s="13"/>
      <c r="G78" s="13">
        <v>60000000</v>
      </c>
      <c r="H78" s="13">
        <f t="shared" ref="H78:H86" si="43">I78+J78</f>
        <v>0</v>
      </c>
      <c r="I78" s="13">
        <v>0</v>
      </c>
      <c r="J78" s="13">
        <f t="shared" ref="J78:J86" si="44">N78</f>
        <v>0</v>
      </c>
      <c r="K78" s="13">
        <f t="shared" ref="K78:K86" si="45">L78+N78</f>
        <v>0</v>
      </c>
      <c r="L78" s="13">
        <v>0</v>
      </c>
      <c r="M78" s="13"/>
      <c r="N78" s="13">
        <v>0</v>
      </c>
      <c r="O78" s="51">
        <f t="shared" si="37"/>
        <v>0</v>
      </c>
      <c r="P78" s="49">
        <v>0</v>
      </c>
      <c r="Q78" s="49"/>
      <c r="R78" s="49"/>
    </row>
    <row r="79" spans="1:18" s="2" customFormat="1" ht="51.75" hidden="1" customHeight="1">
      <c r="A79" s="72" t="s">
        <v>295</v>
      </c>
      <c r="B79" s="76" t="s">
        <v>155</v>
      </c>
      <c r="C79" s="26" t="s">
        <v>4</v>
      </c>
      <c r="D79" s="13">
        <f t="shared" si="42"/>
        <v>135269</v>
      </c>
      <c r="E79" s="13">
        <v>0</v>
      </c>
      <c r="F79" s="13"/>
      <c r="G79" s="13">
        <v>135269</v>
      </c>
      <c r="H79" s="13">
        <f t="shared" si="43"/>
        <v>20000</v>
      </c>
      <c r="I79" s="13">
        <v>0</v>
      </c>
      <c r="J79" s="13">
        <f t="shared" si="44"/>
        <v>20000</v>
      </c>
      <c r="K79" s="13">
        <f t="shared" si="45"/>
        <v>20000</v>
      </c>
      <c r="L79" s="13">
        <v>0</v>
      </c>
      <c r="M79" s="13"/>
      <c r="N79" s="13">
        <v>20000</v>
      </c>
      <c r="O79" s="51">
        <f t="shared" si="37"/>
        <v>14.785353628695413</v>
      </c>
      <c r="P79" s="49">
        <v>0</v>
      </c>
      <c r="Q79" s="49"/>
      <c r="R79" s="49"/>
    </row>
    <row r="80" spans="1:18" s="2" customFormat="1" ht="49.15" hidden="1" customHeight="1">
      <c r="A80" s="72" t="s">
        <v>296</v>
      </c>
      <c r="B80" s="76" t="s">
        <v>156</v>
      </c>
      <c r="C80" s="26" t="s">
        <v>4</v>
      </c>
      <c r="D80" s="13">
        <f t="shared" si="42"/>
        <v>8516537</v>
      </c>
      <c r="E80" s="13">
        <v>0</v>
      </c>
      <c r="F80" s="13"/>
      <c r="G80" s="13">
        <v>8516537</v>
      </c>
      <c r="H80" s="13">
        <f t="shared" si="43"/>
        <v>8516536.6999999993</v>
      </c>
      <c r="I80" s="13">
        <v>0</v>
      </c>
      <c r="J80" s="13">
        <f t="shared" si="44"/>
        <v>8516536.6999999993</v>
      </c>
      <c r="K80" s="13">
        <f t="shared" si="45"/>
        <v>8516536.6999999993</v>
      </c>
      <c r="L80" s="13">
        <v>0</v>
      </c>
      <c r="M80" s="13"/>
      <c r="N80" s="13">
        <v>8516536.6999999993</v>
      </c>
      <c r="O80" s="51">
        <f t="shared" si="37"/>
        <v>99.999996477441471</v>
      </c>
      <c r="P80" s="49">
        <v>0</v>
      </c>
      <c r="Q80" s="49"/>
      <c r="R80" s="49"/>
    </row>
    <row r="81" spans="1:18" s="2" customFormat="1" ht="50.25" hidden="1" customHeight="1">
      <c r="A81" s="72" t="s">
        <v>297</v>
      </c>
      <c r="B81" s="76" t="s">
        <v>157</v>
      </c>
      <c r="C81" s="26" t="s">
        <v>4</v>
      </c>
      <c r="D81" s="13">
        <f t="shared" si="42"/>
        <v>1204150</v>
      </c>
      <c r="E81" s="13">
        <v>0</v>
      </c>
      <c r="F81" s="13"/>
      <c r="G81" s="13">
        <v>1204150</v>
      </c>
      <c r="H81" s="13">
        <f t="shared" si="43"/>
        <v>1204150</v>
      </c>
      <c r="I81" s="13">
        <v>0</v>
      </c>
      <c r="J81" s="13">
        <f t="shared" si="44"/>
        <v>1204150</v>
      </c>
      <c r="K81" s="13">
        <f t="shared" si="45"/>
        <v>1204150</v>
      </c>
      <c r="L81" s="13">
        <v>0</v>
      </c>
      <c r="M81" s="13"/>
      <c r="N81" s="13">
        <v>1204150</v>
      </c>
      <c r="O81" s="51">
        <f t="shared" si="37"/>
        <v>100</v>
      </c>
      <c r="P81" s="49">
        <v>0</v>
      </c>
      <c r="Q81" s="49"/>
      <c r="R81" s="49"/>
    </row>
    <row r="82" spans="1:18" s="2" customFormat="1" ht="60.75" hidden="1" customHeight="1">
      <c r="A82" s="72" t="s">
        <v>298</v>
      </c>
      <c r="B82" s="76" t="s">
        <v>158</v>
      </c>
      <c r="C82" s="26" t="s">
        <v>4</v>
      </c>
      <c r="D82" s="13">
        <f t="shared" si="42"/>
        <v>206960</v>
      </c>
      <c r="E82" s="13">
        <v>0</v>
      </c>
      <c r="F82" s="13"/>
      <c r="G82" s="13">
        <v>206960</v>
      </c>
      <c r="H82" s="13">
        <f t="shared" si="43"/>
        <v>206960</v>
      </c>
      <c r="I82" s="13">
        <v>0</v>
      </c>
      <c r="J82" s="13">
        <f t="shared" si="44"/>
        <v>206960</v>
      </c>
      <c r="K82" s="13">
        <f t="shared" si="45"/>
        <v>206960</v>
      </c>
      <c r="L82" s="13">
        <v>0</v>
      </c>
      <c r="M82" s="13"/>
      <c r="N82" s="13">
        <v>206960</v>
      </c>
      <c r="O82" s="51">
        <f t="shared" si="37"/>
        <v>100</v>
      </c>
      <c r="P82" s="49">
        <v>0</v>
      </c>
      <c r="Q82" s="49"/>
      <c r="R82" s="49"/>
    </row>
    <row r="83" spans="1:18" s="2" customFormat="1" ht="50.25" hidden="1" customHeight="1">
      <c r="A83" s="72" t="s">
        <v>299</v>
      </c>
      <c r="B83" s="76" t="s">
        <v>159</v>
      </c>
      <c r="C83" s="26" t="s">
        <v>4</v>
      </c>
      <c r="D83" s="13">
        <f t="shared" si="42"/>
        <v>8530999</v>
      </c>
      <c r="E83" s="13">
        <v>0</v>
      </c>
      <c r="F83" s="13"/>
      <c r="G83" s="13">
        <v>8530999</v>
      </c>
      <c r="H83" s="13">
        <f t="shared" si="43"/>
        <v>6928664.5899999999</v>
      </c>
      <c r="I83" s="13">
        <v>0</v>
      </c>
      <c r="J83" s="13">
        <f t="shared" si="44"/>
        <v>6928664.5899999999</v>
      </c>
      <c r="K83" s="13">
        <f t="shared" si="45"/>
        <v>6928664.5899999999</v>
      </c>
      <c r="L83" s="13">
        <v>0</v>
      </c>
      <c r="M83" s="13"/>
      <c r="N83" s="13">
        <v>6928664.5899999999</v>
      </c>
      <c r="O83" s="51">
        <f t="shared" si="37"/>
        <v>81.217505593424633</v>
      </c>
      <c r="P83" s="49">
        <v>0</v>
      </c>
      <c r="Q83" s="49"/>
      <c r="R83" s="49"/>
    </row>
    <row r="84" spans="1:18" s="2" customFormat="1" ht="28.9" hidden="1" customHeight="1">
      <c r="A84" s="72" t="s">
        <v>300</v>
      </c>
      <c r="B84" s="76" t="s">
        <v>160</v>
      </c>
      <c r="C84" s="26" t="s">
        <v>4</v>
      </c>
      <c r="D84" s="13">
        <f t="shared" si="42"/>
        <v>3223917</v>
      </c>
      <c r="E84" s="13">
        <v>0</v>
      </c>
      <c r="F84" s="13"/>
      <c r="G84" s="13">
        <v>3223917</v>
      </c>
      <c r="H84" s="13">
        <f t="shared" si="43"/>
        <v>2891915.82</v>
      </c>
      <c r="I84" s="13">
        <v>0</v>
      </c>
      <c r="J84" s="13">
        <f t="shared" si="44"/>
        <v>2891915.82</v>
      </c>
      <c r="K84" s="13">
        <f t="shared" si="45"/>
        <v>2891915.82</v>
      </c>
      <c r="L84" s="13">
        <v>0</v>
      </c>
      <c r="M84" s="13"/>
      <c r="N84" s="13">
        <v>2891915.82</v>
      </c>
      <c r="O84" s="51">
        <f t="shared" si="37"/>
        <v>89.70193153235644</v>
      </c>
      <c r="P84" s="49">
        <v>0</v>
      </c>
      <c r="Q84" s="49"/>
      <c r="R84" s="49"/>
    </row>
    <row r="85" spans="1:18" s="2" customFormat="1" ht="57" hidden="1" customHeight="1">
      <c r="A85" s="72" t="s">
        <v>301</v>
      </c>
      <c r="B85" s="76" t="s">
        <v>104</v>
      </c>
      <c r="C85" s="26" t="s">
        <v>4</v>
      </c>
      <c r="D85" s="13">
        <f t="shared" si="42"/>
        <v>25779342</v>
      </c>
      <c r="E85" s="13">
        <v>18260371</v>
      </c>
      <c r="F85" s="13"/>
      <c r="G85" s="13">
        <v>7518971</v>
      </c>
      <c r="H85" s="13">
        <f t="shared" si="43"/>
        <v>17869801.789999999</v>
      </c>
      <c r="I85" s="13">
        <f>9801671+5083473.85</f>
        <v>14885144.85</v>
      </c>
      <c r="J85" s="13">
        <f t="shared" si="44"/>
        <v>2984656.94</v>
      </c>
      <c r="K85" s="13">
        <f t="shared" si="45"/>
        <v>17869801.789999999</v>
      </c>
      <c r="L85" s="13">
        <v>14885144.85</v>
      </c>
      <c r="M85" s="13"/>
      <c r="N85" s="13">
        <v>2984656.94</v>
      </c>
      <c r="O85" s="51">
        <f t="shared" si="37"/>
        <v>69.318300637774229</v>
      </c>
      <c r="P85" s="49">
        <f>L85/E85*100</f>
        <v>81.516114048285218</v>
      </c>
      <c r="Q85" s="49"/>
      <c r="R85" s="49"/>
    </row>
    <row r="86" spans="1:18" s="2" customFormat="1" ht="34.15" hidden="1" customHeight="1">
      <c r="A86" s="72" t="s">
        <v>302</v>
      </c>
      <c r="B86" s="76" t="s">
        <v>65</v>
      </c>
      <c r="C86" s="26" t="s">
        <v>8</v>
      </c>
      <c r="D86" s="13">
        <f t="shared" si="42"/>
        <v>12628993</v>
      </c>
      <c r="E86" s="13">
        <v>11366100</v>
      </c>
      <c r="F86" s="13"/>
      <c r="G86" s="13">
        <v>1262893</v>
      </c>
      <c r="H86" s="13">
        <f t="shared" si="43"/>
        <v>12628911.42</v>
      </c>
      <c r="I86" s="13">
        <v>11366020.279999999</v>
      </c>
      <c r="J86" s="13">
        <f t="shared" si="44"/>
        <v>1262891.1399999999</v>
      </c>
      <c r="K86" s="13">
        <f t="shared" si="45"/>
        <v>12628911.42</v>
      </c>
      <c r="L86" s="13">
        <v>11366020.279999999</v>
      </c>
      <c r="M86" s="13"/>
      <c r="N86" s="13">
        <v>1262891.1399999999</v>
      </c>
      <c r="O86" s="51">
        <f t="shared" si="37"/>
        <v>99.999354026089009</v>
      </c>
      <c r="P86" s="49">
        <f>L86/E86*100</f>
        <v>99.999298616060031</v>
      </c>
      <c r="Q86" s="49"/>
      <c r="R86" s="49"/>
    </row>
    <row r="87" spans="1:18" s="2" customFormat="1" ht="31.5" customHeight="1">
      <c r="A87" s="132" t="s">
        <v>18</v>
      </c>
      <c r="B87" s="132"/>
      <c r="C87" s="132"/>
      <c r="D87" s="132"/>
      <c r="E87" s="132"/>
      <c r="F87" s="132"/>
      <c r="G87" s="132"/>
      <c r="H87" s="132"/>
      <c r="I87" s="132"/>
      <c r="J87" s="132"/>
      <c r="K87" s="132"/>
      <c r="L87" s="132"/>
      <c r="M87" s="132"/>
      <c r="N87" s="132"/>
      <c r="O87" s="132"/>
      <c r="P87" s="74"/>
      <c r="Q87" s="90"/>
      <c r="R87" s="88"/>
    </row>
    <row r="88" spans="1:18" s="2" customFormat="1" ht="54.75" customHeight="1">
      <c r="A88" s="23" t="s">
        <v>303</v>
      </c>
      <c r="B88" s="138" t="s">
        <v>456</v>
      </c>
      <c r="C88" s="139"/>
      <c r="D88" s="20">
        <v>60892485</v>
      </c>
      <c r="E88" s="20">
        <v>0</v>
      </c>
      <c r="F88" s="20">
        <v>0</v>
      </c>
      <c r="G88" s="20">
        <v>60892485</v>
      </c>
      <c r="H88" s="20" t="e">
        <f>H89+#REF!+H91</f>
        <v>#REF!</v>
      </c>
      <c r="I88" s="20" t="e">
        <f>I89+#REF!+I91</f>
        <v>#REF!</v>
      </c>
      <c r="J88" s="20" t="e">
        <f>J89+#REF!+J91</f>
        <v>#REF!</v>
      </c>
      <c r="K88" s="20">
        <f>K89+K91</f>
        <v>48159100.530000001</v>
      </c>
      <c r="L88" s="20">
        <f>L89+L91</f>
        <v>0</v>
      </c>
      <c r="M88" s="20">
        <v>0</v>
      </c>
      <c r="N88" s="20">
        <f>N89+N91</f>
        <v>48159100.530000001</v>
      </c>
      <c r="O88" s="30">
        <f>K88/D88*100</f>
        <v>79.088742280759277</v>
      </c>
      <c r="P88" s="25">
        <v>0</v>
      </c>
      <c r="Q88" s="20">
        <v>0</v>
      </c>
      <c r="R88" s="24">
        <f>N88/G88*100</f>
        <v>79.088742280759277</v>
      </c>
    </row>
    <row r="89" spans="1:18" s="2" customFormat="1" ht="48" customHeight="1">
      <c r="A89" s="23" t="s">
        <v>304</v>
      </c>
      <c r="B89" s="70" t="s">
        <v>161</v>
      </c>
      <c r="C89" s="28"/>
      <c r="D89" s="20">
        <f>D90</f>
        <v>58392485</v>
      </c>
      <c r="E89" s="20">
        <f t="shared" ref="E89:G89" si="46">E90</f>
        <v>0</v>
      </c>
      <c r="F89" s="20">
        <v>0</v>
      </c>
      <c r="G89" s="20">
        <f t="shared" si="46"/>
        <v>58392485</v>
      </c>
      <c r="H89" s="20">
        <f t="shared" ref="H89" si="47">H90</f>
        <v>47255700.530000001</v>
      </c>
      <c r="I89" s="20">
        <f t="shared" ref="I89" si="48">I90</f>
        <v>0</v>
      </c>
      <c r="J89" s="20">
        <f t="shared" ref="J89" si="49">J90</f>
        <v>47255700.530000001</v>
      </c>
      <c r="K89" s="20">
        <v>47255700.530000001</v>
      </c>
      <c r="L89" s="20">
        <f t="shared" ref="L89" si="50">L90</f>
        <v>0</v>
      </c>
      <c r="M89" s="20">
        <v>0</v>
      </c>
      <c r="N89" s="20">
        <f t="shared" ref="N89" si="51">N90</f>
        <v>47255700.530000001</v>
      </c>
      <c r="O89" s="30">
        <f>K89/D89*100</f>
        <v>80.927709327664346</v>
      </c>
      <c r="P89" s="25">
        <v>0</v>
      </c>
      <c r="Q89" s="20">
        <v>0</v>
      </c>
      <c r="R89" s="24">
        <f>N89/G89*100</f>
        <v>80.927709327664346</v>
      </c>
    </row>
    <row r="90" spans="1:18" s="2" customFormat="1" ht="51.75" customHeight="1">
      <c r="A90" s="72" t="s">
        <v>305</v>
      </c>
      <c r="B90" s="92" t="s">
        <v>454</v>
      </c>
      <c r="C90" s="28" t="s">
        <v>7</v>
      </c>
      <c r="D90" s="13">
        <v>58392485</v>
      </c>
      <c r="E90" s="13">
        <v>0</v>
      </c>
      <c r="F90" s="13">
        <v>0</v>
      </c>
      <c r="G90" s="13">
        <v>58392485</v>
      </c>
      <c r="H90" s="13">
        <f t="shared" ref="H90:H92" si="52">I90+J90</f>
        <v>47255700.530000001</v>
      </c>
      <c r="I90" s="13">
        <v>0</v>
      </c>
      <c r="J90" s="13">
        <f t="shared" ref="J90:J92" si="53">N90</f>
        <v>47255700.530000001</v>
      </c>
      <c r="K90" s="13">
        <v>47255700.530000001</v>
      </c>
      <c r="L90" s="13">
        <v>0</v>
      </c>
      <c r="M90" s="20">
        <v>0</v>
      </c>
      <c r="N90" s="13">
        <v>47255700.530000001</v>
      </c>
      <c r="O90" s="87">
        <f>K90/D90*100</f>
        <v>80.927709327664346</v>
      </c>
      <c r="P90" s="49">
        <v>0</v>
      </c>
      <c r="Q90" s="20">
        <v>0</v>
      </c>
      <c r="R90" s="63">
        <f>N90/G90*100</f>
        <v>80.927709327664346</v>
      </c>
    </row>
    <row r="91" spans="1:18" s="2" customFormat="1" ht="64.5" customHeight="1">
      <c r="A91" s="23" t="s">
        <v>306</v>
      </c>
      <c r="B91" s="70" t="s">
        <v>164</v>
      </c>
      <c r="C91" s="29"/>
      <c r="D91" s="20">
        <f>SUM(D92+D263)</f>
        <v>2500000</v>
      </c>
      <c r="E91" s="20">
        <f t="shared" ref="E91:L91" si="54">E92</f>
        <v>0</v>
      </c>
      <c r="F91" s="20">
        <v>0</v>
      </c>
      <c r="G91" s="20">
        <f>SUM(G92+G263)</f>
        <v>2500000</v>
      </c>
      <c r="H91" s="20">
        <f t="shared" si="54"/>
        <v>0</v>
      </c>
      <c r="I91" s="20">
        <f t="shared" si="54"/>
        <v>0</v>
      </c>
      <c r="J91" s="20">
        <f t="shared" si="54"/>
        <v>0</v>
      </c>
      <c r="K91" s="20">
        <v>903400</v>
      </c>
      <c r="L91" s="20">
        <f t="shared" si="54"/>
        <v>0</v>
      </c>
      <c r="M91" s="20">
        <v>0</v>
      </c>
      <c r="N91" s="20">
        <v>903400</v>
      </c>
      <c r="O91" s="94">
        <f>K91/D91*100</f>
        <v>36.136000000000003</v>
      </c>
      <c r="P91" s="25">
        <v>0</v>
      </c>
      <c r="Q91" s="20">
        <v>0</v>
      </c>
      <c r="R91" s="63">
        <f>N91/G91*100</f>
        <v>36.136000000000003</v>
      </c>
    </row>
    <row r="92" spans="1:18" s="2" customFormat="1" ht="46.5" customHeight="1">
      <c r="A92" s="93" t="s">
        <v>307</v>
      </c>
      <c r="B92" s="95" t="s">
        <v>455</v>
      </c>
      <c r="C92" s="28" t="s">
        <v>7</v>
      </c>
      <c r="D92" s="13">
        <v>1596600</v>
      </c>
      <c r="E92" s="13">
        <v>0</v>
      </c>
      <c r="F92" s="13">
        <v>0</v>
      </c>
      <c r="G92" s="13">
        <v>1596600</v>
      </c>
      <c r="H92" s="13">
        <f t="shared" si="52"/>
        <v>0</v>
      </c>
      <c r="I92" s="13">
        <v>0</v>
      </c>
      <c r="J92" s="13">
        <f t="shared" si="53"/>
        <v>0</v>
      </c>
      <c r="K92" s="13">
        <v>0</v>
      </c>
      <c r="L92" s="63">
        <v>0</v>
      </c>
      <c r="M92" s="20">
        <v>0</v>
      </c>
      <c r="N92" s="63">
        <v>0</v>
      </c>
      <c r="O92" s="50">
        <f>K92/D92*100</f>
        <v>0</v>
      </c>
      <c r="P92" s="49">
        <v>0</v>
      </c>
      <c r="Q92" s="20">
        <v>0</v>
      </c>
      <c r="R92" s="63">
        <f>N92/G92*100</f>
        <v>0</v>
      </c>
    </row>
    <row r="93" spans="1:18" s="3" customFormat="1" ht="35.25" hidden="1" customHeight="1">
      <c r="A93" s="132" t="s">
        <v>20</v>
      </c>
      <c r="B93" s="132"/>
      <c r="C93" s="132"/>
      <c r="D93" s="132"/>
      <c r="E93" s="132"/>
      <c r="F93" s="132"/>
      <c r="G93" s="132"/>
      <c r="H93" s="132"/>
      <c r="I93" s="132"/>
      <c r="J93" s="132"/>
      <c r="K93" s="132"/>
      <c r="L93" s="132"/>
      <c r="M93" s="132"/>
      <c r="N93" s="132"/>
      <c r="O93" s="132"/>
      <c r="P93" s="74"/>
      <c r="Q93" s="90"/>
      <c r="R93" s="88"/>
    </row>
    <row r="94" spans="1:18" s="1" customFormat="1" ht="47.25" hidden="1" customHeight="1">
      <c r="A94" s="23" t="s">
        <v>94</v>
      </c>
      <c r="B94" s="102" t="s">
        <v>44</v>
      </c>
      <c r="C94" s="102"/>
      <c r="D94" s="31">
        <f>D95+D103</f>
        <v>947199160</v>
      </c>
      <c r="E94" s="31">
        <f t="shared" ref="E94:N94" si="55">E95+E103</f>
        <v>502245460</v>
      </c>
      <c r="F94" s="31"/>
      <c r="G94" s="31">
        <f t="shared" si="55"/>
        <v>444953700</v>
      </c>
      <c r="H94" s="31">
        <f t="shared" si="55"/>
        <v>777884050.88</v>
      </c>
      <c r="I94" s="31">
        <f t="shared" si="55"/>
        <v>453150600</v>
      </c>
      <c r="J94" s="31">
        <f t="shared" si="55"/>
        <v>324733450.88</v>
      </c>
      <c r="K94" s="31">
        <f>K95+K103</f>
        <v>774483910.88</v>
      </c>
      <c r="L94" s="31">
        <f t="shared" si="55"/>
        <v>449750460</v>
      </c>
      <c r="M94" s="31"/>
      <c r="N94" s="31">
        <f t="shared" si="55"/>
        <v>324733450.88</v>
      </c>
      <c r="O94" s="21">
        <f>K94/D94*100</f>
        <v>81.765688103017325</v>
      </c>
      <c r="P94" s="25">
        <f>L94/E94*100</f>
        <v>89.547939368132873</v>
      </c>
      <c r="Q94" s="25"/>
      <c r="R94" s="25"/>
    </row>
    <row r="95" spans="1:18" s="1" customFormat="1" ht="57.75" hidden="1" customHeight="1">
      <c r="A95" s="23" t="s">
        <v>29</v>
      </c>
      <c r="B95" s="70" t="s">
        <v>165</v>
      </c>
      <c r="C95" s="70"/>
      <c r="D95" s="31">
        <f>SUM(D96:D102)</f>
        <v>309254983</v>
      </c>
      <c r="E95" s="31">
        <f t="shared" ref="E95:N95" si="56">SUM(E96:E102)</f>
        <v>6584460</v>
      </c>
      <c r="F95" s="31"/>
      <c r="G95" s="31">
        <f t="shared" si="56"/>
        <v>302670523</v>
      </c>
      <c r="H95" s="31">
        <f t="shared" si="56"/>
        <v>209247508.87999997</v>
      </c>
      <c r="I95" s="31">
        <f t="shared" si="56"/>
        <v>6584600</v>
      </c>
      <c r="J95" s="31">
        <f t="shared" si="56"/>
        <v>202662908.87999997</v>
      </c>
      <c r="K95" s="31">
        <f>SUM(K96:K102)</f>
        <v>205847368.87999997</v>
      </c>
      <c r="L95" s="31">
        <f t="shared" si="56"/>
        <v>3184460</v>
      </c>
      <c r="M95" s="31"/>
      <c r="N95" s="31">
        <f t="shared" si="56"/>
        <v>202662908.87999997</v>
      </c>
      <c r="O95" s="21">
        <f>K95/D95*100</f>
        <v>66.562345053628434</v>
      </c>
      <c r="P95" s="25">
        <f>L95/E95*100</f>
        <v>48.363267450937506</v>
      </c>
      <c r="Q95" s="25"/>
      <c r="R95" s="25"/>
    </row>
    <row r="96" spans="1:18" s="1" customFormat="1" ht="51.75" hidden="1" customHeight="1">
      <c r="A96" s="72" t="s">
        <v>308</v>
      </c>
      <c r="B96" s="32" t="s">
        <v>137</v>
      </c>
      <c r="C96" s="26" t="s">
        <v>11</v>
      </c>
      <c r="D96" s="13">
        <f t="shared" ref="D96:D102" si="57">E96+G96</f>
        <v>283154781</v>
      </c>
      <c r="E96" s="13">
        <v>0</v>
      </c>
      <c r="F96" s="13"/>
      <c r="G96" s="13">
        <v>283154781</v>
      </c>
      <c r="H96" s="13">
        <f>I96+J96</f>
        <v>185537033.41999999</v>
      </c>
      <c r="I96" s="13">
        <v>0</v>
      </c>
      <c r="J96" s="13">
        <f>N96</f>
        <v>185537033.41999999</v>
      </c>
      <c r="K96" s="63">
        <f>L96+N96</f>
        <v>185537033.41999999</v>
      </c>
      <c r="L96" s="63">
        <v>0</v>
      </c>
      <c r="M96" s="63"/>
      <c r="N96" s="63">
        <v>185537033.41999999</v>
      </c>
      <c r="O96" s="51">
        <f t="shared" ref="O96:O109" si="58">K96/D96*100</f>
        <v>65.524951676517858</v>
      </c>
      <c r="P96" s="49">
        <v>0</v>
      </c>
      <c r="Q96" s="49"/>
      <c r="R96" s="49"/>
    </row>
    <row r="97" spans="1:18" s="1" customFormat="1" ht="32.25" hidden="1" customHeight="1">
      <c r="A97" s="72" t="s">
        <v>309</v>
      </c>
      <c r="B97" s="32" t="s">
        <v>166</v>
      </c>
      <c r="C97" s="26" t="s">
        <v>11</v>
      </c>
      <c r="D97" s="13">
        <f t="shared" si="57"/>
        <v>327340</v>
      </c>
      <c r="E97" s="13">
        <v>0</v>
      </c>
      <c r="F97" s="13"/>
      <c r="G97" s="13">
        <v>327340</v>
      </c>
      <c r="H97" s="13">
        <f t="shared" ref="H97:H102" si="59">I97+J97</f>
        <v>326812</v>
      </c>
      <c r="I97" s="13">
        <v>0</v>
      </c>
      <c r="J97" s="13">
        <f t="shared" ref="J97:J102" si="60">N97</f>
        <v>326812</v>
      </c>
      <c r="K97" s="63">
        <f t="shared" ref="K97:K102" si="61">L97+N97</f>
        <v>326812</v>
      </c>
      <c r="L97" s="63">
        <v>0</v>
      </c>
      <c r="M97" s="63"/>
      <c r="N97" s="63">
        <v>326812</v>
      </c>
      <c r="O97" s="51">
        <f t="shared" si="58"/>
        <v>99.838699822814206</v>
      </c>
      <c r="P97" s="49">
        <v>0</v>
      </c>
      <c r="Q97" s="49"/>
      <c r="R97" s="49"/>
    </row>
    <row r="98" spans="1:18" s="1" customFormat="1" ht="49.5" hidden="1" customHeight="1">
      <c r="A98" s="72" t="s">
        <v>310</v>
      </c>
      <c r="B98" s="71" t="s">
        <v>167</v>
      </c>
      <c r="C98" s="26" t="s">
        <v>11</v>
      </c>
      <c r="D98" s="13">
        <f t="shared" si="57"/>
        <v>421910</v>
      </c>
      <c r="E98" s="13">
        <v>0</v>
      </c>
      <c r="F98" s="13"/>
      <c r="G98" s="13">
        <v>421910</v>
      </c>
      <c r="H98" s="13">
        <f t="shared" si="59"/>
        <v>421910</v>
      </c>
      <c r="I98" s="13">
        <v>0</v>
      </c>
      <c r="J98" s="13">
        <f t="shared" si="60"/>
        <v>421910</v>
      </c>
      <c r="K98" s="63">
        <f t="shared" si="61"/>
        <v>421910</v>
      </c>
      <c r="L98" s="63">
        <v>0</v>
      </c>
      <c r="M98" s="63"/>
      <c r="N98" s="63">
        <v>421910</v>
      </c>
      <c r="O98" s="51">
        <f t="shared" si="58"/>
        <v>100</v>
      </c>
      <c r="P98" s="49">
        <v>0</v>
      </c>
      <c r="Q98" s="49"/>
      <c r="R98" s="49"/>
    </row>
    <row r="99" spans="1:18" s="1" customFormat="1" ht="30.75" hidden="1" customHeight="1">
      <c r="A99" s="100" t="s">
        <v>311</v>
      </c>
      <c r="B99" s="103" t="s">
        <v>168</v>
      </c>
      <c r="C99" s="26" t="s">
        <v>11</v>
      </c>
      <c r="D99" s="13">
        <f t="shared" si="57"/>
        <v>17094452</v>
      </c>
      <c r="E99" s="13">
        <v>0</v>
      </c>
      <c r="F99" s="13"/>
      <c r="G99" s="13">
        <v>17094452</v>
      </c>
      <c r="H99" s="13">
        <f t="shared" si="59"/>
        <v>14848410.26</v>
      </c>
      <c r="I99" s="13">
        <v>0</v>
      </c>
      <c r="J99" s="13">
        <f t="shared" si="60"/>
        <v>14848410.26</v>
      </c>
      <c r="K99" s="63">
        <f t="shared" si="61"/>
        <v>14848410.26</v>
      </c>
      <c r="L99" s="63">
        <v>0</v>
      </c>
      <c r="M99" s="63"/>
      <c r="N99" s="63">
        <v>14848410.26</v>
      </c>
      <c r="O99" s="51">
        <f t="shared" si="58"/>
        <v>86.860990103689787</v>
      </c>
      <c r="P99" s="49">
        <v>0</v>
      </c>
      <c r="Q99" s="49"/>
      <c r="R99" s="49"/>
    </row>
    <row r="100" spans="1:18" s="1" customFormat="1" ht="31.5" hidden="1" customHeight="1">
      <c r="A100" s="100"/>
      <c r="B100" s="103"/>
      <c r="C100" s="26" t="s">
        <v>9</v>
      </c>
      <c r="D100" s="13">
        <f t="shared" si="57"/>
        <v>1672040</v>
      </c>
      <c r="E100" s="13">
        <v>0</v>
      </c>
      <c r="F100" s="13"/>
      <c r="G100" s="13">
        <v>1672040</v>
      </c>
      <c r="H100" s="13">
        <f t="shared" si="59"/>
        <v>1528743.2</v>
      </c>
      <c r="I100" s="13">
        <v>0</v>
      </c>
      <c r="J100" s="13">
        <f t="shared" si="60"/>
        <v>1528743.2</v>
      </c>
      <c r="K100" s="63">
        <f t="shared" si="61"/>
        <v>1528743.2</v>
      </c>
      <c r="L100" s="63">
        <v>0</v>
      </c>
      <c r="M100" s="63"/>
      <c r="N100" s="63">
        <v>1528743.2</v>
      </c>
      <c r="O100" s="51">
        <f t="shared" si="58"/>
        <v>91.429822253056145</v>
      </c>
      <c r="P100" s="49">
        <v>0</v>
      </c>
      <c r="Q100" s="49"/>
      <c r="R100" s="49"/>
    </row>
    <row r="101" spans="1:18" s="1" customFormat="1" ht="61.5" hidden="1" customHeight="1">
      <c r="A101" s="73" t="s">
        <v>312</v>
      </c>
      <c r="B101" s="71" t="s">
        <v>66</v>
      </c>
      <c r="C101" s="26" t="s">
        <v>11</v>
      </c>
      <c r="D101" s="13">
        <f t="shared" si="57"/>
        <v>984460</v>
      </c>
      <c r="E101" s="13">
        <v>984460</v>
      </c>
      <c r="F101" s="13"/>
      <c r="G101" s="13">
        <v>0</v>
      </c>
      <c r="H101" s="13">
        <f t="shared" si="59"/>
        <v>984600</v>
      </c>
      <c r="I101" s="13">
        <v>984600</v>
      </c>
      <c r="J101" s="13">
        <f t="shared" si="60"/>
        <v>0</v>
      </c>
      <c r="K101" s="63">
        <f t="shared" si="61"/>
        <v>984460</v>
      </c>
      <c r="L101" s="63">
        <v>984460</v>
      </c>
      <c r="M101" s="63"/>
      <c r="N101" s="63">
        <v>0</v>
      </c>
      <c r="O101" s="51">
        <f t="shared" si="58"/>
        <v>100</v>
      </c>
      <c r="P101" s="49">
        <f>L101/E101*100</f>
        <v>100</v>
      </c>
      <c r="Q101" s="49"/>
      <c r="R101" s="49"/>
    </row>
    <row r="102" spans="1:18" s="1" customFormat="1" ht="46.5" hidden="1" customHeight="1">
      <c r="A102" s="73" t="s">
        <v>313</v>
      </c>
      <c r="B102" s="71" t="s">
        <v>103</v>
      </c>
      <c r="C102" s="26" t="s">
        <v>11</v>
      </c>
      <c r="D102" s="13">
        <f t="shared" si="57"/>
        <v>5600000</v>
      </c>
      <c r="E102" s="13">
        <v>5600000</v>
      </c>
      <c r="F102" s="13"/>
      <c r="G102" s="13">
        <v>0</v>
      </c>
      <c r="H102" s="13">
        <f t="shared" si="59"/>
        <v>5600000</v>
      </c>
      <c r="I102" s="13">
        <v>5600000</v>
      </c>
      <c r="J102" s="13">
        <f t="shared" si="60"/>
        <v>0</v>
      </c>
      <c r="K102" s="63">
        <f t="shared" si="61"/>
        <v>2200000</v>
      </c>
      <c r="L102" s="63">
        <v>2200000</v>
      </c>
      <c r="M102" s="63"/>
      <c r="N102" s="63">
        <v>0</v>
      </c>
      <c r="O102" s="51">
        <f t="shared" si="58"/>
        <v>39.285714285714285</v>
      </c>
      <c r="P102" s="49">
        <f>L102/E102*100</f>
        <v>39.285714285714285</v>
      </c>
      <c r="Q102" s="49"/>
      <c r="R102" s="49"/>
    </row>
    <row r="103" spans="1:18" s="2" customFormat="1" ht="63" hidden="1" customHeight="1">
      <c r="A103" s="23" t="s">
        <v>30</v>
      </c>
      <c r="B103" s="70" t="s">
        <v>169</v>
      </c>
      <c r="C103" s="74"/>
      <c r="D103" s="20">
        <f>SUM(D104:D109)</f>
        <v>637944177</v>
      </c>
      <c r="E103" s="20">
        <f t="shared" ref="E103:N103" si="62">SUM(E104:E109)</f>
        <v>495661000</v>
      </c>
      <c r="F103" s="20"/>
      <c r="G103" s="20">
        <f t="shared" si="62"/>
        <v>142283177</v>
      </c>
      <c r="H103" s="20">
        <f t="shared" si="62"/>
        <v>568636542</v>
      </c>
      <c r="I103" s="20">
        <f t="shared" si="62"/>
        <v>446566000</v>
      </c>
      <c r="J103" s="20">
        <f t="shared" si="62"/>
        <v>122070542</v>
      </c>
      <c r="K103" s="20">
        <f>SUM(K104:K109)</f>
        <v>568636542</v>
      </c>
      <c r="L103" s="20">
        <f t="shared" si="62"/>
        <v>446566000</v>
      </c>
      <c r="M103" s="20"/>
      <c r="N103" s="20">
        <f t="shared" si="62"/>
        <v>122070542</v>
      </c>
      <c r="O103" s="21">
        <f t="shared" si="58"/>
        <v>89.135783741153261</v>
      </c>
      <c r="P103" s="25">
        <f>L103/E103*100</f>
        <v>90.095044798763666</v>
      </c>
      <c r="Q103" s="25"/>
      <c r="R103" s="25"/>
    </row>
    <row r="104" spans="1:18" s="1" customFormat="1" ht="45.75" hidden="1" customHeight="1">
      <c r="A104" s="72" t="s">
        <v>314</v>
      </c>
      <c r="B104" s="71" t="s">
        <v>170</v>
      </c>
      <c r="C104" s="26" t="s">
        <v>11</v>
      </c>
      <c r="D104" s="13">
        <f t="shared" ref="D104:D109" si="63">E104+G104</f>
        <v>2706783</v>
      </c>
      <c r="E104" s="13">
        <v>0</v>
      </c>
      <c r="F104" s="13"/>
      <c r="G104" s="13">
        <v>2706783</v>
      </c>
      <c r="H104" s="13">
        <f>I104+J104</f>
        <v>74981.22</v>
      </c>
      <c r="I104" s="13">
        <v>0</v>
      </c>
      <c r="J104" s="13">
        <f>N104</f>
        <v>74981.22</v>
      </c>
      <c r="K104" s="63">
        <f>L104+N104</f>
        <v>74981.22</v>
      </c>
      <c r="L104" s="63">
        <v>0</v>
      </c>
      <c r="M104" s="63"/>
      <c r="N104" s="63">
        <v>74981.22</v>
      </c>
      <c r="O104" s="51">
        <f t="shared" si="58"/>
        <v>2.7701230575188331</v>
      </c>
      <c r="P104" s="49">
        <v>0</v>
      </c>
      <c r="Q104" s="49"/>
      <c r="R104" s="49"/>
    </row>
    <row r="105" spans="1:18" s="1" customFormat="1" ht="45.75" hidden="1" customHeight="1">
      <c r="A105" s="72" t="s">
        <v>315</v>
      </c>
      <c r="B105" s="71" t="s">
        <v>137</v>
      </c>
      <c r="C105" s="26" t="s">
        <v>11</v>
      </c>
      <c r="D105" s="13">
        <f t="shared" si="63"/>
        <v>18096060</v>
      </c>
      <c r="E105" s="13">
        <v>0</v>
      </c>
      <c r="F105" s="13"/>
      <c r="G105" s="13">
        <v>18096060</v>
      </c>
      <c r="H105" s="13">
        <f t="shared" ref="H105:H109" si="64">I105+J105</f>
        <v>15830562.77</v>
      </c>
      <c r="I105" s="13">
        <v>0</v>
      </c>
      <c r="J105" s="13">
        <f t="shared" ref="J105:J109" si="65">N105</f>
        <v>15830562.77</v>
      </c>
      <c r="K105" s="63">
        <f t="shared" ref="K105:K109" si="66">L105+N105</f>
        <v>15830562.77</v>
      </c>
      <c r="L105" s="63">
        <v>0</v>
      </c>
      <c r="M105" s="63"/>
      <c r="N105" s="63">
        <v>15830562.77</v>
      </c>
      <c r="O105" s="51">
        <f t="shared" si="58"/>
        <v>87.480715525921099</v>
      </c>
      <c r="P105" s="49">
        <v>0</v>
      </c>
      <c r="Q105" s="49"/>
      <c r="R105" s="49"/>
    </row>
    <row r="106" spans="1:18" s="1" customFormat="1" ht="34.5" hidden="1" customHeight="1">
      <c r="A106" s="72" t="s">
        <v>316</v>
      </c>
      <c r="B106" s="71" t="s">
        <v>67</v>
      </c>
      <c r="C106" s="26" t="s">
        <v>4</v>
      </c>
      <c r="D106" s="13">
        <f t="shared" si="63"/>
        <v>560174170</v>
      </c>
      <c r="E106" s="13">
        <v>446566000</v>
      </c>
      <c r="F106" s="13"/>
      <c r="G106" s="13">
        <v>113608170</v>
      </c>
      <c r="H106" s="13">
        <f t="shared" si="64"/>
        <v>552730998.00999999</v>
      </c>
      <c r="I106" s="13">
        <v>446566000</v>
      </c>
      <c r="J106" s="13">
        <f t="shared" si="65"/>
        <v>106164998.01000001</v>
      </c>
      <c r="K106" s="65">
        <f>L106+N106</f>
        <v>552730998.00999999</v>
      </c>
      <c r="L106" s="63">
        <v>446566000</v>
      </c>
      <c r="M106" s="63"/>
      <c r="N106" s="63">
        <v>106164998.01000001</v>
      </c>
      <c r="O106" s="51">
        <f t="shared" si="58"/>
        <v>98.671275401720152</v>
      </c>
      <c r="P106" s="49">
        <f>L106/E106*100</f>
        <v>100</v>
      </c>
      <c r="Q106" s="49"/>
      <c r="R106" s="49"/>
    </row>
    <row r="107" spans="1:18" s="1" customFormat="1" ht="46.5" hidden="1" customHeight="1">
      <c r="A107" s="72" t="s">
        <v>317</v>
      </c>
      <c r="B107" s="71" t="s">
        <v>171</v>
      </c>
      <c r="C107" s="26" t="s">
        <v>4</v>
      </c>
      <c r="D107" s="13">
        <f t="shared" si="63"/>
        <v>815320</v>
      </c>
      <c r="E107" s="13">
        <v>0</v>
      </c>
      <c r="F107" s="13"/>
      <c r="G107" s="13">
        <v>815320</v>
      </c>
      <c r="H107" s="13">
        <f t="shared" si="64"/>
        <v>0</v>
      </c>
      <c r="I107" s="13">
        <v>0</v>
      </c>
      <c r="J107" s="13">
        <f t="shared" si="65"/>
        <v>0</v>
      </c>
      <c r="K107" s="63">
        <f t="shared" si="66"/>
        <v>0</v>
      </c>
      <c r="L107" s="63">
        <v>0</v>
      </c>
      <c r="M107" s="63"/>
      <c r="N107" s="63">
        <v>0</v>
      </c>
      <c r="O107" s="51">
        <f t="shared" si="58"/>
        <v>0</v>
      </c>
      <c r="P107" s="49">
        <v>0</v>
      </c>
      <c r="Q107" s="49"/>
      <c r="R107" s="49"/>
    </row>
    <row r="108" spans="1:18" s="1" customFormat="1" ht="42" hidden="1" customHeight="1">
      <c r="A108" s="72" t="s">
        <v>318</v>
      </c>
      <c r="B108" s="76" t="s">
        <v>68</v>
      </c>
      <c r="C108" s="26" t="s">
        <v>4</v>
      </c>
      <c r="D108" s="13">
        <f t="shared" si="63"/>
        <v>51967063</v>
      </c>
      <c r="E108" s="13">
        <v>49095000</v>
      </c>
      <c r="F108" s="13"/>
      <c r="G108" s="13">
        <v>2872063</v>
      </c>
      <c r="H108" s="13">
        <f t="shared" si="64"/>
        <v>0</v>
      </c>
      <c r="I108" s="13">
        <v>0</v>
      </c>
      <c r="J108" s="13">
        <f t="shared" si="65"/>
        <v>0</v>
      </c>
      <c r="K108" s="63">
        <f t="shared" si="66"/>
        <v>0</v>
      </c>
      <c r="L108" s="63">
        <v>0</v>
      </c>
      <c r="M108" s="63"/>
      <c r="N108" s="63">
        <v>0</v>
      </c>
      <c r="O108" s="51">
        <f t="shared" si="58"/>
        <v>0</v>
      </c>
      <c r="P108" s="49">
        <f>L108/E108*100</f>
        <v>0</v>
      </c>
      <c r="Q108" s="49"/>
      <c r="R108" s="49"/>
    </row>
    <row r="109" spans="1:18" s="1" customFormat="1" ht="66.75" hidden="1" customHeight="1">
      <c r="A109" s="72" t="s">
        <v>319</v>
      </c>
      <c r="B109" s="76" t="s">
        <v>243</v>
      </c>
      <c r="C109" s="26" t="s">
        <v>4</v>
      </c>
      <c r="D109" s="13">
        <f t="shared" si="63"/>
        <v>4184781</v>
      </c>
      <c r="E109" s="13">
        <v>0</v>
      </c>
      <c r="F109" s="13"/>
      <c r="G109" s="13">
        <v>4184781</v>
      </c>
      <c r="H109" s="13">
        <f t="shared" si="64"/>
        <v>0</v>
      </c>
      <c r="I109" s="13">
        <v>0</v>
      </c>
      <c r="J109" s="13">
        <f t="shared" si="65"/>
        <v>0</v>
      </c>
      <c r="K109" s="63">
        <f t="shared" si="66"/>
        <v>0</v>
      </c>
      <c r="L109" s="63">
        <v>0</v>
      </c>
      <c r="M109" s="63"/>
      <c r="N109" s="63">
        <v>0</v>
      </c>
      <c r="O109" s="51">
        <f t="shared" si="58"/>
        <v>0</v>
      </c>
      <c r="P109" s="49">
        <v>0</v>
      </c>
      <c r="Q109" s="49"/>
      <c r="R109" s="49"/>
    </row>
    <row r="110" spans="1:18" s="2" customFormat="1" ht="36.75" hidden="1" customHeight="1">
      <c r="A110" s="104" t="s">
        <v>16</v>
      </c>
      <c r="B110" s="105"/>
      <c r="C110" s="105"/>
      <c r="D110" s="105"/>
      <c r="E110" s="105"/>
      <c r="F110" s="105"/>
      <c r="G110" s="105"/>
      <c r="H110" s="105"/>
      <c r="I110" s="105"/>
      <c r="J110" s="105"/>
      <c r="K110" s="105"/>
      <c r="L110" s="105"/>
      <c r="M110" s="105"/>
      <c r="N110" s="105"/>
      <c r="O110" s="105"/>
      <c r="P110" s="105"/>
      <c r="Q110" s="105"/>
      <c r="R110" s="105"/>
    </row>
    <row r="111" spans="1:18" s="1" customFormat="1" ht="46.5" hidden="1" customHeight="1">
      <c r="A111" s="23" t="s">
        <v>320</v>
      </c>
      <c r="B111" s="102" t="s">
        <v>45</v>
      </c>
      <c r="C111" s="102"/>
      <c r="D111" s="31">
        <f t="shared" ref="D111:N111" si="67">D112+D121</f>
        <v>442709186</v>
      </c>
      <c r="E111" s="31">
        <f t="shared" si="67"/>
        <v>7856572</v>
      </c>
      <c r="F111" s="31"/>
      <c r="G111" s="31">
        <f t="shared" si="67"/>
        <v>434852614</v>
      </c>
      <c r="H111" s="31">
        <f t="shared" si="67"/>
        <v>364887789.27000004</v>
      </c>
      <c r="I111" s="31">
        <f t="shared" si="67"/>
        <v>7856572</v>
      </c>
      <c r="J111" s="31">
        <f t="shared" si="67"/>
        <v>357031217.27000004</v>
      </c>
      <c r="K111" s="31">
        <f t="shared" si="67"/>
        <v>363544523.68000007</v>
      </c>
      <c r="L111" s="31">
        <f t="shared" si="67"/>
        <v>6513306.4100000001</v>
      </c>
      <c r="M111" s="31"/>
      <c r="N111" s="31">
        <f t="shared" si="67"/>
        <v>357031217.27000004</v>
      </c>
      <c r="O111" s="21">
        <f>K111/D111*100</f>
        <v>82.118134246258904</v>
      </c>
      <c r="P111" s="25">
        <f>L111/E111*100</f>
        <v>82.902650290737483</v>
      </c>
      <c r="Q111" s="25"/>
      <c r="R111" s="25"/>
    </row>
    <row r="112" spans="1:18" s="1" customFormat="1" ht="46.5" hidden="1" customHeight="1">
      <c r="A112" s="23" t="s">
        <v>321</v>
      </c>
      <c r="B112" s="70" t="s">
        <v>172</v>
      </c>
      <c r="C112" s="70"/>
      <c r="D112" s="31">
        <f t="shared" ref="D112:N112" si="68">SUM(D113:D120)</f>
        <v>421047586</v>
      </c>
      <c r="E112" s="31">
        <f t="shared" si="68"/>
        <v>7856572</v>
      </c>
      <c r="F112" s="31"/>
      <c r="G112" s="31">
        <f t="shared" si="68"/>
        <v>413191014</v>
      </c>
      <c r="H112" s="31">
        <f t="shared" si="68"/>
        <v>346752239.04000002</v>
      </c>
      <c r="I112" s="31">
        <f t="shared" si="68"/>
        <v>7856572</v>
      </c>
      <c r="J112" s="31">
        <f t="shared" si="68"/>
        <v>338895667.04000002</v>
      </c>
      <c r="K112" s="31">
        <f t="shared" si="68"/>
        <v>345408973.45000005</v>
      </c>
      <c r="L112" s="31">
        <f t="shared" si="68"/>
        <v>6513306.4100000001</v>
      </c>
      <c r="M112" s="31"/>
      <c r="N112" s="31">
        <f t="shared" si="68"/>
        <v>338895667.04000002</v>
      </c>
      <c r="O112" s="21">
        <f>K112/D112*100</f>
        <v>82.035614247649448</v>
      </c>
      <c r="P112" s="25">
        <f>L112/E112*100</f>
        <v>82.902650290737483</v>
      </c>
      <c r="Q112" s="25"/>
      <c r="R112" s="25"/>
    </row>
    <row r="113" spans="1:18" s="1" customFormat="1" ht="46.5" hidden="1" customHeight="1">
      <c r="A113" s="72" t="s">
        <v>322</v>
      </c>
      <c r="B113" s="71" t="s">
        <v>137</v>
      </c>
      <c r="C113" s="14" t="s">
        <v>37</v>
      </c>
      <c r="D113" s="66">
        <f t="shared" ref="D113:D120" si="69">E113+G113</f>
        <v>411140704</v>
      </c>
      <c r="E113" s="66">
        <v>0</v>
      </c>
      <c r="F113" s="66"/>
      <c r="G113" s="66">
        <v>411140704</v>
      </c>
      <c r="H113" s="66">
        <f>I113+J113</f>
        <v>336892237.79000002</v>
      </c>
      <c r="I113" s="66">
        <v>0</v>
      </c>
      <c r="J113" s="66">
        <f>N113</f>
        <v>336892237.79000002</v>
      </c>
      <c r="K113" s="63">
        <f>L113+N113</f>
        <v>336892237.79000002</v>
      </c>
      <c r="L113" s="63">
        <v>0</v>
      </c>
      <c r="M113" s="63"/>
      <c r="N113" s="63">
        <v>336892237.79000002</v>
      </c>
      <c r="O113" s="51">
        <f t="shared" ref="O113:O122" si="70">K113/D113*100</f>
        <v>81.940862218789221</v>
      </c>
      <c r="P113" s="49">
        <v>0</v>
      </c>
      <c r="Q113" s="49"/>
      <c r="R113" s="49"/>
    </row>
    <row r="114" spans="1:18" s="1" customFormat="1" ht="34.5" hidden="1" customHeight="1">
      <c r="A114" s="72" t="s">
        <v>323</v>
      </c>
      <c r="B114" s="52" t="s">
        <v>166</v>
      </c>
      <c r="C114" s="14" t="s">
        <v>37</v>
      </c>
      <c r="D114" s="66">
        <f t="shared" si="69"/>
        <v>608090</v>
      </c>
      <c r="E114" s="13">
        <v>0</v>
      </c>
      <c r="F114" s="13"/>
      <c r="G114" s="13">
        <v>608090</v>
      </c>
      <c r="H114" s="66">
        <f t="shared" ref="H114:H120" si="71">I114+J114</f>
        <v>608089.5</v>
      </c>
      <c r="I114" s="13">
        <v>0</v>
      </c>
      <c r="J114" s="66">
        <f t="shared" ref="J114:J115" si="72">N114</f>
        <v>608089.5</v>
      </c>
      <c r="K114" s="63">
        <f t="shared" ref="K114:K120" si="73">L114+N114</f>
        <v>608089.5</v>
      </c>
      <c r="L114" s="63">
        <v>0</v>
      </c>
      <c r="M114" s="63"/>
      <c r="N114" s="63">
        <v>608089.5</v>
      </c>
      <c r="O114" s="51">
        <f t="shared" si="70"/>
        <v>99.999917775329308</v>
      </c>
      <c r="P114" s="49">
        <v>0</v>
      </c>
      <c r="Q114" s="49"/>
      <c r="R114" s="49"/>
    </row>
    <row r="115" spans="1:18" s="1" customFormat="1" ht="45" hidden="1" customHeight="1">
      <c r="A115" s="72" t="s">
        <v>324</v>
      </c>
      <c r="B115" s="52" t="s">
        <v>173</v>
      </c>
      <c r="C115" s="14" t="s">
        <v>37</v>
      </c>
      <c r="D115" s="66">
        <f t="shared" si="69"/>
        <v>279373</v>
      </c>
      <c r="E115" s="13">
        <v>0</v>
      </c>
      <c r="F115" s="13"/>
      <c r="G115" s="13">
        <v>279373</v>
      </c>
      <c r="H115" s="66">
        <f t="shared" si="71"/>
        <v>279373</v>
      </c>
      <c r="I115" s="13">
        <v>0</v>
      </c>
      <c r="J115" s="66">
        <f t="shared" si="72"/>
        <v>279373</v>
      </c>
      <c r="K115" s="63">
        <f t="shared" si="73"/>
        <v>279373</v>
      </c>
      <c r="L115" s="63">
        <v>0</v>
      </c>
      <c r="M115" s="63"/>
      <c r="N115" s="63">
        <v>279373</v>
      </c>
      <c r="O115" s="51">
        <f t="shared" si="70"/>
        <v>100</v>
      </c>
      <c r="P115" s="49">
        <v>0</v>
      </c>
      <c r="Q115" s="49"/>
      <c r="R115" s="49"/>
    </row>
    <row r="116" spans="1:18" s="1" customFormat="1" ht="48.75" hidden="1" customHeight="1">
      <c r="A116" s="72" t="s">
        <v>325</v>
      </c>
      <c r="B116" s="52" t="s">
        <v>174</v>
      </c>
      <c r="C116" s="14" t="s">
        <v>37</v>
      </c>
      <c r="D116" s="66">
        <f t="shared" si="69"/>
        <v>1162847</v>
      </c>
      <c r="E116" s="13">
        <v>0</v>
      </c>
      <c r="F116" s="13"/>
      <c r="G116" s="13">
        <v>1162847</v>
      </c>
      <c r="H116" s="66">
        <f>I116+J116</f>
        <v>1115966.75</v>
      </c>
      <c r="I116" s="13">
        <v>0</v>
      </c>
      <c r="J116" s="66">
        <f>N116</f>
        <v>1115966.75</v>
      </c>
      <c r="K116" s="63">
        <f t="shared" si="73"/>
        <v>1115966.75</v>
      </c>
      <c r="L116" s="63">
        <v>0</v>
      </c>
      <c r="M116" s="63"/>
      <c r="N116" s="63">
        <v>1115966.75</v>
      </c>
      <c r="O116" s="51">
        <f t="shared" si="70"/>
        <v>95.968493705534769</v>
      </c>
      <c r="P116" s="49">
        <v>0</v>
      </c>
      <c r="Q116" s="49"/>
      <c r="R116" s="49"/>
    </row>
    <row r="117" spans="1:18" s="1" customFormat="1" ht="63.75" hidden="1" customHeight="1">
      <c r="A117" s="72" t="s">
        <v>326</v>
      </c>
      <c r="B117" s="52" t="s">
        <v>66</v>
      </c>
      <c r="C117" s="14" t="s">
        <v>37</v>
      </c>
      <c r="D117" s="66">
        <f t="shared" si="69"/>
        <v>651872</v>
      </c>
      <c r="E117" s="13">
        <v>651872</v>
      </c>
      <c r="F117" s="13"/>
      <c r="G117" s="13">
        <v>0</v>
      </c>
      <c r="H117" s="66">
        <f t="shared" si="71"/>
        <v>651872</v>
      </c>
      <c r="I117" s="13">
        <v>651872</v>
      </c>
      <c r="J117" s="66">
        <f>N117</f>
        <v>0</v>
      </c>
      <c r="K117" s="63">
        <f t="shared" si="73"/>
        <v>651872</v>
      </c>
      <c r="L117" s="63">
        <v>651872</v>
      </c>
      <c r="M117" s="63"/>
      <c r="N117" s="63">
        <v>0</v>
      </c>
      <c r="O117" s="51">
        <f t="shared" si="70"/>
        <v>100</v>
      </c>
      <c r="P117" s="49">
        <f>L117/E117*100</f>
        <v>100</v>
      </c>
      <c r="Q117" s="49"/>
      <c r="R117" s="49"/>
    </row>
    <row r="118" spans="1:18" s="1" customFormat="1" ht="27.75" hidden="1" customHeight="1">
      <c r="A118" s="72" t="s">
        <v>327</v>
      </c>
      <c r="B118" s="52" t="s">
        <v>175</v>
      </c>
      <c r="C118" s="14" t="s">
        <v>37</v>
      </c>
      <c r="D118" s="66">
        <f t="shared" si="69"/>
        <v>3189200</v>
      </c>
      <c r="E118" s="13">
        <v>3189200</v>
      </c>
      <c r="F118" s="13"/>
      <c r="G118" s="13">
        <v>0</v>
      </c>
      <c r="H118" s="66">
        <f t="shared" si="71"/>
        <v>3189200</v>
      </c>
      <c r="I118" s="13">
        <v>3189200</v>
      </c>
      <c r="J118" s="66">
        <f t="shared" ref="J118:J120" si="74">N118</f>
        <v>0</v>
      </c>
      <c r="K118" s="63">
        <f t="shared" si="73"/>
        <v>2668934.41</v>
      </c>
      <c r="L118" s="63">
        <v>2668934.41</v>
      </c>
      <c r="M118" s="63"/>
      <c r="N118" s="63">
        <v>0</v>
      </c>
      <c r="O118" s="51">
        <f t="shared" si="70"/>
        <v>83.686642731719559</v>
      </c>
      <c r="P118" s="49">
        <f>L118/E118*100</f>
        <v>83.686642731719559</v>
      </c>
      <c r="Q118" s="49"/>
      <c r="R118" s="49"/>
    </row>
    <row r="119" spans="1:18" s="1" customFormat="1" ht="41.25" hidden="1" customHeight="1">
      <c r="A119" s="72" t="s">
        <v>328</v>
      </c>
      <c r="B119" s="52" t="s">
        <v>176</v>
      </c>
      <c r="C119" s="14" t="s">
        <v>37</v>
      </c>
      <c r="D119" s="66">
        <f t="shared" si="69"/>
        <v>907500</v>
      </c>
      <c r="E119" s="13">
        <v>907500</v>
      </c>
      <c r="F119" s="13"/>
      <c r="G119" s="13">
        <v>0</v>
      </c>
      <c r="H119" s="66">
        <f t="shared" si="71"/>
        <v>907500</v>
      </c>
      <c r="I119" s="13">
        <v>907500</v>
      </c>
      <c r="J119" s="66">
        <f t="shared" si="74"/>
        <v>0</v>
      </c>
      <c r="K119" s="63">
        <f t="shared" si="73"/>
        <v>907500</v>
      </c>
      <c r="L119" s="63">
        <v>907500</v>
      </c>
      <c r="M119" s="63"/>
      <c r="N119" s="63">
        <v>0</v>
      </c>
      <c r="O119" s="51">
        <f t="shared" si="70"/>
        <v>100</v>
      </c>
      <c r="P119" s="49">
        <f>L119/E119*100</f>
        <v>100</v>
      </c>
      <c r="Q119" s="49"/>
      <c r="R119" s="49"/>
    </row>
    <row r="120" spans="1:18" s="1" customFormat="1" ht="41.25" hidden="1" customHeight="1">
      <c r="A120" s="72" t="s">
        <v>329</v>
      </c>
      <c r="B120" s="52" t="s">
        <v>103</v>
      </c>
      <c r="C120" s="14" t="s">
        <v>37</v>
      </c>
      <c r="D120" s="66">
        <f t="shared" si="69"/>
        <v>3108000</v>
      </c>
      <c r="E120" s="13">
        <v>3108000</v>
      </c>
      <c r="F120" s="13"/>
      <c r="G120" s="13">
        <v>0</v>
      </c>
      <c r="H120" s="66">
        <f t="shared" si="71"/>
        <v>3108000</v>
      </c>
      <c r="I120" s="13">
        <v>3108000</v>
      </c>
      <c r="J120" s="66">
        <f t="shared" si="74"/>
        <v>0</v>
      </c>
      <c r="K120" s="63">
        <f t="shared" si="73"/>
        <v>2285000</v>
      </c>
      <c r="L120" s="63">
        <v>2285000</v>
      </c>
      <c r="M120" s="63"/>
      <c r="N120" s="63">
        <v>0</v>
      </c>
      <c r="O120" s="51">
        <f t="shared" si="70"/>
        <v>73.519948519948514</v>
      </c>
      <c r="P120" s="49">
        <f>L120/E120*100</f>
        <v>73.519948519948514</v>
      </c>
      <c r="Q120" s="49"/>
      <c r="R120" s="49"/>
    </row>
    <row r="121" spans="1:18" s="2" customFormat="1" ht="43.5" hidden="1" customHeight="1">
      <c r="A121" s="23" t="s">
        <v>330</v>
      </c>
      <c r="B121" s="27" t="s">
        <v>134</v>
      </c>
      <c r="C121" s="30"/>
      <c r="D121" s="20">
        <f>D122</f>
        <v>21661600</v>
      </c>
      <c r="E121" s="20">
        <f t="shared" ref="E121:N121" si="75">E122</f>
        <v>0</v>
      </c>
      <c r="F121" s="20"/>
      <c r="G121" s="20">
        <f t="shared" si="75"/>
        <v>21661600</v>
      </c>
      <c r="H121" s="20">
        <f t="shared" si="75"/>
        <v>18135550.23</v>
      </c>
      <c r="I121" s="20">
        <f t="shared" si="75"/>
        <v>0</v>
      </c>
      <c r="J121" s="20">
        <f t="shared" si="75"/>
        <v>18135550.23</v>
      </c>
      <c r="K121" s="20">
        <f t="shared" si="75"/>
        <v>18135550.23</v>
      </c>
      <c r="L121" s="20">
        <f t="shared" si="75"/>
        <v>0</v>
      </c>
      <c r="M121" s="20"/>
      <c r="N121" s="20">
        <f t="shared" si="75"/>
        <v>18135550.23</v>
      </c>
      <c r="O121" s="21">
        <f t="shared" si="70"/>
        <v>83.722117618273813</v>
      </c>
      <c r="P121" s="25">
        <v>0</v>
      </c>
      <c r="Q121" s="25"/>
      <c r="R121" s="25"/>
    </row>
    <row r="122" spans="1:18" s="1" customFormat="1" ht="52.5" hidden="1" customHeight="1">
      <c r="A122" s="72" t="s">
        <v>331</v>
      </c>
      <c r="B122" s="52" t="s">
        <v>138</v>
      </c>
      <c r="C122" s="14" t="s">
        <v>37</v>
      </c>
      <c r="D122" s="13">
        <f>E122+G122</f>
        <v>21661600</v>
      </c>
      <c r="E122" s="13">
        <v>0</v>
      </c>
      <c r="F122" s="13"/>
      <c r="G122" s="13">
        <v>21661600</v>
      </c>
      <c r="H122" s="13">
        <f>I122+J122</f>
        <v>18135550.23</v>
      </c>
      <c r="I122" s="13">
        <v>0</v>
      </c>
      <c r="J122" s="13">
        <f>N122</f>
        <v>18135550.23</v>
      </c>
      <c r="K122" s="63">
        <f>L122+N122</f>
        <v>18135550.23</v>
      </c>
      <c r="L122" s="63">
        <v>0</v>
      </c>
      <c r="M122" s="63"/>
      <c r="N122" s="63">
        <v>18135550.23</v>
      </c>
      <c r="O122" s="51">
        <f t="shared" si="70"/>
        <v>83.722117618273813</v>
      </c>
      <c r="P122" s="49">
        <v>0</v>
      </c>
      <c r="Q122" s="49"/>
      <c r="R122" s="49"/>
    </row>
    <row r="123" spans="1:18" s="2" customFormat="1" ht="31.5" hidden="1" customHeight="1">
      <c r="A123" s="104" t="s">
        <v>17</v>
      </c>
      <c r="B123" s="105"/>
      <c r="C123" s="105"/>
      <c r="D123" s="105"/>
      <c r="E123" s="105"/>
      <c r="F123" s="105"/>
      <c r="G123" s="105"/>
      <c r="H123" s="105"/>
      <c r="I123" s="105"/>
      <c r="J123" s="105"/>
      <c r="K123" s="105"/>
      <c r="L123" s="105"/>
      <c r="M123" s="105"/>
      <c r="N123" s="105"/>
      <c r="O123" s="105"/>
      <c r="P123" s="105"/>
      <c r="Q123" s="105"/>
      <c r="R123" s="105"/>
    </row>
    <row r="124" spans="1:18" s="1" customFormat="1" ht="46.5" hidden="1" customHeight="1">
      <c r="A124" s="23" t="s">
        <v>394</v>
      </c>
      <c r="B124" s="102" t="s">
        <v>46</v>
      </c>
      <c r="C124" s="102"/>
      <c r="D124" s="31">
        <f>D125+D157+D158+D162+D169</f>
        <v>3150009334</v>
      </c>
      <c r="E124" s="31">
        <f t="shared" ref="E124:N124" si="76">E125+E157+E158+E162+E169</f>
        <v>2146071257</v>
      </c>
      <c r="F124" s="31"/>
      <c r="G124" s="31">
        <f t="shared" si="76"/>
        <v>1003938077</v>
      </c>
      <c r="H124" s="31">
        <f t="shared" si="76"/>
        <v>2757397580.0799999</v>
      </c>
      <c r="I124" s="31">
        <f t="shared" si="76"/>
        <v>1995580332.3800001</v>
      </c>
      <c r="J124" s="31">
        <f t="shared" si="76"/>
        <v>761817247.70000017</v>
      </c>
      <c r="K124" s="31">
        <f t="shared" si="76"/>
        <v>2501336397.9299998</v>
      </c>
      <c r="L124" s="31">
        <f t="shared" si="76"/>
        <v>1739519150.2300005</v>
      </c>
      <c r="M124" s="31"/>
      <c r="N124" s="31">
        <f t="shared" si="76"/>
        <v>761817247.70000017</v>
      </c>
      <c r="O124" s="25">
        <f>K124/D124*100</f>
        <v>79.407269398586479</v>
      </c>
      <c r="P124" s="38">
        <f>L124/E124*100</f>
        <v>81.055982859659565</v>
      </c>
      <c r="Q124" s="38"/>
      <c r="R124" s="38"/>
    </row>
    <row r="125" spans="1:18" s="2" customFormat="1" ht="42" hidden="1" customHeight="1">
      <c r="A125" s="23" t="s">
        <v>395</v>
      </c>
      <c r="B125" s="70" t="s">
        <v>177</v>
      </c>
      <c r="C125" s="74"/>
      <c r="D125" s="20">
        <f>D126+D127+D128+D129+D137+D148+D149+D150+D151+D152+D153+D154+D155+D156</f>
        <v>2965450763</v>
      </c>
      <c r="E125" s="20">
        <f t="shared" ref="E125:N125" si="77">E126+E127+E128+E129+E137+E148+E149+E150+E151+E152+E153+E154+E155+E156</f>
        <v>2115117435</v>
      </c>
      <c r="F125" s="20"/>
      <c r="G125" s="20">
        <f t="shared" si="77"/>
        <v>850333328</v>
      </c>
      <c r="H125" s="20">
        <f t="shared" si="77"/>
        <v>2593677406.6199999</v>
      </c>
      <c r="I125" s="20">
        <f t="shared" si="77"/>
        <v>1964670234.2</v>
      </c>
      <c r="J125" s="20">
        <f t="shared" si="77"/>
        <v>629007172.42000008</v>
      </c>
      <c r="K125" s="20">
        <f t="shared" si="77"/>
        <v>2338866794.9399996</v>
      </c>
      <c r="L125" s="20">
        <f t="shared" si="77"/>
        <v>1709859622.5200005</v>
      </c>
      <c r="M125" s="20"/>
      <c r="N125" s="20">
        <f t="shared" si="77"/>
        <v>629007172.42000008</v>
      </c>
      <c r="O125" s="25">
        <f>K125/D125*100</f>
        <v>78.870532066224001</v>
      </c>
      <c r="P125" s="38">
        <f>L125/E125*100</f>
        <v>80.839937973467684</v>
      </c>
      <c r="Q125" s="38"/>
      <c r="R125" s="38"/>
    </row>
    <row r="126" spans="1:18" s="1" customFormat="1" ht="46.15" hidden="1" customHeight="1">
      <c r="A126" s="72" t="s">
        <v>396</v>
      </c>
      <c r="B126" s="52" t="s">
        <v>137</v>
      </c>
      <c r="C126" s="26" t="s">
        <v>9</v>
      </c>
      <c r="D126" s="13">
        <f>E126+G126</f>
        <v>779045633</v>
      </c>
      <c r="E126" s="13">
        <v>0</v>
      </c>
      <c r="F126" s="13"/>
      <c r="G126" s="13">
        <v>779045633</v>
      </c>
      <c r="H126" s="13">
        <f>I126+J126</f>
        <v>594556291.70000005</v>
      </c>
      <c r="I126" s="13">
        <v>0</v>
      </c>
      <c r="J126" s="13">
        <f>N126</f>
        <v>594556291.70000005</v>
      </c>
      <c r="K126" s="13">
        <f>L126+N126</f>
        <v>594556291.70000005</v>
      </c>
      <c r="L126" s="13">
        <v>0</v>
      </c>
      <c r="M126" s="13"/>
      <c r="N126" s="13">
        <v>594556291.70000005</v>
      </c>
      <c r="O126" s="49">
        <f t="shared" ref="O126:O146" si="78">K126/D126*100</f>
        <v>76.318544962564488</v>
      </c>
      <c r="P126" s="37">
        <v>0</v>
      </c>
      <c r="Q126" s="37"/>
      <c r="R126" s="37"/>
    </row>
    <row r="127" spans="1:18" s="1" customFormat="1" ht="42" hidden="1" customHeight="1">
      <c r="A127" s="72" t="s">
        <v>397</v>
      </c>
      <c r="B127" s="52" t="s">
        <v>178</v>
      </c>
      <c r="C127" s="26" t="s">
        <v>9</v>
      </c>
      <c r="D127" s="13">
        <f>E127+G127</f>
        <v>3979192</v>
      </c>
      <c r="E127" s="13">
        <v>0</v>
      </c>
      <c r="F127" s="13"/>
      <c r="G127" s="13">
        <v>3979192</v>
      </c>
      <c r="H127" s="13">
        <f t="shared" ref="H127:H156" si="79">I127+J127</f>
        <v>2679201.6</v>
      </c>
      <c r="I127" s="13">
        <v>0</v>
      </c>
      <c r="J127" s="13">
        <f t="shared" ref="J127:J156" si="80">N127</f>
        <v>2679201.6</v>
      </c>
      <c r="K127" s="13">
        <f t="shared" ref="K127:K156" si="81">L127+N127</f>
        <v>2679201.6</v>
      </c>
      <c r="L127" s="13">
        <v>0</v>
      </c>
      <c r="M127" s="13"/>
      <c r="N127" s="13">
        <v>2679201.6</v>
      </c>
      <c r="O127" s="49">
        <f t="shared" si="78"/>
        <v>67.330292179919951</v>
      </c>
      <c r="P127" s="37">
        <v>0</v>
      </c>
      <c r="Q127" s="37"/>
      <c r="R127" s="37"/>
    </row>
    <row r="128" spans="1:18" s="1" customFormat="1" ht="62.25" hidden="1" customHeight="1">
      <c r="A128" s="72" t="s">
        <v>398</v>
      </c>
      <c r="B128" s="52" t="s">
        <v>179</v>
      </c>
      <c r="C128" s="26" t="s">
        <v>9</v>
      </c>
      <c r="D128" s="13">
        <f>E128+G128</f>
        <v>90000</v>
      </c>
      <c r="E128" s="13">
        <v>0</v>
      </c>
      <c r="F128" s="13"/>
      <c r="G128" s="13">
        <v>90000</v>
      </c>
      <c r="H128" s="13">
        <f t="shared" si="79"/>
        <v>90000</v>
      </c>
      <c r="I128" s="13">
        <v>0</v>
      </c>
      <c r="J128" s="13">
        <f t="shared" si="80"/>
        <v>90000</v>
      </c>
      <c r="K128" s="13">
        <f t="shared" si="81"/>
        <v>90000</v>
      </c>
      <c r="L128" s="13">
        <v>0</v>
      </c>
      <c r="M128" s="13"/>
      <c r="N128" s="13">
        <v>90000</v>
      </c>
      <c r="O128" s="49">
        <f t="shared" si="78"/>
        <v>100</v>
      </c>
      <c r="P128" s="37">
        <v>0</v>
      </c>
      <c r="Q128" s="37"/>
      <c r="R128" s="37"/>
    </row>
    <row r="129" spans="1:18" s="1" customFormat="1" ht="47.25" hidden="1" customHeight="1">
      <c r="A129" s="72" t="s">
        <v>399</v>
      </c>
      <c r="B129" s="52" t="s">
        <v>180</v>
      </c>
      <c r="C129" s="26" t="s">
        <v>9</v>
      </c>
      <c r="D129" s="13">
        <f>SUM(D130:D136)</f>
        <v>149598931</v>
      </c>
      <c r="E129" s="13">
        <f t="shared" ref="E129:N129" si="82">SUM(E130:E136)</f>
        <v>146041235</v>
      </c>
      <c r="F129" s="13"/>
      <c r="G129" s="13">
        <f t="shared" si="82"/>
        <v>3557696</v>
      </c>
      <c r="H129" s="13">
        <f t="shared" si="82"/>
        <v>148201241.29000002</v>
      </c>
      <c r="I129" s="13">
        <f t="shared" si="82"/>
        <v>146041235</v>
      </c>
      <c r="J129" s="13">
        <f t="shared" si="82"/>
        <v>2160006.29</v>
      </c>
      <c r="K129" s="13">
        <f t="shared" si="82"/>
        <v>131349859.50000001</v>
      </c>
      <c r="L129" s="13">
        <f t="shared" si="82"/>
        <v>129189853.21000001</v>
      </c>
      <c r="M129" s="13"/>
      <c r="N129" s="13">
        <f t="shared" si="82"/>
        <v>2160006.29</v>
      </c>
      <c r="O129" s="49">
        <f t="shared" si="78"/>
        <v>87.801335625854179</v>
      </c>
      <c r="P129" s="37">
        <f>L129/E129*100</f>
        <v>88.461216594066741</v>
      </c>
      <c r="Q129" s="37"/>
      <c r="R129" s="37"/>
    </row>
    <row r="130" spans="1:18" s="1" customFormat="1" ht="30" hidden="1" customHeight="1">
      <c r="A130" s="106"/>
      <c r="B130" s="52" t="s">
        <v>436</v>
      </c>
      <c r="C130" s="26" t="s">
        <v>5</v>
      </c>
      <c r="D130" s="13">
        <f t="shared" ref="D130:D136" si="83">E130+G130</f>
        <v>494037</v>
      </c>
      <c r="E130" s="13">
        <v>0</v>
      </c>
      <c r="F130" s="13"/>
      <c r="G130" s="13">
        <v>494037</v>
      </c>
      <c r="H130" s="13">
        <f t="shared" si="79"/>
        <v>0</v>
      </c>
      <c r="I130" s="13">
        <v>0</v>
      </c>
      <c r="J130" s="13">
        <f t="shared" si="80"/>
        <v>0</v>
      </c>
      <c r="K130" s="13">
        <f t="shared" si="81"/>
        <v>0</v>
      </c>
      <c r="L130" s="67">
        <v>0</v>
      </c>
      <c r="M130" s="67"/>
      <c r="N130" s="67">
        <v>0</v>
      </c>
      <c r="O130" s="49">
        <f t="shared" si="78"/>
        <v>0</v>
      </c>
      <c r="P130" s="37">
        <v>0</v>
      </c>
      <c r="Q130" s="37"/>
      <c r="R130" s="37"/>
    </row>
    <row r="131" spans="1:18" s="1" customFormat="1" ht="29.25" hidden="1" customHeight="1">
      <c r="A131" s="107"/>
      <c r="B131" s="52" t="s">
        <v>182</v>
      </c>
      <c r="C131" s="26" t="s">
        <v>5</v>
      </c>
      <c r="D131" s="13">
        <f t="shared" si="83"/>
        <v>1115501</v>
      </c>
      <c r="E131" s="13">
        <v>0</v>
      </c>
      <c r="F131" s="13"/>
      <c r="G131" s="13">
        <v>1115501</v>
      </c>
      <c r="H131" s="13">
        <f t="shared" si="79"/>
        <v>738592</v>
      </c>
      <c r="I131" s="13">
        <v>0</v>
      </c>
      <c r="J131" s="13">
        <f t="shared" si="80"/>
        <v>738592</v>
      </c>
      <c r="K131" s="13">
        <f t="shared" si="81"/>
        <v>738592</v>
      </c>
      <c r="L131" s="13">
        <v>0</v>
      </c>
      <c r="M131" s="13"/>
      <c r="N131" s="13">
        <v>738592</v>
      </c>
      <c r="O131" s="49">
        <f t="shared" si="78"/>
        <v>66.211684256670324</v>
      </c>
      <c r="P131" s="37">
        <v>0</v>
      </c>
      <c r="Q131" s="37"/>
      <c r="R131" s="37"/>
    </row>
    <row r="132" spans="1:18" s="2" customFormat="1" ht="28.15" hidden="1" customHeight="1">
      <c r="A132" s="107"/>
      <c r="B132" s="52" t="s">
        <v>183</v>
      </c>
      <c r="C132" s="26" t="s">
        <v>5</v>
      </c>
      <c r="D132" s="13">
        <f t="shared" si="83"/>
        <v>681784</v>
      </c>
      <c r="E132" s="13">
        <v>0</v>
      </c>
      <c r="F132" s="13"/>
      <c r="G132" s="13">
        <v>681784</v>
      </c>
      <c r="H132" s="13">
        <f t="shared" si="79"/>
        <v>681784</v>
      </c>
      <c r="I132" s="13">
        <v>0</v>
      </c>
      <c r="J132" s="13">
        <f t="shared" si="80"/>
        <v>681784</v>
      </c>
      <c r="K132" s="13">
        <f t="shared" si="81"/>
        <v>681784</v>
      </c>
      <c r="L132" s="13">
        <v>0</v>
      </c>
      <c r="M132" s="13"/>
      <c r="N132" s="13">
        <v>681784</v>
      </c>
      <c r="O132" s="49">
        <f t="shared" si="78"/>
        <v>100</v>
      </c>
      <c r="P132" s="37">
        <v>0</v>
      </c>
      <c r="Q132" s="37"/>
      <c r="R132" s="37"/>
    </row>
    <row r="133" spans="1:18" s="2" customFormat="1" ht="28.15" hidden="1" customHeight="1">
      <c r="A133" s="107"/>
      <c r="B133" s="52" t="s">
        <v>181</v>
      </c>
      <c r="C133" s="26" t="s">
        <v>5</v>
      </c>
      <c r="D133" s="13">
        <f t="shared" si="83"/>
        <v>1266374</v>
      </c>
      <c r="E133" s="13">
        <v>0</v>
      </c>
      <c r="F133" s="13"/>
      <c r="G133" s="13">
        <v>1266374</v>
      </c>
      <c r="H133" s="13">
        <f t="shared" si="79"/>
        <v>739630.29</v>
      </c>
      <c r="I133" s="13">
        <v>0</v>
      </c>
      <c r="J133" s="13">
        <f t="shared" si="80"/>
        <v>739630.29</v>
      </c>
      <c r="K133" s="13">
        <f t="shared" si="81"/>
        <v>739630.29</v>
      </c>
      <c r="L133" s="13">
        <v>0</v>
      </c>
      <c r="M133" s="13"/>
      <c r="N133" s="13">
        <v>739630.29</v>
      </c>
      <c r="O133" s="49">
        <f t="shared" si="78"/>
        <v>58.405359712059791</v>
      </c>
      <c r="P133" s="37">
        <v>0</v>
      </c>
      <c r="Q133" s="37"/>
      <c r="R133" s="37"/>
    </row>
    <row r="134" spans="1:18" s="2" customFormat="1" ht="41.25" hidden="1" customHeight="1">
      <c r="A134" s="107"/>
      <c r="B134" s="52" t="s">
        <v>190</v>
      </c>
      <c r="C134" s="26" t="s">
        <v>4</v>
      </c>
      <c r="D134" s="13">
        <f t="shared" si="83"/>
        <v>92670786</v>
      </c>
      <c r="E134" s="13">
        <v>92670786</v>
      </c>
      <c r="F134" s="13"/>
      <c r="G134" s="13">
        <v>0</v>
      </c>
      <c r="H134" s="13">
        <f t="shared" si="79"/>
        <v>92670786</v>
      </c>
      <c r="I134" s="13">
        <v>92670786</v>
      </c>
      <c r="J134" s="13">
        <f t="shared" si="80"/>
        <v>0</v>
      </c>
      <c r="K134" s="13">
        <f t="shared" si="81"/>
        <v>85777611.180000007</v>
      </c>
      <c r="L134" s="13">
        <v>85777611.180000007</v>
      </c>
      <c r="M134" s="13"/>
      <c r="N134" s="13">
        <v>0</v>
      </c>
      <c r="O134" s="49">
        <f t="shared" si="78"/>
        <v>92.56165279530488</v>
      </c>
      <c r="P134" s="37">
        <f>L134/E134*100</f>
        <v>92.56165279530488</v>
      </c>
      <c r="Q134" s="37"/>
      <c r="R134" s="37"/>
    </row>
    <row r="135" spans="1:18" s="2" customFormat="1" ht="34.5" hidden="1" customHeight="1">
      <c r="A135" s="107"/>
      <c r="B135" s="52" t="s">
        <v>189</v>
      </c>
      <c r="C135" s="26" t="s">
        <v>4</v>
      </c>
      <c r="D135" s="13">
        <f t="shared" si="83"/>
        <v>39930449</v>
      </c>
      <c r="E135" s="13">
        <v>39930449</v>
      </c>
      <c r="F135" s="13"/>
      <c r="G135" s="13">
        <v>0</v>
      </c>
      <c r="H135" s="13">
        <f t="shared" si="79"/>
        <v>39930449</v>
      </c>
      <c r="I135" s="13">
        <v>39930449</v>
      </c>
      <c r="J135" s="13">
        <f t="shared" si="80"/>
        <v>0</v>
      </c>
      <c r="K135" s="13">
        <f t="shared" si="81"/>
        <v>37986267.030000001</v>
      </c>
      <c r="L135" s="13">
        <v>37986267.030000001</v>
      </c>
      <c r="M135" s="13"/>
      <c r="N135" s="13">
        <v>0</v>
      </c>
      <c r="O135" s="49">
        <f t="shared" si="78"/>
        <v>95.131079117091815</v>
      </c>
      <c r="P135" s="37">
        <f>L135/E135*100</f>
        <v>95.131079117091815</v>
      </c>
      <c r="Q135" s="37"/>
      <c r="R135" s="37"/>
    </row>
    <row r="136" spans="1:18" s="2" customFormat="1" ht="44.25" hidden="1" customHeight="1">
      <c r="A136" s="108"/>
      <c r="B136" s="52" t="s">
        <v>390</v>
      </c>
      <c r="C136" s="26" t="s">
        <v>4</v>
      </c>
      <c r="D136" s="13">
        <f t="shared" si="83"/>
        <v>13440000</v>
      </c>
      <c r="E136" s="13">
        <v>13440000</v>
      </c>
      <c r="F136" s="13"/>
      <c r="G136" s="13">
        <v>0</v>
      </c>
      <c r="H136" s="13">
        <f t="shared" si="79"/>
        <v>13440000</v>
      </c>
      <c r="I136" s="13">
        <v>13440000</v>
      </c>
      <c r="J136" s="13">
        <f t="shared" si="80"/>
        <v>0</v>
      </c>
      <c r="K136" s="13">
        <f t="shared" si="81"/>
        <v>5425975</v>
      </c>
      <c r="L136" s="13">
        <v>5425975</v>
      </c>
      <c r="M136" s="13"/>
      <c r="N136" s="13">
        <v>0</v>
      </c>
      <c r="O136" s="49">
        <f t="shared" si="78"/>
        <v>40.371837797619051</v>
      </c>
      <c r="P136" s="37">
        <f>L136/E136*100</f>
        <v>40.371837797619051</v>
      </c>
      <c r="Q136" s="37"/>
      <c r="R136" s="37"/>
    </row>
    <row r="137" spans="1:18" s="1" customFormat="1" ht="63.75" hidden="1" customHeight="1">
      <c r="A137" s="72" t="s">
        <v>400</v>
      </c>
      <c r="B137" s="52" t="s">
        <v>184</v>
      </c>
      <c r="C137" s="26"/>
      <c r="D137" s="13">
        <f>SUM(D138:D147)</f>
        <v>63660807</v>
      </c>
      <c r="E137" s="13">
        <f t="shared" ref="E137:N137" si="84">SUM(E138:E147)</f>
        <v>0</v>
      </c>
      <c r="F137" s="13"/>
      <c r="G137" s="13">
        <f t="shared" si="84"/>
        <v>63660807</v>
      </c>
      <c r="H137" s="13">
        <f t="shared" si="84"/>
        <v>29521672.830000002</v>
      </c>
      <c r="I137" s="13">
        <f t="shared" si="84"/>
        <v>0</v>
      </c>
      <c r="J137" s="13">
        <f t="shared" si="84"/>
        <v>29521672.830000002</v>
      </c>
      <c r="K137" s="13">
        <f t="shared" si="84"/>
        <v>29521672.830000002</v>
      </c>
      <c r="L137" s="13">
        <f t="shared" si="84"/>
        <v>0</v>
      </c>
      <c r="M137" s="13"/>
      <c r="N137" s="13">
        <f t="shared" si="84"/>
        <v>29521672.830000002</v>
      </c>
      <c r="O137" s="49">
        <f t="shared" si="78"/>
        <v>46.373387679487003</v>
      </c>
      <c r="P137" s="37">
        <v>0</v>
      </c>
      <c r="Q137" s="37"/>
      <c r="R137" s="37"/>
    </row>
    <row r="138" spans="1:18" s="2" customFormat="1" ht="42.75" hidden="1" customHeight="1">
      <c r="A138" s="106"/>
      <c r="B138" s="52" t="s">
        <v>187</v>
      </c>
      <c r="C138" s="26" t="s">
        <v>4</v>
      </c>
      <c r="D138" s="13">
        <f t="shared" ref="D138:D157" si="85">E138+G138</f>
        <v>1915306</v>
      </c>
      <c r="E138" s="13">
        <v>0</v>
      </c>
      <c r="F138" s="13"/>
      <c r="G138" s="13">
        <v>1915306</v>
      </c>
      <c r="H138" s="13">
        <f t="shared" si="79"/>
        <v>1254606</v>
      </c>
      <c r="I138" s="13">
        <v>0</v>
      </c>
      <c r="J138" s="13">
        <f t="shared" si="80"/>
        <v>1254606</v>
      </c>
      <c r="K138" s="13">
        <f t="shared" si="81"/>
        <v>1254606</v>
      </c>
      <c r="L138" s="13">
        <v>0</v>
      </c>
      <c r="M138" s="13"/>
      <c r="N138" s="13">
        <v>1254606</v>
      </c>
      <c r="O138" s="49">
        <f t="shared" si="78"/>
        <v>65.504206638521467</v>
      </c>
      <c r="P138" s="37">
        <v>0</v>
      </c>
      <c r="Q138" s="37"/>
      <c r="R138" s="37"/>
    </row>
    <row r="139" spans="1:18" s="2" customFormat="1" ht="42" hidden="1" customHeight="1">
      <c r="A139" s="107"/>
      <c r="B139" s="52" t="s">
        <v>188</v>
      </c>
      <c r="C139" s="26" t="s">
        <v>4</v>
      </c>
      <c r="D139" s="13">
        <f t="shared" si="85"/>
        <v>419600</v>
      </c>
      <c r="E139" s="13">
        <v>0</v>
      </c>
      <c r="F139" s="13"/>
      <c r="G139" s="13">
        <v>419600</v>
      </c>
      <c r="H139" s="13">
        <f t="shared" si="79"/>
        <v>419600</v>
      </c>
      <c r="I139" s="13">
        <v>0</v>
      </c>
      <c r="J139" s="13">
        <f t="shared" si="80"/>
        <v>419600</v>
      </c>
      <c r="K139" s="13">
        <f t="shared" si="81"/>
        <v>419600</v>
      </c>
      <c r="L139" s="13">
        <v>0</v>
      </c>
      <c r="M139" s="13"/>
      <c r="N139" s="13">
        <v>419600</v>
      </c>
      <c r="O139" s="49">
        <f t="shared" si="78"/>
        <v>100</v>
      </c>
      <c r="P139" s="37">
        <v>0</v>
      </c>
      <c r="Q139" s="37"/>
      <c r="R139" s="37"/>
    </row>
    <row r="140" spans="1:18" s="2" customFormat="1" ht="60.6" hidden="1" customHeight="1">
      <c r="A140" s="107"/>
      <c r="B140" s="52" t="s">
        <v>233</v>
      </c>
      <c r="C140" s="26" t="s">
        <v>4</v>
      </c>
      <c r="D140" s="13">
        <f t="shared" si="85"/>
        <v>128766</v>
      </c>
      <c r="E140" s="13">
        <v>0</v>
      </c>
      <c r="F140" s="13"/>
      <c r="G140" s="13">
        <v>128766</v>
      </c>
      <c r="H140" s="13">
        <f t="shared" si="79"/>
        <v>103012.8</v>
      </c>
      <c r="I140" s="13">
        <v>0</v>
      </c>
      <c r="J140" s="13">
        <f t="shared" si="80"/>
        <v>103012.8</v>
      </c>
      <c r="K140" s="13">
        <f t="shared" si="81"/>
        <v>103012.8</v>
      </c>
      <c r="L140" s="13">
        <v>0</v>
      </c>
      <c r="M140" s="13"/>
      <c r="N140" s="13">
        <v>103012.8</v>
      </c>
      <c r="O140" s="49">
        <f t="shared" si="78"/>
        <v>80</v>
      </c>
      <c r="P140" s="37">
        <v>0</v>
      </c>
      <c r="Q140" s="37"/>
      <c r="R140" s="37"/>
    </row>
    <row r="141" spans="1:18" s="2" customFormat="1" ht="38.25" hidden="1" customHeight="1">
      <c r="A141" s="107"/>
      <c r="B141" s="52" t="s">
        <v>234</v>
      </c>
      <c r="C141" s="26" t="s">
        <v>4</v>
      </c>
      <c r="D141" s="13">
        <f t="shared" si="85"/>
        <v>11935293</v>
      </c>
      <c r="E141" s="13">
        <v>0</v>
      </c>
      <c r="F141" s="13"/>
      <c r="G141" s="13">
        <v>11935293</v>
      </c>
      <c r="H141" s="13">
        <f t="shared" si="79"/>
        <v>6616280.9900000002</v>
      </c>
      <c r="I141" s="13">
        <v>0</v>
      </c>
      <c r="J141" s="13">
        <f t="shared" si="80"/>
        <v>6616280.9900000002</v>
      </c>
      <c r="K141" s="13">
        <f t="shared" si="81"/>
        <v>6616280.9900000002</v>
      </c>
      <c r="L141" s="13">
        <v>0</v>
      </c>
      <c r="M141" s="13"/>
      <c r="N141" s="13">
        <v>6616280.9900000002</v>
      </c>
      <c r="O141" s="49">
        <f t="shared" si="78"/>
        <v>55.434592095895766</v>
      </c>
      <c r="P141" s="37">
        <v>0</v>
      </c>
      <c r="Q141" s="37"/>
      <c r="R141" s="37"/>
    </row>
    <row r="142" spans="1:18" s="2" customFormat="1" ht="45.75" hidden="1" customHeight="1">
      <c r="A142" s="107"/>
      <c r="B142" s="52" t="s">
        <v>190</v>
      </c>
      <c r="C142" s="26" t="s">
        <v>4</v>
      </c>
      <c r="D142" s="13">
        <f t="shared" si="85"/>
        <v>28034000</v>
      </c>
      <c r="E142" s="13">
        <v>0</v>
      </c>
      <c r="F142" s="13"/>
      <c r="G142" s="13">
        <v>28034000</v>
      </c>
      <c r="H142" s="13">
        <f t="shared" si="79"/>
        <v>17410319.949999999</v>
      </c>
      <c r="I142" s="13">
        <v>0</v>
      </c>
      <c r="J142" s="13">
        <f t="shared" si="80"/>
        <v>17410319.949999999</v>
      </c>
      <c r="K142" s="13">
        <f t="shared" si="81"/>
        <v>17410319.949999999</v>
      </c>
      <c r="L142" s="13">
        <v>0</v>
      </c>
      <c r="M142" s="13"/>
      <c r="N142" s="13">
        <v>17410319.949999999</v>
      </c>
      <c r="O142" s="49">
        <f t="shared" si="78"/>
        <v>62.104301740743381</v>
      </c>
      <c r="P142" s="37">
        <v>0</v>
      </c>
      <c r="Q142" s="37"/>
      <c r="R142" s="37"/>
    </row>
    <row r="143" spans="1:18" s="2" customFormat="1" ht="45" hidden="1" customHeight="1">
      <c r="A143" s="107"/>
      <c r="B143" s="52" t="s">
        <v>235</v>
      </c>
      <c r="C143" s="26" t="s">
        <v>4</v>
      </c>
      <c r="D143" s="13">
        <f t="shared" si="85"/>
        <v>1228360</v>
      </c>
      <c r="E143" s="13">
        <v>0</v>
      </c>
      <c r="F143" s="13"/>
      <c r="G143" s="13">
        <v>1228360</v>
      </c>
      <c r="H143" s="13">
        <f t="shared" si="79"/>
        <v>956636.98</v>
      </c>
      <c r="I143" s="13">
        <v>0</v>
      </c>
      <c r="J143" s="13">
        <f t="shared" si="80"/>
        <v>956636.98</v>
      </c>
      <c r="K143" s="13">
        <f t="shared" si="81"/>
        <v>956636.98</v>
      </c>
      <c r="L143" s="13">
        <v>0</v>
      </c>
      <c r="M143" s="13"/>
      <c r="N143" s="13">
        <v>956636.98</v>
      </c>
      <c r="O143" s="49">
        <f t="shared" si="78"/>
        <v>77.879203165195861</v>
      </c>
      <c r="P143" s="37">
        <v>0</v>
      </c>
      <c r="Q143" s="37"/>
      <c r="R143" s="37"/>
    </row>
    <row r="144" spans="1:18" s="2" customFormat="1" ht="23.25" hidden="1" customHeight="1">
      <c r="A144" s="107"/>
      <c r="B144" s="52" t="s">
        <v>185</v>
      </c>
      <c r="C144" s="26" t="s">
        <v>4</v>
      </c>
      <c r="D144" s="13">
        <f t="shared" si="85"/>
        <v>73567</v>
      </c>
      <c r="E144" s="13">
        <v>0</v>
      </c>
      <c r="F144" s="13"/>
      <c r="G144" s="13">
        <v>73567</v>
      </c>
      <c r="H144" s="13">
        <f t="shared" si="79"/>
        <v>73567</v>
      </c>
      <c r="I144" s="13">
        <v>0</v>
      </c>
      <c r="J144" s="13">
        <f t="shared" si="80"/>
        <v>73567</v>
      </c>
      <c r="K144" s="13">
        <f t="shared" si="81"/>
        <v>73567</v>
      </c>
      <c r="L144" s="13">
        <v>0</v>
      </c>
      <c r="M144" s="13"/>
      <c r="N144" s="13">
        <v>73567</v>
      </c>
      <c r="O144" s="49">
        <f t="shared" si="78"/>
        <v>100</v>
      </c>
      <c r="P144" s="37">
        <v>0</v>
      </c>
      <c r="Q144" s="37"/>
      <c r="R144" s="37"/>
    </row>
    <row r="145" spans="1:18" s="2" customFormat="1" ht="60" hidden="1" customHeight="1">
      <c r="A145" s="107"/>
      <c r="B145" s="52" t="s">
        <v>186</v>
      </c>
      <c r="C145" s="26" t="s">
        <v>4</v>
      </c>
      <c r="D145" s="13">
        <f t="shared" si="85"/>
        <v>2687650</v>
      </c>
      <c r="E145" s="13">
        <v>0</v>
      </c>
      <c r="F145" s="13"/>
      <c r="G145" s="13">
        <v>2687650</v>
      </c>
      <c r="H145" s="13">
        <f t="shared" si="79"/>
        <v>2687649.11</v>
      </c>
      <c r="I145" s="13">
        <v>0</v>
      </c>
      <c r="J145" s="13">
        <f t="shared" si="80"/>
        <v>2687649.11</v>
      </c>
      <c r="K145" s="13">
        <f t="shared" si="81"/>
        <v>2687649.11</v>
      </c>
      <c r="L145" s="13">
        <v>0</v>
      </c>
      <c r="M145" s="13"/>
      <c r="N145" s="13">
        <v>2687649.11</v>
      </c>
      <c r="O145" s="49">
        <f t="shared" si="78"/>
        <v>99.999966885569165</v>
      </c>
      <c r="P145" s="37">
        <v>0</v>
      </c>
      <c r="Q145" s="37"/>
      <c r="R145" s="37"/>
    </row>
    <row r="146" spans="1:18" s="2" customFormat="1" ht="60" hidden="1" customHeight="1">
      <c r="A146" s="107"/>
      <c r="B146" s="52" t="s">
        <v>389</v>
      </c>
      <c r="C146" s="26" t="s">
        <v>4</v>
      </c>
      <c r="D146" s="13">
        <f t="shared" si="85"/>
        <v>5023059</v>
      </c>
      <c r="E146" s="13">
        <v>0</v>
      </c>
      <c r="F146" s="13"/>
      <c r="G146" s="13">
        <v>5023059</v>
      </c>
      <c r="H146" s="13">
        <f t="shared" si="79"/>
        <v>0</v>
      </c>
      <c r="I146" s="13">
        <v>0</v>
      </c>
      <c r="J146" s="13">
        <f t="shared" si="80"/>
        <v>0</v>
      </c>
      <c r="K146" s="13">
        <f t="shared" si="81"/>
        <v>0</v>
      </c>
      <c r="L146" s="13">
        <v>0</v>
      </c>
      <c r="M146" s="13"/>
      <c r="N146" s="13">
        <v>0</v>
      </c>
      <c r="O146" s="49">
        <f t="shared" si="78"/>
        <v>0</v>
      </c>
      <c r="P146" s="37">
        <v>0</v>
      </c>
      <c r="Q146" s="37"/>
      <c r="R146" s="37"/>
    </row>
    <row r="147" spans="1:18" s="2" customFormat="1" ht="24.75" hidden="1" customHeight="1">
      <c r="A147" s="108"/>
      <c r="B147" s="52" t="s">
        <v>189</v>
      </c>
      <c r="C147" s="26"/>
      <c r="D147" s="13">
        <f t="shared" si="85"/>
        <v>12215206</v>
      </c>
      <c r="E147" s="13">
        <v>0</v>
      </c>
      <c r="F147" s="13"/>
      <c r="G147" s="13">
        <v>12215206</v>
      </c>
      <c r="H147" s="13">
        <f t="shared" si="79"/>
        <v>0</v>
      </c>
      <c r="I147" s="13">
        <v>0</v>
      </c>
      <c r="J147" s="13">
        <f t="shared" si="80"/>
        <v>0</v>
      </c>
      <c r="K147" s="13">
        <f t="shared" si="81"/>
        <v>0</v>
      </c>
      <c r="L147" s="13">
        <v>0</v>
      </c>
      <c r="M147" s="13"/>
      <c r="N147" s="13">
        <v>0</v>
      </c>
      <c r="O147" s="49"/>
      <c r="P147" s="37"/>
      <c r="Q147" s="37"/>
      <c r="R147" s="37"/>
    </row>
    <row r="148" spans="1:18" s="2" customFormat="1" ht="42.75" hidden="1" customHeight="1">
      <c r="A148" s="72" t="s">
        <v>401</v>
      </c>
      <c r="B148" s="52" t="s">
        <v>391</v>
      </c>
      <c r="C148" s="26" t="s">
        <v>9</v>
      </c>
      <c r="D148" s="13">
        <f t="shared" si="85"/>
        <v>2581000</v>
      </c>
      <c r="E148" s="13">
        <v>2581000</v>
      </c>
      <c r="F148" s="13"/>
      <c r="G148" s="13">
        <v>0</v>
      </c>
      <c r="H148" s="13">
        <f t="shared" si="79"/>
        <v>2581000</v>
      </c>
      <c r="I148" s="13">
        <v>2581000</v>
      </c>
      <c r="J148" s="13">
        <f t="shared" si="80"/>
        <v>0</v>
      </c>
      <c r="K148" s="13">
        <f t="shared" si="81"/>
        <v>1895450</v>
      </c>
      <c r="L148" s="13">
        <v>1895450</v>
      </c>
      <c r="M148" s="13"/>
      <c r="N148" s="13">
        <v>0</v>
      </c>
      <c r="O148" s="49">
        <f t="shared" ref="O148:O156" si="86">K148/D148*100</f>
        <v>73.438589693917095</v>
      </c>
      <c r="P148" s="37">
        <f t="shared" ref="P148:P156" si="87">L148/E148*100</f>
        <v>73.438589693917095</v>
      </c>
      <c r="Q148" s="37"/>
      <c r="R148" s="37"/>
    </row>
    <row r="149" spans="1:18" s="2" customFormat="1" ht="43.5" hidden="1" customHeight="1">
      <c r="A149" s="72" t="s">
        <v>402</v>
      </c>
      <c r="B149" s="52" t="s">
        <v>191</v>
      </c>
      <c r="C149" s="26" t="s">
        <v>9</v>
      </c>
      <c r="D149" s="13">
        <f t="shared" si="85"/>
        <v>1349493000</v>
      </c>
      <c r="E149" s="13">
        <v>1349493000</v>
      </c>
      <c r="F149" s="13"/>
      <c r="G149" s="13">
        <v>0</v>
      </c>
      <c r="H149" s="13">
        <f t="shared" si="79"/>
        <v>1236549500</v>
      </c>
      <c r="I149" s="13">
        <v>1236549500</v>
      </c>
      <c r="J149" s="13">
        <f t="shared" si="80"/>
        <v>0</v>
      </c>
      <c r="K149" s="13">
        <f t="shared" si="81"/>
        <v>1089064511.4200001</v>
      </c>
      <c r="L149" s="13">
        <v>1089064511.4200001</v>
      </c>
      <c r="M149" s="13"/>
      <c r="N149" s="13">
        <v>0</v>
      </c>
      <c r="O149" s="49">
        <f t="shared" si="86"/>
        <v>80.701753282158563</v>
      </c>
      <c r="P149" s="37">
        <f t="shared" si="87"/>
        <v>80.701753282158563</v>
      </c>
      <c r="Q149" s="37"/>
      <c r="R149" s="37"/>
    </row>
    <row r="150" spans="1:18" s="2" customFormat="1" ht="45" hidden="1" customHeight="1">
      <c r="A150" s="72" t="s">
        <v>403</v>
      </c>
      <c r="B150" s="52" t="s">
        <v>192</v>
      </c>
      <c r="C150" s="26" t="s">
        <v>9</v>
      </c>
      <c r="D150" s="13">
        <f t="shared" si="85"/>
        <v>433311000</v>
      </c>
      <c r="E150" s="13">
        <v>433311000</v>
      </c>
      <c r="F150" s="13"/>
      <c r="G150" s="13">
        <v>0</v>
      </c>
      <c r="H150" s="13">
        <f t="shared" si="79"/>
        <v>410236000</v>
      </c>
      <c r="I150" s="13">
        <v>410236000</v>
      </c>
      <c r="J150" s="13">
        <f t="shared" si="80"/>
        <v>0</v>
      </c>
      <c r="K150" s="13">
        <f t="shared" si="81"/>
        <v>343045685.13</v>
      </c>
      <c r="L150" s="13">
        <v>343045685.13</v>
      </c>
      <c r="M150" s="13"/>
      <c r="N150" s="13">
        <v>0</v>
      </c>
      <c r="O150" s="49">
        <f t="shared" si="86"/>
        <v>79.168469097253464</v>
      </c>
      <c r="P150" s="37">
        <f t="shared" si="87"/>
        <v>79.168469097253464</v>
      </c>
      <c r="Q150" s="37"/>
      <c r="R150" s="37"/>
    </row>
    <row r="151" spans="1:18" s="2" customFormat="1" ht="51" hidden="1" customHeight="1">
      <c r="A151" s="72" t="s">
        <v>404</v>
      </c>
      <c r="B151" s="52" t="s">
        <v>193</v>
      </c>
      <c r="C151" s="26" t="s">
        <v>9</v>
      </c>
      <c r="D151" s="13">
        <f t="shared" si="85"/>
        <v>108764000</v>
      </c>
      <c r="E151" s="13">
        <v>108764000</v>
      </c>
      <c r="F151" s="13"/>
      <c r="G151" s="13">
        <v>0</v>
      </c>
      <c r="H151" s="13">
        <f t="shared" si="79"/>
        <v>99594000</v>
      </c>
      <c r="I151" s="13">
        <v>99594000</v>
      </c>
      <c r="J151" s="13">
        <f t="shared" si="80"/>
        <v>0</v>
      </c>
      <c r="K151" s="13">
        <f t="shared" si="81"/>
        <v>82362323.430000007</v>
      </c>
      <c r="L151" s="13">
        <v>82362323.430000007</v>
      </c>
      <c r="M151" s="13"/>
      <c r="N151" s="13">
        <v>0</v>
      </c>
      <c r="O151" s="49">
        <f t="shared" si="86"/>
        <v>75.725721222095558</v>
      </c>
      <c r="P151" s="37">
        <f t="shared" si="87"/>
        <v>75.725721222095558</v>
      </c>
      <c r="Q151" s="37"/>
      <c r="R151" s="37"/>
    </row>
    <row r="152" spans="1:18" s="2" customFormat="1" ht="45" hidden="1" customHeight="1">
      <c r="A152" s="72" t="s">
        <v>405</v>
      </c>
      <c r="B152" s="52" t="s">
        <v>194</v>
      </c>
      <c r="C152" s="26" t="s">
        <v>9</v>
      </c>
      <c r="D152" s="13">
        <f t="shared" si="85"/>
        <v>2385000</v>
      </c>
      <c r="E152" s="13">
        <v>2385000</v>
      </c>
      <c r="F152" s="13"/>
      <c r="G152" s="13">
        <v>0</v>
      </c>
      <c r="H152" s="13">
        <f t="shared" si="79"/>
        <v>2197300</v>
      </c>
      <c r="I152" s="13">
        <v>2197300</v>
      </c>
      <c r="J152" s="13">
        <f t="shared" si="80"/>
        <v>0</v>
      </c>
      <c r="K152" s="13">
        <f t="shared" si="81"/>
        <v>1987611.52</v>
      </c>
      <c r="L152" s="13">
        <v>1987611.52</v>
      </c>
      <c r="M152" s="13"/>
      <c r="N152" s="13">
        <v>0</v>
      </c>
      <c r="O152" s="49">
        <f t="shared" si="86"/>
        <v>83.338009224318654</v>
      </c>
      <c r="P152" s="37">
        <f t="shared" si="87"/>
        <v>83.338009224318654</v>
      </c>
      <c r="Q152" s="37"/>
      <c r="R152" s="37"/>
    </row>
    <row r="153" spans="1:18" s="2" customFormat="1" ht="80.25" hidden="1" customHeight="1">
      <c r="A153" s="72" t="s">
        <v>406</v>
      </c>
      <c r="B153" s="52" t="s">
        <v>195</v>
      </c>
      <c r="C153" s="26" t="s">
        <v>9</v>
      </c>
      <c r="D153" s="13">
        <f t="shared" si="85"/>
        <v>54845000</v>
      </c>
      <c r="E153" s="13">
        <v>54845000</v>
      </c>
      <c r="F153" s="13"/>
      <c r="G153" s="13">
        <v>0</v>
      </c>
      <c r="H153" s="13">
        <f t="shared" si="79"/>
        <v>49774000</v>
      </c>
      <c r="I153" s="13">
        <v>49774000</v>
      </c>
      <c r="J153" s="13">
        <f t="shared" si="80"/>
        <v>0</v>
      </c>
      <c r="K153" s="13">
        <f t="shared" si="81"/>
        <v>47634225.969999999</v>
      </c>
      <c r="L153" s="13">
        <v>47634225.969999999</v>
      </c>
      <c r="M153" s="13"/>
      <c r="N153" s="13">
        <v>0</v>
      </c>
      <c r="O153" s="49">
        <f t="shared" si="86"/>
        <v>86.852449576078044</v>
      </c>
      <c r="P153" s="37">
        <f t="shared" si="87"/>
        <v>86.852449576078044</v>
      </c>
      <c r="Q153" s="37"/>
      <c r="R153" s="37"/>
    </row>
    <row r="154" spans="1:18" s="2" customFormat="1" ht="60" hidden="1" customHeight="1">
      <c r="A154" s="72" t="s">
        <v>407</v>
      </c>
      <c r="B154" s="52" t="s">
        <v>392</v>
      </c>
      <c r="C154" s="26" t="s">
        <v>9</v>
      </c>
      <c r="D154" s="13">
        <f t="shared" si="85"/>
        <v>2253000</v>
      </c>
      <c r="E154" s="13">
        <v>2253000</v>
      </c>
      <c r="F154" s="13"/>
      <c r="G154" s="13">
        <v>0</v>
      </c>
      <c r="H154" s="13">
        <f t="shared" si="79"/>
        <v>2253000</v>
      </c>
      <c r="I154" s="13">
        <v>2253000</v>
      </c>
      <c r="J154" s="13">
        <f t="shared" si="80"/>
        <v>0</v>
      </c>
      <c r="K154" s="13">
        <f t="shared" si="81"/>
        <v>1803000</v>
      </c>
      <c r="L154" s="13">
        <v>1803000</v>
      </c>
      <c r="M154" s="13"/>
      <c r="N154" s="13">
        <v>0</v>
      </c>
      <c r="O154" s="49">
        <f t="shared" si="86"/>
        <v>80.026631158455402</v>
      </c>
      <c r="P154" s="37">
        <f t="shared" si="87"/>
        <v>80.026631158455402</v>
      </c>
      <c r="Q154" s="37"/>
      <c r="R154" s="37"/>
    </row>
    <row r="155" spans="1:18" s="2" customFormat="1" ht="37.5" hidden="1" customHeight="1">
      <c r="A155" s="72" t="s">
        <v>408</v>
      </c>
      <c r="B155" s="52" t="s">
        <v>247</v>
      </c>
      <c r="C155" s="26" t="s">
        <v>9</v>
      </c>
      <c r="D155" s="13">
        <f t="shared" si="85"/>
        <v>2312300</v>
      </c>
      <c r="E155" s="13">
        <v>2312300</v>
      </c>
      <c r="F155" s="13"/>
      <c r="G155" s="13">
        <v>0</v>
      </c>
      <c r="H155" s="13">
        <f t="shared" si="79"/>
        <v>2312299.2000000002</v>
      </c>
      <c r="I155" s="13">
        <v>2312299.2000000002</v>
      </c>
      <c r="J155" s="13">
        <f t="shared" si="80"/>
        <v>0</v>
      </c>
      <c r="K155" s="13">
        <f t="shared" si="81"/>
        <v>2312299.2000000002</v>
      </c>
      <c r="L155" s="13">
        <v>2312299.2000000002</v>
      </c>
      <c r="M155" s="13"/>
      <c r="N155" s="13">
        <v>0</v>
      </c>
      <c r="O155" s="49">
        <f t="shared" si="86"/>
        <v>99.999965402413196</v>
      </c>
      <c r="P155" s="37">
        <f t="shared" si="87"/>
        <v>99.999965402413196</v>
      </c>
      <c r="Q155" s="37"/>
      <c r="R155" s="37"/>
    </row>
    <row r="156" spans="1:18" s="2" customFormat="1" ht="42.75" hidden="1" customHeight="1">
      <c r="A156" s="72" t="s">
        <v>409</v>
      </c>
      <c r="B156" s="52" t="s">
        <v>393</v>
      </c>
      <c r="C156" s="26" t="s">
        <v>9</v>
      </c>
      <c r="D156" s="13">
        <f t="shared" si="85"/>
        <v>13131900</v>
      </c>
      <c r="E156" s="13">
        <v>13131900</v>
      </c>
      <c r="F156" s="13"/>
      <c r="G156" s="13">
        <v>0</v>
      </c>
      <c r="H156" s="13">
        <f t="shared" si="79"/>
        <v>13131900</v>
      </c>
      <c r="I156" s="13">
        <v>13131900</v>
      </c>
      <c r="J156" s="13">
        <f t="shared" si="80"/>
        <v>0</v>
      </c>
      <c r="K156" s="13">
        <f t="shared" si="81"/>
        <v>10564662.640000001</v>
      </c>
      <c r="L156" s="13">
        <v>10564662.640000001</v>
      </c>
      <c r="M156" s="13"/>
      <c r="N156" s="13">
        <v>0</v>
      </c>
      <c r="O156" s="49">
        <f t="shared" si="86"/>
        <v>80.450373822523773</v>
      </c>
      <c r="P156" s="37">
        <f t="shared" si="87"/>
        <v>80.450373822523773</v>
      </c>
      <c r="Q156" s="37"/>
      <c r="R156" s="37"/>
    </row>
    <row r="157" spans="1:18" s="2" customFormat="1" ht="71.25" hidden="1" customHeight="1">
      <c r="A157" s="23" t="s">
        <v>410</v>
      </c>
      <c r="B157" s="27" t="s">
        <v>197</v>
      </c>
      <c r="C157" s="74" t="s">
        <v>9</v>
      </c>
      <c r="D157" s="20">
        <f t="shared" si="85"/>
        <v>320000</v>
      </c>
      <c r="E157" s="20">
        <v>0</v>
      </c>
      <c r="F157" s="20"/>
      <c r="G157" s="20">
        <v>320000</v>
      </c>
      <c r="H157" s="20">
        <f>I157+J157</f>
        <v>269995.74</v>
      </c>
      <c r="I157" s="20">
        <v>0</v>
      </c>
      <c r="J157" s="20">
        <f>N157</f>
        <v>269995.74</v>
      </c>
      <c r="K157" s="20">
        <f>L157+N157</f>
        <v>269995.74</v>
      </c>
      <c r="L157" s="20">
        <v>0</v>
      </c>
      <c r="M157" s="20"/>
      <c r="N157" s="20">
        <v>269995.74</v>
      </c>
      <c r="O157" s="25">
        <f t="shared" ref="O157:O172" si="88">K157/D157*100</f>
        <v>84.373668749999993</v>
      </c>
      <c r="P157" s="38">
        <v>0</v>
      </c>
      <c r="Q157" s="38"/>
      <c r="R157" s="38"/>
    </row>
    <row r="158" spans="1:18" s="2" customFormat="1" ht="36" hidden="1" customHeight="1">
      <c r="A158" s="23" t="s">
        <v>411</v>
      </c>
      <c r="B158" s="27" t="s">
        <v>198</v>
      </c>
      <c r="C158" s="74"/>
      <c r="D158" s="20">
        <f>SUM(D159:D161)</f>
        <v>35531512</v>
      </c>
      <c r="E158" s="20">
        <f t="shared" ref="E158:N158" si="89">SUM(E159:E161)</f>
        <v>27389868</v>
      </c>
      <c r="F158" s="20"/>
      <c r="G158" s="20">
        <f t="shared" si="89"/>
        <v>8141644</v>
      </c>
      <c r="H158" s="20">
        <f t="shared" si="89"/>
        <v>35395723.57</v>
      </c>
      <c r="I158" s="20">
        <f t="shared" si="89"/>
        <v>27380935.219999999</v>
      </c>
      <c r="J158" s="20">
        <f t="shared" si="89"/>
        <v>8014788.3499999996</v>
      </c>
      <c r="K158" s="20">
        <f t="shared" si="89"/>
        <v>35395254.57</v>
      </c>
      <c r="L158" s="20">
        <f t="shared" si="89"/>
        <v>27380466.219999999</v>
      </c>
      <c r="M158" s="20"/>
      <c r="N158" s="20">
        <f t="shared" si="89"/>
        <v>8014788.3499999996</v>
      </c>
      <c r="O158" s="25">
        <f t="shared" si="88"/>
        <v>99.616516657101457</v>
      </c>
      <c r="P158" s="38">
        <f>L158/E158*100</f>
        <v>99.965674241292433</v>
      </c>
      <c r="Q158" s="38"/>
      <c r="R158" s="38"/>
    </row>
    <row r="159" spans="1:18" s="2" customFormat="1" ht="33" hidden="1" customHeight="1">
      <c r="A159" s="72" t="s">
        <v>412</v>
      </c>
      <c r="B159" s="52" t="s">
        <v>166</v>
      </c>
      <c r="C159" s="26" t="s">
        <v>9</v>
      </c>
      <c r="D159" s="13">
        <f>E159+G159</f>
        <v>8141644</v>
      </c>
      <c r="E159" s="13">
        <v>0</v>
      </c>
      <c r="F159" s="13"/>
      <c r="G159" s="13">
        <v>8141644</v>
      </c>
      <c r="H159" s="13">
        <f>I159+J159</f>
        <v>8014788.3499999996</v>
      </c>
      <c r="I159" s="13">
        <v>0</v>
      </c>
      <c r="J159" s="13">
        <f>N159</f>
        <v>8014788.3499999996</v>
      </c>
      <c r="K159" s="13">
        <f>L159+N159</f>
        <v>8014788.3499999996</v>
      </c>
      <c r="L159" s="13">
        <v>0</v>
      </c>
      <c r="M159" s="13"/>
      <c r="N159" s="13">
        <v>8014788.3499999996</v>
      </c>
      <c r="O159" s="49">
        <f t="shared" si="88"/>
        <v>98.441891465654834</v>
      </c>
      <c r="P159" s="37">
        <v>0</v>
      </c>
      <c r="Q159" s="37"/>
      <c r="R159" s="37"/>
    </row>
    <row r="160" spans="1:18" s="2" customFormat="1" ht="63.75" hidden="1" customHeight="1">
      <c r="A160" s="72" t="s">
        <v>413</v>
      </c>
      <c r="B160" s="52" t="s">
        <v>199</v>
      </c>
      <c r="C160" s="26" t="s">
        <v>9</v>
      </c>
      <c r="D160" s="13">
        <f>E160+G160</f>
        <v>8115068</v>
      </c>
      <c r="E160" s="13">
        <v>8115068</v>
      </c>
      <c r="F160" s="13"/>
      <c r="G160" s="13">
        <v>0</v>
      </c>
      <c r="H160" s="13">
        <f t="shared" ref="H160:H161" si="90">I160+J160</f>
        <v>8115068</v>
      </c>
      <c r="I160" s="13">
        <v>8115068</v>
      </c>
      <c r="J160" s="13">
        <f t="shared" ref="J160:J161" si="91">N160</f>
        <v>0</v>
      </c>
      <c r="K160" s="13">
        <f t="shared" ref="K160:K161" si="92">L160+N160</f>
        <v>8115047</v>
      </c>
      <c r="L160" s="13">
        <v>8115047</v>
      </c>
      <c r="M160" s="13"/>
      <c r="N160" s="13">
        <v>0</v>
      </c>
      <c r="O160" s="49">
        <f t="shared" si="88"/>
        <v>99.999741222131476</v>
      </c>
      <c r="P160" s="37">
        <f>L160/E160*100</f>
        <v>99.999741222131476</v>
      </c>
      <c r="Q160" s="37"/>
      <c r="R160" s="37"/>
    </row>
    <row r="161" spans="1:18" s="2" customFormat="1" ht="33" hidden="1" customHeight="1">
      <c r="A161" s="72" t="s">
        <v>414</v>
      </c>
      <c r="B161" s="52" t="s">
        <v>200</v>
      </c>
      <c r="C161" s="26" t="s">
        <v>9</v>
      </c>
      <c r="D161" s="13">
        <f>E161+G161</f>
        <v>19274800</v>
      </c>
      <c r="E161" s="13">
        <v>19274800</v>
      </c>
      <c r="F161" s="13"/>
      <c r="G161" s="13">
        <v>0</v>
      </c>
      <c r="H161" s="13">
        <f t="shared" si="90"/>
        <v>19265867.219999999</v>
      </c>
      <c r="I161" s="13">
        <v>19265867.219999999</v>
      </c>
      <c r="J161" s="13">
        <f t="shared" si="91"/>
        <v>0</v>
      </c>
      <c r="K161" s="13">
        <f t="shared" si="92"/>
        <v>19265419.219999999</v>
      </c>
      <c r="L161" s="13">
        <v>19265419.219999999</v>
      </c>
      <c r="M161" s="13"/>
      <c r="N161" s="13">
        <v>0</v>
      </c>
      <c r="O161" s="49">
        <f t="shared" si="88"/>
        <v>99.95133137568223</v>
      </c>
      <c r="P161" s="37">
        <f>L161/E161*100</f>
        <v>99.95133137568223</v>
      </c>
      <c r="Q161" s="37"/>
      <c r="R161" s="37"/>
    </row>
    <row r="162" spans="1:18" s="2" customFormat="1" ht="32.25" hidden="1" customHeight="1">
      <c r="A162" s="23" t="s">
        <v>415</v>
      </c>
      <c r="B162" s="27" t="s">
        <v>201</v>
      </c>
      <c r="C162" s="74"/>
      <c r="D162" s="20">
        <f>SUM(D163:D168)</f>
        <v>39165359</v>
      </c>
      <c r="E162" s="20">
        <f t="shared" ref="E162:N162" si="93">SUM(E163:E168)</f>
        <v>3563954</v>
      </c>
      <c r="F162" s="20"/>
      <c r="G162" s="20">
        <f t="shared" si="93"/>
        <v>35601405</v>
      </c>
      <c r="H162" s="20">
        <f t="shared" si="93"/>
        <v>33012900.039999999</v>
      </c>
      <c r="I162" s="20">
        <f t="shared" si="93"/>
        <v>3529162.96</v>
      </c>
      <c r="J162" s="20">
        <f t="shared" si="93"/>
        <v>29483737.079999998</v>
      </c>
      <c r="K162" s="20">
        <f t="shared" si="93"/>
        <v>31762798.57</v>
      </c>
      <c r="L162" s="20">
        <f t="shared" si="93"/>
        <v>2279061.4900000002</v>
      </c>
      <c r="M162" s="20"/>
      <c r="N162" s="20">
        <f t="shared" si="93"/>
        <v>29483737.079999998</v>
      </c>
      <c r="O162" s="25">
        <f t="shared" si="88"/>
        <v>81.099214665694745</v>
      </c>
      <c r="P162" s="38">
        <f>L162/E162*100</f>
        <v>63.947556281590622</v>
      </c>
      <c r="Q162" s="38"/>
      <c r="R162" s="38"/>
    </row>
    <row r="163" spans="1:18" s="2" customFormat="1" ht="41.25" hidden="1" customHeight="1">
      <c r="A163" s="72" t="s">
        <v>416</v>
      </c>
      <c r="B163" s="52" t="s">
        <v>137</v>
      </c>
      <c r="C163" s="26" t="s">
        <v>9</v>
      </c>
      <c r="D163" s="13">
        <f t="shared" ref="D163:D168" si="94">E163+G163</f>
        <v>30118000</v>
      </c>
      <c r="E163" s="13">
        <v>0</v>
      </c>
      <c r="F163" s="13"/>
      <c r="G163" s="13">
        <v>30118000</v>
      </c>
      <c r="H163" s="13">
        <f>I163+J163</f>
        <v>24320662</v>
      </c>
      <c r="I163" s="13">
        <v>0</v>
      </c>
      <c r="J163" s="13">
        <f>N163</f>
        <v>24320662</v>
      </c>
      <c r="K163" s="13">
        <f>L163+N163</f>
        <v>24320662</v>
      </c>
      <c r="L163" s="13">
        <v>0</v>
      </c>
      <c r="M163" s="13"/>
      <c r="N163" s="13">
        <v>24320662</v>
      </c>
      <c r="O163" s="49">
        <f t="shared" si="88"/>
        <v>80.751251743143641</v>
      </c>
      <c r="P163" s="37">
        <v>0</v>
      </c>
      <c r="Q163" s="37"/>
      <c r="R163" s="37"/>
    </row>
    <row r="164" spans="1:18" s="2" customFormat="1" ht="41.25" hidden="1" customHeight="1">
      <c r="A164" s="72" t="s">
        <v>417</v>
      </c>
      <c r="B164" s="52" t="s">
        <v>202</v>
      </c>
      <c r="C164" s="26" t="s">
        <v>9</v>
      </c>
      <c r="D164" s="13">
        <f t="shared" si="94"/>
        <v>867635</v>
      </c>
      <c r="E164" s="13">
        <v>0</v>
      </c>
      <c r="F164" s="13"/>
      <c r="G164" s="13">
        <v>867635</v>
      </c>
      <c r="H164" s="13">
        <f t="shared" ref="H164:H168" si="95">I164+J164</f>
        <v>602805</v>
      </c>
      <c r="I164" s="13">
        <v>0</v>
      </c>
      <c r="J164" s="13">
        <f t="shared" ref="J164:J168" si="96">N164</f>
        <v>602805</v>
      </c>
      <c r="K164" s="13">
        <f t="shared" ref="K164:K168" si="97">L164+N164</f>
        <v>602805</v>
      </c>
      <c r="L164" s="13">
        <v>0</v>
      </c>
      <c r="M164" s="13"/>
      <c r="N164" s="13">
        <v>602805</v>
      </c>
      <c r="O164" s="49">
        <f t="shared" si="88"/>
        <v>69.47679611818333</v>
      </c>
      <c r="P164" s="37">
        <v>0</v>
      </c>
      <c r="Q164" s="37"/>
      <c r="R164" s="37"/>
    </row>
    <row r="165" spans="1:18" s="2" customFormat="1" ht="33.75" hidden="1" customHeight="1">
      <c r="A165" s="72" t="s">
        <v>418</v>
      </c>
      <c r="B165" s="52" t="s">
        <v>203</v>
      </c>
      <c r="C165" s="26" t="s">
        <v>9</v>
      </c>
      <c r="D165" s="13">
        <f t="shared" si="94"/>
        <v>4615770</v>
      </c>
      <c r="E165" s="13">
        <v>0</v>
      </c>
      <c r="F165" s="13"/>
      <c r="G165" s="13">
        <v>4615770</v>
      </c>
      <c r="H165" s="13">
        <f t="shared" si="95"/>
        <v>4560270.08</v>
      </c>
      <c r="I165" s="13">
        <v>0</v>
      </c>
      <c r="J165" s="13">
        <f t="shared" si="96"/>
        <v>4560270.08</v>
      </c>
      <c r="K165" s="13">
        <f t="shared" si="97"/>
        <v>4560270.08</v>
      </c>
      <c r="L165" s="13">
        <v>0</v>
      </c>
      <c r="M165" s="13"/>
      <c r="N165" s="13">
        <v>4560270.08</v>
      </c>
      <c r="O165" s="49">
        <f t="shared" si="88"/>
        <v>98.797602133555188</v>
      </c>
      <c r="P165" s="37">
        <v>0</v>
      </c>
      <c r="Q165" s="37"/>
      <c r="R165" s="37"/>
    </row>
    <row r="166" spans="1:18" s="2" customFormat="1" ht="63.75" hidden="1" customHeight="1">
      <c r="A166" s="72" t="s">
        <v>419</v>
      </c>
      <c r="B166" s="52" t="s">
        <v>204</v>
      </c>
      <c r="C166" s="26" t="s">
        <v>9</v>
      </c>
      <c r="D166" s="13">
        <f t="shared" si="94"/>
        <v>230000</v>
      </c>
      <c r="E166" s="13">
        <v>230000</v>
      </c>
      <c r="F166" s="13"/>
      <c r="G166" s="13">
        <v>0</v>
      </c>
      <c r="H166" s="13">
        <f t="shared" si="95"/>
        <v>230000</v>
      </c>
      <c r="I166" s="13">
        <v>230000</v>
      </c>
      <c r="J166" s="13">
        <f t="shared" si="96"/>
        <v>0</v>
      </c>
      <c r="K166" s="13">
        <f t="shared" si="97"/>
        <v>230000</v>
      </c>
      <c r="L166" s="13">
        <v>230000</v>
      </c>
      <c r="M166" s="13"/>
      <c r="N166" s="13">
        <v>0</v>
      </c>
      <c r="O166" s="49">
        <f t="shared" si="88"/>
        <v>100</v>
      </c>
      <c r="P166" s="37">
        <f>L166/E166*100</f>
        <v>100</v>
      </c>
      <c r="Q166" s="37"/>
      <c r="R166" s="37"/>
    </row>
    <row r="167" spans="1:18" s="2" customFormat="1" ht="42" hidden="1" customHeight="1">
      <c r="A167" s="72" t="s">
        <v>420</v>
      </c>
      <c r="B167" s="52" t="s">
        <v>205</v>
      </c>
      <c r="C167" s="26" t="s">
        <v>9</v>
      </c>
      <c r="D167" s="13">
        <f t="shared" si="94"/>
        <v>1683854</v>
      </c>
      <c r="E167" s="13">
        <v>1683854</v>
      </c>
      <c r="F167" s="13"/>
      <c r="G167" s="13">
        <v>0</v>
      </c>
      <c r="H167" s="13">
        <f t="shared" si="95"/>
        <v>1649062.9600000002</v>
      </c>
      <c r="I167" s="13">
        <v>1649062.9600000002</v>
      </c>
      <c r="J167" s="13">
        <f t="shared" si="96"/>
        <v>0</v>
      </c>
      <c r="K167" s="13">
        <f t="shared" si="97"/>
        <v>1649062.96</v>
      </c>
      <c r="L167" s="13">
        <v>1649062.96</v>
      </c>
      <c r="M167" s="13"/>
      <c r="N167" s="13">
        <v>0</v>
      </c>
      <c r="O167" s="49">
        <f t="shared" si="88"/>
        <v>97.93384462073314</v>
      </c>
      <c r="P167" s="37">
        <f>L167/E167*100</f>
        <v>97.93384462073314</v>
      </c>
      <c r="Q167" s="37"/>
      <c r="R167" s="37"/>
    </row>
    <row r="168" spans="1:18" s="2" customFormat="1" ht="42" hidden="1" customHeight="1">
      <c r="A168" s="72" t="s">
        <v>421</v>
      </c>
      <c r="B168" s="52" t="s">
        <v>103</v>
      </c>
      <c r="C168" s="26" t="s">
        <v>9</v>
      </c>
      <c r="D168" s="13">
        <f t="shared" si="94"/>
        <v>1650100</v>
      </c>
      <c r="E168" s="13">
        <v>1650100</v>
      </c>
      <c r="F168" s="13"/>
      <c r="G168" s="13">
        <v>0</v>
      </c>
      <c r="H168" s="13">
        <f t="shared" si="95"/>
        <v>1650100</v>
      </c>
      <c r="I168" s="13">
        <v>1650100</v>
      </c>
      <c r="J168" s="13">
        <f t="shared" si="96"/>
        <v>0</v>
      </c>
      <c r="K168" s="13">
        <f t="shared" si="97"/>
        <v>399998.53</v>
      </c>
      <c r="L168" s="13">
        <v>399998.53</v>
      </c>
      <c r="M168" s="13"/>
      <c r="N168" s="13">
        <v>0</v>
      </c>
      <c r="O168" s="49">
        <f t="shared" si="88"/>
        <v>24.240866008120719</v>
      </c>
      <c r="P168" s="37">
        <f>L168/E168*100</f>
        <v>24.240866008120719</v>
      </c>
      <c r="Q168" s="37"/>
      <c r="R168" s="37"/>
    </row>
    <row r="169" spans="1:18" s="2" customFormat="1" ht="41.25" hidden="1" customHeight="1">
      <c r="A169" s="23" t="s">
        <v>422</v>
      </c>
      <c r="B169" s="27" t="s">
        <v>206</v>
      </c>
      <c r="C169" s="74"/>
      <c r="D169" s="20">
        <f>SUM(D170:D172)</f>
        <v>109541700</v>
      </c>
      <c r="E169" s="20">
        <f t="shared" ref="E169:N169" si="98">SUM(E170:E172)</f>
        <v>0</v>
      </c>
      <c r="F169" s="20"/>
      <c r="G169" s="20">
        <f t="shared" si="98"/>
        <v>109541700</v>
      </c>
      <c r="H169" s="20">
        <f t="shared" si="98"/>
        <v>95041554.109999999</v>
      </c>
      <c r="I169" s="20">
        <f t="shared" si="98"/>
        <v>0</v>
      </c>
      <c r="J169" s="20">
        <f t="shared" si="98"/>
        <v>95041554.109999999</v>
      </c>
      <c r="K169" s="20">
        <f t="shared" si="98"/>
        <v>95041554.109999999</v>
      </c>
      <c r="L169" s="20">
        <f t="shared" si="98"/>
        <v>0</v>
      </c>
      <c r="M169" s="20"/>
      <c r="N169" s="20">
        <f t="shared" si="98"/>
        <v>95041554.109999999</v>
      </c>
      <c r="O169" s="25">
        <f t="shared" si="88"/>
        <v>86.762898613039596</v>
      </c>
      <c r="P169" s="38">
        <v>0</v>
      </c>
      <c r="Q169" s="38"/>
      <c r="R169" s="38"/>
    </row>
    <row r="170" spans="1:18" s="2" customFormat="1" ht="44.25" hidden="1" customHeight="1">
      <c r="A170" s="72" t="s">
        <v>423</v>
      </c>
      <c r="B170" s="52" t="s">
        <v>137</v>
      </c>
      <c r="C170" s="26" t="s">
        <v>9</v>
      </c>
      <c r="D170" s="13">
        <f>E170+G170</f>
        <v>60759000</v>
      </c>
      <c r="E170" s="13">
        <v>0</v>
      </c>
      <c r="F170" s="13"/>
      <c r="G170" s="13">
        <v>60759000</v>
      </c>
      <c r="H170" s="13">
        <f>I170+J170</f>
        <v>52264925.689999998</v>
      </c>
      <c r="I170" s="13">
        <v>0</v>
      </c>
      <c r="J170" s="13">
        <f>N170</f>
        <v>52264925.689999998</v>
      </c>
      <c r="K170" s="13">
        <f>L170+N170</f>
        <v>52264925.689999998</v>
      </c>
      <c r="L170" s="13">
        <v>0</v>
      </c>
      <c r="M170" s="13"/>
      <c r="N170" s="13">
        <v>52264925.689999998</v>
      </c>
      <c r="O170" s="49">
        <f t="shared" si="88"/>
        <v>86.020055777744858</v>
      </c>
      <c r="P170" s="37">
        <v>0</v>
      </c>
      <c r="Q170" s="37"/>
      <c r="R170" s="37"/>
    </row>
    <row r="171" spans="1:18" s="2" customFormat="1" ht="44.25" hidden="1" customHeight="1">
      <c r="A171" s="72" t="s">
        <v>424</v>
      </c>
      <c r="B171" s="52" t="s">
        <v>138</v>
      </c>
      <c r="C171" s="26" t="s">
        <v>9</v>
      </c>
      <c r="D171" s="13">
        <f>E171+G171</f>
        <v>48602700</v>
      </c>
      <c r="E171" s="13">
        <v>0</v>
      </c>
      <c r="F171" s="13"/>
      <c r="G171" s="13">
        <v>48602700</v>
      </c>
      <c r="H171" s="13">
        <f t="shared" ref="H171:H172" si="99">I171+J171</f>
        <v>42596628.420000002</v>
      </c>
      <c r="I171" s="13">
        <v>0</v>
      </c>
      <c r="J171" s="13">
        <f t="shared" ref="J171:J172" si="100">N171</f>
        <v>42596628.420000002</v>
      </c>
      <c r="K171" s="13">
        <f t="shared" ref="K171:K172" si="101">L171+N171</f>
        <v>42596628.420000002</v>
      </c>
      <c r="L171" s="13">
        <v>0</v>
      </c>
      <c r="M171" s="13"/>
      <c r="N171" s="13">
        <v>42596628.420000002</v>
      </c>
      <c r="O171" s="49">
        <f t="shared" si="88"/>
        <v>87.64251455166071</v>
      </c>
      <c r="P171" s="37">
        <v>0</v>
      </c>
      <c r="Q171" s="37"/>
      <c r="R171" s="37"/>
    </row>
    <row r="172" spans="1:18" s="2" customFormat="1" ht="49.5" hidden="1" customHeight="1">
      <c r="A172" s="72" t="s">
        <v>425</v>
      </c>
      <c r="B172" s="52" t="s">
        <v>207</v>
      </c>
      <c r="C172" s="26" t="s">
        <v>9</v>
      </c>
      <c r="D172" s="13">
        <f>E172+G172</f>
        <v>180000</v>
      </c>
      <c r="E172" s="13">
        <v>0</v>
      </c>
      <c r="F172" s="13"/>
      <c r="G172" s="13">
        <v>180000</v>
      </c>
      <c r="H172" s="13">
        <f t="shared" si="99"/>
        <v>180000</v>
      </c>
      <c r="I172" s="13">
        <v>0</v>
      </c>
      <c r="J172" s="13">
        <f t="shared" si="100"/>
        <v>180000</v>
      </c>
      <c r="K172" s="13">
        <f t="shared" si="101"/>
        <v>180000</v>
      </c>
      <c r="L172" s="13">
        <v>0</v>
      </c>
      <c r="M172" s="13"/>
      <c r="N172" s="13">
        <v>180000</v>
      </c>
      <c r="O172" s="49">
        <f t="shared" si="88"/>
        <v>100</v>
      </c>
      <c r="P172" s="37">
        <v>0</v>
      </c>
      <c r="Q172" s="37"/>
      <c r="R172" s="37"/>
    </row>
    <row r="173" spans="1:18" s="1" customFormat="1" ht="32.25" hidden="1" customHeight="1">
      <c r="A173" s="104" t="s">
        <v>49</v>
      </c>
      <c r="B173" s="105"/>
      <c r="C173" s="105"/>
      <c r="D173" s="105"/>
      <c r="E173" s="105"/>
      <c r="F173" s="105"/>
      <c r="G173" s="105"/>
      <c r="H173" s="105"/>
      <c r="I173" s="105"/>
      <c r="J173" s="105"/>
      <c r="K173" s="105"/>
      <c r="L173" s="105"/>
      <c r="M173" s="105"/>
      <c r="N173" s="105"/>
      <c r="O173" s="105"/>
      <c r="P173" s="105"/>
      <c r="Q173" s="105"/>
      <c r="R173" s="105"/>
    </row>
    <row r="174" spans="1:18" s="1" customFormat="1" ht="48.75" hidden="1" customHeight="1">
      <c r="A174" s="23" t="s">
        <v>95</v>
      </c>
      <c r="B174" s="102" t="s">
        <v>50</v>
      </c>
      <c r="C174" s="102"/>
      <c r="D174" s="20">
        <f>D175+D181+D191</f>
        <v>433499915</v>
      </c>
      <c r="E174" s="20">
        <f t="shared" ref="E174:N174" si="102">E175+E181+E191</f>
        <v>305377500</v>
      </c>
      <c r="F174" s="20"/>
      <c r="G174" s="20">
        <f t="shared" si="102"/>
        <v>128122415</v>
      </c>
      <c r="H174" s="20">
        <f t="shared" si="102"/>
        <v>224434619</v>
      </c>
      <c r="I174" s="20">
        <f t="shared" si="102"/>
        <v>137889226.05000001</v>
      </c>
      <c r="J174" s="20">
        <f t="shared" si="102"/>
        <v>86545392.950000003</v>
      </c>
      <c r="K174" s="20">
        <f t="shared" si="102"/>
        <v>210707027.28000003</v>
      </c>
      <c r="L174" s="20">
        <f t="shared" si="102"/>
        <v>124161634.33000001</v>
      </c>
      <c r="M174" s="20"/>
      <c r="N174" s="20">
        <f t="shared" si="102"/>
        <v>86545392.950000003</v>
      </c>
      <c r="O174" s="21">
        <f>K174/D174*100</f>
        <v>48.60601351675006</v>
      </c>
      <c r="P174" s="38">
        <f>L174/E174*100</f>
        <v>40.658409453872665</v>
      </c>
      <c r="Q174" s="38"/>
      <c r="R174" s="38"/>
    </row>
    <row r="175" spans="1:18" s="1" customFormat="1" ht="48.75" hidden="1" customHeight="1">
      <c r="A175" s="23" t="s">
        <v>31</v>
      </c>
      <c r="B175" s="70" t="s">
        <v>208</v>
      </c>
      <c r="C175" s="70"/>
      <c r="D175" s="20">
        <f>SUM(D176:D180)</f>
        <v>99515209</v>
      </c>
      <c r="E175" s="20">
        <f t="shared" ref="E175:N175" si="103">SUM(E176:E180)</f>
        <v>1884500</v>
      </c>
      <c r="F175" s="20"/>
      <c r="G175" s="20">
        <f t="shared" si="103"/>
        <v>97630709</v>
      </c>
      <c r="H175" s="20">
        <f t="shared" si="103"/>
        <v>73732609.829999998</v>
      </c>
      <c r="I175" s="20">
        <f t="shared" si="103"/>
        <v>1884430</v>
      </c>
      <c r="J175" s="20">
        <f t="shared" si="103"/>
        <v>71848179.829999998</v>
      </c>
      <c r="K175" s="20">
        <f t="shared" si="103"/>
        <v>73732609.829999998</v>
      </c>
      <c r="L175" s="20">
        <f t="shared" si="103"/>
        <v>1884430</v>
      </c>
      <c r="M175" s="20"/>
      <c r="N175" s="20">
        <f t="shared" si="103"/>
        <v>71848179.829999998</v>
      </c>
      <c r="O175" s="21">
        <f t="shared" ref="O175:O193" si="104">K175/D175*100</f>
        <v>74.091800209151941</v>
      </c>
      <c r="P175" s="38">
        <v>0</v>
      </c>
      <c r="Q175" s="38"/>
      <c r="R175" s="38"/>
    </row>
    <row r="176" spans="1:18" s="1" customFormat="1" ht="42.75" hidden="1" customHeight="1">
      <c r="A176" s="72" t="s">
        <v>162</v>
      </c>
      <c r="B176" s="71" t="s">
        <v>137</v>
      </c>
      <c r="C176" s="28" t="s">
        <v>4</v>
      </c>
      <c r="D176" s="13">
        <f>E176+G176</f>
        <v>33682321</v>
      </c>
      <c r="E176" s="13">
        <v>0</v>
      </c>
      <c r="F176" s="13"/>
      <c r="G176" s="13">
        <v>33682321</v>
      </c>
      <c r="H176" s="13">
        <f>I176+J176</f>
        <v>28295366.059999999</v>
      </c>
      <c r="I176" s="13">
        <v>0</v>
      </c>
      <c r="J176" s="13">
        <f>N176</f>
        <v>28295366.059999999</v>
      </c>
      <c r="K176" s="68">
        <f>L176+N176</f>
        <v>28295366.059999999</v>
      </c>
      <c r="L176" s="68">
        <v>0</v>
      </c>
      <c r="M176" s="68"/>
      <c r="N176" s="68">
        <v>28295366.059999999</v>
      </c>
      <c r="O176" s="51">
        <f t="shared" si="104"/>
        <v>84.00658036600268</v>
      </c>
      <c r="P176" s="37">
        <v>0</v>
      </c>
      <c r="Q176" s="37"/>
      <c r="R176" s="37"/>
    </row>
    <row r="177" spans="1:18" s="1" customFormat="1" ht="39" hidden="1" customHeight="1">
      <c r="A177" s="72" t="s">
        <v>332</v>
      </c>
      <c r="B177" s="71" t="s">
        <v>138</v>
      </c>
      <c r="C177" s="28" t="s">
        <v>4</v>
      </c>
      <c r="D177" s="13">
        <f>E177+G177</f>
        <v>42828470</v>
      </c>
      <c r="E177" s="13">
        <v>0</v>
      </c>
      <c r="F177" s="13"/>
      <c r="G177" s="13">
        <v>42828470</v>
      </c>
      <c r="H177" s="13">
        <f t="shared" ref="H177:H180" si="105">I177+J177</f>
        <v>37135185.990000002</v>
      </c>
      <c r="I177" s="13">
        <v>0</v>
      </c>
      <c r="J177" s="13">
        <f t="shared" ref="J177:J180" si="106">N177</f>
        <v>37135185.990000002</v>
      </c>
      <c r="K177" s="68">
        <f t="shared" ref="K177:K180" si="107">L177+N177</f>
        <v>37135185.990000002</v>
      </c>
      <c r="L177" s="13">
        <v>0</v>
      </c>
      <c r="M177" s="13"/>
      <c r="N177" s="13">
        <v>37135185.990000002</v>
      </c>
      <c r="O177" s="51">
        <f t="shared" si="104"/>
        <v>86.706777034061687</v>
      </c>
      <c r="P177" s="37">
        <v>0</v>
      </c>
      <c r="Q177" s="37"/>
      <c r="R177" s="37"/>
    </row>
    <row r="178" spans="1:18" s="1" customFormat="1" ht="45" hidden="1" customHeight="1">
      <c r="A178" s="72" t="s">
        <v>333</v>
      </c>
      <c r="B178" s="71" t="s">
        <v>207</v>
      </c>
      <c r="C178" s="28" t="s">
        <v>4</v>
      </c>
      <c r="D178" s="13">
        <f>E178+G178</f>
        <v>500000</v>
      </c>
      <c r="E178" s="13">
        <v>0</v>
      </c>
      <c r="F178" s="13"/>
      <c r="G178" s="13">
        <v>500000</v>
      </c>
      <c r="H178" s="13">
        <f t="shared" si="105"/>
        <v>462781.2</v>
      </c>
      <c r="I178" s="13">
        <v>0</v>
      </c>
      <c r="J178" s="13">
        <f t="shared" si="106"/>
        <v>462781.2</v>
      </c>
      <c r="K178" s="68">
        <f t="shared" si="107"/>
        <v>462781.2</v>
      </c>
      <c r="L178" s="13">
        <v>0</v>
      </c>
      <c r="M178" s="13"/>
      <c r="N178" s="13">
        <v>462781.2</v>
      </c>
      <c r="O178" s="51">
        <f t="shared" si="104"/>
        <v>92.556240000000003</v>
      </c>
      <c r="P178" s="37">
        <v>0</v>
      </c>
      <c r="Q178" s="37"/>
      <c r="R178" s="37"/>
    </row>
    <row r="179" spans="1:18" s="1" customFormat="1" ht="48.75" hidden="1" customHeight="1">
      <c r="A179" s="72" t="s">
        <v>334</v>
      </c>
      <c r="B179" s="71" t="s">
        <v>69</v>
      </c>
      <c r="C179" s="28" t="s">
        <v>4</v>
      </c>
      <c r="D179" s="13">
        <f>E179+G179</f>
        <v>20619918</v>
      </c>
      <c r="E179" s="13">
        <v>0</v>
      </c>
      <c r="F179" s="13"/>
      <c r="G179" s="13">
        <v>20619918</v>
      </c>
      <c r="H179" s="13">
        <f t="shared" si="105"/>
        <v>5954846.5800000001</v>
      </c>
      <c r="I179" s="13">
        <v>0</v>
      </c>
      <c r="J179" s="13">
        <f t="shared" si="106"/>
        <v>5954846.5800000001</v>
      </c>
      <c r="K179" s="68">
        <f t="shared" si="107"/>
        <v>5954846.5800000001</v>
      </c>
      <c r="L179" s="13">
        <v>0</v>
      </c>
      <c r="M179" s="13"/>
      <c r="N179" s="13">
        <v>5954846.5800000001</v>
      </c>
      <c r="O179" s="51">
        <f t="shared" si="104"/>
        <v>28.879099228231652</v>
      </c>
      <c r="P179" s="37">
        <v>0</v>
      </c>
      <c r="Q179" s="37"/>
      <c r="R179" s="37"/>
    </row>
    <row r="180" spans="1:18" s="1" customFormat="1" ht="48.75" hidden="1" customHeight="1">
      <c r="A180" s="72" t="s">
        <v>335</v>
      </c>
      <c r="B180" s="71" t="s">
        <v>209</v>
      </c>
      <c r="C180" s="28" t="s">
        <v>4</v>
      </c>
      <c r="D180" s="13">
        <f>E180+G180</f>
        <v>1884500</v>
      </c>
      <c r="E180" s="13">
        <v>1884500</v>
      </c>
      <c r="F180" s="13"/>
      <c r="G180" s="13">
        <v>0</v>
      </c>
      <c r="H180" s="13">
        <f t="shared" si="105"/>
        <v>1884430</v>
      </c>
      <c r="I180" s="13">
        <v>1884430</v>
      </c>
      <c r="J180" s="13">
        <f t="shared" si="106"/>
        <v>0</v>
      </c>
      <c r="K180" s="68">
        <f t="shared" si="107"/>
        <v>1884430</v>
      </c>
      <c r="L180" s="13">
        <v>1884430</v>
      </c>
      <c r="M180" s="13"/>
      <c r="N180" s="13">
        <v>0</v>
      </c>
      <c r="O180" s="51">
        <f t="shared" si="104"/>
        <v>99.99628548686654</v>
      </c>
      <c r="P180" s="37">
        <v>0</v>
      </c>
      <c r="Q180" s="37"/>
      <c r="R180" s="37"/>
    </row>
    <row r="181" spans="1:18" s="2" customFormat="1" ht="48.75" hidden="1" customHeight="1">
      <c r="A181" s="23" t="s">
        <v>32</v>
      </c>
      <c r="B181" s="70" t="s">
        <v>210</v>
      </c>
      <c r="C181" s="29"/>
      <c r="D181" s="20">
        <f>D182+D190</f>
        <v>331925342</v>
      </c>
      <c r="E181" s="20">
        <f t="shared" ref="E181:N181" si="108">E182+E190</f>
        <v>301563600</v>
      </c>
      <c r="F181" s="20"/>
      <c r="G181" s="20">
        <f t="shared" si="108"/>
        <v>30361742</v>
      </c>
      <c r="H181" s="20">
        <f t="shared" si="108"/>
        <v>148871225.17000002</v>
      </c>
      <c r="I181" s="20">
        <f t="shared" si="108"/>
        <v>134275408.05000001</v>
      </c>
      <c r="J181" s="20">
        <f t="shared" si="108"/>
        <v>14595817.120000001</v>
      </c>
      <c r="K181" s="20">
        <f t="shared" si="108"/>
        <v>135289289.45000002</v>
      </c>
      <c r="L181" s="20">
        <f t="shared" si="108"/>
        <v>120693472.33000001</v>
      </c>
      <c r="M181" s="20"/>
      <c r="N181" s="20">
        <f t="shared" si="108"/>
        <v>14595817.120000001</v>
      </c>
      <c r="O181" s="21">
        <f t="shared" si="104"/>
        <v>40.758951586769783</v>
      </c>
      <c r="P181" s="38">
        <f>L181/E181*100</f>
        <v>40.022559861336056</v>
      </c>
      <c r="Q181" s="38"/>
      <c r="R181" s="38"/>
    </row>
    <row r="182" spans="1:18" s="1" customFormat="1" ht="48.75" hidden="1" customHeight="1">
      <c r="A182" s="72" t="s">
        <v>163</v>
      </c>
      <c r="B182" s="71" t="s">
        <v>211</v>
      </c>
      <c r="C182" s="28"/>
      <c r="D182" s="13">
        <f>SUM(D183:D189)</f>
        <v>309868942</v>
      </c>
      <c r="E182" s="13">
        <f t="shared" ref="E182:N182" si="109">SUM(E183:E189)</f>
        <v>301563600</v>
      </c>
      <c r="F182" s="13"/>
      <c r="G182" s="13">
        <f t="shared" si="109"/>
        <v>8305342</v>
      </c>
      <c r="H182" s="13">
        <f t="shared" si="109"/>
        <v>139493924.59</v>
      </c>
      <c r="I182" s="13">
        <f t="shared" si="109"/>
        <v>134275408.05000001</v>
      </c>
      <c r="J182" s="13">
        <f t="shared" si="109"/>
        <v>5218516.54</v>
      </c>
      <c r="K182" s="13">
        <f t="shared" si="109"/>
        <v>125911988.87</v>
      </c>
      <c r="L182" s="13">
        <f t="shared" si="109"/>
        <v>120693472.33000001</v>
      </c>
      <c r="M182" s="13"/>
      <c r="N182" s="13">
        <f t="shared" si="109"/>
        <v>5218516.54</v>
      </c>
      <c r="O182" s="51">
        <f t="shared" si="104"/>
        <v>40.633949326228382</v>
      </c>
      <c r="P182" s="37">
        <f>L182/E182*100</f>
        <v>40.022559861336056</v>
      </c>
      <c r="Q182" s="37"/>
      <c r="R182" s="37"/>
    </row>
    <row r="183" spans="1:18" s="1" customFormat="1" ht="35.25" hidden="1" customHeight="1">
      <c r="A183" s="110"/>
      <c r="B183" s="71" t="s">
        <v>237</v>
      </c>
      <c r="C183" s="28" t="s">
        <v>4</v>
      </c>
      <c r="D183" s="13">
        <f t="shared" ref="D183:D190" si="110">E183+G183</f>
        <v>931506</v>
      </c>
      <c r="E183" s="13">
        <v>0</v>
      </c>
      <c r="F183" s="13"/>
      <c r="G183" s="13">
        <v>931506</v>
      </c>
      <c r="H183" s="13">
        <f>I183+J183</f>
        <v>288651</v>
      </c>
      <c r="I183" s="13">
        <v>0</v>
      </c>
      <c r="J183" s="13">
        <f>N183</f>
        <v>288651</v>
      </c>
      <c r="K183" s="13">
        <f>L183+N183</f>
        <v>288651</v>
      </c>
      <c r="L183" s="13">
        <v>0</v>
      </c>
      <c r="M183" s="13"/>
      <c r="N183" s="13">
        <v>288651</v>
      </c>
      <c r="O183" s="51">
        <f t="shared" si="104"/>
        <v>30.987562076894836</v>
      </c>
      <c r="P183" s="37">
        <v>0</v>
      </c>
      <c r="Q183" s="37"/>
      <c r="R183" s="37"/>
    </row>
    <row r="184" spans="1:18" s="1" customFormat="1" ht="30.75" hidden="1" customHeight="1">
      <c r="A184" s="111"/>
      <c r="B184" s="71" t="s">
        <v>212</v>
      </c>
      <c r="C184" s="28" t="s">
        <v>4</v>
      </c>
      <c r="D184" s="13">
        <f t="shared" si="110"/>
        <v>1223836</v>
      </c>
      <c r="E184" s="13">
        <v>0</v>
      </c>
      <c r="F184" s="13"/>
      <c r="G184" s="13">
        <v>1223836</v>
      </c>
      <c r="H184" s="13">
        <f t="shared" ref="H184:H190" si="111">I184+J184</f>
        <v>874816.28</v>
      </c>
      <c r="I184" s="13">
        <v>0</v>
      </c>
      <c r="J184" s="13">
        <f t="shared" ref="J184:J190" si="112">N184</f>
        <v>874816.28</v>
      </c>
      <c r="K184" s="13">
        <f t="shared" ref="K184:K190" si="113">L184+N184</f>
        <v>874816.28</v>
      </c>
      <c r="L184" s="13">
        <v>0</v>
      </c>
      <c r="M184" s="13"/>
      <c r="N184" s="13">
        <v>874816.28</v>
      </c>
      <c r="O184" s="51">
        <f t="shared" si="104"/>
        <v>71.481495886703769</v>
      </c>
      <c r="P184" s="37">
        <v>0</v>
      </c>
      <c r="Q184" s="37"/>
      <c r="R184" s="37"/>
    </row>
    <row r="185" spans="1:18" s="1" customFormat="1" ht="63.75" hidden="1" customHeight="1">
      <c r="A185" s="111"/>
      <c r="B185" s="71" t="s">
        <v>70</v>
      </c>
      <c r="C185" s="28" t="s">
        <v>4</v>
      </c>
      <c r="D185" s="13">
        <f t="shared" si="110"/>
        <v>9560000</v>
      </c>
      <c r="E185" s="13">
        <v>8604000</v>
      </c>
      <c r="F185" s="13"/>
      <c r="G185" s="13">
        <v>956000</v>
      </c>
      <c r="H185" s="13">
        <f t="shared" si="111"/>
        <v>6085527</v>
      </c>
      <c r="I185" s="13">
        <v>5476974.2999999998</v>
      </c>
      <c r="J185" s="13">
        <f t="shared" si="112"/>
        <v>608552.69999999995</v>
      </c>
      <c r="K185" s="13">
        <f t="shared" si="113"/>
        <v>6085527</v>
      </c>
      <c r="L185" s="13">
        <v>5476974.2999999998</v>
      </c>
      <c r="M185" s="13"/>
      <c r="N185" s="13">
        <v>608552.69999999995</v>
      </c>
      <c r="O185" s="51">
        <f t="shared" si="104"/>
        <v>63.656140167364015</v>
      </c>
      <c r="P185" s="37">
        <f>L185/E185*100</f>
        <v>63.656140167364015</v>
      </c>
      <c r="Q185" s="37"/>
      <c r="R185" s="37"/>
    </row>
    <row r="186" spans="1:18" s="1" customFormat="1" ht="68.25" hidden="1" customHeight="1">
      <c r="A186" s="111"/>
      <c r="B186" s="71" t="s">
        <v>71</v>
      </c>
      <c r="C186" s="28" t="s">
        <v>4</v>
      </c>
      <c r="D186" s="13">
        <f t="shared" si="110"/>
        <v>14390000</v>
      </c>
      <c r="E186" s="13">
        <v>12951000</v>
      </c>
      <c r="F186" s="13"/>
      <c r="G186" s="13">
        <v>1439000</v>
      </c>
      <c r="H186" s="13">
        <f t="shared" si="111"/>
        <v>12197273</v>
      </c>
      <c r="I186" s="13">
        <v>10958203.800000001</v>
      </c>
      <c r="J186" s="13">
        <f t="shared" si="112"/>
        <v>1239069.2</v>
      </c>
      <c r="K186" s="13">
        <f t="shared" si="113"/>
        <v>12197273</v>
      </c>
      <c r="L186" s="13">
        <v>10958203.800000001</v>
      </c>
      <c r="M186" s="13"/>
      <c r="N186" s="13">
        <v>1239069.2</v>
      </c>
      <c r="O186" s="51">
        <f t="shared" si="104"/>
        <v>84.762147324530929</v>
      </c>
      <c r="P186" s="37">
        <f>L186/E186*100</f>
        <v>84.612800555941632</v>
      </c>
      <c r="Q186" s="37"/>
      <c r="R186" s="37"/>
    </row>
    <row r="187" spans="1:18" s="1" customFormat="1" ht="67.5" hidden="1" customHeight="1">
      <c r="A187" s="111"/>
      <c r="B187" s="71" t="s">
        <v>72</v>
      </c>
      <c r="C187" s="28" t="s">
        <v>4</v>
      </c>
      <c r="D187" s="13">
        <f t="shared" si="110"/>
        <v>9074000</v>
      </c>
      <c r="E187" s="13">
        <v>8167000</v>
      </c>
      <c r="F187" s="13"/>
      <c r="G187" s="13">
        <v>907000</v>
      </c>
      <c r="H187" s="13">
        <f t="shared" si="111"/>
        <v>7254785</v>
      </c>
      <c r="I187" s="13">
        <v>6528880.7999999998</v>
      </c>
      <c r="J187" s="13">
        <f t="shared" si="112"/>
        <v>725904.2</v>
      </c>
      <c r="K187" s="13">
        <f t="shared" si="113"/>
        <v>7254785</v>
      </c>
      <c r="L187" s="13">
        <v>6528880.7999999998</v>
      </c>
      <c r="M187" s="13"/>
      <c r="N187" s="13">
        <v>725904.2</v>
      </c>
      <c r="O187" s="51">
        <f t="shared" si="104"/>
        <v>79.951344500771441</v>
      </c>
      <c r="P187" s="37">
        <f>L187/E187*100</f>
        <v>79.942216236071999</v>
      </c>
      <c r="Q187" s="37"/>
      <c r="R187" s="37"/>
    </row>
    <row r="188" spans="1:18" s="1" customFormat="1" ht="66" hidden="1" customHeight="1">
      <c r="A188" s="111"/>
      <c r="B188" s="71" t="s">
        <v>73</v>
      </c>
      <c r="C188" s="28" t="s">
        <v>4</v>
      </c>
      <c r="D188" s="13">
        <f t="shared" si="110"/>
        <v>16182000</v>
      </c>
      <c r="E188" s="13">
        <v>13334000</v>
      </c>
      <c r="F188" s="13"/>
      <c r="G188" s="13">
        <v>2848000</v>
      </c>
      <c r="H188" s="13">
        <f t="shared" si="111"/>
        <v>14815231.58</v>
      </c>
      <c r="I188" s="13">
        <v>13333708.42</v>
      </c>
      <c r="J188" s="13">
        <f t="shared" si="112"/>
        <v>1481523.16</v>
      </c>
      <c r="K188" s="13">
        <f t="shared" si="113"/>
        <v>14815231.58</v>
      </c>
      <c r="L188" s="13">
        <v>13333708.42</v>
      </c>
      <c r="M188" s="13"/>
      <c r="N188" s="13">
        <v>1481523.16</v>
      </c>
      <c r="O188" s="51">
        <f t="shared" si="104"/>
        <v>91.553773204795448</v>
      </c>
      <c r="P188" s="37">
        <f>L188/E188*100</f>
        <v>99.997813259337036</v>
      </c>
      <c r="Q188" s="37"/>
      <c r="R188" s="37"/>
    </row>
    <row r="189" spans="1:18" s="1" customFormat="1" ht="27" hidden="1" customHeight="1">
      <c r="A189" s="112"/>
      <c r="B189" s="71" t="s">
        <v>74</v>
      </c>
      <c r="C189" s="28" t="s">
        <v>8</v>
      </c>
      <c r="D189" s="13">
        <f t="shared" si="110"/>
        <v>258507600</v>
      </c>
      <c r="E189" s="13">
        <f>251858200+6649400</f>
        <v>258507600</v>
      </c>
      <c r="F189" s="13"/>
      <c r="G189" s="13">
        <v>0</v>
      </c>
      <c r="H189" s="13">
        <f t="shared" si="111"/>
        <v>97977640.730000004</v>
      </c>
      <c r="I189" s="13">
        <v>97977640.730000004</v>
      </c>
      <c r="J189" s="13">
        <v>0</v>
      </c>
      <c r="K189" s="13">
        <f t="shared" si="113"/>
        <v>84395705.010000005</v>
      </c>
      <c r="L189" s="13">
        <v>84395705.010000005</v>
      </c>
      <c r="M189" s="13"/>
      <c r="N189" s="13">
        <v>0</v>
      </c>
      <c r="O189" s="51">
        <f t="shared" si="104"/>
        <v>32.647281940647012</v>
      </c>
      <c r="P189" s="37">
        <f>L189/E189*100</f>
        <v>32.647281940647012</v>
      </c>
      <c r="Q189" s="37"/>
      <c r="R189" s="37"/>
    </row>
    <row r="190" spans="1:18" s="1" customFormat="1" ht="48" hidden="1" customHeight="1">
      <c r="A190" s="72" t="s">
        <v>336</v>
      </c>
      <c r="B190" s="71" t="s">
        <v>213</v>
      </c>
      <c r="C190" s="28" t="s">
        <v>8</v>
      </c>
      <c r="D190" s="13">
        <f t="shared" si="110"/>
        <v>22056400</v>
      </c>
      <c r="E190" s="13">
        <v>0</v>
      </c>
      <c r="F190" s="13"/>
      <c r="G190" s="13">
        <v>22056400</v>
      </c>
      <c r="H190" s="13">
        <f t="shared" si="111"/>
        <v>9377300.5800000001</v>
      </c>
      <c r="I190" s="13">
        <v>0</v>
      </c>
      <c r="J190" s="13">
        <f t="shared" si="112"/>
        <v>9377300.5800000001</v>
      </c>
      <c r="K190" s="13">
        <f t="shared" si="113"/>
        <v>9377300.5800000001</v>
      </c>
      <c r="L190" s="13">
        <v>0</v>
      </c>
      <c r="M190" s="13"/>
      <c r="N190" s="13">
        <v>9377300.5800000001</v>
      </c>
      <c r="O190" s="51">
        <f t="shared" si="104"/>
        <v>42.515100288351682</v>
      </c>
      <c r="P190" s="37">
        <v>0</v>
      </c>
      <c r="Q190" s="37"/>
      <c r="R190" s="37"/>
    </row>
    <row r="191" spans="1:18" s="2" customFormat="1" ht="57.75" hidden="1" customHeight="1">
      <c r="A191" s="23" t="s">
        <v>96</v>
      </c>
      <c r="B191" s="70" t="s">
        <v>214</v>
      </c>
      <c r="C191" s="29"/>
      <c r="D191" s="20">
        <f>SUM(D192:D193)</f>
        <v>2059364</v>
      </c>
      <c r="E191" s="20">
        <f t="shared" ref="E191:N191" si="114">SUM(E192:E193)</f>
        <v>1929400</v>
      </c>
      <c r="F191" s="20"/>
      <c r="G191" s="20">
        <f t="shared" si="114"/>
        <v>129964</v>
      </c>
      <c r="H191" s="20">
        <f t="shared" si="114"/>
        <v>1830784</v>
      </c>
      <c r="I191" s="20">
        <f t="shared" si="114"/>
        <v>1729388</v>
      </c>
      <c r="J191" s="20">
        <f t="shared" si="114"/>
        <v>101396</v>
      </c>
      <c r="K191" s="20">
        <f t="shared" si="114"/>
        <v>1685128</v>
      </c>
      <c r="L191" s="20">
        <f t="shared" si="114"/>
        <v>1583732</v>
      </c>
      <c r="M191" s="20"/>
      <c r="N191" s="20">
        <f t="shared" si="114"/>
        <v>101396</v>
      </c>
      <c r="O191" s="21">
        <f t="shared" si="104"/>
        <v>81.827593373488128</v>
      </c>
      <c r="P191" s="38">
        <f>L191/E191*100</f>
        <v>82.084171244946617</v>
      </c>
      <c r="Q191" s="38"/>
      <c r="R191" s="38"/>
    </row>
    <row r="192" spans="1:18" s="1" customFormat="1" ht="44.25" hidden="1" customHeight="1">
      <c r="A192" s="72" t="s">
        <v>231</v>
      </c>
      <c r="B192" s="71" t="s">
        <v>76</v>
      </c>
      <c r="C192" s="28" t="s">
        <v>9</v>
      </c>
      <c r="D192" s="13">
        <f>E192+G192</f>
        <v>529964</v>
      </c>
      <c r="E192" s="13">
        <v>400000</v>
      </c>
      <c r="F192" s="13"/>
      <c r="G192" s="13">
        <v>129964</v>
      </c>
      <c r="H192" s="13">
        <f>I192+J192</f>
        <v>301396</v>
      </c>
      <c r="I192" s="13">
        <v>200000</v>
      </c>
      <c r="J192" s="13">
        <f>N192</f>
        <v>101396</v>
      </c>
      <c r="K192" s="13">
        <f>L192+N192</f>
        <v>301396</v>
      </c>
      <c r="L192" s="13">
        <v>200000</v>
      </c>
      <c r="M192" s="13"/>
      <c r="N192" s="13">
        <v>101396</v>
      </c>
      <c r="O192" s="51">
        <f t="shared" si="104"/>
        <v>56.871032749394303</v>
      </c>
      <c r="P192" s="37">
        <f>L192/E192*100</f>
        <v>50</v>
      </c>
      <c r="Q192" s="37"/>
      <c r="R192" s="37"/>
    </row>
    <row r="193" spans="1:18" s="1" customFormat="1" ht="37.5" hidden="1" customHeight="1">
      <c r="A193" s="72" t="s">
        <v>337</v>
      </c>
      <c r="B193" s="71" t="s">
        <v>75</v>
      </c>
      <c r="C193" s="28" t="s">
        <v>9</v>
      </c>
      <c r="D193" s="13">
        <f>E193+G193</f>
        <v>1529400</v>
      </c>
      <c r="E193" s="13">
        <v>1529400</v>
      </c>
      <c r="F193" s="13"/>
      <c r="G193" s="13">
        <v>0</v>
      </c>
      <c r="H193" s="13">
        <f t="shared" ref="H193" si="115">I193+J193</f>
        <v>1529388</v>
      </c>
      <c r="I193" s="13">
        <v>1529388</v>
      </c>
      <c r="J193" s="13">
        <f t="shared" ref="J193" si="116">N193</f>
        <v>0</v>
      </c>
      <c r="K193" s="13">
        <f t="shared" ref="K193" si="117">L193+N193</f>
        <v>1383732</v>
      </c>
      <c r="L193" s="13">
        <v>1383732</v>
      </c>
      <c r="M193" s="13"/>
      <c r="N193" s="13">
        <v>0</v>
      </c>
      <c r="O193" s="51">
        <f t="shared" si="104"/>
        <v>90.475480580619845</v>
      </c>
      <c r="P193" s="37">
        <f>L193/E193*100</f>
        <v>90.475480580619845</v>
      </c>
      <c r="Q193" s="37"/>
      <c r="R193" s="37"/>
    </row>
    <row r="194" spans="1:18" s="1" customFormat="1" ht="28.5" hidden="1" customHeight="1">
      <c r="A194" s="113" t="s">
        <v>97</v>
      </c>
      <c r="B194" s="114"/>
      <c r="C194" s="114"/>
      <c r="D194" s="114"/>
      <c r="E194" s="114"/>
      <c r="F194" s="114"/>
      <c r="G194" s="114"/>
      <c r="H194" s="114"/>
      <c r="I194" s="114"/>
      <c r="J194" s="114"/>
      <c r="K194" s="114"/>
      <c r="L194" s="114"/>
      <c r="M194" s="114"/>
      <c r="N194" s="114"/>
      <c r="O194" s="114"/>
      <c r="P194" s="114"/>
      <c r="Q194" s="114"/>
      <c r="R194" s="114"/>
    </row>
    <row r="195" spans="1:18" s="1" customFormat="1" ht="87" hidden="1" customHeight="1">
      <c r="A195" s="23" t="s">
        <v>339</v>
      </c>
      <c r="B195" s="102" t="s">
        <v>51</v>
      </c>
      <c r="C195" s="102"/>
      <c r="D195" s="31">
        <f>D196+D202+D217</f>
        <v>33199431</v>
      </c>
      <c r="E195" s="31">
        <f t="shared" ref="E195:N195" si="118">E196+E202+E217</f>
        <v>2508000</v>
      </c>
      <c r="F195" s="31"/>
      <c r="G195" s="31">
        <f t="shared" si="118"/>
        <v>30691431</v>
      </c>
      <c r="H195" s="31">
        <f t="shared" si="118"/>
        <v>10272055.18</v>
      </c>
      <c r="I195" s="31">
        <f t="shared" si="118"/>
        <v>2508000</v>
      </c>
      <c r="J195" s="31">
        <f t="shared" si="118"/>
        <v>7764055.1800000006</v>
      </c>
      <c r="K195" s="31">
        <f t="shared" si="118"/>
        <v>7970400.9600000009</v>
      </c>
      <c r="L195" s="31">
        <f t="shared" si="118"/>
        <v>206345.78</v>
      </c>
      <c r="M195" s="31"/>
      <c r="N195" s="31">
        <f t="shared" si="118"/>
        <v>7764055.1800000006</v>
      </c>
      <c r="O195" s="25">
        <f>K195/D195*100</f>
        <v>24.00764326352461</v>
      </c>
      <c r="P195" s="38">
        <f>L195/E195*100</f>
        <v>8.2275031897926638</v>
      </c>
      <c r="Q195" s="38"/>
      <c r="R195" s="38"/>
    </row>
    <row r="196" spans="1:18" s="2" customFormat="1" ht="35.25" hidden="1" customHeight="1">
      <c r="A196" s="23" t="s">
        <v>340</v>
      </c>
      <c r="B196" s="70" t="s">
        <v>215</v>
      </c>
      <c r="C196" s="29"/>
      <c r="D196" s="20">
        <f>SUM(D197:D201)</f>
        <v>14582943</v>
      </c>
      <c r="E196" s="20">
        <f t="shared" ref="E196:N196" si="119">SUM(E197:E201)</f>
        <v>2508000</v>
      </c>
      <c r="F196" s="20"/>
      <c r="G196" s="20">
        <f t="shared" si="119"/>
        <v>12074943</v>
      </c>
      <c r="H196" s="20">
        <f t="shared" si="119"/>
        <v>5358347.7799999993</v>
      </c>
      <c r="I196" s="20">
        <f t="shared" si="119"/>
        <v>2508000</v>
      </c>
      <c r="J196" s="20">
        <f t="shared" si="119"/>
        <v>2850347.78</v>
      </c>
      <c r="K196" s="20">
        <f t="shared" si="119"/>
        <v>3056693.5599999996</v>
      </c>
      <c r="L196" s="20">
        <f t="shared" si="119"/>
        <v>206345.78</v>
      </c>
      <c r="M196" s="20"/>
      <c r="N196" s="20">
        <f t="shared" si="119"/>
        <v>2850347.78</v>
      </c>
      <c r="O196" s="25">
        <f>K196/D196*100</f>
        <v>20.960745440752252</v>
      </c>
      <c r="P196" s="38">
        <f>L196/E196*100</f>
        <v>8.2275031897926638</v>
      </c>
      <c r="Q196" s="38"/>
      <c r="R196" s="38"/>
    </row>
    <row r="197" spans="1:18" s="1" customFormat="1" ht="28.5" hidden="1" customHeight="1">
      <c r="A197" s="72" t="s">
        <v>341</v>
      </c>
      <c r="B197" s="71" t="s">
        <v>216</v>
      </c>
      <c r="C197" s="28" t="s">
        <v>5</v>
      </c>
      <c r="D197" s="13">
        <f>E197+G197</f>
        <v>3746160</v>
      </c>
      <c r="E197" s="13">
        <v>0</v>
      </c>
      <c r="F197" s="13"/>
      <c r="G197" s="13">
        <v>3746160</v>
      </c>
      <c r="H197" s="13">
        <f>I197+J197</f>
        <v>2809620</v>
      </c>
      <c r="I197" s="13">
        <v>0</v>
      </c>
      <c r="J197" s="13">
        <f>N197</f>
        <v>2809620</v>
      </c>
      <c r="K197" s="63">
        <f>L197+N197</f>
        <v>2809620</v>
      </c>
      <c r="L197" s="63">
        <v>0</v>
      </c>
      <c r="M197" s="63"/>
      <c r="N197" s="63">
        <v>2809620</v>
      </c>
      <c r="O197" s="49">
        <f t="shared" ref="O197:O228" si="120">K197/D197*100</f>
        <v>75</v>
      </c>
      <c r="P197" s="37">
        <v>0</v>
      </c>
      <c r="Q197" s="37"/>
      <c r="R197" s="37"/>
    </row>
    <row r="198" spans="1:18" s="1" customFormat="1" ht="27.75" hidden="1" customHeight="1">
      <c r="A198" s="72" t="s">
        <v>342</v>
      </c>
      <c r="B198" s="71" t="s">
        <v>12</v>
      </c>
      <c r="C198" s="28" t="s">
        <v>52</v>
      </c>
      <c r="D198" s="13">
        <f>E198+G198</f>
        <v>90000</v>
      </c>
      <c r="E198" s="13">
        <v>0</v>
      </c>
      <c r="F198" s="13"/>
      <c r="G198" s="13">
        <v>90000</v>
      </c>
      <c r="H198" s="13">
        <f t="shared" ref="H198:H201" si="121">I198+J198</f>
        <v>40727.78</v>
      </c>
      <c r="I198" s="13">
        <v>0</v>
      </c>
      <c r="J198" s="13">
        <f>N198</f>
        <v>40727.78</v>
      </c>
      <c r="K198" s="63">
        <f t="shared" ref="K198:K201" si="122">L198+N198</f>
        <v>40727.78</v>
      </c>
      <c r="L198" s="63">
        <v>0</v>
      </c>
      <c r="M198" s="63"/>
      <c r="N198" s="63">
        <v>40727.78</v>
      </c>
      <c r="O198" s="49">
        <f t="shared" si="120"/>
        <v>45.25308888888889</v>
      </c>
      <c r="P198" s="37">
        <v>0</v>
      </c>
      <c r="Q198" s="37"/>
      <c r="R198" s="37"/>
    </row>
    <row r="199" spans="1:18" s="1" customFormat="1" ht="27.75" hidden="1" customHeight="1">
      <c r="A199" s="72" t="s">
        <v>343</v>
      </c>
      <c r="B199" s="71" t="s">
        <v>14</v>
      </c>
      <c r="C199" s="28" t="s">
        <v>5</v>
      </c>
      <c r="D199" s="13">
        <f>E199+G199</f>
        <v>8238783</v>
      </c>
      <c r="E199" s="13">
        <v>0</v>
      </c>
      <c r="F199" s="13"/>
      <c r="G199" s="13">
        <v>8238783</v>
      </c>
      <c r="H199" s="13">
        <f t="shared" si="121"/>
        <v>0</v>
      </c>
      <c r="I199" s="13">
        <v>0</v>
      </c>
      <c r="J199" s="13">
        <f>N199</f>
        <v>0</v>
      </c>
      <c r="K199" s="63">
        <f t="shared" si="122"/>
        <v>0</v>
      </c>
      <c r="L199" s="63">
        <v>0</v>
      </c>
      <c r="M199" s="63"/>
      <c r="N199" s="63">
        <v>0</v>
      </c>
      <c r="O199" s="49">
        <f t="shared" si="120"/>
        <v>0</v>
      </c>
      <c r="P199" s="37">
        <v>0</v>
      </c>
      <c r="Q199" s="37"/>
      <c r="R199" s="37"/>
    </row>
    <row r="200" spans="1:18" s="1" customFormat="1" ht="41.25" hidden="1" customHeight="1">
      <c r="A200" s="72" t="s">
        <v>344</v>
      </c>
      <c r="B200" s="71" t="s">
        <v>81</v>
      </c>
      <c r="C200" s="28" t="s">
        <v>5</v>
      </c>
      <c r="D200" s="13">
        <f>E200+G200</f>
        <v>2343000</v>
      </c>
      <c r="E200" s="13">
        <v>2343000</v>
      </c>
      <c r="F200" s="13"/>
      <c r="G200" s="13">
        <v>0</v>
      </c>
      <c r="H200" s="13">
        <f t="shared" si="121"/>
        <v>2343000</v>
      </c>
      <c r="I200" s="13">
        <v>2343000</v>
      </c>
      <c r="J200" s="13">
        <f t="shared" ref="J200:J201" si="123">N200</f>
        <v>0</v>
      </c>
      <c r="K200" s="63">
        <f t="shared" si="122"/>
        <v>103440</v>
      </c>
      <c r="L200" s="63">
        <v>103440</v>
      </c>
      <c r="M200" s="63"/>
      <c r="N200" s="63">
        <v>0</v>
      </c>
      <c r="O200" s="49">
        <f t="shared" si="120"/>
        <v>4.4148527528809218</v>
      </c>
      <c r="P200" s="37">
        <f>L200/E200*100</f>
        <v>4.4148527528809218</v>
      </c>
      <c r="Q200" s="37"/>
      <c r="R200" s="37"/>
    </row>
    <row r="201" spans="1:18" s="1" customFormat="1" ht="65.25" hidden="1" customHeight="1">
      <c r="A201" s="72" t="s">
        <v>345</v>
      </c>
      <c r="B201" s="71" t="s">
        <v>217</v>
      </c>
      <c r="C201" s="28" t="s">
        <v>52</v>
      </c>
      <c r="D201" s="13">
        <f>E201+G201</f>
        <v>165000</v>
      </c>
      <c r="E201" s="13">
        <v>165000</v>
      </c>
      <c r="F201" s="13"/>
      <c r="G201" s="13">
        <v>0</v>
      </c>
      <c r="H201" s="13">
        <f t="shared" si="121"/>
        <v>165000</v>
      </c>
      <c r="I201" s="13">
        <v>165000</v>
      </c>
      <c r="J201" s="13">
        <f t="shared" si="123"/>
        <v>0</v>
      </c>
      <c r="K201" s="63">
        <f t="shared" si="122"/>
        <v>102905.78</v>
      </c>
      <c r="L201" s="63">
        <v>102905.78</v>
      </c>
      <c r="M201" s="63"/>
      <c r="N201" s="63">
        <v>0</v>
      </c>
      <c r="O201" s="49">
        <f t="shared" si="120"/>
        <v>62.367139393939397</v>
      </c>
      <c r="P201" s="37">
        <f>L201/E201*100</f>
        <v>62.367139393939397</v>
      </c>
      <c r="Q201" s="37"/>
      <c r="R201" s="37"/>
    </row>
    <row r="202" spans="1:18" s="2" customFormat="1" ht="28.5" hidden="1" customHeight="1">
      <c r="A202" s="23" t="s">
        <v>346</v>
      </c>
      <c r="B202" s="70" t="s">
        <v>218</v>
      </c>
      <c r="C202" s="29"/>
      <c r="D202" s="20">
        <f>SUM(D203:D216)</f>
        <v>17616488</v>
      </c>
      <c r="E202" s="20">
        <f t="shared" ref="E202:N202" si="124">SUM(E203:E216)</f>
        <v>0</v>
      </c>
      <c r="F202" s="20"/>
      <c r="G202" s="20">
        <f t="shared" si="124"/>
        <v>17616488</v>
      </c>
      <c r="H202" s="20">
        <f t="shared" si="124"/>
        <v>4059794.7500000005</v>
      </c>
      <c r="I202" s="20">
        <f t="shared" si="124"/>
        <v>0</v>
      </c>
      <c r="J202" s="20">
        <f t="shared" si="124"/>
        <v>4059794.7500000005</v>
      </c>
      <c r="K202" s="20">
        <f t="shared" si="124"/>
        <v>4059794.7500000005</v>
      </c>
      <c r="L202" s="20">
        <f t="shared" si="124"/>
        <v>0</v>
      </c>
      <c r="M202" s="20"/>
      <c r="N202" s="20">
        <f t="shared" si="124"/>
        <v>4059794.7500000005</v>
      </c>
      <c r="O202" s="25">
        <f t="shared" si="120"/>
        <v>23.045426250680613</v>
      </c>
      <c r="P202" s="38">
        <v>0</v>
      </c>
      <c r="Q202" s="38"/>
      <c r="R202" s="38"/>
    </row>
    <row r="203" spans="1:18" s="1" customFormat="1" ht="89.25" hidden="1" customHeight="1">
      <c r="A203" s="72" t="s">
        <v>347</v>
      </c>
      <c r="B203" s="71" t="s">
        <v>77</v>
      </c>
      <c r="C203" s="28" t="s">
        <v>4</v>
      </c>
      <c r="D203" s="13">
        <f t="shared" ref="D203:D216" si="125">E203+G203</f>
        <v>810000</v>
      </c>
      <c r="E203" s="13">
        <v>0</v>
      </c>
      <c r="F203" s="13"/>
      <c r="G203" s="13">
        <v>810000</v>
      </c>
      <c r="H203" s="13">
        <f>I203+J203</f>
        <v>368813</v>
      </c>
      <c r="I203" s="13">
        <v>0</v>
      </c>
      <c r="J203" s="13">
        <f>N203</f>
        <v>368813</v>
      </c>
      <c r="K203" s="63">
        <f>L203+N203</f>
        <v>368813</v>
      </c>
      <c r="L203" s="63">
        <v>0</v>
      </c>
      <c r="M203" s="63"/>
      <c r="N203" s="63">
        <v>368813</v>
      </c>
      <c r="O203" s="49">
        <f t="shared" si="120"/>
        <v>45.532469135802465</v>
      </c>
      <c r="P203" s="37">
        <v>0</v>
      </c>
      <c r="Q203" s="37"/>
      <c r="R203" s="37"/>
    </row>
    <row r="204" spans="1:18" s="1" customFormat="1" ht="75.75" hidden="1" customHeight="1">
      <c r="A204" s="72" t="s">
        <v>348</v>
      </c>
      <c r="B204" s="71" t="s">
        <v>219</v>
      </c>
      <c r="C204" s="28" t="s">
        <v>4</v>
      </c>
      <c r="D204" s="13">
        <f t="shared" si="125"/>
        <v>749500</v>
      </c>
      <c r="E204" s="13">
        <v>0</v>
      </c>
      <c r="F204" s="13"/>
      <c r="G204" s="13">
        <v>749500</v>
      </c>
      <c r="H204" s="13">
        <f t="shared" ref="H204:H221" si="126">I204+J204</f>
        <v>317976</v>
      </c>
      <c r="I204" s="13">
        <v>0</v>
      </c>
      <c r="J204" s="13">
        <f t="shared" ref="J204:J221" si="127">N204</f>
        <v>317976</v>
      </c>
      <c r="K204" s="63">
        <f t="shared" ref="K204:K221" si="128">L204+N204</f>
        <v>317976</v>
      </c>
      <c r="L204" s="63">
        <v>0</v>
      </c>
      <c r="M204" s="63"/>
      <c r="N204" s="63">
        <v>317976</v>
      </c>
      <c r="O204" s="49">
        <f t="shared" si="120"/>
        <v>42.425083388925948</v>
      </c>
      <c r="P204" s="37">
        <v>0</v>
      </c>
      <c r="Q204" s="37"/>
      <c r="R204" s="37"/>
    </row>
    <row r="205" spans="1:18" s="1" customFormat="1" ht="79.5" hidden="1" customHeight="1">
      <c r="A205" s="72" t="s">
        <v>349</v>
      </c>
      <c r="B205" s="71" t="s">
        <v>220</v>
      </c>
      <c r="C205" s="28" t="s">
        <v>4</v>
      </c>
      <c r="D205" s="13">
        <f t="shared" si="125"/>
        <v>6000000</v>
      </c>
      <c r="E205" s="13">
        <v>0</v>
      </c>
      <c r="F205" s="13"/>
      <c r="G205" s="13">
        <v>6000000</v>
      </c>
      <c r="H205" s="13">
        <f t="shared" si="126"/>
        <v>554282</v>
      </c>
      <c r="I205" s="13">
        <v>0</v>
      </c>
      <c r="J205" s="13">
        <f t="shared" si="127"/>
        <v>554282</v>
      </c>
      <c r="K205" s="63">
        <f t="shared" si="128"/>
        <v>554282</v>
      </c>
      <c r="L205" s="63">
        <v>0</v>
      </c>
      <c r="M205" s="63"/>
      <c r="N205" s="63">
        <v>554282</v>
      </c>
      <c r="O205" s="49">
        <f t="shared" si="120"/>
        <v>9.2380333333333322</v>
      </c>
      <c r="P205" s="37">
        <v>0</v>
      </c>
      <c r="Q205" s="37"/>
      <c r="R205" s="37"/>
    </row>
    <row r="206" spans="1:18" s="1" customFormat="1" ht="50.45" hidden="1" customHeight="1">
      <c r="A206" s="72" t="s">
        <v>350</v>
      </c>
      <c r="B206" s="71" t="s">
        <v>221</v>
      </c>
      <c r="C206" s="28" t="s">
        <v>4</v>
      </c>
      <c r="D206" s="13">
        <f t="shared" si="125"/>
        <v>105921</v>
      </c>
      <c r="E206" s="13">
        <v>0</v>
      </c>
      <c r="F206" s="13"/>
      <c r="G206" s="13">
        <v>105921</v>
      </c>
      <c r="H206" s="13">
        <f t="shared" si="126"/>
        <v>105920.25</v>
      </c>
      <c r="I206" s="13">
        <v>0</v>
      </c>
      <c r="J206" s="13">
        <f t="shared" si="127"/>
        <v>105920.25</v>
      </c>
      <c r="K206" s="63">
        <f t="shared" si="128"/>
        <v>105920.25</v>
      </c>
      <c r="L206" s="63">
        <v>0</v>
      </c>
      <c r="M206" s="63"/>
      <c r="N206" s="63">
        <v>105920.25</v>
      </c>
      <c r="O206" s="49">
        <f t="shared" si="120"/>
        <v>99.999291925113994</v>
      </c>
      <c r="P206" s="37">
        <v>0</v>
      </c>
      <c r="Q206" s="37"/>
      <c r="R206" s="37"/>
    </row>
    <row r="207" spans="1:18" s="1" customFormat="1" ht="46.5" hidden="1" customHeight="1">
      <c r="A207" s="72" t="s">
        <v>351</v>
      </c>
      <c r="B207" s="71" t="s">
        <v>222</v>
      </c>
      <c r="C207" s="28" t="s">
        <v>4</v>
      </c>
      <c r="D207" s="13">
        <f t="shared" si="125"/>
        <v>444707</v>
      </c>
      <c r="E207" s="13">
        <v>0</v>
      </c>
      <c r="F207" s="13"/>
      <c r="G207" s="13">
        <v>444707</v>
      </c>
      <c r="H207" s="13">
        <f t="shared" si="126"/>
        <v>444706.6</v>
      </c>
      <c r="I207" s="13">
        <v>0</v>
      </c>
      <c r="J207" s="13">
        <f t="shared" si="127"/>
        <v>444706.6</v>
      </c>
      <c r="K207" s="63">
        <f t="shared" si="128"/>
        <v>444706.6</v>
      </c>
      <c r="L207" s="63">
        <v>0</v>
      </c>
      <c r="M207" s="63"/>
      <c r="N207" s="63">
        <v>444706.6</v>
      </c>
      <c r="O207" s="49">
        <f t="shared" si="120"/>
        <v>99.999910053136105</v>
      </c>
      <c r="P207" s="37">
        <v>0</v>
      </c>
      <c r="Q207" s="37"/>
      <c r="R207" s="37"/>
    </row>
    <row r="208" spans="1:18" s="1" customFormat="1" ht="44.25" hidden="1" customHeight="1">
      <c r="A208" s="72" t="s">
        <v>352</v>
      </c>
      <c r="B208" s="71" t="s">
        <v>223</v>
      </c>
      <c r="C208" s="28" t="s">
        <v>4</v>
      </c>
      <c r="D208" s="13">
        <f t="shared" si="125"/>
        <v>444707</v>
      </c>
      <c r="E208" s="13">
        <v>0</v>
      </c>
      <c r="F208" s="13"/>
      <c r="G208" s="13">
        <v>444707</v>
      </c>
      <c r="H208" s="13">
        <f t="shared" si="126"/>
        <v>444706.6</v>
      </c>
      <c r="I208" s="13">
        <v>0</v>
      </c>
      <c r="J208" s="13">
        <f t="shared" si="127"/>
        <v>444706.6</v>
      </c>
      <c r="K208" s="63">
        <f t="shared" si="128"/>
        <v>444706.6</v>
      </c>
      <c r="L208" s="63">
        <v>0</v>
      </c>
      <c r="M208" s="63"/>
      <c r="N208" s="63">
        <v>444706.6</v>
      </c>
      <c r="O208" s="49">
        <f t="shared" si="120"/>
        <v>99.999910053136105</v>
      </c>
      <c r="P208" s="37">
        <v>0</v>
      </c>
      <c r="Q208" s="37"/>
      <c r="R208" s="37"/>
    </row>
    <row r="209" spans="1:18" s="1" customFormat="1" ht="48.75" hidden="1" customHeight="1">
      <c r="A209" s="72" t="s">
        <v>353</v>
      </c>
      <c r="B209" s="71" t="s">
        <v>78</v>
      </c>
      <c r="C209" s="28" t="s">
        <v>5</v>
      </c>
      <c r="D209" s="13">
        <f t="shared" si="125"/>
        <v>3630000</v>
      </c>
      <c r="E209" s="13">
        <v>0</v>
      </c>
      <c r="F209" s="13"/>
      <c r="G209" s="13">
        <v>3630000</v>
      </c>
      <c r="H209" s="13">
        <f t="shared" si="126"/>
        <v>0</v>
      </c>
      <c r="I209" s="13">
        <v>0</v>
      </c>
      <c r="J209" s="13">
        <f t="shared" si="127"/>
        <v>0</v>
      </c>
      <c r="K209" s="63">
        <f t="shared" si="128"/>
        <v>0</v>
      </c>
      <c r="L209" s="63">
        <v>0</v>
      </c>
      <c r="M209" s="63"/>
      <c r="N209" s="63">
        <v>0</v>
      </c>
      <c r="O209" s="49">
        <f t="shared" si="120"/>
        <v>0</v>
      </c>
      <c r="P209" s="37">
        <v>0</v>
      </c>
      <c r="Q209" s="37"/>
      <c r="R209" s="37"/>
    </row>
    <row r="210" spans="1:18" s="1" customFormat="1" ht="28.5" hidden="1" customHeight="1">
      <c r="A210" s="72" t="s">
        <v>354</v>
      </c>
      <c r="B210" s="71" t="s">
        <v>79</v>
      </c>
      <c r="C210" s="28" t="s">
        <v>5</v>
      </c>
      <c r="D210" s="13">
        <f t="shared" si="125"/>
        <v>1038000</v>
      </c>
      <c r="E210" s="13">
        <v>0</v>
      </c>
      <c r="F210" s="13"/>
      <c r="G210" s="13">
        <v>1038000</v>
      </c>
      <c r="H210" s="13">
        <f t="shared" si="126"/>
        <v>1037985</v>
      </c>
      <c r="I210" s="13">
        <v>0</v>
      </c>
      <c r="J210" s="13">
        <f t="shared" si="127"/>
        <v>1037985</v>
      </c>
      <c r="K210" s="63">
        <f t="shared" si="128"/>
        <v>1037985</v>
      </c>
      <c r="L210" s="63">
        <v>0</v>
      </c>
      <c r="M210" s="63"/>
      <c r="N210" s="63">
        <v>1037985</v>
      </c>
      <c r="O210" s="49">
        <f t="shared" si="120"/>
        <v>99.998554913294797</v>
      </c>
      <c r="P210" s="37">
        <v>0</v>
      </c>
      <c r="Q210" s="37"/>
      <c r="R210" s="37"/>
    </row>
    <row r="211" spans="1:18" s="1" customFormat="1" ht="45" hidden="1" customHeight="1">
      <c r="A211" s="72" t="s">
        <v>355</v>
      </c>
      <c r="B211" s="71" t="s">
        <v>224</v>
      </c>
      <c r="C211" s="28" t="s">
        <v>5</v>
      </c>
      <c r="D211" s="13">
        <f t="shared" si="125"/>
        <v>1175821</v>
      </c>
      <c r="E211" s="13">
        <v>0</v>
      </c>
      <c r="F211" s="13"/>
      <c r="G211" s="13">
        <v>1175821</v>
      </c>
      <c r="H211" s="13">
        <f t="shared" si="126"/>
        <v>279454.2</v>
      </c>
      <c r="I211" s="13">
        <v>0</v>
      </c>
      <c r="J211" s="13">
        <f t="shared" si="127"/>
        <v>279454.2</v>
      </c>
      <c r="K211" s="63">
        <f t="shared" si="128"/>
        <v>279454.2</v>
      </c>
      <c r="L211" s="63">
        <v>0</v>
      </c>
      <c r="M211" s="63"/>
      <c r="N211" s="63">
        <v>279454.2</v>
      </c>
      <c r="O211" s="49">
        <f t="shared" si="120"/>
        <v>23.766729799858993</v>
      </c>
      <c r="P211" s="37">
        <v>0</v>
      </c>
      <c r="Q211" s="37"/>
      <c r="R211" s="37"/>
    </row>
    <row r="212" spans="1:18" s="1" customFormat="1" ht="56.25" hidden="1">
      <c r="A212" s="72" t="s">
        <v>356</v>
      </c>
      <c r="B212" s="71" t="s">
        <v>244</v>
      </c>
      <c r="C212" s="28" t="s">
        <v>5</v>
      </c>
      <c r="D212" s="13">
        <f t="shared" si="125"/>
        <v>931048</v>
      </c>
      <c r="E212" s="13">
        <v>0</v>
      </c>
      <c r="F212" s="13"/>
      <c r="G212" s="13">
        <v>931048</v>
      </c>
      <c r="H212" s="13">
        <f t="shared" si="126"/>
        <v>0</v>
      </c>
      <c r="I212" s="13">
        <v>0</v>
      </c>
      <c r="J212" s="13">
        <f t="shared" si="127"/>
        <v>0</v>
      </c>
      <c r="K212" s="63">
        <f t="shared" si="128"/>
        <v>0</v>
      </c>
      <c r="L212" s="63">
        <v>0</v>
      </c>
      <c r="M212" s="63"/>
      <c r="N212" s="63">
        <v>0</v>
      </c>
      <c r="O212" s="49">
        <f t="shared" si="120"/>
        <v>0</v>
      </c>
      <c r="P212" s="37">
        <v>0</v>
      </c>
      <c r="Q212" s="37"/>
      <c r="R212" s="37"/>
    </row>
    <row r="213" spans="1:18" s="1" customFormat="1" ht="27" hidden="1" customHeight="1">
      <c r="A213" s="72" t="s">
        <v>357</v>
      </c>
      <c r="B213" s="71" t="s">
        <v>80</v>
      </c>
      <c r="C213" s="28" t="s">
        <v>8</v>
      </c>
      <c r="D213" s="13">
        <f t="shared" si="125"/>
        <v>30000</v>
      </c>
      <c r="E213" s="13">
        <v>0</v>
      </c>
      <c r="F213" s="13"/>
      <c r="G213" s="13">
        <v>30000</v>
      </c>
      <c r="H213" s="13">
        <f t="shared" si="126"/>
        <v>29490</v>
      </c>
      <c r="I213" s="13">
        <v>0</v>
      </c>
      <c r="J213" s="13">
        <f t="shared" si="127"/>
        <v>29490</v>
      </c>
      <c r="K213" s="63">
        <f t="shared" si="128"/>
        <v>29490</v>
      </c>
      <c r="L213" s="63">
        <v>0</v>
      </c>
      <c r="M213" s="63"/>
      <c r="N213" s="63">
        <v>29490</v>
      </c>
      <c r="O213" s="49">
        <f t="shared" si="120"/>
        <v>98.3</v>
      </c>
      <c r="P213" s="37">
        <v>0</v>
      </c>
      <c r="Q213" s="37"/>
      <c r="R213" s="37"/>
    </row>
    <row r="214" spans="1:18" s="1" customFormat="1" ht="27.75" hidden="1" customHeight="1">
      <c r="A214" s="72" t="s">
        <v>358</v>
      </c>
      <c r="B214" s="71" t="s">
        <v>437</v>
      </c>
      <c r="C214" s="28" t="s">
        <v>8</v>
      </c>
      <c r="D214" s="13">
        <f t="shared" si="125"/>
        <v>70000</v>
      </c>
      <c r="E214" s="13">
        <v>0</v>
      </c>
      <c r="F214" s="13"/>
      <c r="G214" s="13">
        <v>70000</v>
      </c>
      <c r="H214" s="13">
        <f t="shared" si="126"/>
        <v>69800</v>
      </c>
      <c r="I214" s="13">
        <v>0</v>
      </c>
      <c r="J214" s="13">
        <f t="shared" si="127"/>
        <v>69800</v>
      </c>
      <c r="K214" s="63">
        <f t="shared" si="128"/>
        <v>69800</v>
      </c>
      <c r="L214" s="63">
        <v>0</v>
      </c>
      <c r="M214" s="63"/>
      <c r="N214" s="63">
        <v>69800</v>
      </c>
      <c r="O214" s="49">
        <f t="shared" si="120"/>
        <v>99.714285714285708</v>
      </c>
      <c r="P214" s="37">
        <v>0</v>
      </c>
      <c r="Q214" s="37"/>
      <c r="R214" s="37"/>
    </row>
    <row r="215" spans="1:18" s="1" customFormat="1" ht="42.75" hidden="1" customHeight="1">
      <c r="A215" s="72" t="s">
        <v>359</v>
      </c>
      <c r="B215" s="71" t="s">
        <v>439</v>
      </c>
      <c r="C215" s="28" t="s">
        <v>5</v>
      </c>
      <c r="D215" s="13">
        <f t="shared" si="125"/>
        <v>262739</v>
      </c>
      <c r="E215" s="13">
        <v>0</v>
      </c>
      <c r="F215" s="13"/>
      <c r="G215" s="13">
        <v>262739</v>
      </c>
      <c r="H215" s="13"/>
      <c r="I215" s="13"/>
      <c r="J215" s="13">
        <f t="shared" si="127"/>
        <v>0</v>
      </c>
      <c r="K215" s="63">
        <f t="shared" si="128"/>
        <v>0</v>
      </c>
      <c r="L215" s="63">
        <v>0</v>
      </c>
      <c r="M215" s="63"/>
      <c r="N215" s="63">
        <v>0</v>
      </c>
      <c r="O215" s="49">
        <f t="shared" si="120"/>
        <v>0</v>
      </c>
      <c r="P215" s="37">
        <v>0</v>
      </c>
      <c r="Q215" s="37"/>
      <c r="R215" s="37"/>
    </row>
    <row r="216" spans="1:18" s="1" customFormat="1" ht="27.75" hidden="1" customHeight="1">
      <c r="A216" s="72" t="s">
        <v>438</v>
      </c>
      <c r="B216" s="71" t="s">
        <v>14</v>
      </c>
      <c r="C216" s="28" t="s">
        <v>8</v>
      </c>
      <c r="D216" s="13">
        <f t="shared" si="125"/>
        <v>1924045</v>
      </c>
      <c r="E216" s="13">
        <v>0</v>
      </c>
      <c r="F216" s="13"/>
      <c r="G216" s="13">
        <v>1924045</v>
      </c>
      <c r="H216" s="13">
        <f t="shared" si="126"/>
        <v>406661.1</v>
      </c>
      <c r="I216" s="13">
        <v>0</v>
      </c>
      <c r="J216" s="13">
        <f t="shared" si="127"/>
        <v>406661.1</v>
      </c>
      <c r="K216" s="63">
        <f t="shared" si="128"/>
        <v>406661.1</v>
      </c>
      <c r="L216" s="63">
        <v>0</v>
      </c>
      <c r="M216" s="63"/>
      <c r="N216" s="63">
        <v>406661.1</v>
      </c>
      <c r="O216" s="49">
        <f t="shared" si="120"/>
        <v>21.135737469757725</v>
      </c>
      <c r="P216" s="37">
        <v>0</v>
      </c>
      <c r="Q216" s="37"/>
      <c r="R216" s="37"/>
    </row>
    <row r="217" spans="1:18" s="2" customFormat="1" ht="50.25" hidden="1" customHeight="1">
      <c r="A217" s="23" t="s">
        <v>360</v>
      </c>
      <c r="B217" s="70" t="s">
        <v>338</v>
      </c>
      <c r="C217" s="29"/>
      <c r="D217" s="20">
        <f>SUM(D218:D221)</f>
        <v>1000000</v>
      </c>
      <c r="E217" s="20">
        <f t="shared" ref="E217:N217" si="129">SUM(E218:E221)</f>
        <v>0</v>
      </c>
      <c r="F217" s="20"/>
      <c r="G217" s="20">
        <f t="shared" si="129"/>
        <v>1000000</v>
      </c>
      <c r="H217" s="20">
        <f t="shared" si="129"/>
        <v>853912.65</v>
      </c>
      <c r="I217" s="20">
        <f t="shared" si="129"/>
        <v>0</v>
      </c>
      <c r="J217" s="20">
        <f t="shared" si="129"/>
        <v>853912.65</v>
      </c>
      <c r="K217" s="20">
        <f t="shared" si="129"/>
        <v>853912.65</v>
      </c>
      <c r="L217" s="20">
        <f t="shared" si="129"/>
        <v>0</v>
      </c>
      <c r="M217" s="20"/>
      <c r="N217" s="20">
        <f t="shared" si="129"/>
        <v>853912.65</v>
      </c>
      <c r="O217" s="25">
        <f t="shared" si="120"/>
        <v>85.391265000000004</v>
      </c>
      <c r="P217" s="38">
        <v>0</v>
      </c>
      <c r="Q217" s="38"/>
      <c r="R217" s="38"/>
    </row>
    <row r="218" spans="1:18" s="1" customFormat="1" ht="22.5" hidden="1" customHeight="1">
      <c r="A218" s="100" t="s">
        <v>361</v>
      </c>
      <c r="B218" s="103" t="s">
        <v>225</v>
      </c>
      <c r="C218" s="28" t="s">
        <v>9</v>
      </c>
      <c r="D218" s="13">
        <f>E218+G218</f>
        <v>660000</v>
      </c>
      <c r="E218" s="13">
        <v>0</v>
      </c>
      <c r="F218" s="13"/>
      <c r="G218" s="13">
        <v>660000</v>
      </c>
      <c r="H218" s="13">
        <f t="shared" si="126"/>
        <v>513912.65</v>
      </c>
      <c r="I218" s="13">
        <v>0</v>
      </c>
      <c r="J218" s="13">
        <f t="shared" si="127"/>
        <v>513912.65</v>
      </c>
      <c r="K218" s="63">
        <f t="shared" si="128"/>
        <v>513912.65</v>
      </c>
      <c r="L218" s="63">
        <v>0</v>
      </c>
      <c r="M218" s="63"/>
      <c r="N218" s="63">
        <v>513912.65</v>
      </c>
      <c r="O218" s="49">
        <f t="shared" si="120"/>
        <v>77.865553030303033</v>
      </c>
      <c r="P218" s="37">
        <v>0</v>
      </c>
      <c r="Q218" s="37"/>
      <c r="R218" s="37"/>
    </row>
    <row r="219" spans="1:18" s="1" customFormat="1" ht="24.75" hidden="1" customHeight="1">
      <c r="A219" s="100"/>
      <c r="B219" s="103"/>
      <c r="C219" s="26" t="s">
        <v>37</v>
      </c>
      <c r="D219" s="13">
        <f>E219+G219</f>
        <v>300000</v>
      </c>
      <c r="E219" s="13">
        <v>0</v>
      </c>
      <c r="F219" s="13"/>
      <c r="G219" s="13">
        <v>300000</v>
      </c>
      <c r="H219" s="13">
        <f t="shared" si="126"/>
        <v>300000</v>
      </c>
      <c r="I219" s="13">
        <v>0</v>
      </c>
      <c r="J219" s="13">
        <f t="shared" si="127"/>
        <v>300000</v>
      </c>
      <c r="K219" s="63">
        <f t="shared" si="128"/>
        <v>300000</v>
      </c>
      <c r="L219" s="63">
        <v>0</v>
      </c>
      <c r="M219" s="63"/>
      <c r="N219" s="63">
        <v>300000</v>
      </c>
      <c r="O219" s="49">
        <f t="shared" si="120"/>
        <v>100</v>
      </c>
      <c r="P219" s="37">
        <v>0</v>
      </c>
      <c r="Q219" s="37"/>
      <c r="R219" s="37"/>
    </row>
    <row r="220" spans="1:18" s="1" customFormat="1" ht="24.75" hidden="1" customHeight="1">
      <c r="A220" s="100"/>
      <c r="B220" s="103"/>
      <c r="C220" s="26" t="s">
        <v>11</v>
      </c>
      <c r="D220" s="13">
        <f>E220+G220</f>
        <v>20000</v>
      </c>
      <c r="E220" s="13">
        <v>0</v>
      </c>
      <c r="F220" s="13"/>
      <c r="G220" s="13">
        <v>20000</v>
      </c>
      <c r="H220" s="13">
        <f t="shared" si="126"/>
        <v>20000</v>
      </c>
      <c r="I220" s="13">
        <v>0</v>
      </c>
      <c r="J220" s="13">
        <f t="shared" si="127"/>
        <v>20000</v>
      </c>
      <c r="K220" s="63">
        <f t="shared" si="128"/>
        <v>20000</v>
      </c>
      <c r="L220" s="63">
        <v>0</v>
      </c>
      <c r="M220" s="63"/>
      <c r="N220" s="63">
        <v>20000</v>
      </c>
      <c r="O220" s="49">
        <f t="shared" si="120"/>
        <v>100</v>
      </c>
      <c r="P220" s="37">
        <v>0</v>
      </c>
      <c r="Q220" s="37"/>
      <c r="R220" s="37"/>
    </row>
    <row r="221" spans="1:18" s="1" customFormat="1" ht="23.25" hidden="1" customHeight="1">
      <c r="A221" s="100"/>
      <c r="B221" s="103"/>
      <c r="C221" s="33" t="s">
        <v>52</v>
      </c>
      <c r="D221" s="13">
        <f>E221+G221</f>
        <v>20000</v>
      </c>
      <c r="E221" s="13">
        <v>0</v>
      </c>
      <c r="F221" s="13"/>
      <c r="G221" s="13">
        <v>20000</v>
      </c>
      <c r="H221" s="13">
        <f t="shared" si="126"/>
        <v>20000</v>
      </c>
      <c r="I221" s="13">
        <v>0</v>
      </c>
      <c r="J221" s="13">
        <f t="shared" si="127"/>
        <v>20000</v>
      </c>
      <c r="K221" s="63">
        <f t="shared" si="128"/>
        <v>20000</v>
      </c>
      <c r="L221" s="63">
        <v>0</v>
      </c>
      <c r="M221" s="63"/>
      <c r="N221" s="63">
        <v>20000</v>
      </c>
      <c r="O221" s="49">
        <f t="shared" si="120"/>
        <v>100</v>
      </c>
      <c r="P221" s="37">
        <v>0</v>
      </c>
      <c r="Q221" s="37"/>
      <c r="R221" s="37"/>
    </row>
    <row r="222" spans="1:18" s="1" customFormat="1" ht="65.25" hidden="1" customHeight="1">
      <c r="A222" s="23" t="s">
        <v>362</v>
      </c>
      <c r="B222" s="102" t="s">
        <v>53</v>
      </c>
      <c r="C222" s="102"/>
      <c r="D222" s="31">
        <f>SUM(D223:D225)</f>
        <v>1000000</v>
      </c>
      <c r="E222" s="31">
        <f t="shared" ref="E222:N222" si="130">SUM(E223:E225)</f>
        <v>0</v>
      </c>
      <c r="F222" s="31"/>
      <c r="G222" s="31">
        <f t="shared" si="130"/>
        <v>1000000</v>
      </c>
      <c r="H222" s="31">
        <f t="shared" si="130"/>
        <v>885000</v>
      </c>
      <c r="I222" s="31">
        <f t="shared" si="130"/>
        <v>0</v>
      </c>
      <c r="J222" s="31">
        <f t="shared" si="130"/>
        <v>885000</v>
      </c>
      <c r="K222" s="31">
        <f t="shared" si="130"/>
        <v>885000</v>
      </c>
      <c r="L222" s="31">
        <f t="shared" si="130"/>
        <v>0</v>
      </c>
      <c r="M222" s="31"/>
      <c r="N222" s="31">
        <f t="shared" si="130"/>
        <v>885000</v>
      </c>
      <c r="O222" s="25">
        <f t="shared" si="120"/>
        <v>88.5</v>
      </c>
      <c r="P222" s="38">
        <v>0</v>
      </c>
      <c r="Q222" s="38"/>
      <c r="R222" s="38"/>
    </row>
    <row r="223" spans="1:18" s="1" customFormat="1" ht="33.75" hidden="1" customHeight="1">
      <c r="A223" s="100" t="s">
        <v>363</v>
      </c>
      <c r="B223" s="103" t="s">
        <v>240</v>
      </c>
      <c r="C223" s="26" t="s">
        <v>9</v>
      </c>
      <c r="D223" s="66">
        <f>E223+G223</f>
        <v>290000</v>
      </c>
      <c r="E223" s="66">
        <v>0</v>
      </c>
      <c r="F223" s="66"/>
      <c r="G223" s="66">
        <v>290000</v>
      </c>
      <c r="H223" s="66">
        <f>I223+J223</f>
        <v>235000</v>
      </c>
      <c r="I223" s="66">
        <v>0</v>
      </c>
      <c r="J223" s="66">
        <f>N223</f>
        <v>235000</v>
      </c>
      <c r="K223" s="66">
        <f>L223+N223</f>
        <v>235000</v>
      </c>
      <c r="L223" s="66">
        <v>0</v>
      </c>
      <c r="M223" s="66"/>
      <c r="N223" s="66">
        <v>235000</v>
      </c>
      <c r="O223" s="61">
        <f t="shared" si="120"/>
        <v>81.034482758620683</v>
      </c>
      <c r="P223" s="37">
        <v>0</v>
      </c>
      <c r="Q223" s="37"/>
      <c r="R223" s="37"/>
    </row>
    <row r="224" spans="1:18" s="1" customFormat="1" ht="28.5" hidden="1" customHeight="1">
      <c r="A224" s="100"/>
      <c r="B224" s="103"/>
      <c r="C224" s="26" t="s">
        <v>37</v>
      </c>
      <c r="D224" s="66">
        <f>E224+G224</f>
        <v>650000</v>
      </c>
      <c r="E224" s="66">
        <v>0</v>
      </c>
      <c r="F224" s="66"/>
      <c r="G224" s="66">
        <v>650000</v>
      </c>
      <c r="H224" s="66">
        <f t="shared" ref="H224:H225" si="131">I224+J224</f>
        <v>590000</v>
      </c>
      <c r="I224" s="66">
        <v>0</v>
      </c>
      <c r="J224" s="66">
        <f t="shared" ref="J224:J225" si="132">N224</f>
        <v>590000</v>
      </c>
      <c r="K224" s="66">
        <f t="shared" ref="K224:K225" si="133">L224+N224</f>
        <v>590000</v>
      </c>
      <c r="L224" s="66">
        <v>0</v>
      </c>
      <c r="M224" s="66"/>
      <c r="N224" s="66">
        <v>590000</v>
      </c>
      <c r="O224" s="61">
        <f t="shared" si="120"/>
        <v>90.769230769230774</v>
      </c>
      <c r="P224" s="37">
        <v>0</v>
      </c>
      <c r="Q224" s="37"/>
      <c r="R224" s="37"/>
    </row>
    <row r="225" spans="1:18" s="1" customFormat="1" ht="34.5" hidden="1" customHeight="1">
      <c r="A225" s="100"/>
      <c r="B225" s="103"/>
      <c r="C225" s="26" t="s">
        <v>11</v>
      </c>
      <c r="D225" s="66">
        <f>E225+G225</f>
        <v>60000</v>
      </c>
      <c r="E225" s="66">
        <v>0</v>
      </c>
      <c r="F225" s="66"/>
      <c r="G225" s="66">
        <v>60000</v>
      </c>
      <c r="H225" s="66">
        <f t="shared" si="131"/>
        <v>60000</v>
      </c>
      <c r="I225" s="66">
        <v>0</v>
      </c>
      <c r="J225" s="66">
        <f t="shared" si="132"/>
        <v>60000</v>
      </c>
      <c r="K225" s="66">
        <f t="shared" si="133"/>
        <v>60000</v>
      </c>
      <c r="L225" s="66">
        <v>0</v>
      </c>
      <c r="M225" s="66"/>
      <c r="N225" s="66">
        <v>60000</v>
      </c>
      <c r="O225" s="61">
        <f t="shared" si="120"/>
        <v>100</v>
      </c>
      <c r="P225" s="37">
        <v>0</v>
      </c>
      <c r="Q225" s="37"/>
      <c r="R225" s="37"/>
    </row>
    <row r="226" spans="1:18" s="1" customFormat="1" ht="62.25" hidden="1" customHeight="1">
      <c r="A226" s="23" t="s">
        <v>364</v>
      </c>
      <c r="B226" s="102" t="s">
        <v>54</v>
      </c>
      <c r="C226" s="102"/>
      <c r="D226" s="31">
        <f>D227+D230</f>
        <v>22139919</v>
      </c>
      <c r="E226" s="31">
        <f t="shared" ref="E226:N226" si="134">E227+E230</f>
        <v>99400</v>
      </c>
      <c r="F226" s="31"/>
      <c r="G226" s="31">
        <f t="shared" si="134"/>
        <v>22040519</v>
      </c>
      <c r="H226" s="31">
        <f t="shared" si="134"/>
        <v>17772710.119999997</v>
      </c>
      <c r="I226" s="31">
        <f t="shared" si="134"/>
        <v>196600</v>
      </c>
      <c r="J226" s="31">
        <f t="shared" si="134"/>
        <v>17576110.119999997</v>
      </c>
      <c r="K226" s="31">
        <f t="shared" si="134"/>
        <v>17674410.119999997</v>
      </c>
      <c r="L226" s="31">
        <f t="shared" si="134"/>
        <v>98300</v>
      </c>
      <c r="M226" s="31"/>
      <c r="N226" s="31">
        <f t="shared" si="134"/>
        <v>17576110.119999997</v>
      </c>
      <c r="O226" s="62">
        <f t="shared" si="120"/>
        <v>79.830509407012727</v>
      </c>
      <c r="P226" s="38">
        <f>L226/E226*100</f>
        <v>98.893360160965798</v>
      </c>
      <c r="Q226" s="38"/>
      <c r="R226" s="38"/>
    </row>
    <row r="227" spans="1:18" s="1" customFormat="1" ht="77.25" hidden="1" customHeight="1">
      <c r="A227" s="23" t="s">
        <v>365</v>
      </c>
      <c r="B227" s="70" t="s">
        <v>226</v>
      </c>
      <c r="C227" s="70"/>
      <c r="D227" s="31">
        <f>SUM(D228:D229)</f>
        <v>331500</v>
      </c>
      <c r="E227" s="31">
        <f t="shared" ref="E227:N227" si="135">SUM(E228:E229)</f>
        <v>99400</v>
      </c>
      <c r="F227" s="31"/>
      <c r="G227" s="31">
        <f t="shared" si="135"/>
        <v>232100</v>
      </c>
      <c r="H227" s="31">
        <f t="shared" si="135"/>
        <v>277174.31</v>
      </c>
      <c r="I227" s="31">
        <f t="shared" si="135"/>
        <v>196600</v>
      </c>
      <c r="J227" s="31">
        <f t="shared" si="135"/>
        <v>80574.31</v>
      </c>
      <c r="K227" s="31">
        <f t="shared" si="135"/>
        <v>178874.31</v>
      </c>
      <c r="L227" s="31">
        <f t="shared" si="135"/>
        <v>98300</v>
      </c>
      <c r="M227" s="31"/>
      <c r="N227" s="31">
        <f t="shared" si="135"/>
        <v>80574.31</v>
      </c>
      <c r="O227" s="62">
        <f t="shared" si="120"/>
        <v>53.959067873303169</v>
      </c>
      <c r="P227" s="38">
        <f>L227/E227*100</f>
        <v>98.893360160965798</v>
      </c>
      <c r="Q227" s="38"/>
      <c r="R227" s="38"/>
    </row>
    <row r="228" spans="1:18" s="1" customFormat="1" ht="29.25" hidden="1" customHeight="1">
      <c r="A228" s="72" t="s">
        <v>366</v>
      </c>
      <c r="B228" s="32" t="s">
        <v>227</v>
      </c>
      <c r="C228" s="26" t="s">
        <v>52</v>
      </c>
      <c r="D228" s="13">
        <f>E228+G228</f>
        <v>232100</v>
      </c>
      <c r="E228" s="13">
        <v>0</v>
      </c>
      <c r="F228" s="13"/>
      <c r="G228" s="13">
        <v>232100</v>
      </c>
      <c r="H228" s="13">
        <f>I228+J228</f>
        <v>178874.31</v>
      </c>
      <c r="I228" s="66">
        <f t="shared" ref="I228" si="136">SUM(I229:I230)</f>
        <v>98300</v>
      </c>
      <c r="J228" s="13">
        <f>N228</f>
        <v>80574.31</v>
      </c>
      <c r="K228" s="63">
        <f>L228+N228</f>
        <v>80574.31</v>
      </c>
      <c r="L228" s="63">
        <v>0</v>
      </c>
      <c r="M228" s="63"/>
      <c r="N228" s="63">
        <v>80574.31</v>
      </c>
      <c r="O228" s="61">
        <f t="shared" si="120"/>
        <v>34.715342524773803</v>
      </c>
      <c r="P228" s="37">
        <v>0</v>
      </c>
      <c r="Q228" s="37"/>
      <c r="R228" s="37"/>
    </row>
    <row r="229" spans="1:18" s="1" customFormat="1" ht="105" hidden="1" customHeight="1">
      <c r="A229" s="72" t="s">
        <v>367</v>
      </c>
      <c r="B229" s="32" t="s">
        <v>82</v>
      </c>
      <c r="C229" s="26" t="s">
        <v>52</v>
      </c>
      <c r="D229" s="13">
        <f>E229+G229</f>
        <v>99400</v>
      </c>
      <c r="E229" s="13">
        <v>99400</v>
      </c>
      <c r="F229" s="13"/>
      <c r="G229" s="13">
        <v>0</v>
      </c>
      <c r="H229" s="13">
        <f>I229+J229</f>
        <v>98300</v>
      </c>
      <c r="I229" s="66">
        <v>98300</v>
      </c>
      <c r="J229" s="13">
        <f>N229</f>
        <v>0</v>
      </c>
      <c r="K229" s="63">
        <f>L229+N229</f>
        <v>98300</v>
      </c>
      <c r="L229" s="63">
        <v>98300</v>
      </c>
      <c r="M229" s="63"/>
      <c r="N229" s="63">
        <v>0</v>
      </c>
      <c r="O229" s="61">
        <f t="shared" ref="O229:O262" si="137">K229/D229*100</f>
        <v>98.893360160965798</v>
      </c>
      <c r="P229" s="37">
        <f>L229/E229*100</f>
        <v>98.893360160965798</v>
      </c>
      <c r="Q229" s="37"/>
      <c r="R229" s="37"/>
    </row>
    <row r="230" spans="1:18" s="2" customFormat="1" ht="46.5" hidden="1" customHeight="1">
      <c r="A230" s="23" t="s">
        <v>368</v>
      </c>
      <c r="B230" s="34" t="s">
        <v>228</v>
      </c>
      <c r="C230" s="74"/>
      <c r="D230" s="20">
        <f>SUM(D231:D237)</f>
        <v>21808419</v>
      </c>
      <c r="E230" s="20">
        <f t="shared" ref="E230:N230" si="138">SUM(E231:E237)</f>
        <v>0</v>
      </c>
      <c r="F230" s="20"/>
      <c r="G230" s="20">
        <f t="shared" si="138"/>
        <v>21808419</v>
      </c>
      <c r="H230" s="20">
        <f t="shared" si="138"/>
        <v>17495535.809999999</v>
      </c>
      <c r="I230" s="20">
        <f t="shared" si="138"/>
        <v>0</v>
      </c>
      <c r="J230" s="20">
        <f t="shared" si="138"/>
        <v>17495535.809999999</v>
      </c>
      <c r="K230" s="20">
        <f t="shared" si="138"/>
        <v>17495535.809999999</v>
      </c>
      <c r="L230" s="20">
        <f t="shared" si="138"/>
        <v>0</v>
      </c>
      <c r="M230" s="20"/>
      <c r="N230" s="20">
        <f t="shared" si="138"/>
        <v>17495535.809999999</v>
      </c>
      <c r="O230" s="62">
        <f t="shared" si="137"/>
        <v>80.223769591000604</v>
      </c>
      <c r="P230" s="38">
        <v>0</v>
      </c>
      <c r="Q230" s="38"/>
      <c r="R230" s="38"/>
    </row>
    <row r="231" spans="1:18" s="1" customFormat="1" ht="31.5" hidden="1" customHeight="1">
      <c r="A231" s="100" t="s">
        <v>369</v>
      </c>
      <c r="B231" s="103" t="s">
        <v>232</v>
      </c>
      <c r="C231" s="26" t="s">
        <v>52</v>
      </c>
      <c r="D231" s="13">
        <f t="shared" ref="D231:D237" si="139">E231+G231</f>
        <v>237200</v>
      </c>
      <c r="E231" s="13">
        <v>0</v>
      </c>
      <c r="F231" s="13"/>
      <c r="G231" s="13">
        <v>237200</v>
      </c>
      <c r="H231" s="13">
        <f>I231+J231</f>
        <v>150865.16</v>
      </c>
      <c r="I231" s="13">
        <v>0</v>
      </c>
      <c r="J231" s="13">
        <f>N231</f>
        <v>150865.16</v>
      </c>
      <c r="K231" s="63">
        <f>L231+N231</f>
        <v>150865.16</v>
      </c>
      <c r="L231" s="63">
        <v>0</v>
      </c>
      <c r="M231" s="63"/>
      <c r="N231" s="63">
        <v>150865.16</v>
      </c>
      <c r="O231" s="49">
        <f t="shared" si="137"/>
        <v>63.602512647554811</v>
      </c>
      <c r="P231" s="37">
        <v>0</v>
      </c>
      <c r="Q231" s="37"/>
      <c r="R231" s="37"/>
    </row>
    <row r="232" spans="1:18" s="1" customFormat="1" ht="31.5" hidden="1" customHeight="1">
      <c r="A232" s="100"/>
      <c r="B232" s="103"/>
      <c r="C232" s="26" t="s">
        <v>9</v>
      </c>
      <c r="D232" s="13">
        <f t="shared" si="139"/>
        <v>13544000</v>
      </c>
      <c r="E232" s="13">
        <v>0</v>
      </c>
      <c r="F232" s="13"/>
      <c r="G232" s="13">
        <v>13544000</v>
      </c>
      <c r="H232" s="13">
        <f t="shared" ref="H232:H237" si="140">I232+J232</f>
        <v>11149051.380000001</v>
      </c>
      <c r="I232" s="13">
        <v>0</v>
      </c>
      <c r="J232" s="13">
        <f t="shared" ref="J232:J237" si="141">N232</f>
        <v>11149051.380000001</v>
      </c>
      <c r="K232" s="63">
        <f t="shared" ref="K232:K237" si="142">L232+N232</f>
        <v>11149051.380000001</v>
      </c>
      <c r="L232" s="13">
        <v>0</v>
      </c>
      <c r="M232" s="13"/>
      <c r="N232" s="13">
        <v>11149051.380000001</v>
      </c>
      <c r="O232" s="49">
        <f t="shared" si="137"/>
        <v>82.317272445363272</v>
      </c>
      <c r="P232" s="37">
        <v>0</v>
      </c>
      <c r="Q232" s="37"/>
      <c r="R232" s="37"/>
    </row>
    <row r="233" spans="1:18" s="1" customFormat="1" ht="23.25" hidden="1" customHeight="1">
      <c r="A233" s="100"/>
      <c r="B233" s="103"/>
      <c r="C233" s="26" t="s">
        <v>37</v>
      </c>
      <c r="D233" s="13">
        <f t="shared" si="139"/>
        <v>2108854</v>
      </c>
      <c r="E233" s="13">
        <v>0</v>
      </c>
      <c r="F233" s="13"/>
      <c r="G233" s="13">
        <v>2108854</v>
      </c>
      <c r="H233" s="13">
        <f t="shared" si="140"/>
        <v>1738489.93</v>
      </c>
      <c r="I233" s="13">
        <v>0</v>
      </c>
      <c r="J233" s="13">
        <f t="shared" si="141"/>
        <v>1738489.93</v>
      </c>
      <c r="K233" s="63">
        <f t="shared" si="142"/>
        <v>1738489.93</v>
      </c>
      <c r="L233" s="63">
        <v>0</v>
      </c>
      <c r="M233" s="63"/>
      <c r="N233" s="63">
        <v>1738489.93</v>
      </c>
      <c r="O233" s="49">
        <f t="shared" si="137"/>
        <v>82.437661877019465</v>
      </c>
      <c r="P233" s="37">
        <v>0</v>
      </c>
      <c r="Q233" s="37"/>
      <c r="R233" s="37"/>
    </row>
    <row r="234" spans="1:18" s="1" customFormat="1" ht="24" hidden="1" customHeight="1">
      <c r="A234" s="100"/>
      <c r="B234" s="103"/>
      <c r="C234" s="26" t="s">
        <v>11</v>
      </c>
      <c r="D234" s="13">
        <f t="shared" si="139"/>
        <v>946000</v>
      </c>
      <c r="E234" s="13">
        <v>0</v>
      </c>
      <c r="F234" s="13"/>
      <c r="G234" s="13">
        <v>946000</v>
      </c>
      <c r="H234" s="13">
        <f t="shared" si="140"/>
        <v>850507.04</v>
      </c>
      <c r="I234" s="13">
        <v>0</v>
      </c>
      <c r="J234" s="13">
        <f t="shared" si="141"/>
        <v>850507.04</v>
      </c>
      <c r="K234" s="63">
        <f t="shared" si="142"/>
        <v>850507.04</v>
      </c>
      <c r="L234" s="63">
        <v>0</v>
      </c>
      <c r="M234" s="63"/>
      <c r="N234" s="63">
        <v>850507.04</v>
      </c>
      <c r="O234" s="49">
        <f t="shared" si="137"/>
        <v>89.90560676532769</v>
      </c>
      <c r="P234" s="37">
        <v>0</v>
      </c>
      <c r="Q234" s="37"/>
      <c r="R234" s="37"/>
    </row>
    <row r="235" spans="1:18" s="1" customFormat="1" ht="25.5" hidden="1" customHeight="1">
      <c r="A235" s="100"/>
      <c r="B235" s="103"/>
      <c r="C235" s="28" t="s">
        <v>4</v>
      </c>
      <c r="D235" s="13">
        <f t="shared" si="139"/>
        <v>66500</v>
      </c>
      <c r="E235" s="13">
        <v>0</v>
      </c>
      <c r="F235" s="13"/>
      <c r="G235" s="13">
        <v>66500</v>
      </c>
      <c r="H235" s="13">
        <f t="shared" si="140"/>
        <v>32311</v>
      </c>
      <c r="I235" s="13">
        <v>0</v>
      </c>
      <c r="J235" s="13">
        <f t="shared" si="141"/>
        <v>32311</v>
      </c>
      <c r="K235" s="63">
        <f t="shared" si="142"/>
        <v>32311</v>
      </c>
      <c r="L235" s="63">
        <v>0</v>
      </c>
      <c r="M235" s="63"/>
      <c r="N235" s="63">
        <v>32311</v>
      </c>
      <c r="O235" s="49">
        <f t="shared" si="137"/>
        <v>48.587969924812029</v>
      </c>
      <c r="P235" s="37">
        <v>0</v>
      </c>
      <c r="Q235" s="37"/>
      <c r="R235" s="37"/>
    </row>
    <row r="236" spans="1:18" s="1" customFormat="1" ht="31.5" hidden="1" customHeight="1">
      <c r="A236" s="100"/>
      <c r="B236" s="103"/>
      <c r="C236" s="26" t="s">
        <v>5</v>
      </c>
      <c r="D236" s="13">
        <f t="shared" si="139"/>
        <v>4825759</v>
      </c>
      <c r="E236" s="13">
        <v>0</v>
      </c>
      <c r="F236" s="13"/>
      <c r="G236" s="13">
        <v>4825759</v>
      </c>
      <c r="H236" s="13">
        <f t="shared" si="140"/>
        <v>3516420.9</v>
      </c>
      <c r="I236" s="13">
        <v>0</v>
      </c>
      <c r="J236" s="13">
        <f t="shared" si="141"/>
        <v>3516420.9</v>
      </c>
      <c r="K236" s="63">
        <f t="shared" si="142"/>
        <v>3516420.9</v>
      </c>
      <c r="L236" s="63">
        <v>0</v>
      </c>
      <c r="M236" s="63"/>
      <c r="N236" s="63">
        <v>3516420.9</v>
      </c>
      <c r="O236" s="49">
        <f t="shared" si="137"/>
        <v>72.867727128520087</v>
      </c>
      <c r="P236" s="37">
        <v>0</v>
      </c>
      <c r="Q236" s="37"/>
      <c r="R236" s="37"/>
    </row>
    <row r="237" spans="1:18" s="1" customFormat="1" ht="30.75" hidden="1" customHeight="1">
      <c r="A237" s="100"/>
      <c r="B237" s="103"/>
      <c r="C237" s="26" t="s">
        <v>8</v>
      </c>
      <c r="D237" s="13">
        <f t="shared" si="139"/>
        <v>80106</v>
      </c>
      <c r="E237" s="13">
        <v>0</v>
      </c>
      <c r="F237" s="13"/>
      <c r="G237" s="13">
        <v>80106</v>
      </c>
      <c r="H237" s="13">
        <f t="shared" si="140"/>
        <v>57890.400000000001</v>
      </c>
      <c r="I237" s="13">
        <v>0</v>
      </c>
      <c r="J237" s="13">
        <f t="shared" si="141"/>
        <v>57890.400000000001</v>
      </c>
      <c r="K237" s="63">
        <f t="shared" si="142"/>
        <v>57890.400000000001</v>
      </c>
      <c r="L237" s="63">
        <v>0</v>
      </c>
      <c r="M237" s="63"/>
      <c r="N237" s="63">
        <v>57890.400000000001</v>
      </c>
      <c r="O237" s="49">
        <f t="shared" si="137"/>
        <v>72.267245899183592</v>
      </c>
      <c r="P237" s="37">
        <v>0</v>
      </c>
      <c r="Q237" s="37"/>
      <c r="R237" s="37"/>
    </row>
    <row r="238" spans="1:18" s="2" customFormat="1" ht="39" hidden="1" customHeight="1">
      <c r="A238" s="23" t="s">
        <v>370</v>
      </c>
      <c r="B238" s="99" t="s">
        <v>83</v>
      </c>
      <c r="C238" s="99"/>
      <c r="D238" s="20">
        <f>SUM(D239:D242)</f>
        <v>2306449</v>
      </c>
      <c r="E238" s="20">
        <f t="shared" ref="E238:N238" si="143">SUM(E239:E242)</f>
        <v>0</v>
      </c>
      <c r="F238" s="20"/>
      <c r="G238" s="20">
        <f t="shared" si="143"/>
        <v>2306449</v>
      </c>
      <c r="H238" s="20">
        <f t="shared" si="143"/>
        <v>1668492.0699999998</v>
      </c>
      <c r="I238" s="20">
        <f t="shared" si="143"/>
        <v>0</v>
      </c>
      <c r="J238" s="20">
        <f t="shared" si="143"/>
        <v>1668492.0699999998</v>
      </c>
      <c r="K238" s="20">
        <f t="shared" si="143"/>
        <v>1668492.0699999998</v>
      </c>
      <c r="L238" s="20">
        <f t="shared" si="143"/>
        <v>0</v>
      </c>
      <c r="M238" s="20"/>
      <c r="N238" s="20">
        <f t="shared" si="143"/>
        <v>1668492.0699999998</v>
      </c>
      <c r="O238" s="25">
        <f t="shared" si="137"/>
        <v>72.340297574323117</v>
      </c>
      <c r="P238" s="38">
        <v>0</v>
      </c>
      <c r="Q238" s="38"/>
      <c r="R238" s="38"/>
    </row>
    <row r="239" spans="1:18" s="1" customFormat="1" ht="67.5" hidden="1" customHeight="1">
      <c r="A239" s="72" t="s">
        <v>371</v>
      </c>
      <c r="B239" s="78" t="s">
        <v>84</v>
      </c>
      <c r="C239" s="28" t="s">
        <v>4</v>
      </c>
      <c r="D239" s="13">
        <f>E239+G239</f>
        <v>853882</v>
      </c>
      <c r="E239" s="13">
        <v>0</v>
      </c>
      <c r="F239" s="13"/>
      <c r="G239" s="13">
        <v>853882</v>
      </c>
      <c r="H239" s="13">
        <f>I239+J239</f>
        <v>683105.48</v>
      </c>
      <c r="I239" s="13">
        <v>0</v>
      </c>
      <c r="J239" s="13">
        <f>N239</f>
        <v>683105.48</v>
      </c>
      <c r="K239" s="13">
        <f>L239+N239</f>
        <v>683105.48</v>
      </c>
      <c r="L239" s="13">
        <v>0</v>
      </c>
      <c r="M239" s="13"/>
      <c r="N239" s="13">
        <v>683105.48</v>
      </c>
      <c r="O239" s="49">
        <f t="shared" si="137"/>
        <v>79.999985946535929</v>
      </c>
      <c r="P239" s="37">
        <v>0</v>
      </c>
      <c r="Q239" s="37"/>
      <c r="R239" s="37"/>
    </row>
    <row r="240" spans="1:18" s="1" customFormat="1" ht="61.5" hidden="1" customHeight="1">
      <c r="A240" s="72" t="s">
        <v>372</v>
      </c>
      <c r="B240" s="78" t="s">
        <v>236</v>
      </c>
      <c r="C240" s="28" t="s">
        <v>4</v>
      </c>
      <c r="D240" s="13">
        <f>E240+G240</f>
        <v>884323</v>
      </c>
      <c r="E240" s="13">
        <v>0</v>
      </c>
      <c r="F240" s="13"/>
      <c r="G240" s="13">
        <v>884323</v>
      </c>
      <c r="H240" s="13">
        <f t="shared" ref="H240:H242" si="144">I240+J240</f>
        <v>544744.59</v>
      </c>
      <c r="I240" s="13">
        <v>0</v>
      </c>
      <c r="J240" s="13">
        <f t="shared" ref="J240:J242" si="145">N240</f>
        <v>544744.59</v>
      </c>
      <c r="K240" s="13">
        <f t="shared" ref="K240:K242" si="146">L240+N240</f>
        <v>544744.59</v>
      </c>
      <c r="L240" s="13">
        <v>0</v>
      </c>
      <c r="M240" s="13"/>
      <c r="N240" s="13">
        <v>544744.59</v>
      </c>
      <c r="O240" s="49">
        <f t="shared" si="137"/>
        <v>61.600183417145097</v>
      </c>
      <c r="P240" s="37">
        <v>0</v>
      </c>
      <c r="Q240" s="37"/>
      <c r="R240" s="37"/>
    </row>
    <row r="241" spans="1:18" s="1" customFormat="1" ht="60.75" hidden="1" customHeight="1">
      <c r="A241" s="72" t="s">
        <v>373</v>
      </c>
      <c r="B241" s="78" t="s">
        <v>85</v>
      </c>
      <c r="C241" s="28" t="s">
        <v>4</v>
      </c>
      <c r="D241" s="13">
        <f>E241+G241</f>
        <v>276354</v>
      </c>
      <c r="E241" s="13">
        <v>0</v>
      </c>
      <c r="F241" s="13"/>
      <c r="G241" s="13">
        <v>276354</v>
      </c>
      <c r="H241" s="13">
        <f t="shared" si="144"/>
        <v>148752</v>
      </c>
      <c r="I241" s="13">
        <v>0</v>
      </c>
      <c r="J241" s="13">
        <f t="shared" si="145"/>
        <v>148752</v>
      </c>
      <c r="K241" s="13">
        <f t="shared" si="146"/>
        <v>148752</v>
      </c>
      <c r="L241" s="13">
        <v>0</v>
      </c>
      <c r="M241" s="13"/>
      <c r="N241" s="13">
        <v>148752</v>
      </c>
      <c r="O241" s="49">
        <f t="shared" si="137"/>
        <v>53.826613691135286</v>
      </c>
      <c r="P241" s="37">
        <v>0</v>
      </c>
      <c r="Q241" s="37"/>
      <c r="R241" s="37"/>
    </row>
    <row r="242" spans="1:18" s="1" customFormat="1" ht="79.5" hidden="1" customHeight="1">
      <c r="A242" s="72" t="s">
        <v>374</v>
      </c>
      <c r="B242" s="78" t="s">
        <v>86</v>
      </c>
      <c r="C242" s="28" t="s">
        <v>4</v>
      </c>
      <c r="D242" s="13">
        <f>E242+G242</f>
        <v>291890</v>
      </c>
      <c r="E242" s="13">
        <v>0</v>
      </c>
      <c r="F242" s="13"/>
      <c r="G242" s="13">
        <v>291890</v>
      </c>
      <c r="H242" s="13">
        <f t="shared" si="144"/>
        <v>291890</v>
      </c>
      <c r="I242" s="13">
        <v>0</v>
      </c>
      <c r="J242" s="13">
        <f t="shared" si="145"/>
        <v>291890</v>
      </c>
      <c r="K242" s="13">
        <f t="shared" si="146"/>
        <v>291890</v>
      </c>
      <c r="L242" s="13">
        <v>0</v>
      </c>
      <c r="M242" s="13"/>
      <c r="N242" s="13">
        <v>291890</v>
      </c>
      <c r="O242" s="49">
        <f t="shared" si="137"/>
        <v>100</v>
      </c>
      <c r="P242" s="37">
        <v>0</v>
      </c>
      <c r="Q242" s="37"/>
      <c r="R242" s="37"/>
    </row>
    <row r="243" spans="1:18" s="1" customFormat="1" ht="66" hidden="1" customHeight="1">
      <c r="A243" s="23" t="s">
        <v>375</v>
      </c>
      <c r="B243" s="99" t="s">
        <v>87</v>
      </c>
      <c r="C243" s="99"/>
      <c r="D243" s="20">
        <f>SUM(D244:D245)</f>
        <v>2091600</v>
      </c>
      <c r="E243" s="20">
        <f t="shared" ref="E243:N243" si="147">SUM(E244:E245)</f>
        <v>0</v>
      </c>
      <c r="F243" s="20"/>
      <c r="G243" s="20">
        <f t="shared" si="147"/>
        <v>2091600</v>
      </c>
      <c r="H243" s="20">
        <f t="shared" si="147"/>
        <v>1771075.6</v>
      </c>
      <c r="I243" s="20">
        <f t="shared" si="147"/>
        <v>0</v>
      </c>
      <c r="J243" s="20">
        <f t="shared" si="147"/>
        <v>1771075.6</v>
      </c>
      <c r="K243" s="20">
        <f t="shared" si="147"/>
        <v>1771075.6</v>
      </c>
      <c r="L243" s="20">
        <f t="shared" si="147"/>
        <v>0</v>
      </c>
      <c r="M243" s="20"/>
      <c r="N243" s="20">
        <f t="shared" si="147"/>
        <v>1771075.6</v>
      </c>
      <c r="O243" s="25">
        <f t="shared" si="137"/>
        <v>84.675635876840701</v>
      </c>
      <c r="P243" s="38">
        <v>0</v>
      </c>
      <c r="Q243" s="38"/>
      <c r="R243" s="38"/>
    </row>
    <row r="244" spans="1:18" s="1" customFormat="1" ht="43.5" hidden="1" customHeight="1">
      <c r="A244" s="100" t="s">
        <v>33</v>
      </c>
      <c r="B244" s="101" t="s">
        <v>88</v>
      </c>
      <c r="C244" s="26" t="s">
        <v>52</v>
      </c>
      <c r="D244" s="13">
        <f>E244+G244</f>
        <v>1000000</v>
      </c>
      <c r="E244" s="13">
        <v>0</v>
      </c>
      <c r="F244" s="13"/>
      <c r="G244" s="13">
        <v>1000000</v>
      </c>
      <c r="H244" s="13">
        <f>I244+J244</f>
        <v>1000000</v>
      </c>
      <c r="I244" s="13">
        <v>0</v>
      </c>
      <c r="J244" s="13">
        <f>N244</f>
        <v>1000000</v>
      </c>
      <c r="K244" s="13">
        <f>L244+N244</f>
        <v>1000000</v>
      </c>
      <c r="L244" s="13">
        <v>0</v>
      </c>
      <c r="M244" s="13"/>
      <c r="N244" s="13">
        <v>1000000</v>
      </c>
      <c r="O244" s="49">
        <f t="shared" si="137"/>
        <v>100</v>
      </c>
      <c r="P244" s="37">
        <v>0</v>
      </c>
      <c r="Q244" s="37"/>
      <c r="R244" s="37"/>
    </row>
    <row r="245" spans="1:18" s="1" customFormat="1" ht="41.25" hidden="1" customHeight="1">
      <c r="A245" s="100"/>
      <c r="B245" s="101"/>
      <c r="C245" s="26" t="s">
        <v>9</v>
      </c>
      <c r="D245" s="13">
        <f>E245+G245</f>
        <v>1091600</v>
      </c>
      <c r="E245" s="13">
        <v>0</v>
      </c>
      <c r="F245" s="13"/>
      <c r="G245" s="13">
        <v>1091600</v>
      </c>
      <c r="H245" s="13">
        <f t="shared" ref="H245" si="148">I245+J245</f>
        <v>771075.6</v>
      </c>
      <c r="I245" s="13">
        <v>0</v>
      </c>
      <c r="J245" s="13">
        <f t="shared" ref="J245" si="149">N245</f>
        <v>771075.6</v>
      </c>
      <c r="K245" s="13">
        <f t="shared" ref="K245" si="150">L245+N245</f>
        <v>771075.6</v>
      </c>
      <c r="L245" s="13">
        <v>0</v>
      </c>
      <c r="M245" s="13"/>
      <c r="N245" s="13">
        <v>771075.6</v>
      </c>
      <c r="O245" s="49">
        <f t="shared" si="137"/>
        <v>70.637193111029688</v>
      </c>
      <c r="P245" s="37">
        <v>0</v>
      </c>
      <c r="Q245" s="37"/>
      <c r="R245" s="37"/>
    </row>
    <row r="246" spans="1:18" s="1" customFormat="1" ht="48" hidden="1" customHeight="1">
      <c r="A246" s="23" t="s">
        <v>376</v>
      </c>
      <c r="B246" s="99" t="s">
        <v>89</v>
      </c>
      <c r="C246" s="99"/>
      <c r="D246" s="20">
        <f>D247+D253</f>
        <v>272584906</v>
      </c>
      <c r="E246" s="20">
        <f t="shared" ref="E246:N246" si="151">E247+E253</f>
        <v>2589000</v>
      </c>
      <c r="F246" s="20"/>
      <c r="G246" s="20">
        <f t="shared" si="151"/>
        <v>268833706</v>
      </c>
      <c r="H246" s="20">
        <f t="shared" si="151"/>
        <v>226839228.97</v>
      </c>
      <c r="I246" s="20">
        <f t="shared" si="151"/>
        <v>2589000</v>
      </c>
      <c r="J246" s="20">
        <f t="shared" si="151"/>
        <v>223088028.97</v>
      </c>
      <c r="K246" s="20">
        <f t="shared" si="151"/>
        <v>224438567.22</v>
      </c>
      <c r="L246" s="20">
        <f t="shared" si="151"/>
        <v>1350538.25</v>
      </c>
      <c r="M246" s="20"/>
      <c r="N246" s="20">
        <f t="shared" si="151"/>
        <v>223088028.97</v>
      </c>
      <c r="O246" s="25">
        <f t="shared" si="137"/>
        <v>82.337122224955479</v>
      </c>
      <c r="P246" s="38">
        <f>L246/E246*100</f>
        <v>52.164474700656626</v>
      </c>
      <c r="Q246" s="38"/>
      <c r="R246" s="38"/>
    </row>
    <row r="247" spans="1:18" s="1" customFormat="1" ht="53.25" hidden="1" customHeight="1">
      <c r="A247" s="23" t="s">
        <v>377</v>
      </c>
      <c r="B247" s="77" t="s">
        <v>229</v>
      </c>
      <c r="C247" s="77"/>
      <c r="D247" s="20">
        <f>SUM(D248:D252)</f>
        <v>265333706</v>
      </c>
      <c r="E247" s="20">
        <f t="shared" ref="E247:L247" si="152">SUM(E248:E252)</f>
        <v>0</v>
      </c>
      <c r="F247" s="20"/>
      <c r="G247" s="20">
        <f t="shared" si="152"/>
        <v>265333706</v>
      </c>
      <c r="H247" s="20">
        <f t="shared" si="152"/>
        <v>220313028.97</v>
      </c>
      <c r="I247" s="20">
        <f t="shared" si="152"/>
        <v>0</v>
      </c>
      <c r="J247" s="20">
        <f t="shared" si="152"/>
        <v>220313028.97</v>
      </c>
      <c r="K247" s="20">
        <f t="shared" si="152"/>
        <v>220313028.97</v>
      </c>
      <c r="L247" s="20">
        <f t="shared" si="152"/>
        <v>0</v>
      </c>
      <c r="M247" s="20"/>
      <c r="N247" s="20">
        <f>SUM(N248:N252)</f>
        <v>220313028.97</v>
      </c>
      <c r="O247" s="25">
        <f t="shared" si="137"/>
        <v>83.032431985855581</v>
      </c>
      <c r="P247" s="38">
        <v>0</v>
      </c>
      <c r="Q247" s="38"/>
      <c r="R247" s="38"/>
    </row>
    <row r="248" spans="1:18" s="1" customFormat="1" ht="63.6" hidden="1" customHeight="1">
      <c r="A248" s="72" t="s">
        <v>378</v>
      </c>
      <c r="B248" s="78" t="s">
        <v>90</v>
      </c>
      <c r="C248" s="26" t="s">
        <v>52</v>
      </c>
      <c r="D248" s="13">
        <f>E248+G248</f>
        <v>64022769</v>
      </c>
      <c r="E248" s="13">
        <v>0</v>
      </c>
      <c r="F248" s="13"/>
      <c r="G248" s="13">
        <v>64022769</v>
      </c>
      <c r="H248" s="13">
        <f>I248+J248</f>
        <v>51538702.310000002</v>
      </c>
      <c r="I248" s="13">
        <v>0</v>
      </c>
      <c r="J248" s="13">
        <f>N248</f>
        <v>51538702.310000002</v>
      </c>
      <c r="K248" s="13">
        <f>L248+N248</f>
        <v>51538702.310000002</v>
      </c>
      <c r="L248" s="13">
        <v>0</v>
      </c>
      <c r="M248" s="13"/>
      <c r="N248" s="13">
        <v>51538702.310000002</v>
      </c>
      <c r="O248" s="49">
        <f t="shared" si="137"/>
        <v>80.500583019144329</v>
      </c>
      <c r="P248" s="37">
        <v>0</v>
      </c>
      <c r="Q248" s="37"/>
      <c r="R248" s="37"/>
    </row>
    <row r="249" spans="1:18" s="1" customFormat="1" ht="64.5" hidden="1" customHeight="1">
      <c r="A249" s="72" t="s">
        <v>379</v>
      </c>
      <c r="B249" s="78" t="s">
        <v>91</v>
      </c>
      <c r="C249" s="26" t="s">
        <v>52</v>
      </c>
      <c r="D249" s="13">
        <f>E249+G249</f>
        <v>158179936</v>
      </c>
      <c r="E249" s="13">
        <v>0</v>
      </c>
      <c r="F249" s="13"/>
      <c r="G249" s="13">
        <v>158179936</v>
      </c>
      <c r="H249" s="13">
        <f t="shared" ref="H249:H252" si="153">I249+J249</f>
        <v>136911912.18000001</v>
      </c>
      <c r="I249" s="13">
        <v>0</v>
      </c>
      <c r="J249" s="13">
        <f t="shared" ref="J249:J252" si="154">N249</f>
        <v>136911912.18000001</v>
      </c>
      <c r="K249" s="13">
        <f t="shared" ref="K249:K252" si="155">L249+N249</f>
        <v>136911912.18000001</v>
      </c>
      <c r="L249" s="13">
        <v>0</v>
      </c>
      <c r="M249" s="13"/>
      <c r="N249" s="13">
        <v>136911912.18000001</v>
      </c>
      <c r="O249" s="49">
        <f t="shared" si="137"/>
        <v>86.554537599509459</v>
      </c>
      <c r="P249" s="37">
        <v>0</v>
      </c>
      <c r="Q249" s="37"/>
      <c r="R249" s="37"/>
    </row>
    <row r="250" spans="1:18" s="1" customFormat="1" ht="64.5" hidden="1" customHeight="1">
      <c r="A250" s="72" t="s">
        <v>380</v>
      </c>
      <c r="B250" s="78" t="s">
        <v>92</v>
      </c>
      <c r="C250" s="26" t="s">
        <v>52</v>
      </c>
      <c r="D250" s="13">
        <f>E250+G250</f>
        <v>38887242</v>
      </c>
      <c r="E250" s="13">
        <v>0</v>
      </c>
      <c r="F250" s="13"/>
      <c r="G250" s="13">
        <v>38887242</v>
      </c>
      <c r="H250" s="13">
        <f t="shared" si="153"/>
        <v>31862414.48</v>
      </c>
      <c r="I250" s="13">
        <v>0</v>
      </c>
      <c r="J250" s="13">
        <f t="shared" si="154"/>
        <v>31862414.48</v>
      </c>
      <c r="K250" s="13">
        <f t="shared" si="155"/>
        <v>31862414.48</v>
      </c>
      <c r="L250" s="13">
        <v>0</v>
      </c>
      <c r="M250" s="13"/>
      <c r="N250" s="13">
        <v>31862414.48</v>
      </c>
      <c r="O250" s="49">
        <f t="shared" si="137"/>
        <v>81.935392795405761</v>
      </c>
      <c r="P250" s="37">
        <v>0</v>
      </c>
      <c r="Q250" s="37"/>
      <c r="R250" s="37"/>
    </row>
    <row r="251" spans="1:18" s="1" customFormat="1" ht="44.25" hidden="1" customHeight="1">
      <c r="A251" s="72" t="s">
        <v>381</v>
      </c>
      <c r="B251" s="78" t="s">
        <v>239</v>
      </c>
      <c r="C251" s="26" t="s">
        <v>52</v>
      </c>
      <c r="D251" s="13">
        <f>E251+G251</f>
        <v>257271</v>
      </c>
      <c r="E251" s="13">
        <v>0</v>
      </c>
      <c r="F251" s="13"/>
      <c r="G251" s="13">
        <v>257271</v>
      </c>
      <c r="H251" s="13">
        <f t="shared" si="153"/>
        <v>0</v>
      </c>
      <c r="I251" s="13">
        <v>0</v>
      </c>
      <c r="J251" s="13">
        <f t="shared" si="154"/>
        <v>0</v>
      </c>
      <c r="K251" s="13">
        <f t="shared" si="155"/>
        <v>0</v>
      </c>
      <c r="L251" s="13">
        <v>0</v>
      </c>
      <c r="M251" s="13"/>
      <c r="N251" s="13">
        <v>0</v>
      </c>
      <c r="O251" s="49">
        <f t="shared" si="137"/>
        <v>0</v>
      </c>
      <c r="P251" s="37">
        <v>0</v>
      </c>
      <c r="Q251" s="37"/>
      <c r="R251" s="37"/>
    </row>
    <row r="252" spans="1:18" s="1" customFormat="1" ht="44.25" hidden="1" customHeight="1">
      <c r="A252" s="72" t="s">
        <v>384</v>
      </c>
      <c r="B252" s="78" t="s">
        <v>385</v>
      </c>
      <c r="C252" s="26" t="s">
        <v>52</v>
      </c>
      <c r="D252" s="13">
        <f>E252+G252</f>
        <v>3986488</v>
      </c>
      <c r="E252" s="13">
        <v>0</v>
      </c>
      <c r="F252" s="13"/>
      <c r="G252" s="13">
        <v>3986488</v>
      </c>
      <c r="H252" s="13">
        <f t="shared" si="153"/>
        <v>0</v>
      </c>
      <c r="I252" s="13">
        <v>0</v>
      </c>
      <c r="J252" s="13">
        <f t="shared" si="154"/>
        <v>0</v>
      </c>
      <c r="K252" s="13">
        <f t="shared" si="155"/>
        <v>0</v>
      </c>
      <c r="L252" s="13">
        <v>0</v>
      </c>
      <c r="M252" s="13"/>
      <c r="N252" s="13">
        <v>0</v>
      </c>
      <c r="O252" s="49">
        <f t="shared" si="137"/>
        <v>0</v>
      </c>
      <c r="P252" s="37">
        <v>0</v>
      </c>
      <c r="Q252" s="37"/>
      <c r="R252" s="37"/>
    </row>
    <row r="253" spans="1:18" s="2" customFormat="1" ht="48" hidden="1" customHeight="1">
      <c r="A253" s="23" t="s">
        <v>382</v>
      </c>
      <c r="B253" s="77" t="s">
        <v>230</v>
      </c>
      <c r="C253" s="74"/>
      <c r="D253" s="20">
        <f>D254+D255</f>
        <v>7251200</v>
      </c>
      <c r="E253" s="20">
        <f t="shared" ref="E253:N253" si="156">E254+E255</f>
        <v>2589000</v>
      </c>
      <c r="F253" s="20"/>
      <c r="G253" s="20">
        <f t="shared" si="156"/>
        <v>3500000</v>
      </c>
      <c r="H253" s="20">
        <f t="shared" si="156"/>
        <v>6526200</v>
      </c>
      <c r="I253" s="20">
        <f t="shared" si="156"/>
        <v>2589000</v>
      </c>
      <c r="J253" s="20">
        <f t="shared" si="156"/>
        <v>2775000</v>
      </c>
      <c r="K253" s="20">
        <f t="shared" si="156"/>
        <v>4125538.25</v>
      </c>
      <c r="L253" s="20">
        <f t="shared" si="156"/>
        <v>1350538.25</v>
      </c>
      <c r="M253" s="20"/>
      <c r="N253" s="20">
        <f t="shared" si="156"/>
        <v>2775000</v>
      </c>
      <c r="O253" s="25">
        <f t="shared" si="137"/>
        <v>56.89455883164166</v>
      </c>
      <c r="P253" s="38">
        <f>L253/E253*100</f>
        <v>52.164474700656626</v>
      </c>
      <c r="Q253" s="38"/>
      <c r="R253" s="38"/>
    </row>
    <row r="254" spans="1:18" s="1" customFormat="1" ht="58.5" hidden="1" customHeight="1">
      <c r="A254" s="72" t="s">
        <v>383</v>
      </c>
      <c r="B254" s="78" t="s">
        <v>93</v>
      </c>
      <c r="C254" s="26" t="s">
        <v>52</v>
      </c>
      <c r="D254" s="13">
        <f>E254+G254</f>
        <v>6089000</v>
      </c>
      <c r="E254" s="13">
        <v>2589000</v>
      </c>
      <c r="F254" s="13"/>
      <c r="G254" s="13">
        <v>3500000</v>
      </c>
      <c r="H254" s="13">
        <f>I254+J254</f>
        <v>5364000</v>
      </c>
      <c r="I254" s="13">
        <v>2589000</v>
      </c>
      <c r="J254" s="13">
        <f>N254</f>
        <v>2775000</v>
      </c>
      <c r="K254" s="13">
        <f>L254+N254</f>
        <v>4125538.25</v>
      </c>
      <c r="L254" s="13">
        <v>1350538.25</v>
      </c>
      <c r="M254" s="13"/>
      <c r="N254" s="13">
        <v>2775000</v>
      </c>
      <c r="O254" s="49">
        <f t="shared" si="137"/>
        <v>67.7539538512071</v>
      </c>
      <c r="P254" s="37">
        <f>L254/E254*100</f>
        <v>52.164474700656626</v>
      </c>
      <c r="Q254" s="37"/>
      <c r="R254" s="37"/>
    </row>
    <row r="255" spans="1:18" s="1" customFormat="1" ht="58.5" hidden="1" customHeight="1">
      <c r="A255" s="72" t="s">
        <v>440</v>
      </c>
      <c r="B255" s="78" t="s">
        <v>441</v>
      </c>
      <c r="C255" s="26" t="s">
        <v>52</v>
      </c>
      <c r="D255" s="13">
        <v>1162200</v>
      </c>
      <c r="E255" s="13">
        <v>0</v>
      </c>
      <c r="F255" s="13"/>
      <c r="G255" s="13">
        <v>0</v>
      </c>
      <c r="H255" s="13">
        <v>1162200</v>
      </c>
      <c r="I255" s="13">
        <v>0</v>
      </c>
      <c r="J255" s="13">
        <f>N255</f>
        <v>0</v>
      </c>
      <c r="K255" s="13">
        <v>0</v>
      </c>
      <c r="L255" s="13">
        <v>0</v>
      </c>
      <c r="M255" s="13"/>
      <c r="N255" s="13">
        <v>0</v>
      </c>
      <c r="O255" s="49">
        <f t="shared" si="137"/>
        <v>0</v>
      </c>
      <c r="P255" s="37">
        <v>0</v>
      </c>
      <c r="Q255" s="37"/>
      <c r="R255" s="37"/>
    </row>
    <row r="256" spans="1:18" s="2" customFormat="1" ht="69.75" hidden="1" customHeight="1">
      <c r="A256" s="23" t="s">
        <v>386</v>
      </c>
      <c r="B256" s="99" t="s">
        <v>98</v>
      </c>
      <c r="C256" s="99"/>
      <c r="D256" s="20">
        <f>SUM(D257:D258)</f>
        <v>35947245</v>
      </c>
      <c r="E256" s="20">
        <f t="shared" ref="E256:N256" si="157">SUM(E257:E258)</f>
        <v>35947245</v>
      </c>
      <c r="F256" s="20"/>
      <c r="G256" s="20">
        <f t="shared" si="157"/>
        <v>0</v>
      </c>
      <c r="H256" s="20">
        <f t="shared" si="157"/>
        <v>28852219</v>
      </c>
      <c r="I256" s="20">
        <f>SUM(I257:I258)</f>
        <v>28852219</v>
      </c>
      <c r="J256" s="20">
        <f t="shared" si="157"/>
        <v>0</v>
      </c>
      <c r="K256" s="20">
        <f t="shared" si="157"/>
        <v>28652154.77</v>
      </c>
      <c r="L256" s="20">
        <f t="shared" si="157"/>
        <v>28652154.77</v>
      </c>
      <c r="M256" s="20"/>
      <c r="N256" s="20">
        <f t="shared" si="157"/>
        <v>0</v>
      </c>
      <c r="O256" s="25">
        <f t="shared" si="137"/>
        <v>79.706121484414169</v>
      </c>
      <c r="P256" s="38">
        <f>L256/E256*100</f>
        <v>79.706121484414169</v>
      </c>
      <c r="Q256" s="38"/>
      <c r="R256" s="38"/>
    </row>
    <row r="257" spans="1:18" s="2" customFormat="1" ht="60" hidden="1" customHeight="1">
      <c r="A257" s="72" t="s">
        <v>387</v>
      </c>
      <c r="B257" s="78" t="s">
        <v>100</v>
      </c>
      <c r="C257" s="26" t="s">
        <v>52</v>
      </c>
      <c r="D257" s="13">
        <f>E257+G257</f>
        <v>35161445</v>
      </c>
      <c r="E257" s="13">
        <v>35161445</v>
      </c>
      <c r="F257" s="13"/>
      <c r="G257" s="13">
        <v>0</v>
      </c>
      <c r="H257" s="13">
        <f>I257+J257</f>
        <v>28066419</v>
      </c>
      <c r="I257" s="13">
        <v>28066419</v>
      </c>
      <c r="J257" s="13">
        <f>N257</f>
        <v>0</v>
      </c>
      <c r="K257" s="13">
        <f>L257+N257</f>
        <v>27871869.890000001</v>
      </c>
      <c r="L257" s="13">
        <v>27871869.890000001</v>
      </c>
      <c r="M257" s="13"/>
      <c r="N257" s="13">
        <v>0</v>
      </c>
      <c r="O257" s="49">
        <f t="shared" si="137"/>
        <v>79.268272080399427</v>
      </c>
      <c r="P257" s="37">
        <f>L257/E257*100</f>
        <v>79.268272080399427</v>
      </c>
      <c r="Q257" s="37"/>
      <c r="R257" s="37"/>
    </row>
    <row r="258" spans="1:18" s="2" customFormat="1" ht="34.5" hidden="1" customHeight="1">
      <c r="A258" s="72" t="s">
        <v>388</v>
      </c>
      <c r="B258" s="78" t="s">
        <v>99</v>
      </c>
      <c r="C258" s="26" t="s">
        <v>5</v>
      </c>
      <c r="D258" s="13">
        <f>E258+G258</f>
        <v>785800</v>
      </c>
      <c r="E258" s="13">
        <v>785800</v>
      </c>
      <c r="F258" s="13"/>
      <c r="G258" s="13">
        <v>0</v>
      </c>
      <c r="H258" s="13">
        <f>I258+J258</f>
        <v>785800</v>
      </c>
      <c r="I258" s="13">
        <v>785800</v>
      </c>
      <c r="J258" s="13">
        <f>N258</f>
        <v>0</v>
      </c>
      <c r="K258" s="13">
        <f>L258+N258</f>
        <v>780284.88</v>
      </c>
      <c r="L258" s="13">
        <v>780284.88</v>
      </c>
      <c r="M258" s="13"/>
      <c r="N258" s="13">
        <v>0</v>
      </c>
      <c r="O258" s="49">
        <f t="shared" si="137"/>
        <v>99.298152201578006</v>
      </c>
      <c r="P258" s="37">
        <f>L258/E258*100</f>
        <v>99.298152201578006</v>
      </c>
      <c r="Q258" s="37"/>
      <c r="R258" s="37"/>
    </row>
    <row r="259" spans="1:18" ht="28.5" hidden="1" customHeight="1">
      <c r="A259" s="109" t="s">
        <v>426</v>
      </c>
      <c r="B259" s="109"/>
      <c r="C259" s="109"/>
      <c r="D259" s="39">
        <f>D256+D246+D243+D238+D226+D222+D195</f>
        <v>369269550</v>
      </c>
      <c r="E259" s="39">
        <f t="shared" ref="E259:N259" si="158">E256+E246+E243+E238+E226+E222+E195</f>
        <v>41143645</v>
      </c>
      <c r="F259" s="39"/>
      <c r="G259" s="39">
        <f t="shared" si="158"/>
        <v>326963705</v>
      </c>
      <c r="H259" s="39">
        <f t="shared" si="158"/>
        <v>288060780.94</v>
      </c>
      <c r="I259" s="39">
        <f t="shared" si="158"/>
        <v>34145819</v>
      </c>
      <c r="J259" s="39">
        <f t="shared" si="158"/>
        <v>252752761.94</v>
      </c>
      <c r="K259" s="39">
        <f t="shared" si="158"/>
        <v>283060100.73999995</v>
      </c>
      <c r="L259" s="39">
        <f t="shared" si="158"/>
        <v>30307338.800000001</v>
      </c>
      <c r="M259" s="39"/>
      <c r="N259" s="39">
        <f t="shared" si="158"/>
        <v>252752761.94</v>
      </c>
      <c r="O259" s="25">
        <f t="shared" si="137"/>
        <v>76.654059545391689</v>
      </c>
      <c r="P259" s="38">
        <f>L259/E259*100</f>
        <v>73.662260113317629</v>
      </c>
      <c r="Q259" s="38"/>
      <c r="R259" s="38"/>
    </row>
    <row r="260" spans="1:18" ht="118.5" hidden="1" customHeight="1">
      <c r="A260" s="41" t="s">
        <v>427</v>
      </c>
      <c r="B260" s="97" t="s">
        <v>428</v>
      </c>
      <c r="C260" s="98"/>
      <c r="D260" s="39">
        <f>SUM(D261:D262)</f>
        <v>540000</v>
      </c>
      <c r="E260" s="39">
        <f t="shared" ref="E260:N260" si="159">SUM(E261:E262)</f>
        <v>0</v>
      </c>
      <c r="F260" s="39"/>
      <c r="G260" s="39">
        <f t="shared" si="159"/>
        <v>0</v>
      </c>
      <c r="H260" s="39">
        <f t="shared" si="159"/>
        <v>0</v>
      </c>
      <c r="I260" s="39">
        <f t="shared" si="159"/>
        <v>359928</v>
      </c>
      <c r="J260" s="39">
        <f t="shared" si="159"/>
        <v>0</v>
      </c>
      <c r="K260" s="39">
        <f t="shared" si="159"/>
        <v>342792</v>
      </c>
      <c r="L260" s="39">
        <f t="shared" si="159"/>
        <v>0</v>
      </c>
      <c r="M260" s="39"/>
      <c r="N260" s="39">
        <f t="shared" si="159"/>
        <v>0</v>
      </c>
      <c r="O260" s="25">
        <f t="shared" si="137"/>
        <v>63.480000000000004</v>
      </c>
      <c r="P260" s="38">
        <v>0</v>
      </c>
      <c r="Q260" s="38"/>
      <c r="R260" s="38"/>
    </row>
    <row r="261" spans="1:18" s="45" customFormat="1" ht="37.5" hidden="1">
      <c r="A261" s="40" t="s">
        <v>429</v>
      </c>
      <c r="B261" s="43" t="s">
        <v>75</v>
      </c>
      <c r="C261" s="44" t="s">
        <v>9</v>
      </c>
      <c r="D261" s="69">
        <v>180000</v>
      </c>
      <c r="E261" s="69">
        <v>0</v>
      </c>
      <c r="F261" s="69"/>
      <c r="G261" s="69">
        <v>0</v>
      </c>
      <c r="H261" s="69">
        <v>0</v>
      </c>
      <c r="I261" s="69">
        <v>179928</v>
      </c>
      <c r="J261" s="69">
        <v>0</v>
      </c>
      <c r="K261" s="46">
        <v>162792</v>
      </c>
      <c r="L261" s="46">
        <v>0</v>
      </c>
      <c r="M261" s="46"/>
      <c r="N261" s="46">
        <v>0</v>
      </c>
      <c r="O261" s="49">
        <f t="shared" si="137"/>
        <v>90.44</v>
      </c>
      <c r="P261" s="37">
        <v>0</v>
      </c>
      <c r="Q261" s="37"/>
      <c r="R261" s="37"/>
    </row>
    <row r="262" spans="1:18" ht="37.5" hidden="1">
      <c r="A262" s="40" t="s">
        <v>430</v>
      </c>
      <c r="B262" s="42" t="s">
        <v>76</v>
      </c>
      <c r="C262" s="44" t="s">
        <v>9</v>
      </c>
      <c r="D262" s="69">
        <v>360000</v>
      </c>
      <c r="E262" s="69">
        <v>0</v>
      </c>
      <c r="F262" s="69"/>
      <c r="G262" s="69">
        <v>0</v>
      </c>
      <c r="H262" s="69">
        <v>0</v>
      </c>
      <c r="I262" s="69">
        <v>180000</v>
      </c>
      <c r="J262" s="69">
        <v>0</v>
      </c>
      <c r="K262" s="69">
        <v>180000</v>
      </c>
      <c r="L262" s="69">
        <v>0</v>
      </c>
      <c r="M262" s="69"/>
      <c r="N262" s="69">
        <v>0</v>
      </c>
      <c r="O262" s="49">
        <f t="shared" si="137"/>
        <v>50</v>
      </c>
      <c r="P262" s="37">
        <v>0</v>
      </c>
      <c r="Q262" s="37"/>
      <c r="R262" s="37"/>
    </row>
    <row r="263" spans="1:18" ht="30" customHeight="1">
      <c r="A263" s="40" t="s">
        <v>453</v>
      </c>
      <c r="B263" s="91" t="s">
        <v>450</v>
      </c>
      <c r="C263" s="28" t="s">
        <v>7</v>
      </c>
      <c r="D263" s="69">
        <v>903400</v>
      </c>
      <c r="E263" s="13">
        <v>0</v>
      </c>
      <c r="F263" s="13">
        <v>0</v>
      </c>
      <c r="G263" s="69">
        <v>903400</v>
      </c>
      <c r="H263" s="96"/>
      <c r="I263" s="96"/>
      <c r="J263" s="96"/>
      <c r="K263" s="13">
        <v>903400</v>
      </c>
      <c r="L263" s="13">
        <v>0</v>
      </c>
      <c r="M263" s="13">
        <v>0</v>
      </c>
      <c r="N263" s="13">
        <v>903400</v>
      </c>
      <c r="O263" s="13">
        <v>100</v>
      </c>
      <c r="P263" s="13">
        <v>0</v>
      </c>
      <c r="Q263" s="13">
        <v>0</v>
      </c>
      <c r="R263" s="13">
        <v>100</v>
      </c>
    </row>
    <row r="264" spans="1:18">
      <c r="A264" s="6"/>
      <c r="B264" s="1"/>
      <c r="C264" s="1"/>
      <c r="D264" s="1"/>
      <c r="E264" s="1"/>
      <c r="F264" s="1"/>
      <c r="G264" s="1"/>
      <c r="H264" s="1"/>
      <c r="I264" s="1"/>
      <c r="J264" s="1"/>
    </row>
    <row r="265" spans="1:18">
      <c r="A265" s="6"/>
      <c r="B265" s="1"/>
      <c r="C265" s="1"/>
      <c r="D265" s="1"/>
      <c r="E265" s="1"/>
      <c r="F265" s="1"/>
      <c r="G265" s="1"/>
      <c r="H265" s="1"/>
      <c r="I265" s="1"/>
      <c r="J265" s="1"/>
    </row>
    <row r="266" spans="1:18">
      <c r="A266" s="6"/>
      <c r="B266" s="1"/>
      <c r="C266" s="1"/>
      <c r="D266" s="1"/>
      <c r="E266" s="1"/>
      <c r="F266" s="1"/>
      <c r="G266" s="1"/>
      <c r="H266" s="1"/>
      <c r="I266" s="1"/>
      <c r="J266" s="1"/>
    </row>
    <row r="267" spans="1:18">
      <c r="A267" s="6"/>
      <c r="B267" s="1"/>
      <c r="C267" s="1"/>
      <c r="D267" s="1"/>
      <c r="E267" s="1"/>
      <c r="F267" s="1"/>
      <c r="G267" s="1"/>
      <c r="H267" s="1"/>
      <c r="I267" s="1"/>
      <c r="J267" s="1"/>
    </row>
    <row r="268" spans="1:18">
      <c r="A268" s="6"/>
      <c r="B268" s="1"/>
      <c r="C268" s="1"/>
      <c r="D268" s="1"/>
      <c r="E268" s="1"/>
      <c r="F268" s="1"/>
      <c r="G268" s="1"/>
      <c r="H268" s="1"/>
      <c r="I268" s="1"/>
      <c r="J268" s="1"/>
    </row>
    <row r="269" spans="1:18">
      <c r="A269" s="6"/>
      <c r="B269" s="1"/>
      <c r="C269" s="1"/>
      <c r="D269" s="1"/>
      <c r="E269" s="1"/>
      <c r="F269" s="1"/>
      <c r="G269" s="1"/>
      <c r="H269" s="1"/>
      <c r="I269" s="1"/>
      <c r="J269" s="1"/>
    </row>
    <row r="270" spans="1:18">
      <c r="A270" s="6"/>
      <c r="B270" s="1"/>
      <c r="C270" s="1"/>
      <c r="D270" s="1"/>
      <c r="E270" s="1"/>
      <c r="F270" s="1"/>
      <c r="G270" s="1"/>
      <c r="H270" s="1"/>
      <c r="I270" s="1"/>
      <c r="J270" s="1"/>
    </row>
    <row r="271" spans="1:18">
      <c r="A271" s="6"/>
      <c r="B271" s="1"/>
      <c r="C271" s="1"/>
      <c r="D271" s="1"/>
      <c r="E271" s="1"/>
      <c r="F271" s="1"/>
      <c r="G271" s="1"/>
      <c r="H271" s="1"/>
      <c r="I271" s="1"/>
      <c r="J271" s="1"/>
    </row>
    <row r="272" spans="1:18">
      <c r="A272" s="6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6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6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6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6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6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6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6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6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6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6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6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6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6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6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6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6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6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6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6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6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6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6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6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6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6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6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6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6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6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6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6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6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6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6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6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6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6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6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6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6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6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6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6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6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6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6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6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6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6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6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6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6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6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6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6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6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6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6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6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6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6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6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6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6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6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6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6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6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6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6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6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6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6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6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6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6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6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6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6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6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6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6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6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6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6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6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6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6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6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6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6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6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6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6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6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6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6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6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6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6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6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6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6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6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6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6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6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6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6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6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6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6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6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6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6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6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6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6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6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6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6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6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6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6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6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6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6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6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6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6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6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6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6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6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6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6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6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6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6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6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6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6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6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6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6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6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6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6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6"/>
      <c r="B421" s="1"/>
      <c r="C421" s="1"/>
      <c r="D421" s="1"/>
      <c r="E421" s="1"/>
      <c r="F421" s="1"/>
      <c r="G421" s="1"/>
      <c r="H421" s="1"/>
      <c r="I421" s="1"/>
      <c r="J421" s="1"/>
    </row>
  </sheetData>
  <mergeCells count="51">
    <mergeCell ref="B94:C94"/>
    <mergeCell ref="B99:B100"/>
    <mergeCell ref="A99:A100"/>
    <mergeCell ref="B88:C88"/>
    <mergeCell ref="A130:A136"/>
    <mergeCell ref="A110:R110"/>
    <mergeCell ref="A123:R123"/>
    <mergeCell ref="B111:C111"/>
    <mergeCell ref="B124:C124"/>
    <mergeCell ref="B49:C49"/>
    <mergeCell ref="A93:O93"/>
    <mergeCell ref="B69:C69"/>
    <mergeCell ref="A87:O87"/>
    <mergeCell ref="A67:C67"/>
    <mergeCell ref="A68:R68"/>
    <mergeCell ref="A6:R6"/>
    <mergeCell ref="A5:C5"/>
    <mergeCell ref="A1:R1"/>
    <mergeCell ref="A2:A3"/>
    <mergeCell ref="C2:C3"/>
    <mergeCell ref="D2:G2"/>
    <mergeCell ref="H2:J2"/>
    <mergeCell ref="K2:N2"/>
    <mergeCell ref="O2:R2"/>
    <mergeCell ref="B7:C7"/>
    <mergeCell ref="B30:B31"/>
    <mergeCell ref="A30:A31"/>
    <mergeCell ref="B34:B39"/>
    <mergeCell ref="A34:A39"/>
    <mergeCell ref="A173:R173"/>
    <mergeCell ref="A138:A147"/>
    <mergeCell ref="A259:C259"/>
    <mergeCell ref="A223:A225"/>
    <mergeCell ref="B223:B225"/>
    <mergeCell ref="B222:C222"/>
    <mergeCell ref="B195:C195"/>
    <mergeCell ref="A218:A221"/>
    <mergeCell ref="B218:B221"/>
    <mergeCell ref="B174:C174"/>
    <mergeCell ref="A183:A189"/>
    <mergeCell ref="A194:R194"/>
    <mergeCell ref="B260:C260"/>
    <mergeCell ref="B256:C256"/>
    <mergeCell ref="A244:A245"/>
    <mergeCell ref="B244:B245"/>
    <mergeCell ref="B226:C226"/>
    <mergeCell ref="A231:A237"/>
    <mergeCell ref="B231:B237"/>
    <mergeCell ref="B238:C238"/>
    <mergeCell ref="B246:C246"/>
    <mergeCell ref="B243:C243"/>
  </mergeCells>
  <pageMargins left="0" right="0" top="0.39370078740157483" bottom="0" header="0.31496062992125984" footer="0.31496062992125984"/>
  <pageSetup paperSize="9" scale="55" fitToHeight="17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8"/>
  <sheetViews>
    <sheetView zoomScale="64" zoomScaleNormal="64" workbookViewId="0">
      <selection activeCell="D21" sqref="D21"/>
    </sheetView>
  </sheetViews>
  <sheetFormatPr defaultRowHeight="18.75"/>
  <cols>
    <col min="1" max="1" width="9.140625" style="60"/>
    <col min="2" max="2" width="35.28515625" style="60" customWidth="1"/>
    <col min="3" max="3" width="18.140625" style="60" customWidth="1"/>
    <col min="4" max="4" width="23.28515625" style="60" customWidth="1"/>
    <col min="5" max="5" width="25" style="60" customWidth="1"/>
    <col min="6" max="6" width="20.140625" style="60" customWidth="1"/>
    <col min="7" max="7" width="28.28515625" style="60" customWidth="1"/>
    <col min="8" max="8" width="16" style="60" hidden="1" customWidth="1"/>
    <col min="9" max="9" width="22" style="60" customWidth="1"/>
    <col min="10" max="11" width="20.140625" style="60" hidden="1" customWidth="1"/>
    <col min="12" max="12" width="28" style="60" hidden="1" customWidth="1"/>
    <col min="13" max="16384" width="9.140625" style="60"/>
  </cols>
  <sheetData>
    <row r="1" spans="1:12" ht="19.5" thickBot="1">
      <c r="A1" s="140" t="s">
        <v>47</v>
      </c>
      <c r="B1" s="141"/>
      <c r="C1" s="141"/>
      <c r="D1" s="141"/>
      <c r="E1" s="141"/>
      <c r="F1" s="141"/>
      <c r="G1" s="141"/>
      <c r="H1" s="141"/>
      <c r="I1" s="141"/>
      <c r="J1" s="5"/>
      <c r="K1" s="5"/>
      <c r="L1" s="5"/>
    </row>
    <row r="2" spans="1:12" ht="18.75" customHeight="1">
      <c r="A2" s="142" t="s">
        <v>1</v>
      </c>
      <c r="B2" s="58" t="s">
        <v>2</v>
      </c>
      <c r="C2" s="144" t="s">
        <v>105</v>
      </c>
      <c r="D2" s="145" t="s">
        <v>435</v>
      </c>
      <c r="E2" s="145" t="s">
        <v>256</v>
      </c>
      <c r="F2" s="145" t="s">
        <v>257</v>
      </c>
      <c r="G2" s="145" t="s">
        <v>248</v>
      </c>
      <c r="H2" s="145" t="s">
        <v>241</v>
      </c>
      <c r="I2" s="145" t="s">
        <v>35</v>
      </c>
      <c r="J2" s="145" t="s">
        <v>250</v>
      </c>
      <c r="K2" s="145" t="s">
        <v>251</v>
      </c>
      <c r="L2" s="145" t="s">
        <v>249</v>
      </c>
    </row>
    <row r="3" spans="1:12" ht="83.25" customHeight="1">
      <c r="A3" s="143"/>
      <c r="B3" s="19" t="s">
        <v>3</v>
      </c>
      <c r="C3" s="125"/>
      <c r="D3" s="146"/>
      <c r="E3" s="146"/>
      <c r="F3" s="146"/>
      <c r="G3" s="146"/>
      <c r="H3" s="146"/>
      <c r="I3" s="146"/>
      <c r="J3" s="146"/>
      <c r="K3" s="146"/>
      <c r="L3" s="146"/>
    </row>
    <row r="4" spans="1:12">
      <c r="A4" s="59" t="s">
        <v>13</v>
      </c>
      <c r="B4" s="47">
        <v>2</v>
      </c>
      <c r="C4" s="48">
        <v>3</v>
      </c>
      <c r="D4" s="48">
        <v>4</v>
      </c>
      <c r="E4" s="47">
        <v>4.71428571428571</v>
      </c>
      <c r="F4" s="47">
        <v>8</v>
      </c>
      <c r="G4" s="48">
        <v>9</v>
      </c>
      <c r="H4" s="48">
        <v>10</v>
      </c>
      <c r="I4" s="48">
        <v>11</v>
      </c>
      <c r="J4" s="48">
        <v>12</v>
      </c>
      <c r="K4" s="48">
        <v>13</v>
      </c>
      <c r="L4" s="48">
        <v>14</v>
      </c>
    </row>
    <row r="5" spans="1:12" ht="40.5" customHeight="1">
      <c r="A5" s="147" t="s">
        <v>252</v>
      </c>
      <c r="B5" s="148"/>
      <c r="C5" s="148"/>
      <c r="D5" s="148"/>
      <c r="E5" s="148"/>
      <c r="F5" s="148"/>
      <c r="G5" s="148"/>
      <c r="H5" s="148"/>
      <c r="I5" s="148"/>
      <c r="J5" s="149"/>
      <c r="K5" s="149"/>
      <c r="L5" s="150"/>
    </row>
    <row r="6" spans="1:12" ht="187.5">
      <c r="A6" s="57" t="s">
        <v>13</v>
      </c>
      <c r="B6" s="10" t="s">
        <v>253</v>
      </c>
      <c r="C6" s="11" t="s">
        <v>254</v>
      </c>
      <c r="D6" s="12">
        <v>12295000</v>
      </c>
      <c r="E6" s="12">
        <v>6567500</v>
      </c>
      <c r="F6" s="12">
        <v>5727500</v>
      </c>
      <c r="G6" s="12">
        <v>6429249.2599999998</v>
      </c>
      <c r="H6" s="13">
        <f>G6/E6*100</f>
        <v>97.8949259231062</v>
      </c>
      <c r="I6" s="14">
        <f>G6/D6*100</f>
        <v>52.291575925172829</v>
      </c>
      <c r="J6" s="16"/>
      <c r="K6" s="14">
        <f>J6/E6*100</f>
        <v>0</v>
      </c>
      <c r="L6" s="16"/>
    </row>
    <row r="7" spans="1:12" ht="27" customHeight="1">
      <c r="A7" s="10"/>
      <c r="B7" s="10" t="s">
        <v>6</v>
      </c>
      <c r="C7" s="10"/>
      <c r="D7" s="17">
        <f t="shared" ref="D7:I8" si="0">D6</f>
        <v>12295000</v>
      </c>
      <c r="E7" s="17">
        <f t="shared" si="0"/>
        <v>6567500</v>
      </c>
      <c r="F7" s="17">
        <f t="shared" si="0"/>
        <v>5727500</v>
      </c>
      <c r="G7" s="17">
        <f t="shared" si="0"/>
        <v>6429249.2599999998</v>
      </c>
      <c r="H7" s="17">
        <f t="shared" si="0"/>
        <v>97.8949259231062</v>
      </c>
      <c r="I7" s="17">
        <f t="shared" si="0"/>
        <v>52.291575925172829</v>
      </c>
      <c r="J7" s="17"/>
      <c r="K7" s="17">
        <f t="shared" ref="K7:K8" si="1">J7/E7*100</f>
        <v>0</v>
      </c>
      <c r="L7" s="17"/>
    </row>
    <row r="8" spans="1:12" ht="27" customHeight="1">
      <c r="A8" s="10"/>
      <c r="B8" s="15" t="s">
        <v>255</v>
      </c>
      <c r="C8" s="15"/>
      <c r="D8" s="18">
        <f t="shared" si="0"/>
        <v>12295000</v>
      </c>
      <c r="E8" s="18">
        <f t="shared" si="0"/>
        <v>6567500</v>
      </c>
      <c r="F8" s="18">
        <f t="shared" si="0"/>
        <v>5727500</v>
      </c>
      <c r="G8" s="18">
        <f t="shared" si="0"/>
        <v>6429249.2599999998</v>
      </c>
      <c r="H8" s="18">
        <f t="shared" si="0"/>
        <v>97.8949259231062</v>
      </c>
      <c r="I8" s="18">
        <f t="shared" si="0"/>
        <v>52.291575925172829</v>
      </c>
      <c r="J8" s="18"/>
      <c r="K8" s="18">
        <f t="shared" si="1"/>
        <v>0</v>
      </c>
      <c r="L8" s="18"/>
    </row>
  </sheetData>
  <mergeCells count="13">
    <mergeCell ref="A5:L5"/>
    <mergeCell ref="H2:H3"/>
    <mergeCell ref="I2:I3"/>
    <mergeCell ref="J2:J3"/>
    <mergeCell ref="K2:K3"/>
    <mergeCell ref="L2:L3"/>
    <mergeCell ref="A1:I1"/>
    <mergeCell ref="A2:A3"/>
    <mergeCell ref="C2:C3"/>
    <mergeCell ref="D2:D3"/>
    <mergeCell ref="E2:E3"/>
    <mergeCell ref="F2:F3"/>
    <mergeCell ref="G2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муниципальные</vt:lpstr>
      <vt:lpstr>ведомственные</vt:lpstr>
      <vt:lpstr>муниципальные!Заголовки_для_печати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AntonovaAA</cp:lastModifiedBy>
  <cp:lastPrinted>2018-11-06T08:09:13Z</cp:lastPrinted>
  <dcterms:created xsi:type="dcterms:W3CDTF">2012-05-22T08:33:39Z</dcterms:created>
  <dcterms:modified xsi:type="dcterms:W3CDTF">2018-11-06T08:09:16Z</dcterms:modified>
</cp:coreProperties>
</file>