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муниципальные!$A$4:$AI$129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муниципальные!$A$1:$AI$265</definedName>
  </definedNames>
  <calcPr calcId="145621"/>
</workbook>
</file>

<file path=xl/calcChain.xml><?xml version="1.0" encoding="utf-8"?>
<calcChain xmlns="http://schemas.openxmlformats.org/spreadsheetml/2006/main">
  <c r="H12" i="33" l="1"/>
  <c r="X7" i="33"/>
  <c r="I22" i="33" l="1"/>
  <c r="J22" i="33"/>
  <c r="K22" i="33"/>
  <c r="M22" i="33"/>
  <c r="N22" i="33"/>
  <c r="O22" i="33"/>
  <c r="Q22" i="33"/>
  <c r="R22" i="33"/>
  <c r="S22" i="33"/>
  <c r="U22" i="33"/>
  <c r="V22" i="33"/>
  <c r="W22" i="33"/>
  <c r="Y22" i="33"/>
  <c r="Z22" i="33"/>
  <c r="AA22" i="33"/>
  <c r="G19" i="33"/>
  <c r="I19" i="33"/>
  <c r="J19" i="33"/>
  <c r="K19" i="33"/>
  <c r="M19" i="33"/>
  <c r="N19" i="33"/>
  <c r="O19" i="33"/>
  <c r="Q19" i="33"/>
  <c r="R19" i="33"/>
  <c r="S19" i="33"/>
  <c r="U19" i="33"/>
  <c r="V19" i="33"/>
  <c r="W19" i="33"/>
  <c r="Y19" i="33"/>
  <c r="Z19" i="33"/>
  <c r="AA19" i="33"/>
  <c r="X26" i="33"/>
  <c r="H26" i="33"/>
  <c r="D26" i="33"/>
  <c r="G14" i="33"/>
  <c r="E14" i="33"/>
  <c r="AF26" i="33" l="1"/>
  <c r="X89" i="33"/>
  <c r="X56" i="33"/>
  <c r="X55" i="33"/>
  <c r="X54" i="33"/>
  <c r="H55" i="33"/>
  <c r="H54" i="33"/>
  <c r="D55" i="33"/>
  <c r="D54" i="33"/>
  <c r="E53" i="33"/>
  <c r="F53" i="33"/>
  <c r="G53" i="33"/>
  <c r="I53" i="33"/>
  <c r="J53" i="33"/>
  <c r="K53" i="33"/>
  <c r="Y53" i="33"/>
  <c r="Z53" i="33"/>
  <c r="AA53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X34" i="33"/>
  <c r="E32" i="33"/>
  <c r="E31" i="33" s="1"/>
  <c r="F32" i="33"/>
  <c r="I32" i="33"/>
  <c r="I31" i="33" s="1"/>
  <c r="J32" i="33"/>
  <c r="J31" i="33" s="1"/>
  <c r="K32" i="33"/>
  <c r="M32" i="33"/>
  <c r="N32" i="33"/>
  <c r="N31" i="33" s="1"/>
  <c r="O32" i="33"/>
  <c r="O31" i="33" s="1"/>
  <c r="P32" i="33"/>
  <c r="P31" i="33" s="1"/>
  <c r="Q32" i="33"/>
  <c r="Q31" i="33" s="1"/>
  <c r="R32" i="33"/>
  <c r="R31" i="33" s="1"/>
  <c r="S32" i="33"/>
  <c r="S31" i="33" s="1"/>
  <c r="T32" i="33"/>
  <c r="T31" i="33" s="1"/>
  <c r="U32" i="33"/>
  <c r="U31" i="33" s="1"/>
  <c r="V32" i="33"/>
  <c r="V31" i="33" s="1"/>
  <c r="W32" i="33"/>
  <c r="W31" i="33" s="1"/>
  <c r="Y32" i="33"/>
  <c r="Y31" i="33" s="1"/>
  <c r="Z32" i="33"/>
  <c r="Z31" i="33" s="1"/>
  <c r="AA32" i="33"/>
  <c r="AA31" i="33" s="1"/>
  <c r="F31" i="33"/>
  <c r="K31" i="33"/>
  <c r="M31" i="33"/>
  <c r="D7" i="33"/>
  <c r="H7" i="33"/>
  <c r="L7" i="33"/>
  <c r="P7" i="33"/>
  <c r="T7" i="33"/>
  <c r="H53" i="33" l="1"/>
  <c r="X53" i="33"/>
  <c r="D53" i="33"/>
  <c r="G34" i="33" l="1"/>
  <c r="D34" i="33" s="1"/>
  <c r="H34" i="33"/>
  <c r="L51" i="33"/>
  <c r="P51" i="33"/>
  <c r="T51" i="33"/>
  <c r="X51" i="33"/>
  <c r="E51" i="33"/>
  <c r="F51" i="33"/>
  <c r="H51" i="33"/>
  <c r="L54" i="33"/>
  <c r="L53" i="33" s="1"/>
  <c r="M54" i="33"/>
  <c r="M53" i="33" s="1"/>
  <c r="N54" i="33"/>
  <c r="N53" i="33" s="1"/>
  <c r="O54" i="33"/>
  <c r="O53" i="33" s="1"/>
  <c r="P54" i="33"/>
  <c r="P53" i="33" s="1"/>
  <c r="Q54" i="33"/>
  <c r="Q53" i="33" s="1"/>
  <c r="R54" i="33"/>
  <c r="R53" i="33" s="1"/>
  <c r="S54" i="33"/>
  <c r="S53" i="33" s="1"/>
  <c r="T54" i="33"/>
  <c r="T53" i="33" s="1"/>
  <c r="U54" i="33"/>
  <c r="U53" i="33" s="1"/>
  <c r="V54" i="33"/>
  <c r="V53" i="33" s="1"/>
  <c r="W54" i="33"/>
  <c r="W53" i="33" s="1"/>
  <c r="M55" i="33"/>
  <c r="N55" i="33"/>
  <c r="O55" i="33"/>
  <c r="Q55" i="33"/>
  <c r="R55" i="33"/>
  <c r="S55" i="33"/>
  <c r="U55" i="33"/>
  <c r="V55" i="33"/>
  <c r="W55" i="33"/>
  <c r="E56" i="33"/>
  <c r="F56" i="33"/>
  <c r="G56" i="33"/>
  <c r="H56" i="33"/>
  <c r="L56" i="33"/>
  <c r="P56" i="33"/>
  <c r="T56" i="33"/>
  <c r="L55" i="33"/>
  <c r="T55" i="33"/>
  <c r="X43" i="33"/>
  <c r="R93" i="33"/>
  <c r="L89" i="33"/>
  <c r="E89" i="33"/>
  <c r="AG89" i="33" s="1"/>
  <c r="F89" i="33"/>
  <c r="G89" i="33"/>
  <c r="AI89" i="33" s="1"/>
  <c r="H89" i="33"/>
  <c r="D89" i="33" s="1"/>
  <c r="AF89" i="33" s="1"/>
  <c r="I80" i="33"/>
  <c r="J80" i="33"/>
  <c r="K80" i="33"/>
  <c r="M80" i="33"/>
  <c r="N80" i="33"/>
  <c r="O80" i="33"/>
  <c r="Q80" i="33"/>
  <c r="R80" i="33"/>
  <c r="S80" i="33"/>
  <c r="U80" i="33"/>
  <c r="V80" i="33"/>
  <c r="W80" i="33"/>
  <c r="Y80" i="33"/>
  <c r="Z80" i="33"/>
  <c r="AA80" i="33"/>
  <c r="T85" i="33"/>
  <c r="P85" i="33"/>
  <c r="L85" i="33"/>
  <c r="E85" i="33"/>
  <c r="F85" i="33"/>
  <c r="G85" i="33"/>
  <c r="H85" i="33"/>
  <c r="H83" i="33"/>
  <c r="E83" i="33"/>
  <c r="F83" i="33"/>
  <c r="G83" i="33"/>
  <c r="T83" i="33"/>
  <c r="P83" i="33"/>
  <c r="W75" i="33"/>
  <c r="D51" i="33" l="1"/>
  <c r="P55" i="33"/>
  <c r="D56" i="33"/>
  <c r="D85" i="33"/>
  <c r="D83" i="33"/>
  <c r="I69" i="33" l="1"/>
  <c r="J69" i="33"/>
  <c r="K69" i="33"/>
  <c r="M69" i="33"/>
  <c r="N69" i="33"/>
  <c r="O69" i="33"/>
  <c r="Q69" i="33"/>
  <c r="R69" i="33"/>
  <c r="S69" i="33"/>
  <c r="U69" i="33"/>
  <c r="V69" i="33"/>
  <c r="W69" i="33"/>
  <c r="Y69" i="33"/>
  <c r="Z69" i="33"/>
  <c r="AA69" i="33"/>
  <c r="T71" i="33"/>
  <c r="T70" i="33"/>
  <c r="P71" i="33"/>
  <c r="P70" i="33"/>
  <c r="L71" i="33"/>
  <c r="L70" i="33"/>
  <c r="F71" i="33"/>
  <c r="E71" i="33"/>
  <c r="F70" i="33"/>
  <c r="E70" i="33"/>
  <c r="H71" i="33"/>
  <c r="H70" i="33"/>
  <c r="I65" i="33"/>
  <c r="J65" i="33"/>
  <c r="K65" i="33"/>
  <c r="M65" i="33"/>
  <c r="N65" i="33"/>
  <c r="O65" i="33"/>
  <c r="Q65" i="33"/>
  <c r="R65" i="33"/>
  <c r="S65" i="33"/>
  <c r="U65" i="33"/>
  <c r="V65" i="33"/>
  <c r="W65" i="33"/>
  <c r="Y65" i="33"/>
  <c r="Z65" i="33"/>
  <c r="AA65" i="33"/>
  <c r="T68" i="33"/>
  <c r="P68" i="33"/>
  <c r="E68" i="33"/>
  <c r="F68" i="33"/>
  <c r="G68" i="33"/>
  <c r="E67" i="33"/>
  <c r="F67" i="33"/>
  <c r="G67" i="33"/>
  <c r="T67" i="33"/>
  <c r="P67" i="33"/>
  <c r="L67" i="33"/>
  <c r="L68" i="33"/>
  <c r="T66" i="33"/>
  <c r="T65" i="33" s="1"/>
  <c r="P66" i="33"/>
  <c r="P65" i="33" s="1"/>
  <c r="L66" i="33"/>
  <c r="G66" i="33"/>
  <c r="F66" i="33"/>
  <c r="E66" i="33"/>
  <c r="H68" i="33"/>
  <c r="H67" i="33"/>
  <c r="H66" i="33"/>
  <c r="I60" i="33"/>
  <c r="J60" i="33"/>
  <c r="K60" i="33"/>
  <c r="M60" i="33"/>
  <c r="N60" i="33"/>
  <c r="O60" i="33"/>
  <c r="Q60" i="33"/>
  <c r="R60" i="33"/>
  <c r="S60" i="33"/>
  <c r="U60" i="33"/>
  <c r="V60" i="33"/>
  <c r="W60" i="33"/>
  <c r="Y60" i="33"/>
  <c r="Z60" i="33"/>
  <c r="AA60" i="33"/>
  <c r="E63" i="33"/>
  <c r="F63" i="33"/>
  <c r="E64" i="33"/>
  <c r="F64" i="33"/>
  <c r="G64" i="33"/>
  <c r="X63" i="33"/>
  <c r="T63" i="33"/>
  <c r="P63" i="33"/>
  <c r="L63" i="33"/>
  <c r="G63" i="33"/>
  <c r="H63" i="33"/>
  <c r="E61" i="33"/>
  <c r="F61" i="33"/>
  <c r="E62" i="33"/>
  <c r="F62" i="33"/>
  <c r="G62" i="33"/>
  <c r="G61" i="33"/>
  <c r="T64" i="33"/>
  <c r="T62" i="33"/>
  <c r="T61" i="33"/>
  <c r="P64" i="33"/>
  <c r="P62" i="33"/>
  <c r="P61" i="33"/>
  <c r="L64" i="33"/>
  <c r="L62" i="33"/>
  <c r="L61" i="33"/>
  <c r="H64" i="33"/>
  <c r="H62" i="33"/>
  <c r="H61" i="33"/>
  <c r="I57" i="33"/>
  <c r="J57" i="33"/>
  <c r="K57" i="33"/>
  <c r="M57" i="33"/>
  <c r="N57" i="33"/>
  <c r="O57" i="33"/>
  <c r="Q57" i="33"/>
  <c r="R57" i="33"/>
  <c r="S57" i="33"/>
  <c r="U57" i="33"/>
  <c r="V57" i="33"/>
  <c r="W57" i="33"/>
  <c r="Y57" i="33"/>
  <c r="Z57" i="33"/>
  <c r="AA57" i="33"/>
  <c r="E58" i="33"/>
  <c r="F58" i="33"/>
  <c r="E59" i="33"/>
  <c r="F59" i="33"/>
  <c r="G59" i="33"/>
  <c r="G58" i="33"/>
  <c r="T59" i="33"/>
  <c r="T58" i="33"/>
  <c r="P59" i="33"/>
  <c r="P58" i="33"/>
  <c r="L59" i="33"/>
  <c r="L58" i="33"/>
  <c r="H59" i="33"/>
  <c r="H58" i="33"/>
  <c r="I40" i="33"/>
  <c r="J40" i="33"/>
  <c r="K40" i="33"/>
  <c r="M40" i="33"/>
  <c r="N40" i="33"/>
  <c r="O40" i="33"/>
  <c r="Q40" i="33"/>
  <c r="R40" i="33"/>
  <c r="S40" i="33"/>
  <c r="U40" i="33"/>
  <c r="V40" i="33"/>
  <c r="W40" i="33"/>
  <c r="Y40" i="33"/>
  <c r="Z40" i="33"/>
  <c r="AA40" i="33"/>
  <c r="T43" i="33"/>
  <c r="P43" i="33"/>
  <c r="L43" i="33"/>
  <c r="E42" i="33"/>
  <c r="F42" i="33"/>
  <c r="E43" i="33"/>
  <c r="F43" i="33"/>
  <c r="G43" i="33"/>
  <c r="H43" i="33"/>
  <c r="T50" i="33"/>
  <c r="P50" i="33"/>
  <c r="L50" i="33"/>
  <c r="H50" i="33"/>
  <c r="E49" i="33"/>
  <c r="F49" i="33"/>
  <c r="E50" i="33"/>
  <c r="F50" i="33"/>
  <c r="G50" i="33"/>
  <c r="E52" i="33"/>
  <c r="AG52" i="33" s="1"/>
  <c r="F52" i="33"/>
  <c r="T52" i="33"/>
  <c r="P52" i="33"/>
  <c r="L52" i="33"/>
  <c r="H52" i="33"/>
  <c r="G52" i="33"/>
  <c r="F48" i="33"/>
  <c r="G49" i="33"/>
  <c r="T49" i="33"/>
  <c r="P49" i="33"/>
  <c r="H49" i="33"/>
  <c r="L49" i="33"/>
  <c r="T48" i="33"/>
  <c r="P48" i="33"/>
  <c r="L48" i="33"/>
  <c r="E47" i="33"/>
  <c r="F47" i="33"/>
  <c r="G48" i="33"/>
  <c r="H48" i="33"/>
  <c r="T47" i="33"/>
  <c r="P47" i="33"/>
  <c r="L47" i="33"/>
  <c r="E46" i="33"/>
  <c r="F46" i="33"/>
  <c r="G47" i="33"/>
  <c r="H47" i="33"/>
  <c r="T46" i="33"/>
  <c r="P46" i="33"/>
  <c r="L46" i="33"/>
  <c r="F45" i="33"/>
  <c r="G46" i="33"/>
  <c r="H46" i="33"/>
  <c r="G45" i="33"/>
  <c r="H45" i="33"/>
  <c r="L45" i="33"/>
  <c r="P45" i="33"/>
  <c r="T45" i="33"/>
  <c r="T44" i="33"/>
  <c r="P44" i="33"/>
  <c r="L44" i="33"/>
  <c r="G44" i="33"/>
  <c r="F44" i="33"/>
  <c r="E44" i="33"/>
  <c r="H44" i="33"/>
  <c r="T42" i="33"/>
  <c r="P42" i="33"/>
  <c r="L42" i="33"/>
  <c r="H42" i="33"/>
  <c r="T37" i="33"/>
  <c r="T36" i="33" s="1"/>
  <c r="P37" i="33"/>
  <c r="P36" i="33" s="1"/>
  <c r="I36" i="33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E37" i="33"/>
  <c r="F37" i="33"/>
  <c r="G33" i="33"/>
  <c r="G35" i="33"/>
  <c r="G36" i="33"/>
  <c r="L33" i="33"/>
  <c r="L35" i="33"/>
  <c r="L37" i="33"/>
  <c r="L36" i="33" s="1"/>
  <c r="H33" i="33"/>
  <c r="H35" i="33"/>
  <c r="H37" i="33"/>
  <c r="H36" i="33" s="1"/>
  <c r="I27" i="33"/>
  <c r="J27" i="33"/>
  <c r="K27" i="33"/>
  <c r="M27" i="33"/>
  <c r="N27" i="33"/>
  <c r="O27" i="33"/>
  <c r="Q27" i="33"/>
  <c r="R27" i="33"/>
  <c r="S27" i="33"/>
  <c r="U27" i="33"/>
  <c r="V27" i="33"/>
  <c r="W27" i="33"/>
  <c r="Y27" i="33"/>
  <c r="Z27" i="33"/>
  <c r="AA27" i="33"/>
  <c r="F30" i="33"/>
  <c r="F28" i="33"/>
  <c r="F29" i="33"/>
  <c r="T30" i="33"/>
  <c r="T29" i="33"/>
  <c r="T28" i="33"/>
  <c r="P30" i="33"/>
  <c r="P29" i="33"/>
  <c r="P28" i="33"/>
  <c r="L30" i="33"/>
  <c r="L29" i="33"/>
  <c r="L28" i="33"/>
  <c r="H30" i="33"/>
  <c r="H29" i="33"/>
  <c r="H28" i="33"/>
  <c r="G25" i="33"/>
  <c r="G22" i="33" s="1"/>
  <c r="F25" i="33"/>
  <c r="E25" i="33"/>
  <c r="F24" i="33"/>
  <c r="E23" i="33"/>
  <c r="E22" i="33" s="1"/>
  <c r="F23" i="33"/>
  <c r="F22" i="33" s="1"/>
  <c r="T25" i="33"/>
  <c r="T24" i="33"/>
  <c r="T23" i="33"/>
  <c r="T22" i="33" s="1"/>
  <c r="P25" i="33"/>
  <c r="P24" i="33"/>
  <c r="P23" i="33"/>
  <c r="L25" i="33"/>
  <c r="L24" i="33"/>
  <c r="L23" i="33"/>
  <c r="L22" i="33" s="1"/>
  <c r="H25" i="33"/>
  <c r="H24" i="33"/>
  <c r="H23" i="33"/>
  <c r="E20" i="33"/>
  <c r="E19" i="33" s="1"/>
  <c r="F20" i="33"/>
  <c r="F21" i="33"/>
  <c r="T21" i="33"/>
  <c r="T20" i="33"/>
  <c r="T19" i="33" s="1"/>
  <c r="P21" i="33"/>
  <c r="P20" i="33"/>
  <c r="P19" i="33" s="1"/>
  <c r="L21" i="33"/>
  <c r="L20" i="33"/>
  <c r="L19" i="33" s="1"/>
  <c r="H21" i="33"/>
  <c r="H20" i="33"/>
  <c r="H19" i="33" s="1"/>
  <c r="I15" i="33"/>
  <c r="J15" i="33"/>
  <c r="K15" i="33"/>
  <c r="M15" i="33"/>
  <c r="N15" i="33"/>
  <c r="O15" i="33"/>
  <c r="Q15" i="33"/>
  <c r="R15" i="33"/>
  <c r="S15" i="33"/>
  <c r="U15" i="33"/>
  <c r="V15" i="33"/>
  <c r="W15" i="33"/>
  <c r="Y15" i="33"/>
  <c r="Z15" i="33"/>
  <c r="AA15" i="33"/>
  <c r="F18" i="33"/>
  <c r="G18" i="33"/>
  <c r="AI18" i="33" s="1"/>
  <c r="E16" i="33"/>
  <c r="D16" i="33" s="1"/>
  <c r="F16" i="33"/>
  <c r="F17" i="33"/>
  <c r="T18" i="33"/>
  <c r="T17" i="33"/>
  <c r="T16" i="33"/>
  <c r="P18" i="33"/>
  <c r="P17" i="33"/>
  <c r="P16" i="33"/>
  <c r="L18" i="33"/>
  <c r="L17" i="33"/>
  <c r="L16" i="33"/>
  <c r="H18" i="33"/>
  <c r="H17" i="33"/>
  <c r="H16" i="33"/>
  <c r="I11" i="33"/>
  <c r="J11" i="33"/>
  <c r="K11" i="33"/>
  <c r="M11" i="33"/>
  <c r="N11" i="33"/>
  <c r="O11" i="33"/>
  <c r="Q11" i="33"/>
  <c r="R11" i="33"/>
  <c r="S11" i="33"/>
  <c r="U11" i="33"/>
  <c r="V11" i="33"/>
  <c r="W11" i="33"/>
  <c r="Y11" i="33"/>
  <c r="Z11" i="33"/>
  <c r="AA11" i="33"/>
  <c r="F14" i="33"/>
  <c r="F13" i="33"/>
  <c r="E12" i="33"/>
  <c r="F12" i="33"/>
  <c r="T13" i="33"/>
  <c r="T14" i="33"/>
  <c r="T12" i="33"/>
  <c r="P14" i="33"/>
  <c r="P13" i="33"/>
  <c r="P12" i="33"/>
  <c r="L14" i="33"/>
  <c r="L13" i="33"/>
  <c r="L12" i="33"/>
  <c r="H14" i="33"/>
  <c r="H13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T10" i="33"/>
  <c r="P10" i="33"/>
  <c r="L10" i="33"/>
  <c r="F9" i="33"/>
  <c r="F10" i="33"/>
  <c r="H10" i="33"/>
  <c r="E8" i="33"/>
  <c r="F8" i="33"/>
  <c r="G8" i="33"/>
  <c r="T8" i="33"/>
  <c r="T9" i="33"/>
  <c r="P8" i="33"/>
  <c r="P9" i="33"/>
  <c r="L8" i="33"/>
  <c r="L9" i="33"/>
  <c r="H8" i="33"/>
  <c r="H9" i="33"/>
  <c r="W74" i="33"/>
  <c r="I86" i="33"/>
  <c r="J86" i="33"/>
  <c r="K86" i="33"/>
  <c r="M86" i="33"/>
  <c r="N86" i="33"/>
  <c r="O86" i="33"/>
  <c r="Q86" i="33"/>
  <c r="R86" i="33"/>
  <c r="S86" i="33"/>
  <c r="U86" i="33"/>
  <c r="V86" i="33"/>
  <c r="W86" i="33"/>
  <c r="Y86" i="33"/>
  <c r="Z86" i="33"/>
  <c r="AA86" i="33"/>
  <c r="I74" i="33"/>
  <c r="J74" i="33"/>
  <c r="K74" i="33"/>
  <c r="M74" i="33"/>
  <c r="N74" i="33"/>
  <c r="O74" i="33"/>
  <c r="Q74" i="33"/>
  <c r="R74" i="33"/>
  <c r="S74" i="33"/>
  <c r="U74" i="33"/>
  <c r="V74" i="33"/>
  <c r="Y74" i="33"/>
  <c r="Z74" i="33"/>
  <c r="AA74" i="33"/>
  <c r="E92" i="33"/>
  <c r="T93" i="33"/>
  <c r="T92" i="33"/>
  <c r="P93" i="33"/>
  <c r="P92" i="33"/>
  <c r="L93" i="33"/>
  <c r="L92" i="33"/>
  <c r="H93" i="33"/>
  <c r="H92" i="33"/>
  <c r="I91" i="33"/>
  <c r="J91" i="33"/>
  <c r="K91" i="33"/>
  <c r="M91" i="33"/>
  <c r="N91" i="33"/>
  <c r="O91" i="33"/>
  <c r="Q91" i="33"/>
  <c r="R91" i="33"/>
  <c r="S91" i="33"/>
  <c r="U91" i="33"/>
  <c r="V91" i="33"/>
  <c r="W91" i="33"/>
  <c r="Y91" i="33"/>
  <c r="Z91" i="33"/>
  <c r="AA91" i="33"/>
  <c r="X93" i="33"/>
  <c r="G93" i="33"/>
  <c r="F93" i="33"/>
  <c r="E93" i="33"/>
  <c r="G92" i="33"/>
  <c r="F92" i="33"/>
  <c r="G87" i="33"/>
  <c r="E90" i="33"/>
  <c r="F90" i="33"/>
  <c r="G90" i="33"/>
  <c r="L90" i="33"/>
  <c r="P90" i="33"/>
  <c r="T90" i="33"/>
  <c r="F88" i="33"/>
  <c r="G88" i="33"/>
  <c r="T88" i="33"/>
  <c r="P88" i="33"/>
  <c r="H88" i="33"/>
  <c r="L88" i="33"/>
  <c r="E87" i="33"/>
  <c r="F87" i="33"/>
  <c r="H87" i="33"/>
  <c r="H86" i="33" s="1"/>
  <c r="L87" i="33"/>
  <c r="T87" i="33"/>
  <c r="P87" i="33"/>
  <c r="G84" i="33"/>
  <c r="F84" i="33"/>
  <c r="E84" i="33"/>
  <c r="E82" i="33"/>
  <c r="F82" i="33"/>
  <c r="L84" i="33"/>
  <c r="H84" i="33"/>
  <c r="T84" i="33"/>
  <c r="P84" i="33"/>
  <c r="G82" i="33"/>
  <c r="L82" i="33"/>
  <c r="P82" i="33"/>
  <c r="T82" i="33"/>
  <c r="X82" i="33"/>
  <c r="H82" i="33"/>
  <c r="E81" i="33"/>
  <c r="F81" i="33"/>
  <c r="G81" i="33"/>
  <c r="H81" i="33"/>
  <c r="H80" i="33" s="1"/>
  <c r="L81" i="33"/>
  <c r="P81" i="33"/>
  <c r="T81" i="33"/>
  <c r="X81" i="33"/>
  <c r="E76" i="33"/>
  <c r="F76" i="33"/>
  <c r="E77" i="33"/>
  <c r="F77" i="33"/>
  <c r="E78" i="33"/>
  <c r="F78" i="33"/>
  <c r="G78" i="33"/>
  <c r="T76" i="33"/>
  <c r="T77" i="33"/>
  <c r="T78" i="33"/>
  <c r="P76" i="33"/>
  <c r="P77" i="33"/>
  <c r="P78" i="33"/>
  <c r="L76" i="33"/>
  <c r="L77" i="33"/>
  <c r="L78" i="33"/>
  <c r="H76" i="33"/>
  <c r="H77" i="33"/>
  <c r="H78" i="33"/>
  <c r="T75" i="33"/>
  <c r="P75" i="33"/>
  <c r="F75" i="33"/>
  <c r="L75" i="33"/>
  <c r="H75" i="33"/>
  <c r="E105" i="33"/>
  <c r="F105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Z105" i="33"/>
  <c r="AA105" i="33"/>
  <c r="I110" i="33"/>
  <c r="J110" i="33"/>
  <c r="K110" i="33"/>
  <c r="M110" i="33"/>
  <c r="N110" i="33"/>
  <c r="O110" i="33"/>
  <c r="Q110" i="33"/>
  <c r="R110" i="33"/>
  <c r="S110" i="33"/>
  <c r="U110" i="33"/>
  <c r="V110" i="33"/>
  <c r="W110" i="33"/>
  <c r="Y110" i="33"/>
  <c r="Z110" i="33"/>
  <c r="AA110" i="33"/>
  <c r="I120" i="33"/>
  <c r="J120" i="33"/>
  <c r="K120" i="33"/>
  <c r="M120" i="33"/>
  <c r="N120" i="33"/>
  <c r="O120" i="33"/>
  <c r="Q120" i="33"/>
  <c r="R120" i="33"/>
  <c r="S120" i="33"/>
  <c r="U120" i="33"/>
  <c r="V120" i="33"/>
  <c r="W120" i="33"/>
  <c r="Y120" i="33"/>
  <c r="Z120" i="33"/>
  <c r="AA120" i="33"/>
  <c r="T121" i="33"/>
  <c r="P121" i="33"/>
  <c r="T122" i="33"/>
  <c r="P122" i="33"/>
  <c r="L122" i="33"/>
  <c r="L121" i="33"/>
  <c r="H122" i="33"/>
  <c r="H121" i="33"/>
  <c r="G122" i="33"/>
  <c r="F122" i="33"/>
  <c r="E122" i="33"/>
  <c r="G121" i="33"/>
  <c r="F121" i="33"/>
  <c r="E121" i="33"/>
  <c r="I118" i="33"/>
  <c r="J118" i="33"/>
  <c r="K118" i="33"/>
  <c r="M118" i="33"/>
  <c r="N118" i="33"/>
  <c r="O118" i="33"/>
  <c r="Q118" i="33"/>
  <c r="R118" i="33"/>
  <c r="S118" i="33"/>
  <c r="U118" i="33"/>
  <c r="V118" i="33"/>
  <c r="W118" i="33"/>
  <c r="Y118" i="33"/>
  <c r="Z118" i="33"/>
  <c r="AA118" i="33"/>
  <c r="G119" i="33"/>
  <c r="G118" i="33" s="1"/>
  <c r="F119" i="33"/>
  <c r="F118" i="33" s="1"/>
  <c r="E119" i="33"/>
  <c r="E118" i="33" s="1"/>
  <c r="T119" i="33"/>
  <c r="T118" i="33" s="1"/>
  <c r="P119" i="33"/>
  <c r="P118" i="33" s="1"/>
  <c r="H119" i="33"/>
  <c r="H118" i="33" s="1"/>
  <c r="L119" i="33"/>
  <c r="L118" i="33" s="1"/>
  <c r="F117" i="33"/>
  <c r="G117" i="33"/>
  <c r="E116" i="33"/>
  <c r="E117" i="33"/>
  <c r="F113" i="33"/>
  <c r="G113" i="33"/>
  <c r="F114" i="33"/>
  <c r="G114" i="33"/>
  <c r="F115" i="33"/>
  <c r="G115" i="33"/>
  <c r="F116" i="33"/>
  <c r="G116" i="33"/>
  <c r="T117" i="33"/>
  <c r="P117" i="33"/>
  <c r="L117" i="33"/>
  <c r="H117" i="33"/>
  <c r="T116" i="33"/>
  <c r="P116" i="33"/>
  <c r="L116" i="33"/>
  <c r="H116" i="33"/>
  <c r="T115" i="33"/>
  <c r="P115" i="33"/>
  <c r="L115" i="33"/>
  <c r="E115" i="33"/>
  <c r="H115" i="33"/>
  <c r="T114" i="33"/>
  <c r="P114" i="33"/>
  <c r="L114" i="33"/>
  <c r="H114" i="33"/>
  <c r="E114" i="33"/>
  <c r="E113" i="33"/>
  <c r="T113" i="33"/>
  <c r="P113" i="33"/>
  <c r="L113" i="33"/>
  <c r="H113" i="33"/>
  <c r="T112" i="33"/>
  <c r="P112" i="33"/>
  <c r="H112" i="33"/>
  <c r="F111" i="33"/>
  <c r="G111" i="33"/>
  <c r="F112" i="33"/>
  <c r="G112" i="33"/>
  <c r="E112" i="33"/>
  <c r="L112" i="33"/>
  <c r="T111" i="33"/>
  <c r="P111" i="33"/>
  <c r="L111" i="33"/>
  <c r="H111" i="33"/>
  <c r="E111" i="33"/>
  <c r="T109" i="33"/>
  <c r="P109" i="33"/>
  <c r="T108" i="33"/>
  <c r="P108" i="33"/>
  <c r="T107" i="33"/>
  <c r="P107" i="33"/>
  <c r="G107" i="33"/>
  <c r="G108" i="33"/>
  <c r="G109" i="33"/>
  <c r="G106" i="33"/>
  <c r="T106" i="33"/>
  <c r="T105" i="33" s="1"/>
  <c r="P106" i="33"/>
  <c r="P105" i="33" s="1"/>
  <c r="L109" i="33"/>
  <c r="L108" i="33"/>
  <c r="L107" i="33"/>
  <c r="L106" i="33"/>
  <c r="H107" i="33"/>
  <c r="H108" i="33"/>
  <c r="H109" i="33"/>
  <c r="H106" i="33"/>
  <c r="I96" i="33"/>
  <c r="J96" i="33"/>
  <c r="K96" i="33"/>
  <c r="M96" i="33"/>
  <c r="N96" i="33"/>
  <c r="O96" i="33"/>
  <c r="Q96" i="33"/>
  <c r="R96" i="33"/>
  <c r="S96" i="33"/>
  <c r="U96" i="33"/>
  <c r="V96" i="33"/>
  <c r="W96" i="33"/>
  <c r="E97" i="33"/>
  <c r="F97" i="33"/>
  <c r="E98" i="33"/>
  <c r="F98" i="33"/>
  <c r="G98" i="33"/>
  <c r="G97" i="33"/>
  <c r="P97" i="33"/>
  <c r="T97" i="33"/>
  <c r="L97" i="33"/>
  <c r="H97" i="33"/>
  <c r="T98" i="33"/>
  <c r="P98" i="33"/>
  <c r="L98" i="33"/>
  <c r="H98" i="33"/>
  <c r="E99" i="33"/>
  <c r="F99" i="33"/>
  <c r="I99" i="33"/>
  <c r="J99" i="33"/>
  <c r="K99" i="33"/>
  <c r="M99" i="33"/>
  <c r="N99" i="33"/>
  <c r="O99" i="33"/>
  <c r="Q99" i="33"/>
  <c r="R99" i="33"/>
  <c r="S99" i="33"/>
  <c r="U99" i="33"/>
  <c r="V99" i="33"/>
  <c r="W99" i="33"/>
  <c r="Y99" i="33"/>
  <c r="Z99" i="33"/>
  <c r="AA99" i="33"/>
  <c r="T100" i="33"/>
  <c r="T99" i="33" s="1"/>
  <c r="P100" i="33"/>
  <c r="P99" i="33" s="1"/>
  <c r="L100" i="33"/>
  <c r="L99" i="33" s="1"/>
  <c r="H100" i="33"/>
  <c r="H99" i="33" s="1"/>
  <c r="G100" i="33"/>
  <c r="G99" i="33" s="1"/>
  <c r="E101" i="33"/>
  <c r="F101" i="33"/>
  <c r="I101" i="33"/>
  <c r="J101" i="33"/>
  <c r="K101" i="33"/>
  <c r="M101" i="33"/>
  <c r="N101" i="33"/>
  <c r="O101" i="33"/>
  <c r="Q101" i="33"/>
  <c r="R101" i="33"/>
  <c r="S101" i="33"/>
  <c r="U101" i="33"/>
  <c r="V101" i="33"/>
  <c r="W101" i="33"/>
  <c r="G103" i="33"/>
  <c r="G102" i="33"/>
  <c r="T103" i="33"/>
  <c r="T102" i="33"/>
  <c r="P103" i="33"/>
  <c r="P102" i="33"/>
  <c r="L103" i="33"/>
  <c r="L102" i="33"/>
  <c r="H102" i="33"/>
  <c r="H103" i="33"/>
  <c r="E125" i="33"/>
  <c r="U128" i="33"/>
  <c r="U127" i="33" s="1"/>
  <c r="F127" i="33"/>
  <c r="G127" i="33"/>
  <c r="I127" i="33"/>
  <c r="J127" i="33"/>
  <c r="K127" i="33"/>
  <c r="M127" i="33"/>
  <c r="N127" i="33"/>
  <c r="O127" i="33"/>
  <c r="Q127" i="33"/>
  <c r="R127" i="33"/>
  <c r="S127" i="33"/>
  <c r="V127" i="33"/>
  <c r="W127" i="33"/>
  <c r="Y127" i="33"/>
  <c r="Z127" i="33"/>
  <c r="AA127" i="33"/>
  <c r="E129" i="33"/>
  <c r="D129" i="33" s="1"/>
  <c r="P128" i="33"/>
  <c r="L128" i="33"/>
  <c r="H128" i="33"/>
  <c r="T129" i="33"/>
  <c r="L129" i="33"/>
  <c r="H129" i="33"/>
  <c r="P129" i="33"/>
  <c r="T126" i="33"/>
  <c r="T125" i="33" s="1"/>
  <c r="P126" i="33"/>
  <c r="P125" i="33" s="1"/>
  <c r="L126" i="33"/>
  <c r="L125" i="33" s="1"/>
  <c r="H126" i="33"/>
  <c r="H125" i="33" s="1"/>
  <c r="F125" i="33"/>
  <c r="F124" i="33" s="1"/>
  <c r="G125" i="33"/>
  <c r="I125" i="33"/>
  <c r="I124" i="33" s="1"/>
  <c r="J125" i="33"/>
  <c r="K125" i="33"/>
  <c r="K124" i="33" s="1"/>
  <c r="M125" i="33"/>
  <c r="N125" i="33"/>
  <c r="N124" i="33" s="1"/>
  <c r="O125" i="33"/>
  <c r="Q125" i="33"/>
  <c r="Q124" i="33" s="1"/>
  <c r="R125" i="33"/>
  <c r="S125" i="33"/>
  <c r="S124" i="33" s="1"/>
  <c r="U125" i="33"/>
  <c r="V125" i="33"/>
  <c r="W125" i="33"/>
  <c r="Y125" i="33"/>
  <c r="Z125" i="33"/>
  <c r="AA125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P86" i="33" l="1"/>
  <c r="F19" i="33"/>
  <c r="H22" i="33"/>
  <c r="P22" i="33"/>
  <c r="T86" i="33"/>
  <c r="F6" i="33"/>
  <c r="D10" i="33"/>
  <c r="D20" i="33"/>
  <c r="L32" i="33"/>
  <c r="L31" i="33" s="1"/>
  <c r="L41" i="33"/>
  <c r="L40" i="33" s="1"/>
  <c r="T41" i="33"/>
  <c r="D44" i="33"/>
  <c r="D48" i="33"/>
  <c r="D52" i="33"/>
  <c r="Z39" i="33"/>
  <c r="W39" i="33"/>
  <c r="U39" i="33"/>
  <c r="R39" i="33"/>
  <c r="O39" i="33"/>
  <c r="J39" i="33"/>
  <c r="E6" i="33"/>
  <c r="D8" i="33"/>
  <c r="F11" i="33"/>
  <c r="D13" i="33"/>
  <c r="D14" i="33"/>
  <c r="D18" i="33"/>
  <c r="H32" i="33"/>
  <c r="H31" i="33" s="1"/>
  <c r="G32" i="33"/>
  <c r="G31" i="33" s="1"/>
  <c r="E36" i="33"/>
  <c r="D37" i="33"/>
  <c r="D36" i="33" s="1"/>
  <c r="H41" i="33"/>
  <c r="H40" i="33" s="1"/>
  <c r="P41" i="33"/>
  <c r="P40" i="33" s="1"/>
  <c r="D45" i="33"/>
  <c r="D47" i="33"/>
  <c r="D50" i="33"/>
  <c r="D49" i="33"/>
  <c r="G41" i="33"/>
  <c r="D43" i="33"/>
  <c r="E41" i="33"/>
  <c r="D42" i="33"/>
  <c r="D9" i="33"/>
  <c r="E11" i="33"/>
  <c r="D12" i="33"/>
  <c r="D17" i="33"/>
  <c r="D46" i="33"/>
  <c r="F41" i="33"/>
  <c r="D21" i="33"/>
  <c r="V5" i="33"/>
  <c r="V4" i="33" s="1"/>
  <c r="S5" i="33"/>
  <c r="S4" i="33" s="1"/>
  <c r="N5" i="33"/>
  <c r="N4" i="33" s="1"/>
  <c r="K5" i="33"/>
  <c r="K4" i="33" s="1"/>
  <c r="I5" i="33"/>
  <c r="I4" i="33" s="1"/>
  <c r="Q5" i="33"/>
  <c r="Q4" i="33" s="1"/>
  <c r="W5" i="33"/>
  <c r="W4" i="33" s="1"/>
  <c r="U5" i="33"/>
  <c r="U4" i="33" s="1"/>
  <c r="R5" i="33"/>
  <c r="R4" i="33" s="1"/>
  <c r="O5" i="33"/>
  <c r="O4" i="33" s="1"/>
  <c r="M5" i="33"/>
  <c r="M4" i="33" s="1"/>
  <c r="J5" i="33"/>
  <c r="J4" i="33" s="1"/>
  <c r="F80" i="33"/>
  <c r="AA39" i="33"/>
  <c r="Y39" i="33"/>
  <c r="V39" i="33"/>
  <c r="S39" i="33"/>
  <c r="Q39" i="33"/>
  <c r="N39" i="33"/>
  <c r="K39" i="33"/>
  <c r="I39" i="33"/>
  <c r="M39" i="33"/>
  <c r="T80" i="33"/>
  <c r="L80" i="33"/>
  <c r="G80" i="33"/>
  <c r="E80" i="33"/>
  <c r="P80" i="33"/>
  <c r="P79" i="33" s="1"/>
  <c r="H60" i="33"/>
  <c r="P60" i="33"/>
  <c r="D64" i="33"/>
  <c r="F65" i="33"/>
  <c r="L65" i="33"/>
  <c r="E69" i="33"/>
  <c r="G69" i="33"/>
  <c r="L7" i="38"/>
  <c r="H69" i="33"/>
  <c r="H91" i="33"/>
  <c r="P91" i="33"/>
  <c r="T91" i="33"/>
  <c r="Z79" i="33"/>
  <c r="Z73" i="33" s="1"/>
  <c r="W79" i="33"/>
  <c r="U79" i="33"/>
  <c r="U73" i="33" s="1"/>
  <c r="R79" i="33"/>
  <c r="R73" i="33" s="1"/>
  <c r="O79" i="33"/>
  <c r="O73" i="33" s="1"/>
  <c r="M79" i="33"/>
  <c r="M73" i="33" s="1"/>
  <c r="J79" i="33"/>
  <c r="J73" i="33" s="1"/>
  <c r="AA124" i="33"/>
  <c r="Y124" i="33"/>
  <c r="V124" i="33"/>
  <c r="AA79" i="33"/>
  <c r="AA73" i="33" s="1"/>
  <c r="Y79" i="33"/>
  <c r="Y73" i="33" s="1"/>
  <c r="V79" i="33"/>
  <c r="V73" i="33" s="1"/>
  <c r="S79" i="33"/>
  <c r="S73" i="33" s="1"/>
  <c r="Q79" i="33"/>
  <c r="Q73" i="33" s="1"/>
  <c r="N79" i="33"/>
  <c r="N73" i="33" s="1"/>
  <c r="K79" i="33"/>
  <c r="K73" i="33" s="1"/>
  <c r="I79" i="33"/>
  <c r="I73" i="33" s="1"/>
  <c r="R124" i="33"/>
  <c r="O124" i="33"/>
  <c r="M124" i="33"/>
  <c r="J124" i="33"/>
  <c r="G124" i="33"/>
  <c r="T128" i="33"/>
  <c r="T127" i="33" s="1"/>
  <c r="T124" i="33" s="1"/>
  <c r="L15" i="33"/>
  <c r="Z124" i="33"/>
  <c r="W124" i="33"/>
  <c r="E120" i="33"/>
  <c r="G120" i="33"/>
  <c r="H120" i="33"/>
  <c r="D92" i="33"/>
  <c r="D67" i="33"/>
  <c r="H6" i="33"/>
  <c r="P6" i="33"/>
  <c r="G6" i="33"/>
  <c r="G60" i="33"/>
  <c r="E65" i="33"/>
  <c r="G65" i="33"/>
  <c r="E128" i="33"/>
  <c r="E127" i="33" s="1"/>
  <c r="E124" i="33" s="1"/>
  <c r="E110" i="33"/>
  <c r="L6" i="33"/>
  <c r="T6" i="33"/>
  <c r="H57" i="33"/>
  <c r="L57" i="33"/>
  <c r="P57" i="33"/>
  <c r="H105" i="33"/>
  <c r="L105" i="33"/>
  <c r="T110" i="33"/>
  <c r="E74" i="33"/>
  <c r="H65" i="33"/>
  <c r="L69" i="33"/>
  <c r="P69" i="33"/>
  <c r="T69" i="33"/>
  <c r="G40" i="33"/>
  <c r="T57" i="33"/>
  <c r="G57" i="33"/>
  <c r="F69" i="33"/>
  <c r="G105" i="33"/>
  <c r="L110" i="33"/>
  <c r="D82" i="33"/>
  <c r="E86" i="33"/>
  <c r="F57" i="33"/>
  <c r="F60" i="33"/>
  <c r="E57" i="33"/>
  <c r="L60" i="33"/>
  <c r="T60" i="33"/>
  <c r="E60" i="33"/>
  <c r="D68" i="33"/>
  <c r="D63" i="33"/>
  <c r="G91" i="33"/>
  <c r="L11" i="33"/>
  <c r="P11" i="33"/>
  <c r="H110" i="33"/>
  <c r="P110" i="33"/>
  <c r="L74" i="33"/>
  <c r="L86" i="33"/>
  <c r="E27" i="33"/>
  <c r="T40" i="33"/>
  <c r="E40" i="33"/>
  <c r="F40" i="33"/>
  <c r="T15" i="33"/>
  <c r="L27" i="33"/>
  <c r="T27" i="33"/>
  <c r="F27" i="33"/>
  <c r="L120" i="33"/>
  <c r="H79" i="33"/>
  <c r="H27" i="33"/>
  <c r="P27" i="33"/>
  <c r="G27" i="33"/>
  <c r="F36" i="33"/>
  <c r="H74" i="33"/>
  <c r="F86" i="33"/>
  <c r="G86" i="33"/>
  <c r="H11" i="33"/>
  <c r="T11" i="33"/>
  <c r="H15" i="33"/>
  <c r="P15" i="33"/>
  <c r="G15" i="33"/>
  <c r="F15" i="33"/>
  <c r="W73" i="33"/>
  <c r="E15" i="33"/>
  <c r="G96" i="33"/>
  <c r="G95" i="33" s="1"/>
  <c r="E91" i="33"/>
  <c r="L91" i="33"/>
  <c r="G11" i="33"/>
  <c r="D93" i="33"/>
  <c r="F91" i="33"/>
  <c r="G74" i="33"/>
  <c r="T74" i="33"/>
  <c r="D78" i="33"/>
  <c r="F74" i="33"/>
  <c r="P74" i="33"/>
  <c r="D88" i="33"/>
  <c r="F110" i="33"/>
  <c r="P120" i="33"/>
  <c r="AA104" i="33"/>
  <c r="Y104" i="33"/>
  <c r="V104" i="33"/>
  <c r="S104" i="33"/>
  <c r="Q104" i="33"/>
  <c r="N104" i="33"/>
  <c r="K104" i="33"/>
  <c r="I104" i="33"/>
  <c r="G110" i="33"/>
  <c r="F120" i="33"/>
  <c r="T120" i="33"/>
  <c r="Z104" i="33"/>
  <c r="W104" i="33"/>
  <c r="U104" i="33"/>
  <c r="R104" i="33"/>
  <c r="O104" i="33"/>
  <c r="M104" i="33"/>
  <c r="J104" i="33"/>
  <c r="D81" i="33"/>
  <c r="E96" i="33"/>
  <c r="E95" i="33" s="1"/>
  <c r="D87" i="33"/>
  <c r="D75" i="33"/>
  <c r="H96" i="33"/>
  <c r="H95" i="33" s="1"/>
  <c r="T96" i="33"/>
  <c r="T95" i="33" s="1"/>
  <c r="F96" i="33"/>
  <c r="F95" i="33" s="1"/>
  <c r="W95" i="33"/>
  <c r="U95" i="33"/>
  <c r="R95" i="33"/>
  <c r="O95" i="33"/>
  <c r="M95" i="33"/>
  <c r="J95" i="33"/>
  <c r="H101" i="33"/>
  <c r="L101" i="33"/>
  <c r="P101" i="33"/>
  <c r="T101" i="33"/>
  <c r="G101" i="33"/>
  <c r="L96" i="33"/>
  <c r="P96" i="33"/>
  <c r="P95" i="33" s="1"/>
  <c r="V95" i="33"/>
  <c r="S95" i="33"/>
  <c r="Q95" i="33"/>
  <c r="N95" i="33"/>
  <c r="K95" i="33"/>
  <c r="I95" i="33"/>
  <c r="L95" i="33"/>
  <c r="U124" i="33"/>
  <c r="L127" i="33"/>
  <c r="L124" i="33" s="1"/>
  <c r="P127" i="33"/>
  <c r="H127" i="33"/>
  <c r="H124" i="33" s="1"/>
  <c r="P124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L39" i="33" l="1"/>
  <c r="E39" i="33"/>
  <c r="D11" i="33"/>
  <c r="T79" i="33"/>
  <c r="D41" i="33"/>
  <c r="H73" i="33"/>
  <c r="F39" i="33"/>
  <c r="T39" i="33"/>
  <c r="H39" i="33"/>
  <c r="L5" i="33"/>
  <c r="L4" i="33" s="1"/>
  <c r="G5" i="33"/>
  <c r="G4" i="33" s="1"/>
  <c r="H5" i="33"/>
  <c r="H4" i="33" s="1"/>
  <c r="T5" i="33"/>
  <c r="T4" i="33" s="1"/>
  <c r="P5" i="33"/>
  <c r="P4" i="33" s="1"/>
  <c r="G39" i="33"/>
  <c r="P39" i="33"/>
  <c r="T104" i="33"/>
  <c r="F79" i="33"/>
  <c r="F73" i="33" s="1"/>
  <c r="H104" i="33"/>
  <c r="E104" i="33"/>
  <c r="P73" i="33"/>
  <c r="G104" i="33"/>
  <c r="P104" i="33"/>
  <c r="T73" i="33"/>
  <c r="G79" i="33"/>
  <c r="G73" i="33" s="1"/>
  <c r="E79" i="33"/>
  <c r="E73" i="33" s="1"/>
  <c r="L104" i="33"/>
  <c r="L79" i="33"/>
  <c r="L73" i="33" s="1"/>
  <c r="F104" i="33"/>
  <c r="D4" i="38"/>
  <c r="M4" i="38"/>
  <c r="O4" i="38"/>
  <c r="O8" i="38"/>
  <c r="L9" i="38"/>
  <c r="L8" i="38" s="1"/>
  <c r="M5" i="38"/>
  <c r="O5" i="38"/>
  <c r="L6" i="38"/>
  <c r="L5" i="38" s="1"/>
  <c r="L4" i="38" l="1"/>
  <c r="X128" i="33" l="1"/>
  <c r="AG45" i="33" l="1"/>
  <c r="AG44" i="33"/>
  <c r="AG43" i="33"/>
  <c r="AG24" i="33"/>
  <c r="AG21" i="33"/>
  <c r="X24" i="33"/>
  <c r="X14" i="33"/>
  <c r="X20" i="33" l="1"/>
  <c r="AI16" i="33"/>
  <c r="AI17" i="33"/>
  <c r="AI20" i="33"/>
  <c r="AI21" i="33"/>
  <c r="AG17" i="33"/>
  <c r="AG18" i="33"/>
  <c r="AI100" i="33"/>
  <c r="X100" i="33"/>
  <c r="X99" i="33" s="1"/>
  <c r="D100" i="33"/>
  <c r="D99" i="33" s="1"/>
  <c r="AI99" i="33" l="1"/>
  <c r="AF99" i="33"/>
  <c r="AF100" i="33"/>
  <c r="AG126" i="33" l="1"/>
  <c r="AG128" i="33"/>
  <c r="AG129" i="33"/>
  <c r="AG97" i="33"/>
  <c r="AI97" i="33"/>
  <c r="AG98" i="33"/>
  <c r="AI98" i="33"/>
  <c r="AI102" i="33"/>
  <c r="AI103" i="33"/>
  <c r="AI106" i="33"/>
  <c r="AI107" i="33"/>
  <c r="AI108" i="33"/>
  <c r="AI109" i="33"/>
  <c r="AG111" i="33"/>
  <c r="AH111" i="33"/>
  <c r="AG112" i="33"/>
  <c r="AG113" i="33"/>
  <c r="AG114" i="33"/>
  <c r="AG115" i="33"/>
  <c r="AH116" i="33"/>
  <c r="AG117" i="33"/>
  <c r="AI119" i="33"/>
  <c r="AI121" i="33"/>
  <c r="AI122" i="33"/>
  <c r="AI75" i="33"/>
  <c r="AI76" i="33"/>
  <c r="AI77" i="33"/>
  <c r="AI78" i="33"/>
  <c r="AG83" i="33"/>
  <c r="AI83" i="33"/>
  <c r="AG84" i="33"/>
  <c r="AI85" i="33"/>
  <c r="AG87" i="33"/>
  <c r="AI87" i="33"/>
  <c r="AG88" i="33"/>
  <c r="AI88" i="33"/>
  <c r="AG90" i="33"/>
  <c r="AG92" i="33"/>
  <c r="AH92" i="33"/>
  <c r="AI92" i="33"/>
  <c r="AI42" i="33"/>
  <c r="AG46" i="33"/>
  <c r="AG47" i="33"/>
  <c r="AG48" i="33"/>
  <c r="AG49" i="33"/>
  <c r="AI53" i="33"/>
  <c r="AG59" i="33"/>
  <c r="AI61" i="33"/>
  <c r="AG62" i="33"/>
  <c r="AI64" i="33"/>
  <c r="AI66" i="33"/>
  <c r="AG67" i="33"/>
  <c r="AI67" i="33"/>
  <c r="AI68" i="33"/>
  <c r="AI70" i="33"/>
  <c r="AI71" i="33"/>
  <c r="AI7" i="33"/>
  <c r="AI8" i="33"/>
  <c r="AI9" i="33"/>
  <c r="AI10" i="33"/>
  <c r="AI12" i="33"/>
  <c r="AI13" i="33"/>
  <c r="AI14" i="33"/>
  <c r="AI23" i="33"/>
  <c r="AI24" i="33"/>
  <c r="AI28" i="33"/>
  <c r="AI29" i="33"/>
  <c r="AI30" i="33"/>
  <c r="AI33" i="33"/>
  <c r="AI35" i="33"/>
  <c r="AI37" i="33"/>
  <c r="AG8" i="33"/>
  <c r="AG9" i="33"/>
  <c r="AG10" i="33"/>
  <c r="AG13" i="33"/>
  <c r="AG14" i="33"/>
  <c r="AG25" i="33"/>
  <c r="AG2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35" i="33" l="1"/>
  <c r="X33" i="33"/>
  <c r="E5" i="33"/>
  <c r="E4" i="33" s="1"/>
  <c r="F5" i="33"/>
  <c r="F4" i="33" s="1"/>
  <c r="D35" i="33"/>
  <c r="D33" i="33"/>
  <c r="AI84" i="33"/>
  <c r="X68" i="33"/>
  <c r="AF68" i="33" s="1"/>
  <c r="X129" i="33"/>
  <c r="X127" i="33" s="1"/>
  <c r="X126" i="33"/>
  <c r="X125" i="33" s="1"/>
  <c r="D32" i="33" l="1"/>
  <c r="D31" i="33" s="1"/>
  <c r="X32" i="33"/>
  <c r="X31" i="33" s="1"/>
  <c r="X124" i="33"/>
  <c r="AI118" i="33"/>
  <c r="AI32" i="33"/>
  <c r="Y5" i="33"/>
  <c r="Y4" i="33" s="1"/>
  <c r="AF33" i="33"/>
  <c r="Z5" i="33"/>
  <c r="Z4" i="33" s="1"/>
  <c r="AF35" i="33"/>
  <c r="AG22" i="33"/>
  <c r="AI22" i="33"/>
  <c r="X25" i="33"/>
  <c r="D25" i="33"/>
  <c r="X18" i="33"/>
  <c r="D15" i="33"/>
  <c r="X16" i="33"/>
  <c r="AI31" i="33" l="1"/>
  <c r="AA5" i="33"/>
  <c r="AA4" i="33" s="1"/>
  <c r="AG57" i="33"/>
  <c r="AF18" i="33"/>
  <c r="AG15" i="33"/>
  <c r="AF16" i="33"/>
  <c r="AI15" i="33"/>
  <c r="AF25" i="33"/>
  <c r="AF31" i="33"/>
  <c r="AF32" i="33"/>
  <c r="X21" i="33" l="1"/>
  <c r="X19" i="33" s="1"/>
  <c r="AF21" i="33" l="1"/>
  <c r="X10" i="33"/>
  <c r="X45" i="33"/>
  <c r="AG80" i="33" l="1"/>
  <c r="AI80" i="33" l="1"/>
  <c r="D112" i="33" l="1"/>
  <c r="X112" i="33"/>
  <c r="AF112" i="33" l="1"/>
  <c r="AG127" i="33"/>
  <c r="AF129" i="33" l="1"/>
  <c r="D128" i="33"/>
  <c r="D126" i="33"/>
  <c r="D122" i="33"/>
  <c r="D121" i="33"/>
  <c r="D119" i="33"/>
  <c r="D118" i="33" s="1"/>
  <c r="D113" i="33"/>
  <c r="D114" i="33"/>
  <c r="D115" i="33"/>
  <c r="D116" i="33"/>
  <c r="D117" i="33"/>
  <c r="D111" i="33"/>
  <c r="D107" i="33"/>
  <c r="D108" i="33"/>
  <c r="D109" i="33"/>
  <c r="D106" i="33"/>
  <c r="D103" i="33"/>
  <c r="D102" i="33"/>
  <c r="D98" i="33"/>
  <c r="D97" i="33"/>
  <c r="D91" i="33"/>
  <c r="D90" i="33"/>
  <c r="D86" i="33" s="1"/>
  <c r="D84" i="33"/>
  <c r="D80" i="33" s="1"/>
  <c r="D76" i="33"/>
  <c r="D77" i="33"/>
  <c r="D71" i="33"/>
  <c r="D70" i="33"/>
  <c r="D66" i="33"/>
  <c r="D65" i="33" s="1"/>
  <c r="D62" i="33"/>
  <c r="D61" i="33"/>
  <c r="D59" i="33"/>
  <c r="D58" i="33"/>
  <c r="AF45" i="33"/>
  <c r="D40" i="33" l="1"/>
  <c r="D79" i="33"/>
  <c r="D101" i="33"/>
  <c r="D110" i="33"/>
  <c r="D60" i="33"/>
  <c r="D120" i="33"/>
  <c r="AF126" i="33"/>
  <c r="D125" i="33"/>
  <c r="AF128" i="33"/>
  <c r="D127" i="33"/>
  <c r="D57" i="33"/>
  <c r="D29" i="33"/>
  <c r="D30" i="33"/>
  <c r="D28" i="33"/>
  <c r="D24" i="33"/>
  <c r="D23" i="33"/>
  <c r="D19" i="33"/>
  <c r="AF10" i="33"/>
  <c r="D22" i="33" l="1"/>
  <c r="D6" i="33"/>
  <c r="D27" i="33"/>
  <c r="D124" i="33"/>
  <c r="D5" i="33" l="1"/>
  <c r="D4" i="33" s="1"/>
  <c r="X116" i="33"/>
  <c r="AF116" i="33" s="1"/>
  <c r="AI69" i="33" l="1"/>
  <c r="X71" i="33"/>
  <c r="AF71" i="33" s="1"/>
  <c r="AG60" i="33"/>
  <c r="AI60" i="33"/>
  <c r="X64" i="33"/>
  <c r="AF64" i="33" s="1"/>
  <c r="X50" i="33" l="1"/>
  <c r="AF50" i="33" s="1"/>
  <c r="X52" i="33"/>
  <c r="AF52" i="33" s="1"/>
  <c r="AI74" i="33" l="1"/>
  <c r="X109" i="33" l="1"/>
  <c r="AF109" i="33" s="1"/>
  <c r="AG86" i="33"/>
  <c r="AI86" i="33"/>
  <c r="X85" i="33"/>
  <c r="AF85" i="33" s="1"/>
  <c r="X59" i="33"/>
  <c r="AF59" i="33" s="1"/>
  <c r="AI105" i="33" l="1"/>
  <c r="X8" i="33" l="1"/>
  <c r="X9" i="33"/>
  <c r="AF9" i="33" s="1"/>
  <c r="AF14" i="33"/>
  <c r="AF8" i="33" l="1"/>
  <c r="X6" i="33"/>
  <c r="AG110" i="33" l="1"/>
  <c r="AH110" i="33" l="1"/>
  <c r="X78" i="33" l="1"/>
  <c r="AF78" i="33" s="1"/>
  <c r="AI11" i="33" l="1"/>
  <c r="AG11" i="33"/>
  <c r="AG19" i="33" l="1"/>
  <c r="AI19" i="33" l="1"/>
  <c r="AF7" i="33" l="1"/>
  <c r="AG65" i="33" l="1"/>
  <c r="AI65" i="33"/>
  <c r="X92" i="33" l="1"/>
  <c r="AF92" i="33" l="1"/>
  <c r="X91" i="33"/>
  <c r="AI91" i="33"/>
  <c r="D105" i="33" l="1"/>
  <c r="D104" i="33" s="1"/>
  <c r="AG41" i="33" l="1"/>
  <c r="AI41" i="33"/>
  <c r="X48" i="33"/>
  <c r="AF48" i="33" l="1"/>
  <c r="AI40" i="33" l="1"/>
  <c r="AG40" i="33"/>
  <c r="X122" i="33" l="1"/>
  <c r="AF122" i="33" s="1"/>
  <c r="X121" i="33"/>
  <c r="X113" i="33"/>
  <c r="AF113" i="33" s="1"/>
  <c r="X114" i="33"/>
  <c r="AF114" i="33" s="1"/>
  <c r="X115" i="33"/>
  <c r="AF115" i="33" s="1"/>
  <c r="X117" i="33"/>
  <c r="AF117" i="33" s="1"/>
  <c r="X111" i="33"/>
  <c r="Y101" i="33"/>
  <c r="Z101" i="33"/>
  <c r="AA101" i="33"/>
  <c r="Y96" i="33"/>
  <c r="Y95" i="33" s="1"/>
  <c r="Z96" i="33"/>
  <c r="Z95" i="33" s="1"/>
  <c r="AA96" i="33"/>
  <c r="AA95" i="33" s="1"/>
  <c r="X83" i="33"/>
  <c r="X84" i="33"/>
  <c r="X87" i="33"/>
  <c r="X88" i="33"/>
  <c r="X90" i="33"/>
  <c r="AF90" i="33" s="1"/>
  <c r="X76" i="33"/>
  <c r="AF76" i="33" s="1"/>
  <c r="X77" i="33"/>
  <c r="AF77" i="33" s="1"/>
  <c r="X75" i="33"/>
  <c r="X17" i="33"/>
  <c r="X15" i="33" s="1"/>
  <c r="X23" i="33"/>
  <c r="X22" i="33" s="1"/>
  <c r="AF24" i="33"/>
  <c r="X28" i="33"/>
  <c r="AF28" i="33" s="1"/>
  <c r="X29" i="33"/>
  <c r="AF29" i="33" s="1"/>
  <c r="X30" i="33"/>
  <c r="X37" i="33"/>
  <c r="AF83" i="33" l="1"/>
  <c r="X80" i="33"/>
  <c r="AF80" i="33" s="1"/>
  <c r="AF37" i="33"/>
  <c r="X36" i="33"/>
  <c r="AF30" i="33"/>
  <c r="X27" i="33"/>
  <c r="AF27" i="33" s="1"/>
  <c r="AF75" i="33"/>
  <c r="X74" i="33"/>
  <c r="AF84" i="33"/>
  <c r="AF87" i="33"/>
  <c r="X86" i="33"/>
  <c r="AF86" i="33" s="1"/>
  <c r="AF88" i="33"/>
  <c r="AF111" i="33"/>
  <c r="X110" i="33"/>
  <c r="AF110" i="33" s="1"/>
  <c r="AF121" i="33"/>
  <c r="X120" i="33"/>
  <c r="AF120" i="33" s="1"/>
  <c r="AF23" i="33"/>
  <c r="AF22" i="33"/>
  <c r="AF19" i="33"/>
  <c r="AF20" i="33"/>
  <c r="AF17" i="33"/>
  <c r="AF15" i="33"/>
  <c r="AF127" i="33"/>
  <c r="X79" i="33" l="1"/>
  <c r="X73" i="33" s="1"/>
  <c r="AG79" i="33"/>
  <c r="AI79" i="33"/>
  <c r="AG125" i="33"/>
  <c r="AI120" i="33"/>
  <c r="AI101" i="33"/>
  <c r="AG104" i="33" l="1"/>
  <c r="AF125" i="33"/>
  <c r="AG124" i="33"/>
  <c r="AH104" i="33"/>
  <c r="AH91" i="33"/>
  <c r="AG91" i="33" l="1"/>
  <c r="AG73" i="33"/>
  <c r="AG96" i="33"/>
  <c r="AG95" i="33"/>
  <c r="AI96" i="33"/>
  <c r="AI95" i="33"/>
  <c r="AF124" i="33"/>
  <c r="D74" i="33"/>
  <c r="AF91" i="33"/>
  <c r="AI39" i="33"/>
  <c r="AG39" i="33"/>
  <c r="AI36" i="33"/>
  <c r="AI27" i="33"/>
  <c r="AF74" i="33" l="1"/>
  <c r="AG27" i="33"/>
  <c r="D73" i="33"/>
  <c r="AH73" i="33"/>
  <c r="AF79" i="33" l="1"/>
  <c r="X103" i="33" l="1"/>
  <c r="AF103" i="33" s="1"/>
  <c r="AI73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06" i="33" l="1"/>
  <c r="X107" i="33"/>
  <c r="AF107" i="33" s="1"/>
  <c r="X108" i="33"/>
  <c r="AF108" i="33" s="1"/>
  <c r="X119" i="33"/>
  <c r="AF106" i="33" l="1"/>
  <c r="X105" i="33"/>
  <c r="AF105" i="33" s="1"/>
  <c r="AF119" i="33"/>
  <c r="X118" i="33"/>
  <c r="AF118" i="33" s="1"/>
  <c r="AI104" i="33"/>
  <c r="X104" i="33" l="1"/>
  <c r="AF104" i="33" s="1"/>
  <c r="X58" i="33" l="1"/>
  <c r="AF58" i="33" l="1"/>
  <c r="X57" i="33"/>
  <c r="AF57" i="33" s="1"/>
  <c r="X98" i="33" l="1"/>
  <c r="AF98" i="33" s="1"/>
  <c r="X46" i="33" l="1"/>
  <c r="AF46" i="33" s="1"/>
  <c r="X13" i="33"/>
  <c r="AF13" i="33" s="1"/>
  <c r="X12" i="33"/>
  <c r="AF12" i="33" l="1"/>
  <c r="X11" i="33"/>
  <c r="X5" i="33" s="1"/>
  <c r="X4" i="33" s="1"/>
  <c r="AF11" i="33" l="1"/>
  <c r="X70" i="33" l="1"/>
  <c r="D69" i="33"/>
  <c r="D39" i="33" s="1"/>
  <c r="X67" i="33"/>
  <c r="AF67" i="33" s="1"/>
  <c r="X66" i="33"/>
  <c r="X62" i="33"/>
  <c r="AF62" i="33" s="1"/>
  <c r="X61" i="33"/>
  <c r="X47" i="33"/>
  <c r="AF47" i="33" s="1"/>
  <c r="X49" i="33"/>
  <c r="AF49" i="33" s="1"/>
  <c r="AF53" i="33"/>
  <c r="AF43" i="33"/>
  <c r="X44" i="33"/>
  <c r="AF44" i="33" s="1"/>
  <c r="X42" i="33"/>
  <c r="X41" i="33" l="1"/>
  <c r="AF70" i="33"/>
  <c r="X69" i="33"/>
  <c r="AF69" i="33" s="1"/>
  <c r="AF66" i="33"/>
  <c r="X65" i="33"/>
  <c r="AF65" i="33" s="1"/>
  <c r="AF61" i="33"/>
  <c r="X60" i="33"/>
  <c r="AF60" i="33" s="1"/>
  <c r="AF42" i="33"/>
  <c r="X40" i="33"/>
  <c r="X102" i="33"/>
  <c r="AF102" i="33" s="1"/>
  <c r="X97" i="33"/>
  <c r="AF97" i="33" s="1"/>
  <c r="D96" i="33"/>
  <c r="D95" i="33" s="1"/>
  <c r="X39" i="33" l="1"/>
  <c r="AF41" i="33"/>
  <c r="X96" i="33"/>
  <c r="X95" i="33" s="1"/>
  <c r="AF95" i="33" s="1"/>
  <c r="X101" i="33"/>
  <c r="AF101" i="33" s="1"/>
  <c r="AF40" i="33" l="1"/>
  <c r="AF96" i="33"/>
  <c r="AF39" i="33"/>
  <c r="AF36" i="33" l="1"/>
  <c r="AF73" i="33" l="1"/>
  <c r="AG6" i="33" l="1"/>
  <c r="AG5" i="33"/>
  <c r="AF5" i="33" l="1"/>
  <c r="AF6" i="33"/>
  <c r="AG4" i="33" l="1"/>
  <c r="AF4" i="33" l="1"/>
  <c r="AI6" i="33"/>
  <c r="AI5" i="33"/>
  <c r="AI4" i="33" l="1"/>
</calcChain>
</file>

<file path=xl/sharedStrings.xml><?xml version="1.0" encoding="utf-8"?>
<sst xmlns="http://schemas.openxmlformats.org/spreadsheetml/2006/main" count="512" uniqueCount="282">
  <si>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</si>
  <si>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</si>
  <si>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</si>
  <si>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</si>
  <si>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</si>
  <si>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</si>
  <si>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</si>
  <si>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</si>
  <si>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</si>
  <si>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</si>
  <si>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</si>
  <si>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</si>
  <si>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</si>
  <si>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</si>
  <si>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</si>
  <si>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</si>
  <si>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</si>
  <si>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</si>
  <si>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</si>
  <si>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</si>
  <si>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</si>
  <si>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</si>
  <si>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</si>
  <si>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</si>
  <si>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</si>
  <si>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</si>
  <si>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</si>
  <si>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</si>
  <si>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</si>
  <si>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</si>
  <si>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</si>
  <si>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</si>
  <si>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</si>
  <si>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</si>
  <si>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</si>
  <si>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</si>
  <si>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</si>
  <si>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</si>
  <si>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</si>
  <si>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</si>
  <si>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</si>
  <si>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</si>
  <si>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</si>
  <si>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</si>
  <si>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</si>
  <si>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</si>
  <si>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</si>
  <si>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</si>
  <si>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</si>
  <si>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</si>
  <si>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</si>
  <si>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</si>
  <si>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</si>
  <si>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</si>
  <si>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</si>
  <si>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</si>
  <si>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</si>
  <si>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</si>
  <si>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</si>
  <si>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</si>
  <si>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</si>
  <si>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</si>
  <si>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</si>
  <si>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</si>
  <si>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</si>
  <si>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</si>
  <si>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</si>
  <si>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</si>
  <si>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</si>
  <si>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</si>
  <si>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</si>
  <si>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</si>
  <si>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</si>
  <si>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</si>
  <si>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</si>
  <si>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</si>
  <si>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</si>
  <si>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</si>
  <si>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</si>
  <si>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</si>
  <si>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</si>
  <si>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</si>
  <si>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</si>
  <si>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</si>
  <si>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</si>
  <si>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</si>
  <si>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</si>
  <si>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</si>
  <si>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</si>
  <si>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</si>
  <si>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</si>
  <si>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</si>
  <si>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</si>
  <si>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</si>
  <si>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</si>
  <si>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</si>
  <si>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</si>
  <si>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</si>
  <si>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</si>
  <si>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</si>
  <si>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</si>
  <si>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</si>
  <si>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</si>
  <si>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</si>
  <si>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</si>
  <si>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</si>
  <si>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</si>
  <si>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</si>
  <si>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</si>
  <si>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</si>
  <si>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</si>
  <si>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</si>
  <si>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</si>
  <si>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</si>
  <si>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</si>
  <si>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</si>
  <si>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</si>
  <si>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</si>
  <si>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</si>
  <si>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</si>
  <si>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</si>
  <si>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</si>
  <si>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</si>
  <si>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</si>
  <si>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</si>
  <si>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</si>
  <si>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</si>
  <si>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</si>
  <si>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</si>
  <si>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</si>
  <si>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</si>
  <si>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</si>
  <si>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</si>
  <si>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</si>
  <si>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</si>
  <si>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</si>
  <si>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</si>
  <si>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</si>
  <si>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</si>
  <si>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</si>
  <si>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</si>
  <si>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</si>
  <si>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</si>
  <si>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</si>
  <si>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</si>
  <si>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</si>
  <si>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</si>
  <si>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</si>
  <si>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</si>
  <si>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</si>
  <si>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</si>
  <si>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</si>
  <si>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</si>
  <si>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</si>
  <si>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</si>
  <si>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</si>
  <si>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</si>
  <si>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</si>
  <si>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</si>
  <si>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</si>
  <si>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</si>
  <si>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</si>
  <si>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</si>
  <si>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</si>
  <si>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</si>
  <si>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</si>
  <si>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</si>
  <si>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</si>
  <si>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</si>
  <si>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</si>
  <si>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</si>
  <si>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</si>
  <si>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</si>
  <si>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</si>
  <si>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</si>
  <si>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</si>
  <si>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</si>
  <si>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</si>
  <si>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</si>
  <si>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</si>
  <si>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</si>
  <si>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</si>
  <si>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</si>
  <si>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</si>
  <si>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</si>
  <si>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</si>
  <si>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</si>
  <si>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</si>
  <si>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</si>
  <si>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</si>
  <si>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</si>
  <si>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</si>
  <si>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</si>
  <si>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</si>
  <si>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</si>
  <si>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</si>
  <si>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</si>
  <si>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</si>
  <si>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</si>
  <si>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</si>
  <si>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</si>
  <si>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</si>
  <si>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</si>
  <si>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</si>
  <si>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</si>
  <si>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</si>
  <si>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</si>
  <si>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</si>
  <si>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</si>
  <si>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</si>
  <si>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</si>
  <si>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</si>
  <si>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</si>
  <si>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</si>
  <si>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</si>
  <si>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</si>
  <si>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</si>
  <si>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</si>
  <si>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</si>
  <si>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</si>
  <si>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</si>
  <si>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</si>
  <si>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</si>
  <si>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</si>
  <si>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14.2.6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</si>
  <si>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</si>
  <si>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</si>
  <si>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</si>
  <si>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</si>
  <si>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</si>
  <si>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</si>
  <si>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</si>
  <si>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</si>
  <si>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</si>
  <si>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</si>
  <si>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</si>
  <si>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</si>
  <si>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</si>
  <si>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</si>
  <si>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</si>
  <si>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</si>
  <si>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</si>
  <si>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</si>
  <si>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</si>
  <si>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</si>
  <si>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</si>
  <si>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</si>
  <si>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</si>
  <si>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</si>
  <si>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</si>
  <si>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</si>
  <si>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</si>
  <si>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</si>
  <si>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Социально - экономическое развитие города Нефтеюганска на 2014-2020 годы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</si>
  <si>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</si>
  <si>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</si>
  <si>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</si>
  <si>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</si>
  <si>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</si>
  <si>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</si>
  <si>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</si>
  <si>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</si>
  <si>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</si>
  <si>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</si>
  <si>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</si>
  <si>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</si>
  <si>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</si>
  <si>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</si>
  <si>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</si>
  <si>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</si>
  <si>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</si>
  <si>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</si>
  <si>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</si>
  <si>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</si>
  <si>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</si>
  <si>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</si>
  <si>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% исполнения  к плану 2018  года</t>
  </si>
  <si>
    <t>ПЛАН  на 1 полугодие 2018 год (рублей)</t>
  </si>
  <si>
    <t>6.1.5.4</t>
  </si>
  <si>
    <t>Иные межбюджетные трансферты за счет средств резервного фонда Правительства Ханты-Мансийского автономного округа-Югры за счет средств бюджета автономного округа</t>
  </si>
  <si>
    <t>Освоение на 01.06.2018  (рублей)</t>
  </si>
  <si>
    <t>Отчет об исполнении сетевого плана-графика по реализации муниципальной программы "Развитие культуры и туризма на 2014-2020 годы" на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</si>
</sst>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5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49" fontId="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center" wrapText="1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7" fontId="3" fillId="25" borderId="1" xfId="2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4" fontId="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center" vertical="center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0" fontId="34" fillId="25" borderId="5" xfId="0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4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" fillId="25" borderId="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0" fillId="25" borderId="7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1"/>
  <sheetViews>
    <sheetView tabSelected="1" zoomScale="70" zoomScaleNormal="7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2.140625" style="2" customWidth="1"/>
    <col min="5" max="5" width="21.140625" style="2" customWidth="1"/>
    <col min="6" max="6" width="20.85546875" style="2" customWidth="1"/>
    <col min="7" max="7" width="22.140625" style="2" customWidth="1"/>
    <col min="8" max="9" width="21.7109375" style="2" customWidth="1"/>
    <col min="10" max="10" width="21.42578125" style="2" customWidth="1"/>
    <col min="11" max="11" width="21.8554687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2" customFormat="1" ht="62.25" customHeight="1" x14ac:dyDescent="0.3">
      <c r="A1" s="91" t="s">
        <v>281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s="1" customFormat="1" ht="57" customHeight="1" x14ac:dyDescent="0.3">
      <c r="A2" s="101" t="s">
        <v>0</v>
      </c>
      <c r="B2" s="51" t="s">
        <v>1</v>
      </c>
      <c r="C2" s="102" t="s">
        <v>30</v>
      </c>
      <c r="D2" s="99" t="s">
        <v>254</v>
      </c>
      <c r="E2" s="99"/>
      <c r="F2" s="99"/>
      <c r="G2" s="99"/>
      <c r="H2" s="99" t="s">
        <v>277</v>
      </c>
      <c r="I2" s="99"/>
      <c r="J2" s="99"/>
      <c r="K2" s="99"/>
      <c r="L2" s="99" t="s">
        <v>255</v>
      </c>
      <c r="M2" s="99"/>
      <c r="N2" s="99"/>
      <c r="O2" s="99"/>
      <c r="P2" s="99" t="s">
        <v>256</v>
      </c>
      <c r="Q2" s="99"/>
      <c r="R2" s="99"/>
      <c r="S2" s="99"/>
      <c r="T2" s="99" t="s">
        <v>257</v>
      </c>
      <c r="U2" s="99"/>
      <c r="V2" s="99"/>
      <c r="W2" s="99"/>
      <c r="X2" s="100" t="s">
        <v>280</v>
      </c>
      <c r="Y2" s="100"/>
      <c r="Z2" s="100"/>
      <c r="AA2" s="100"/>
      <c r="AB2" s="125" t="s">
        <v>275</v>
      </c>
      <c r="AC2" s="126"/>
      <c r="AD2" s="126"/>
      <c r="AE2" s="127"/>
      <c r="AF2" s="94" t="s">
        <v>276</v>
      </c>
      <c r="AG2" s="95"/>
      <c r="AH2" s="95"/>
      <c r="AI2" s="96"/>
    </row>
    <row r="3" spans="1:35" s="1" customFormat="1" ht="37.5" customHeight="1" x14ac:dyDescent="0.3">
      <c r="A3" s="101"/>
      <c r="B3" s="52" t="s">
        <v>2</v>
      </c>
      <c r="C3" s="102"/>
      <c r="D3" s="53" t="s">
        <v>52</v>
      </c>
      <c r="E3" s="53" t="s">
        <v>53</v>
      </c>
      <c r="F3" s="53" t="s">
        <v>110</v>
      </c>
      <c r="G3" s="53" t="s">
        <v>54</v>
      </c>
      <c r="H3" s="53" t="s">
        <v>52</v>
      </c>
      <c r="I3" s="53" t="s">
        <v>53</v>
      </c>
      <c r="J3" s="53" t="s">
        <v>110</v>
      </c>
      <c r="K3" s="53" t="s">
        <v>54</v>
      </c>
      <c r="L3" s="53" t="s">
        <v>52</v>
      </c>
      <c r="M3" s="53" t="s">
        <v>53</v>
      </c>
      <c r="N3" s="53" t="s">
        <v>110</v>
      </c>
      <c r="O3" s="53" t="s">
        <v>54</v>
      </c>
      <c r="P3" s="53" t="s">
        <v>52</v>
      </c>
      <c r="Q3" s="53" t="s">
        <v>53</v>
      </c>
      <c r="R3" s="53" t="s">
        <v>110</v>
      </c>
      <c r="S3" s="53" t="s">
        <v>54</v>
      </c>
      <c r="T3" s="53" t="s">
        <v>52</v>
      </c>
      <c r="U3" s="53" t="s">
        <v>53</v>
      </c>
      <c r="V3" s="53" t="s">
        <v>110</v>
      </c>
      <c r="W3" s="53" t="s">
        <v>54</v>
      </c>
      <c r="X3" s="53" t="s">
        <v>52</v>
      </c>
      <c r="Y3" s="53" t="s">
        <v>53</v>
      </c>
      <c r="Z3" s="53" t="s">
        <v>110</v>
      </c>
      <c r="AA3" s="53" t="s">
        <v>54</v>
      </c>
      <c r="AB3" s="53" t="s">
        <v>52</v>
      </c>
      <c r="AC3" s="53" t="s">
        <v>53</v>
      </c>
      <c r="AD3" s="53" t="s">
        <v>110</v>
      </c>
      <c r="AE3" s="53" t="s">
        <v>54</v>
      </c>
      <c r="AF3" s="54" t="s">
        <v>52</v>
      </c>
      <c r="AG3" s="54" t="s">
        <v>53</v>
      </c>
      <c r="AH3" s="54" t="s">
        <v>110</v>
      </c>
      <c r="AI3" s="54" t="s">
        <v>54</v>
      </c>
    </row>
    <row r="4" spans="1:35" s="1" customFormat="1" ht="39.75" customHeight="1" x14ac:dyDescent="0.3">
      <c r="A4" s="56" t="s">
        <v>59</v>
      </c>
      <c r="B4" s="114" t="s">
        <v>17</v>
      </c>
      <c r="C4" s="114"/>
      <c r="D4" s="67">
        <f>D5+D36</f>
        <v>586935188</v>
      </c>
      <c r="E4" s="67">
        <f t="shared" ref="E4:AA4" si="0">E5+E36</f>
        <v>140647199</v>
      </c>
      <c r="F4" s="67">
        <f t="shared" si="0"/>
        <v>0</v>
      </c>
      <c r="G4" s="67">
        <f t="shared" si="0"/>
        <v>446287989</v>
      </c>
      <c r="H4" s="67">
        <f t="shared" si="0"/>
        <v>317688807</v>
      </c>
      <c r="I4" s="67">
        <f t="shared" si="0"/>
        <v>68966952</v>
      </c>
      <c r="J4" s="67">
        <f t="shared" si="0"/>
        <v>0</v>
      </c>
      <c r="K4" s="67">
        <f t="shared" si="0"/>
        <v>248721855</v>
      </c>
      <c r="L4" s="67">
        <f t="shared" si="0"/>
        <v>189962391</v>
      </c>
      <c r="M4" s="67">
        <f t="shared" si="0"/>
        <v>40040954</v>
      </c>
      <c r="N4" s="67">
        <f t="shared" si="0"/>
        <v>0</v>
      </c>
      <c r="O4" s="67">
        <f t="shared" si="0"/>
        <v>149921437</v>
      </c>
      <c r="P4" s="67">
        <f t="shared" si="0"/>
        <v>123572647</v>
      </c>
      <c r="Q4" s="67">
        <f t="shared" si="0"/>
        <v>31925605</v>
      </c>
      <c r="R4" s="67">
        <f t="shared" si="0"/>
        <v>0</v>
      </c>
      <c r="S4" s="67">
        <f t="shared" si="0"/>
        <v>91647042</v>
      </c>
      <c r="T4" s="67">
        <f t="shared" si="0"/>
        <v>144682463</v>
      </c>
      <c r="U4" s="67">
        <f t="shared" si="0"/>
        <v>37153791</v>
      </c>
      <c r="V4" s="67">
        <f t="shared" si="0"/>
        <v>0</v>
      </c>
      <c r="W4" s="67">
        <f t="shared" si="0"/>
        <v>107528672</v>
      </c>
      <c r="X4" s="67">
        <f t="shared" si="0"/>
        <v>223859847.04000002</v>
      </c>
      <c r="Y4" s="67">
        <f t="shared" si="0"/>
        <v>60156872.07</v>
      </c>
      <c r="Z4" s="67">
        <f t="shared" si="0"/>
        <v>0</v>
      </c>
      <c r="AA4" s="67">
        <f t="shared" si="0"/>
        <v>163702974.97</v>
      </c>
      <c r="AB4" s="67"/>
      <c r="AC4" s="67"/>
      <c r="AD4" s="67"/>
      <c r="AE4" s="67"/>
      <c r="AF4" s="55">
        <f t="shared" ref="AF4:AG6" si="1">X4/D4*100</f>
        <v>38.140471318955917</v>
      </c>
      <c r="AG4" s="55">
        <f t="shared" si="1"/>
        <v>42.771468253697684</v>
      </c>
      <c r="AH4" s="55"/>
      <c r="AI4" s="55">
        <f>AA4/G4*100</f>
        <v>36.681017415864176</v>
      </c>
    </row>
    <row r="5" spans="1:35" s="1" customFormat="1" ht="60.75" customHeight="1" x14ac:dyDescent="0.3">
      <c r="A5" s="56" t="s">
        <v>60</v>
      </c>
      <c r="B5" s="69" t="s">
        <v>38</v>
      </c>
      <c r="C5" s="69"/>
      <c r="D5" s="67">
        <f>D6+D11+D15+D19+D22+D27+D31</f>
        <v>563417688</v>
      </c>
      <c r="E5" s="67">
        <f t="shared" ref="E5:AA5" si="2">E6+E11+E15+E19+E22+E27+E31</f>
        <v>140647199</v>
      </c>
      <c r="F5" s="67">
        <f t="shared" si="2"/>
        <v>0</v>
      </c>
      <c r="G5" s="67">
        <f t="shared" si="2"/>
        <v>422770489</v>
      </c>
      <c r="H5" s="67">
        <f>H6+H11+H15+H19+H22+H27+H31</f>
        <v>303074007</v>
      </c>
      <c r="I5" s="67">
        <f t="shared" si="2"/>
        <v>68966952</v>
      </c>
      <c r="J5" s="67">
        <f t="shared" si="2"/>
        <v>0</v>
      </c>
      <c r="K5" s="67">
        <f t="shared" si="2"/>
        <v>234107055</v>
      </c>
      <c r="L5" s="67">
        <f t="shared" si="2"/>
        <v>184233691</v>
      </c>
      <c r="M5" s="67">
        <f t="shared" si="2"/>
        <v>40040954</v>
      </c>
      <c r="N5" s="67">
        <f t="shared" si="2"/>
        <v>0</v>
      </c>
      <c r="O5" s="67">
        <f t="shared" si="2"/>
        <v>144192737</v>
      </c>
      <c r="P5" s="67">
        <f t="shared" si="2"/>
        <v>119098647</v>
      </c>
      <c r="Q5" s="67">
        <f t="shared" si="2"/>
        <v>31925605</v>
      </c>
      <c r="R5" s="67">
        <f t="shared" si="2"/>
        <v>0</v>
      </c>
      <c r="S5" s="67">
        <f t="shared" si="2"/>
        <v>87173042</v>
      </c>
      <c r="T5" s="67">
        <f t="shared" si="2"/>
        <v>140253763</v>
      </c>
      <c r="U5" s="67">
        <f t="shared" si="2"/>
        <v>37153791</v>
      </c>
      <c r="V5" s="67">
        <f t="shared" si="2"/>
        <v>0</v>
      </c>
      <c r="W5" s="67">
        <f t="shared" si="2"/>
        <v>103099972</v>
      </c>
      <c r="X5" s="67">
        <f t="shared" si="2"/>
        <v>213363852.98000002</v>
      </c>
      <c r="Y5" s="67">
        <f t="shared" si="2"/>
        <v>60156872.07</v>
      </c>
      <c r="Z5" s="67">
        <f t="shared" si="2"/>
        <v>0</v>
      </c>
      <c r="AA5" s="67">
        <f t="shared" si="2"/>
        <v>153206980.91</v>
      </c>
      <c r="AB5" s="67"/>
      <c r="AC5" s="67"/>
      <c r="AD5" s="67"/>
      <c r="AE5" s="67"/>
      <c r="AF5" s="55">
        <f t="shared" si="1"/>
        <v>37.869569508439007</v>
      </c>
      <c r="AG5" s="55">
        <f t="shared" si="1"/>
        <v>42.771468253697684</v>
      </c>
      <c r="AH5" s="55"/>
      <c r="AI5" s="55">
        <f>AA5/G5*100</f>
        <v>36.238806845858157</v>
      </c>
    </row>
    <row r="6" spans="1:35" s="1" customFormat="1" ht="26.25" customHeight="1" x14ac:dyDescent="0.3">
      <c r="A6" s="56" t="s">
        <v>61</v>
      </c>
      <c r="B6" s="69" t="s">
        <v>112</v>
      </c>
      <c r="C6" s="71"/>
      <c r="D6" s="55">
        <f>SUM(D7:D10)</f>
        <v>103034156</v>
      </c>
      <c r="E6" s="55">
        <f t="shared" ref="E6:AA6" si="3">SUM(E7:E10)</f>
        <v>31974300</v>
      </c>
      <c r="F6" s="55">
        <f t="shared" si="3"/>
        <v>0</v>
      </c>
      <c r="G6" s="55">
        <f t="shared" si="3"/>
        <v>71059856</v>
      </c>
      <c r="H6" s="55">
        <f t="shared" si="3"/>
        <v>48061828</v>
      </c>
      <c r="I6" s="55">
        <f t="shared" si="3"/>
        <v>13212153</v>
      </c>
      <c r="J6" s="55">
        <f t="shared" si="3"/>
        <v>0</v>
      </c>
      <c r="K6" s="55">
        <f t="shared" si="3"/>
        <v>34849675</v>
      </c>
      <c r="L6" s="55">
        <f t="shared" si="3"/>
        <v>28376812</v>
      </c>
      <c r="M6" s="55">
        <f t="shared" si="3"/>
        <v>7907605</v>
      </c>
      <c r="N6" s="55">
        <f t="shared" si="3"/>
        <v>0</v>
      </c>
      <c r="O6" s="55">
        <f t="shared" si="3"/>
        <v>20469207</v>
      </c>
      <c r="P6" s="55">
        <f t="shared" si="3"/>
        <v>28768539</v>
      </c>
      <c r="Q6" s="55">
        <f t="shared" si="3"/>
        <v>8322955</v>
      </c>
      <c r="R6" s="55">
        <f t="shared" si="3"/>
        <v>0</v>
      </c>
      <c r="S6" s="55">
        <f t="shared" si="3"/>
        <v>20445584</v>
      </c>
      <c r="T6" s="55">
        <f t="shared" si="3"/>
        <v>26245738</v>
      </c>
      <c r="U6" s="55">
        <f t="shared" si="3"/>
        <v>10481141</v>
      </c>
      <c r="V6" s="55">
        <f t="shared" si="3"/>
        <v>0</v>
      </c>
      <c r="W6" s="55">
        <f t="shared" si="3"/>
        <v>15764597</v>
      </c>
      <c r="X6" s="55">
        <f t="shared" si="3"/>
        <v>40552289.700000003</v>
      </c>
      <c r="Y6" s="55">
        <f t="shared" si="3"/>
        <v>10608638</v>
      </c>
      <c r="Z6" s="55">
        <f t="shared" si="3"/>
        <v>0</v>
      </c>
      <c r="AA6" s="55">
        <f t="shared" si="3"/>
        <v>29943651.699999999</v>
      </c>
      <c r="AB6" s="55"/>
      <c r="AC6" s="55"/>
      <c r="AD6" s="55"/>
      <c r="AE6" s="55"/>
      <c r="AF6" s="55">
        <f t="shared" si="1"/>
        <v>39.358103442901019</v>
      </c>
      <c r="AG6" s="55">
        <f t="shared" si="1"/>
        <v>33.178640345527498</v>
      </c>
      <c r="AH6" s="55"/>
      <c r="AI6" s="55">
        <f>AA6/G6*100</f>
        <v>42.138632676092108</v>
      </c>
    </row>
    <row r="7" spans="1:35" s="1" customFormat="1" ht="57" customHeight="1" x14ac:dyDescent="0.3">
      <c r="A7" s="66" t="s">
        <v>113</v>
      </c>
      <c r="B7" s="72" t="s">
        <v>32</v>
      </c>
      <c r="C7" s="53" t="s">
        <v>231</v>
      </c>
      <c r="D7" s="73">
        <f>SUM(E7:G7)</f>
        <v>57523608</v>
      </c>
      <c r="E7" s="64">
        <v>0</v>
      </c>
      <c r="F7" s="64">
        <v>0</v>
      </c>
      <c r="G7" s="64">
        <v>57523608</v>
      </c>
      <c r="H7" s="64">
        <f t="shared" ref="H7:H37" si="4">I7+J7+K7</f>
        <v>29218479</v>
      </c>
      <c r="I7" s="64">
        <v>0</v>
      </c>
      <c r="J7" s="64">
        <v>0</v>
      </c>
      <c r="K7" s="64">
        <v>29218479</v>
      </c>
      <c r="L7" s="64">
        <f t="shared" ref="L7:L10" si="5">M7+N7+O7</f>
        <v>17108027</v>
      </c>
      <c r="M7" s="64">
        <v>0</v>
      </c>
      <c r="N7" s="64">
        <v>0</v>
      </c>
      <c r="O7" s="64">
        <v>17108027</v>
      </c>
      <c r="P7" s="64">
        <f t="shared" ref="P7:P10" si="6">Q7+R7+S7</f>
        <v>17011106</v>
      </c>
      <c r="Q7" s="64">
        <v>0</v>
      </c>
      <c r="R7" s="64">
        <v>0</v>
      </c>
      <c r="S7" s="64">
        <v>17011106</v>
      </c>
      <c r="T7" s="64">
        <f t="shared" ref="T7:T10" si="7">U7+V7+W7</f>
        <v>11294023</v>
      </c>
      <c r="U7" s="64">
        <v>0</v>
      </c>
      <c r="V7" s="64">
        <v>0</v>
      </c>
      <c r="W7" s="64">
        <v>11294023</v>
      </c>
      <c r="X7" s="63">
        <f t="shared" ref="X7:X10" si="8">SUM(Y7:AA7)</f>
        <v>25428198.699999999</v>
      </c>
      <c r="Y7" s="64">
        <v>0</v>
      </c>
      <c r="Z7" s="64">
        <v>0</v>
      </c>
      <c r="AA7" s="64">
        <v>25428198.699999999</v>
      </c>
      <c r="AB7" s="64"/>
      <c r="AC7" s="64"/>
      <c r="AD7" s="64"/>
      <c r="AE7" s="64"/>
      <c r="AF7" s="63" t="e">
        <f>#REF!/D7*100</f>
        <v>#REF!</v>
      </c>
      <c r="AG7" s="63"/>
      <c r="AH7" s="55"/>
      <c r="AI7" s="63" t="e">
        <f>#REF!/G7*100</f>
        <v>#REF!</v>
      </c>
    </row>
    <row r="8" spans="1:35" s="1" customFormat="1" ht="39.75" customHeight="1" x14ac:dyDescent="0.3">
      <c r="A8" s="66" t="s">
        <v>114</v>
      </c>
      <c r="B8" s="72" t="s">
        <v>204</v>
      </c>
      <c r="C8" s="53" t="s">
        <v>231</v>
      </c>
      <c r="D8" s="73">
        <f t="shared" ref="D8:D10" si="9">SUM(E8:G8)</f>
        <v>283883</v>
      </c>
      <c r="E8" s="64">
        <f t="shared" ref="E8" si="10">I8+M8+Q8+U8</f>
        <v>241300</v>
      </c>
      <c r="F8" s="64">
        <f t="shared" ref="F8:F10" si="11">J8+N8+R8+V8</f>
        <v>0</v>
      </c>
      <c r="G8" s="64">
        <f t="shared" ref="G8" si="12">K8+O8+S8+W8</f>
        <v>42583</v>
      </c>
      <c r="H8" s="64">
        <f t="shared" si="4"/>
        <v>0</v>
      </c>
      <c r="I8" s="64">
        <v>0</v>
      </c>
      <c r="J8" s="64">
        <v>0</v>
      </c>
      <c r="K8" s="64">
        <v>0</v>
      </c>
      <c r="L8" s="64">
        <f t="shared" si="5"/>
        <v>0</v>
      </c>
      <c r="M8" s="64">
        <v>0</v>
      </c>
      <c r="N8" s="64">
        <v>0</v>
      </c>
      <c r="O8" s="64">
        <v>0</v>
      </c>
      <c r="P8" s="64">
        <f t="shared" si="6"/>
        <v>283883</v>
      </c>
      <c r="Q8" s="64">
        <v>241300</v>
      </c>
      <c r="R8" s="64">
        <v>0</v>
      </c>
      <c r="S8" s="64">
        <v>42583</v>
      </c>
      <c r="T8" s="64">
        <f t="shared" si="7"/>
        <v>0</v>
      </c>
      <c r="U8" s="64">
        <v>0</v>
      </c>
      <c r="V8" s="64">
        <v>0</v>
      </c>
      <c r="W8" s="64">
        <v>0</v>
      </c>
      <c r="X8" s="63">
        <f t="shared" si="8"/>
        <v>0</v>
      </c>
      <c r="Y8" s="63">
        <v>0</v>
      </c>
      <c r="Z8" s="63">
        <v>0</v>
      </c>
      <c r="AA8" s="63">
        <v>0</v>
      </c>
      <c r="AB8" s="63"/>
      <c r="AC8" s="63"/>
      <c r="AD8" s="63"/>
      <c r="AE8" s="63"/>
      <c r="AF8" s="63">
        <f t="shared" ref="AF8:AG11" si="13">X8/D8*100</f>
        <v>0</v>
      </c>
      <c r="AG8" s="63">
        <f t="shared" si="13"/>
        <v>0</v>
      </c>
      <c r="AH8" s="55"/>
      <c r="AI8" s="63">
        <f t="shared" ref="AI8:AI14" si="14">AA8/G8*100</f>
        <v>0</v>
      </c>
    </row>
    <row r="9" spans="1:35" s="1" customFormat="1" ht="62.25" customHeight="1" x14ac:dyDescent="0.3">
      <c r="A9" s="66" t="s">
        <v>115</v>
      </c>
      <c r="B9" s="72" t="s">
        <v>197</v>
      </c>
      <c r="C9" s="53" t="s">
        <v>231</v>
      </c>
      <c r="D9" s="73">
        <f t="shared" si="9"/>
        <v>495765</v>
      </c>
      <c r="E9" s="64">
        <v>421400</v>
      </c>
      <c r="F9" s="64">
        <f t="shared" si="11"/>
        <v>0</v>
      </c>
      <c r="G9" s="64">
        <v>74365</v>
      </c>
      <c r="H9" s="64">
        <f t="shared" si="4"/>
        <v>145498</v>
      </c>
      <c r="I9" s="64">
        <v>123674</v>
      </c>
      <c r="J9" s="64">
        <v>0</v>
      </c>
      <c r="K9" s="64">
        <v>21824</v>
      </c>
      <c r="L9" s="64">
        <f t="shared" si="5"/>
        <v>93749</v>
      </c>
      <c r="M9" s="64">
        <v>79687</v>
      </c>
      <c r="N9" s="64">
        <v>0</v>
      </c>
      <c r="O9" s="64">
        <v>14062</v>
      </c>
      <c r="P9" s="64">
        <f t="shared" si="6"/>
        <v>298514</v>
      </c>
      <c r="Q9" s="64">
        <v>253737</v>
      </c>
      <c r="R9" s="64">
        <v>0</v>
      </c>
      <c r="S9" s="64">
        <v>44777</v>
      </c>
      <c r="T9" s="64">
        <f t="shared" si="7"/>
        <v>51753</v>
      </c>
      <c r="U9" s="64">
        <v>43989</v>
      </c>
      <c r="V9" s="64">
        <v>0</v>
      </c>
      <c r="W9" s="64">
        <v>7764</v>
      </c>
      <c r="X9" s="63">
        <f t="shared" si="8"/>
        <v>145249</v>
      </c>
      <c r="Y9" s="63">
        <v>123462</v>
      </c>
      <c r="Z9" s="63">
        <v>0</v>
      </c>
      <c r="AA9" s="64">
        <v>21787</v>
      </c>
      <c r="AB9" s="64"/>
      <c r="AC9" s="64"/>
      <c r="AD9" s="64"/>
      <c r="AE9" s="64"/>
      <c r="AF9" s="63">
        <f t="shared" si="13"/>
        <v>29.297953667564268</v>
      </c>
      <c r="AG9" s="63">
        <f t="shared" si="13"/>
        <v>29.298054105363075</v>
      </c>
      <c r="AH9" s="55"/>
      <c r="AI9" s="63">
        <f t="shared" si="14"/>
        <v>29.297384522288709</v>
      </c>
    </row>
    <row r="10" spans="1:35" s="1" customFormat="1" ht="180" customHeight="1" x14ac:dyDescent="0.3">
      <c r="A10" s="66" t="s">
        <v>225</v>
      </c>
      <c r="B10" s="79" t="s">
        <v>111</v>
      </c>
      <c r="C10" s="53" t="s">
        <v>231</v>
      </c>
      <c r="D10" s="73">
        <f t="shared" si="9"/>
        <v>44730900</v>
      </c>
      <c r="E10" s="64">
        <v>31311600</v>
      </c>
      <c r="F10" s="64">
        <f t="shared" si="11"/>
        <v>0</v>
      </c>
      <c r="G10" s="64">
        <v>13419300</v>
      </c>
      <c r="H10" s="64">
        <f t="shared" si="4"/>
        <v>18697851</v>
      </c>
      <c r="I10" s="64">
        <v>13088479</v>
      </c>
      <c r="J10" s="64">
        <v>0</v>
      </c>
      <c r="K10" s="64">
        <v>5609372</v>
      </c>
      <c r="L10" s="64">
        <f t="shared" si="5"/>
        <v>11175036</v>
      </c>
      <c r="M10" s="64">
        <v>7827918</v>
      </c>
      <c r="N10" s="64">
        <v>0</v>
      </c>
      <c r="O10" s="64">
        <v>3347118</v>
      </c>
      <c r="P10" s="64">
        <f t="shared" si="6"/>
        <v>11175036</v>
      </c>
      <c r="Q10" s="64">
        <v>7827918</v>
      </c>
      <c r="R10" s="64">
        <v>0</v>
      </c>
      <c r="S10" s="64">
        <v>3347118</v>
      </c>
      <c r="T10" s="64">
        <f t="shared" si="7"/>
        <v>14899962</v>
      </c>
      <c r="U10" s="64">
        <v>10437152</v>
      </c>
      <c r="V10" s="64">
        <v>0</v>
      </c>
      <c r="W10" s="64">
        <v>4462810</v>
      </c>
      <c r="X10" s="63">
        <f t="shared" si="8"/>
        <v>14978842</v>
      </c>
      <c r="Y10" s="63">
        <v>10485176</v>
      </c>
      <c r="Z10" s="63">
        <v>0</v>
      </c>
      <c r="AA10" s="63">
        <v>4493666</v>
      </c>
      <c r="AB10" s="63"/>
      <c r="AC10" s="63"/>
      <c r="AD10" s="63"/>
      <c r="AE10" s="63"/>
      <c r="AF10" s="63">
        <f t="shared" si="13"/>
        <v>33.486565215544509</v>
      </c>
      <c r="AG10" s="63">
        <f t="shared" si="13"/>
        <v>33.486554503762186</v>
      </c>
      <c r="AH10" s="55"/>
      <c r="AI10" s="63">
        <f t="shared" si="14"/>
        <v>33.486590209623451</v>
      </c>
    </row>
    <row r="11" spans="1:35" s="1" customFormat="1" ht="25.5" customHeight="1" x14ac:dyDescent="0.3">
      <c r="A11" s="56" t="s">
        <v>62</v>
      </c>
      <c r="B11" s="74" t="s">
        <v>116</v>
      </c>
      <c r="C11" s="71"/>
      <c r="D11" s="55">
        <f>D12+D13+D14</f>
        <v>45964404</v>
      </c>
      <c r="E11" s="55">
        <f t="shared" ref="E11:AA11" si="15">E12+E13+E14</f>
        <v>15099600</v>
      </c>
      <c r="F11" s="55">
        <f t="shared" si="15"/>
        <v>0</v>
      </c>
      <c r="G11" s="55">
        <f t="shared" si="15"/>
        <v>30864804</v>
      </c>
      <c r="H11" s="55">
        <f t="shared" si="15"/>
        <v>24246024</v>
      </c>
      <c r="I11" s="55">
        <f t="shared" si="15"/>
        <v>8690400</v>
      </c>
      <c r="J11" s="55">
        <f t="shared" si="15"/>
        <v>0</v>
      </c>
      <c r="K11" s="55">
        <f t="shared" si="15"/>
        <v>15555624</v>
      </c>
      <c r="L11" s="55">
        <f t="shared" si="15"/>
        <v>12798021</v>
      </c>
      <c r="M11" s="55">
        <f t="shared" si="15"/>
        <v>4503350</v>
      </c>
      <c r="N11" s="55">
        <f t="shared" si="15"/>
        <v>0</v>
      </c>
      <c r="O11" s="55">
        <f t="shared" si="15"/>
        <v>8294671</v>
      </c>
      <c r="P11" s="55">
        <f t="shared" si="15"/>
        <v>11942105</v>
      </c>
      <c r="Q11" s="55">
        <f t="shared" si="15"/>
        <v>3532150</v>
      </c>
      <c r="R11" s="55">
        <f t="shared" si="15"/>
        <v>0</v>
      </c>
      <c r="S11" s="55">
        <f t="shared" si="15"/>
        <v>8409955</v>
      </c>
      <c r="T11" s="55">
        <f t="shared" si="15"/>
        <v>10667283</v>
      </c>
      <c r="U11" s="55">
        <f t="shared" si="15"/>
        <v>3532050</v>
      </c>
      <c r="V11" s="55">
        <f t="shared" si="15"/>
        <v>0</v>
      </c>
      <c r="W11" s="55">
        <f t="shared" si="15"/>
        <v>7135233</v>
      </c>
      <c r="X11" s="55">
        <f t="shared" si="15"/>
        <v>19341559.949999999</v>
      </c>
      <c r="Y11" s="55">
        <f t="shared" si="15"/>
        <v>8550226.0999999996</v>
      </c>
      <c r="Z11" s="55">
        <f t="shared" si="15"/>
        <v>0</v>
      </c>
      <c r="AA11" s="55">
        <f t="shared" si="15"/>
        <v>10791333.85</v>
      </c>
      <c r="AB11" s="55"/>
      <c r="AC11" s="55"/>
      <c r="AD11" s="55"/>
      <c r="AE11" s="55"/>
      <c r="AF11" s="55">
        <f t="shared" si="13"/>
        <v>42.07943161843238</v>
      </c>
      <c r="AG11" s="55">
        <f t="shared" si="13"/>
        <v>56.625513920898563</v>
      </c>
      <c r="AH11" s="55"/>
      <c r="AI11" s="55">
        <f t="shared" si="14"/>
        <v>34.963234660424213</v>
      </c>
    </row>
    <row r="12" spans="1:35" s="1" customFormat="1" ht="59.25" customHeight="1" x14ac:dyDescent="0.3">
      <c r="A12" s="66" t="s">
        <v>117</v>
      </c>
      <c r="B12" s="72" t="s">
        <v>32</v>
      </c>
      <c r="C12" s="53" t="s">
        <v>231</v>
      </c>
      <c r="D12" s="73">
        <f>SUM(E12:G12)</f>
        <v>24638398</v>
      </c>
      <c r="E12" s="64">
        <f t="shared" ref="E12" si="16">I12+M12+Q12+U12</f>
        <v>0</v>
      </c>
      <c r="F12" s="64">
        <f t="shared" ref="F12:F14" si="17">J12+N12+R12+V12</f>
        <v>0</v>
      </c>
      <c r="G12" s="64">
        <v>24638398</v>
      </c>
      <c r="H12" s="64">
        <f t="shared" si="4"/>
        <v>12076032</v>
      </c>
      <c r="I12" s="64">
        <v>0</v>
      </c>
      <c r="J12" s="64">
        <v>0</v>
      </c>
      <c r="K12" s="64">
        <v>12076032</v>
      </c>
      <c r="L12" s="64">
        <f t="shared" ref="L12:L14" si="18">M12+N12+O12</f>
        <v>6479565</v>
      </c>
      <c r="M12" s="64">
        <v>0</v>
      </c>
      <c r="N12" s="64">
        <v>0</v>
      </c>
      <c r="O12" s="64">
        <v>6479565</v>
      </c>
      <c r="P12" s="64">
        <f t="shared" ref="P12:P14" si="19">Q12+R12+S12</f>
        <v>6766255</v>
      </c>
      <c r="Q12" s="64">
        <v>0</v>
      </c>
      <c r="R12" s="64">
        <v>0</v>
      </c>
      <c r="S12" s="64">
        <v>6766255</v>
      </c>
      <c r="T12" s="64">
        <f t="shared" ref="T12:T13" si="20">U12+V12+W12</f>
        <v>5751433</v>
      </c>
      <c r="U12" s="64">
        <v>0</v>
      </c>
      <c r="V12" s="64">
        <v>0</v>
      </c>
      <c r="W12" s="64">
        <v>5751433</v>
      </c>
      <c r="X12" s="63">
        <f t="shared" ref="X12:X13" si="21">Y12+AA12</f>
        <v>7745997.8899999997</v>
      </c>
      <c r="Y12" s="63">
        <v>0</v>
      </c>
      <c r="Z12" s="63">
        <v>0</v>
      </c>
      <c r="AA12" s="63">
        <v>7745997.8899999997</v>
      </c>
      <c r="AB12" s="63"/>
      <c r="AC12" s="63"/>
      <c r="AD12" s="63"/>
      <c r="AE12" s="63"/>
      <c r="AF12" s="63">
        <f t="shared" ref="AF12:AF37" si="22">X12/D12*100</f>
        <v>31.43872377579094</v>
      </c>
      <c r="AG12" s="63"/>
      <c r="AH12" s="63"/>
      <c r="AI12" s="63">
        <f t="shared" si="14"/>
        <v>31.43872377579094</v>
      </c>
    </row>
    <row r="13" spans="1:35" s="1" customFormat="1" ht="181.5" customHeight="1" x14ac:dyDescent="0.3">
      <c r="A13" s="66" t="s">
        <v>118</v>
      </c>
      <c r="B13" s="79" t="s">
        <v>111</v>
      </c>
      <c r="C13" s="53" t="s">
        <v>231</v>
      </c>
      <c r="D13" s="73">
        <f t="shared" ref="D13:D14" si="23">SUM(E13:G13)</f>
        <v>20183300</v>
      </c>
      <c r="E13" s="64">
        <v>14128300</v>
      </c>
      <c r="F13" s="64">
        <f t="shared" si="17"/>
        <v>0</v>
      </c>
      <c r="G13" s="64">
        <v>6055000</v>
      </c>
      <c r="H13" s="64">
        <f t="shared" si="4"/>
        <v>11027286</v>
      </c>
      <c r="I13" s="64">
        <v>7719100</v>
      </c>
      <c r="J13" s="64">
        <v>0</v>
      </c>
      <c r="K13" s="64">
        <v>3308186</v>
      </c>
      <c r="L13" s="64">
        <f t="shared" si="18"/>
        <v>5175750</v>
      </c>
      <c r="M13" s="64">
        <v>3532050</v>
      </c>
      <c r="N13" s="64">
        <v>0</v>
      </c>
      <c r="O13" s="64">
        <v>1643700</v>
      </c>
      <c r="P13" s="64">
        <f t="shared" si="19"/>
        <v>5175850</v>
      </c>
      <c r="Q13" s="64">
        <v>3532150</v>
      </c>
      <c r="R13" s="64">
        <v>0</v>
      </c>
      <c r="S13" s="64">
        <v>1643700</v>
      </c>
      <c r="T13" s="64">
        <f t="shared" si="20"/>
        <v>4915850</v>
      </c>
      <c r="U13" s="64">
        <v>3532050</v>
      </c>
      <c r="V13" s="64">
        <v>0</v>
      </c>
      <c r="W13" s="64">
        <v>1383800</v>
      </c>
      <c r="X13" s="63">
        <f t="shared" si="21"/>
        <v>10452856.059999999</v>
      </c>
      <c r="Y13" s="63">
        <v>7578926.0999999996</v>
      </c>
      <c r="Z13" s="63">
        <v>0</v>
      </c>
      <c r="AA13" s="64">
        <v>2873929.96</v>
      </c>
      <c r="AB13" s="64"/>
      <c r="AC13" s="64"/>
      <c r="AD13" s="64"/>
      <c r="AE13" s="64"/>
      <c r="AF13" s="63">
        <f t="shared" si="22"/>
        <v>51.789628356116189</v>
      </c>
      <c r="AG13" s="63">
        <f>Y13/E13*100</f>
        <v>53.643581322593661</v>
      </c>
      <c r="AH13" s="63"/>
      <c r="AI13" s="63">
        <f t="shared" si="14"/>
        <v>47.463748307184147</v>
      </c>
    </row>
    <row r="14" spans="1:35" s="1" customFormat="1" ht="58.5" customHeight="1" x14ac:dyDescent="0.3">
      <c r="A14" s="66" t="s">
        <v>184</v>
      </c>
      <c r="B14" s="79" t="s">
        <v>197</v>
      </c>
      <c r="C14" s="53" t="s">
        <v>231</v>
      </c>
      <c r="D14" s="73">
        <f t="shared" si="23"/>
        <v>1142706</v>
      </c>
      <c r="E14" s="64">
        <f>I14</f>
        <v>971300</v>
      </c>
      <c r="F14" s="64">
        <f t="shared" si="17"/>
        <v>0</v>
      </c>
      <c r="G14" s="64">
        <f>K14</f>
        <v>171406</v>
      </c>
      <c r="H14" s="64">
        <f t="shared" si="4"/>
        <v>1142706</v>
      </c>
      <c r="I14" s="64">
        <v>971300</v>
      </c>
      <c r="J14" s="64">
        <v>0</v>
      </c>
      <c r="K14" s="64">
        <v>171406</v>
      </c>
      <c r="L14" s="64">
        <f t="shared" si="18"/>
        <v>1142706</v>
      </c>
      <c r="M14" s="64">
        <v>971300</v>
      </c>
      <c r="N14" s="64">
        <v>0</v>
      </c>
      <c r="O14" s="64">
        <v>171406</v>
      </c>
      <c r="P14" s="64">
        <f t="shared" si="19"/>
        <v>0</v>
      </c>
      <c r="Q14" s="64">
        <v>0</v>
      </c>
      <c r="R14" s="64">
        <v>0</v>
      </c>
      <c r="S14" s="64">
        <v>0</v>
      </c>
      <c r="T14" s="64">
        <f t="shared" ref="T14" si="24">U14+V14+W14</f>
        <v>0</v>
      </c>
      <c r="U14" s="64">
        <v>0</v>
      </c>
      <c r="V14" s="64">
        <v>0</v>
      </c>
      <c r="W14" s="64">
        <v>0</v>
      </c>
      <c r="X14" s="63">
        <f>Y14+AA14</f>
        <v>1142706</v>
      </c>
      <c r="Y14" s="64">
        <v>971300</v>
      </c>
      <c r="Z14" s="63">
        <v>0</v>
      </c>
      <c r="AA14" s="63">
        <v>171406</v>
      </c>
      <c r="AB14" s="63"/>
      <c r="AC14" s="63"/>
      <c r="AD14" s="63"/>
      <c r="AE14" s="63"/>
      <c r="AF14" s="63">
        <f t="shared" si="22"/>
        <v>100</v>
      </c>
      <c r="AG14" s="63">
        <f>Y14/E14*100</f>
        <v>100</v>
      </c>
      <c r="AH14" s="63"/>
      <c r="AI14" s="63">
        <f t="shared" si="14"/>
        <v>100</v>
      </c>
    </row>
    <row r="15" spans="1:35" s="1" customFormat="1" ht="34.5" customHeight="1" x14ac:dyDescent="0.3">
      <c r="A15" s="56" t="s">
        <v>63</v>
      </c>
      <c r="B15" s="74" t="s">
        <v>119</v>
      </c>
      <c r="C15" s="71"/>
      <c r="D15" s="55">
        <f>D16+D17+D18</f>
        <v>46911438</v>
      </c>
      <c r="E15" s="55">
        <f t="shared" ref="E15:AA15" si="25">E16+E17+E18</f>
        <v>17037600</v>
      </c>
      <c r="F15" s="55">
        <f t="shared" si="25"/>
        <v>0</v>
      </c>
      <c r="G15" s="55">
        <f t="shared" si="25"/>
        <v>29873838</v>
      </c>
      <c r="H15" s="55">
        <f t="shared" si="25"/>
        <v>24655000</v>
      </c>
      <c r="I15" s="55">
        <f t="shared" si="25"/>
        <v>9019250</v>
      </c>
      <c r="J15" s="55">
        <f t="shared" si="25"/>
        <v>0</v>
      </c>
      <c r="K15" s="55">
        <f t="shared" si="25"/>
        <v>15635750</v>
      </c>
      <c r="L15" s="55">
        <f t="shared" si="25"/>
        <v>15242500</v>
      </c>
      <c r="M15" s="55">
        <f t="shared" si="25"/>
        <v>5010275</v>
      </c>
      <c r="N15" s="55">
        <f t="shared" si="25"/>
        <v>0</v>
      </c>
      <c r="O15" s="55">
        <f t="shared" si="25"/>
        <v>10232225</v>
      </c>
      <c r="P15" s="55">
        <f t="shared" si="25"/>
        <v>10183500</v>
      </c>
      <c r="Q15" s="55">
        <f t="shared" si="25"/>
        <v>4010275</v>
      </c>
      <c r="R15" s="55">
        <f t="shared" si="25"/>
        <v>0</v>
      </c>
      <c r="S15" s="55">
        <f t="shared" si="25"/>
        <v>6173225</v>
      </c>
      <c r="T15" s="55">
        <f t="shared" si="25"/>
        <v>12072938</v>
      </c>
      <c r="U15" s="55">
        <f t="shared" si="25"/>
        <v>4008075</v>
      </c>
      <c r="V15" s="55">
        <f t="shared" si="25"/>
        <v>0</v>
      </c>
      <c r="W15" s="55">
        <f t="shared" si="25"/>
        <v>8064863</v>
      </c>
      <c r="X15" s="55">
        <f t="shared" si="25"/>
        <v>16456584.199999999</v>
      </c>
      <c r="Y15" s="55">
        <f t="shared" si="25"/>
        <v>6682591</v>
      </c>
      <c r="Z15" s="55">
        <f t="shared" si="25"/>
        <v>0</v>
      </c>
      <c r="AA15" s="55">
        <f t="shared" si="25"/>
        <v>9773993.1999999993</v>
      </c>
      <c r="AB15" s="55"/>
      <c r="AC15" s="55"/>
      <c r="AD15" s="55"/>
      <c r="AE15" s="55"/>
      <c r="AF15" s="55">
        <f t="shared" si="22"/>
        <v>35.08011031339521</v>
      </c>
      <c r="AG15" s="55">
        <f>Y15/E15*100</f>
        <v>39.222607644269146</v>
      </c>
      <c r="AH15" s="55"/>
      <c r="AI15" s="55">
        <f t="shared" ref="AI15:AI24" si="26">AA15/G15*100</f>
        <v>32.717567792929721</v>
      </c>
    </row>
    <row r="16" spans="1:35" s="1" customFormat="1" ht="87" customHeight="1" x14ac:dyDescent="0.3">
      <c r="A16" s="66" t="s">
        <v>121</v>
      </c>
      <c r="B16" s="72" t="s">
        <v>32</v>
      </c>
      <c r="C16" s="53" t="s">
        <v>231</v>
      </c>
      <c r="D16" s="73">
        <f>SUM(E16:G16)</f>
        <v>23000538</v>
      </c>
      <c r="E16" s="64">
        <f t="shared" ref="E16" si="27">I16+M16+Q16+U16</f>
        <v>0</v>
      </c>
      <c r="F16" s="64">
        <f t="shared" ref="F16:F18" si="28">J16+N16+R16+V16</f>
        <v>0</v>
      </c>
      <c r="G16" s="64">
        <v>23000538</v>
      </c>
      <c r="H16" s="64">
        <f t="shared" si="4"/>
        <v>12615700</v>
      </c>
      <c r="I16" s="64">
        <v>0</v>
      </c>
      <c r="J16" s="64">
        <v>0</v>
      </c>
      <c r="K16" s="64">
        <v>12615700</v>
      </c>
      <c r="L16" s="64">
        <f t="shared" ref="L16:L18" si="29">M16+N16+O16</f>
        <v>8462400</v>
      </c>
      <c r="M16" s="64">
        <v>0</v>
      </c>
      <c r="N16" s="64">
        <v>0</v>
      </c>
      <c r="O16" s="64">
        <v>8462400</v>
      </c>
      <c r="P16" s="64">
        <f t="shared" ref="P16:P18" si="30">Q16+R16+S16</f>
        <v>4662300</v>
      </c>
      <c r="Q16" s="64">
        <v>0</v>
      </c>
      <c r="R16" s="64">
        <v>0</v>
      </c>
      <c r="S16" s="64">
        <v>4662300</v>
      </c>
      <c r="T16" s="64">
        <f t="shared" ref="T16:T18" si="31">U16+V16+W16</f>
        <v>5722538</v>
      </c>
      <c r="U16" s="64">
        <v>0</v>
      </c>
      <c r="V16" s="64">
        <v>0</v>
      </c>
      <c r="W16" s="64">
        <v>5722538</v>
      </c>
      <c r="X16" s="63">
        <f>SUM(Y16:AA16)</f>
        <v>7343886.2000000002</v>
      </c>
      <c r="Y16" s="63">
        <v>0</v>
      </c>
      <c r="Z16" s="63">
        <v>0</v>
      </c>
      <c r="AA16" s="63">
        <v>7343886.2000000002</v>
      </c>
      <c r="AB16" s="63"/>
      <c r="AC16" s="63"/>
      <c r="AD16" s="63"/>
      <c r="AE16" s="63"/>
      <c r="AF16" s="63">
        <f t="shared" si="22"/>
        <v>31.929193134525814</v>
      </c>
      <c r="AG16" s="55"/>
      <c r="AH16" s="55"/>
      <c r="AI16" s="55">
        <f t="shared" si="26"/>
        <v>31.929193134525814</v>
      </c>
    </row>
    <row r="17" spans="1:35" s="1" customFormat="1" ht="187.5" x14ac:dyDescent="0.3">
      <c r="A17" s="66" t="s">
        <v>122</v>
      </c>
      <c r="B17" s="79" t="s">
        <v>111</v>
      </c>
      <c r="C17" s="53" t="s">
        <v>231</v>
      </c>
      <c r="D17" s="73">
        <f t="shared" ref="D17:D18" si="32">SUM(E17:G17)</f>
        <v>22910900</v>
      </c>
      <c r="E17" s="64">
        <v>16037600</v>
      </c>
      <c r="F17" s="64">
        <f t="shared" si="28"/>
        <v>0</v>
      </c>
      <c r="G17" s="64">
        <v>6873300</v>
      </c>
      <c r="H17" s="64">
        <f t="shared" si="4"/>
        <v>11039300</v>
      </c>
      <c r="I17" s="64">
        <v>8019250</v>
      </c>
      <c r="J17" s="64">
        <v>0</v>
      </c>
      <c r="K17" s="64">
        <v>3020050</v>
      </c>
      <c r="L17" s="64">
        <f t="shared" si="29"/>
        <v>5780100</v>
      </c>
      <c r="M17" s="64">
        <v>4010275</v>
      </c>
      <c r="N17" s="64">
        <v>0</v>
      </c>
      <c r="O17" s="64">
        <v>1769825</v>
      </c>
      <c r="P17" s="64">
        <f t="shared" si="30"/>
        <v>5521200</v>
      </c>
      <c r="Q17" s="64">
        <v>4010275</v>
      </c>
      <c r="R17" s="64">
        <v>0</v>
      </c>
      <c r="S17" s="64">
        <v>1510925</v>
      </c>
      <c r="T17" s="64">
        <f t="shared" si="31"/>
        <v>6350400</v>
      </c>
      <c r="U17" s="64">
        <v>4008075</v>
      </c>
      <c r="V17" s="64">
        <v>0</v>
      </c>
      <c r="W17" s="64">
        <v>2342325</v>
      </c>
      <c r="X17" s="63">
        <f t="shared" ref="X17:X37" si="33">SUM(Y17:AA17)</f>
        <v>9112698</v>
      </c>
      <c r="Y17" s="63">
        <v>6682591</v>
      </c>
      <c r="Z17" s="63">
        <v>0</v>
      </c>
      <c r="AA17" s="64">
        <v>2430107</v>
      </c>
      <c r="AB17" s="64"/>
      <c r="AC17" s="64"/>
      <c r="AD17" s="64"/>
      <c r="AE17" s="64"/>
      <c r="AF17" s="63">
        <f t="shared" si="22"/>
        <v>39.774509076465783</v>
      </c>
      <c r="AG17" s="63">
        <f>Y17/E17*100</f>
        <v>41.668273307726842</v>
      </c>
      <c r="AH17" s="55"/>
      <c r="AI17" s="63">
        <f t="shared" si="26"/>
        <v>35.355753422664513</v>
      </c>
    </row>
    <row r="18" spans="1:35" s="1" customFormat="1" ht="93.75" x14ac:dyDescent="0.3">
      <c r="A18" s="66" t="s">
        <v>226</v>
      </c>
      <c r="B18" s="79" t="s">
        <v>264</v>
      </c>
      <c r="C18" s="53" t="s">
        <v>231</v>
      </c>
      <c r="D18" s="73">
        <f t="shared" si="32"/>
        <v>1000000</v>
      </c>
      <c r="E18" s="64">
        <v>1000000</v>
      </c>
      <c r="F18" s="64">
        <f t="shared" si="28"/>
        <v>0</v>
      </c>
      <c r="G18" s="64">
        <f t="shared" ref="G18" si="34">K18+O18+S18+W18</f>
        <v>0</v>
      </c>
      <c r="H18" s="64">
        <f t="shared" si="4"/>
        <v>1000000</v>
      </c>
      <c r="I18" s="64">
        <v>1000000</v>
      </c>
      <c r="J18" s="64">
        <v>0</v>
      </c>
      <c r="K18" s="64">
        <v>0</v>
      </c>
      <c r="L18" s="64">
        <f t="shared" si="29"/>
        <v>1000000</v>
      </c>
      <c r="M18" s="64">
        <v>1000000</v>
      </c>
      <c r="N18" s="64">
        <v>0</v>
      </c>
      <c r="O18" s="64">
        <v>0</v>
      </c>
      <c r="P18" s="64">
        <f t="shared" si="30"/>
        <v>0</v>
      </c>
      <c r="Q18" s="64">
        <v>0</v>
      </c>
      <c r="R18" s="64">
        <v>0</v>
      </c>
      <c r="S18" s="64">
        <v>0</v>
      </c>
      <c r="T18" s="64">
        <f t="shared" si="31"/>
        <v>0</v>
      </c>
      <c r="U18" s="64">
        <v>0</v>
      </c>
      <c r="V18" s="64">
        <v>0</v>
      </c>
      <c r="W18" s="64">
        <v>0</v>
      </c>
      <c r="X18" s="63">
        <f t="shared" si="33"/>
        <v>0</v>
      </c>
      <c r="Y18" s="63">
        <v>0</v>
      </c>
      <c r="Z18" s="63">
        <v>0</v>
      </c>
      <c r="AA18" s="63">
        <v>0</v>
      </c>
      <c r="AB18" s="63"/>
      <c r="AC18" s="63"/>
      <c r="AD18" s="63"/>
      <c r="AE18" s="63"/>
      <c r="AF18" s="63">
        <f t="shared" si="22"/>
        <v>0</v>
      </c>
      <c r="AG18" s="63">
        <f>Y18/E18*100</f>
        <v>0</v>
      </c>
      <c r="AH18" s="55"/>
      <c r="AI18" s="63" t="e">
        <f t="shared" si="26"/>
        <v>#DIV/0!</v>
      </c>
    </row>
    <row r="19" spans="1:35" s="1" customFormat="1" ht="56.25" x14ac:dyDescent="0.3">
      <c r="A19" s="56" t="s">
        <v>64</v>
      </c>
      <c r="B19" s="74" t="s">
        <v>120</v>
      </c>
      <c r="C19" s="71"/>
      <c r="D19" s="55">
        <f>D20+D21</f>
        <v>177449620</v>
      </c>
      <c r="E19" s="55">
        <f t="shared" ref="E19:AA19" si="35">E20+E21</f>
        <v>53459100</v>
      </c>
      <c r="F19" s="55">
        <f t="shared" si="35"/>
        <v>0</v>
      </c>
      <c r="G19" s="55">
        <f t="shared" si="35"/>
        <v>123990520</v>
      </c>
      <c r="H19" s="55">
        <f t="shared" si="35"/>
        <v>88341730</v>
      </c>
      <c r="I19" s="55">
        <f t="shared" si="35"/>
        <v>23881650</v>
      </c>
      <c r="J19" s="55">
        <f t="shared" si="35"/>
        <v>0</v>
      </c>
      <c r="K19" s="55">
        <f t="shared" si="35"/>
        <v>64460080</v>
      </c>
      <c r="L19" s="55">
        <f t="shared" si="35"/>
        <v>52492603</v>
      </c>
      <c r="M19" s="55">
        <f t="shared" si="35"/>
        <v>13364725</v>
      </c>
      <c r="N19" s="55">
        <f t="shared" si="35"/>
        <v>0</v>
      </c>
      <c r="O19" s="55">
        <f t="shared" si="35"/>
        <v>39127878</v>
      </c>
      <c r="P19" s="55">
        <f t="shared" si="35"/>
        <v>41873068</v>
      </c>
      <c r="Q19" s="55">
        <f t="shared" si="35"/>
        <v>13364725</v>
      </c>
      <c r="R19" s="55">
        <f t="shared" si="35"/>
        <v>0</v>
      </c>
      <c r="S19" s="55">
        <f t="shared" si="35"/>
        <v>28508343</v>
      </c>
      <c r="T19" s="55">
        <f t="shared" si="35"/>
        <v>45415522</v>
      </c>
      <c r="U19" s="55">
        <f t="shared" si="35"/>
        <v>14379925</v>
      </c>
      <c r="V19" s="55">
        <f t="shared" si="35"/>
        <v>0</v>
      </c>
      <c r="W19" s="55">
        <f t="shared" si="35"/>
        <v>31035597</v>
      </c>
      <c r="X19" s="55">
        <f t="shared" si="35"/>
        <v>60846803.719999999</v>
      </c>
      <c r="Y19" s="55">
        <f t="shared" si="35"/>
        <v>21505258.829999998</v>
      </c>
      <c r="Z19" s="55">
        <f t="shared" si="35"/>
        <v>0</v>
      </c>
      <c r="AA19" s="55">
        <f t="shared" si="35"/>
        <v>39341544.890000001</v>
      </c>
      <c r="AB19" s="55"/>
      <c r="AC19" s="55"/>
      <c r="AD19" s="55"/>
      <c r="AE19" s="55"/>
      <c r="AF19" s="63">
        <f t="shared" si="22"/>
        <v>34.289621876902302</v>
      </c>
      <c r="AG19" s="55">
        <f>Y19/E19*100</f>
        <v>40.227498835558393</v>
      </c>
      <c r="AH19" s="55"/>
      <c r="AI19" s="55">
        <f t="shared" si="26"/>
        <v>31.729478100422515</v>
      </c>
    </row>
    <row r="20" spans="1:35" s="1" customFormat="1" ht="88.5" customHeight="1" x14ac:dyDescent="0.3">
      <c r="A20" s="66" t="s">
        <v>123</v>
      </c>
      <c r="B20" s="72" t="s">
        <v>32</v>
      </c>
      <c r="C20" s="53" t="s">
        <v>231</v>
      </c>
      <c r="D20" s="73">
        <f>SUM(E20:G20)</f>
        <v>101079520</v>
      </c>
      <c r="E20" s="64">
        <f t="shared" ref="E20" si="36">I20+M20+Q20+U20</f>
        <v>0</v>
      </c>
      <c r="F20" s="64">
        <f t="shared" ref="F20:F21" si="37">J20+N20+R20+V20</f>
        <v>0</v>
      </c>
      <c r="G20" s="64">
        <v>101079520</v>
      </c>
      <c r="H20" s="64">
        <f t="shared" si="4"/>
        <v>54224580</v>
      </c>
      <c r="I20" s="64">
        <v>0</v>
      </c>
      <c r="J20" s="64">
        <v>0</v>
      </c>
      <c r="K20" s="64">
        <v>54224580</v>
      </c>
      <c r="L20" s="64">
        <f t="shared" ref="L20:L21" si="38">M20+N20+O20</f>
        <v>32986678</v>
      </c>
      <c r="M20" s="64">
        <v>0</v>
      </c>
      <c r="N20" s="64">
        <v>0</v>
      </c>
      <c r="O20" s="64">
        <v>32986678</v>
      </c>
      <c r="P20" s="64">
        <f t="shared" ref="P20:P21" si="39">Q20+R20+S20</f>
        <v>23173243</v>
      </c>
      <c r="Q20" s="64">
        <v>0</v>
      </c>
      <c r="R20" s="64">
        <v>0</v>
      </c>
      <c r="S20" s="64">
        <v>23173243</v>
      </c>
      <c r="T20" s="64">
        <f t="shared" ref="T20:T21" si="40">U20+V20+W20</f>
        <v>23695197</v>
      </c>
      <c r="U20" s="64">
        <v>0</v>
      </c>
      <c r="V20" s="64">
        <v>0</v>
      </c>
      <c r="W20" s="64">
        <v>23695197</v>
      </c>
      <c r="X20" s="63">
        <f>SUM(Y20:AA20)</f>
        <v>31666886.699999999</v>
      </c>
      <c r="Y20" s="63">
        <v>0</v>
      </c>
      <c r="Z20" s="63">
        <v>0</v>
      </c>
      <c r="AA20" s="63">
        <v>31666886.699999999</v>
      </c>
      <c r="AB20" s="63"/>
      <c r="AC20" s="63"/>
      <c r="AD20" s="63"/>
      <c r="AE20" s="63"/>
      <c r="AF20" s="63">
        <f t="shared" si="22"/>
        <v>31.328687255341141</v>
      </c>
      <c r="AG20" s="55"/>
      <c r="AH20" s="55"/>
      <c r="AI20" s="63">
        <f t="shared" si="26"/>
        <v>31.328687255341141</v>
      </c>
    </row>
    <row r="21" spans="1:35" s="1" customFormat="1" ht="187.5" x14ac:dyDescent="0.3">
      <c r="A21" s="66" t="s">
        <v>124</v>
      </c>
      <c r="B21" s="79" t="s">
        <v>111</v>
      </c>
      <c r="C21" s="53" t="s">
        <v>231</v>
      </c>
      <c r="D21" s="73">
        <f>SUM(E21:G21)</f>
        <v>76370100</v>
      </c>
      <c r="E21" s="64">
        <v>53459100</v>
      </c>
      <c r="F21" s="64">
        <f t="shared" si="37"/>
        <v>0</v>
      </c>
      <c r="G21" s="64">
        <v>22911000</v>
      </c>
      <c r="H21" s="64">
        <f t="shared" si="4"/>
        <v>34117150</v>
      </c>
      <c r="I21" s="64">
        <v>23881650</v>
      </c>
      <c r="J21" s="64">
        <v>0</v>
      </c>
      <c r="K21" s="64">
        <v>10235500</v>
      </c>
      <c r="L21" s="64">
        <f t="shared" si="38"/>
        <v>19505925</v>
      </c>
      <c r="M21" s="64">
        <v>13364725</v>
      </c>
      <c r="N21" s="64">
        <v>0</v>
      </c>
      <c r="O21" s="64">
        <v>6141200</v>
      </c>
      <c r="P21" s="64">
        <f t="shared" si="39"/>
        <v>18699825</v>
      </c>
      <c r="Q21" s="64">
        <v>13364725</v>
      </c>
      <c r="R21" s="64">
        <v>0</v>
      </c>
      <c r="S21" s="64">
        <v>5335100</v>
      </c>
      <c r="T21" s="64">
        <f t="shared" si="40"/>
        <v>21720325</v>
      </c>
      <c r="U21" s="64">
        <v>14379925</v>
      </c>
      <c r="V21" s="64">
        <v>0</v>
      </c>
      <c r="W21" s="64">
        <v>7340400</v>
      </c>
      <c r="X21" s="63">
        <f t="shared" ref="X21" si="41">SUM(Y21:AA21)</f>
        <v>29179917.02</v>
      </c>
      <c r="Y21" s="63">
        <v>21505258.829999998</v>
      </c>
      <c r="Z21" s="63">
        <v>0</v>
      </c>
      <c r="AA21" s="63">
        <v>7674658.1900000004</v>
      </c>
      <c r="AB21" s="63"/>
      <c r="AC21" s="63"/>
      <c r="AD21" s="63"/>
      <c r="AE21" s="63"/>
      <c r="AF21" s="63">
        <f t="shared" si="22"/>
        <v>38.208562015762716</v>
      </c>
      <c r="AG21" s="63">
        <f>Y21/E21*100</f>
        <v>40.227498835558393</v>
      </c>
      <c r="AH21" s="55"/>
      <c r="AI21" s="63">
        <f t="shared" si="26"/>
        <v>33.497700624154334</v>
      </c>
    </row>
    <row r="22" spans="1:35" s="1" customFormat="1" ht="43.5" customHeight="1" x14ac:dyDescent="0.3">
      <c r="A22" s="56" t="s">
        <v>126</v>
      </c>
      <c r="B22" s="74" t="s">
        <v>125</v>
      </c>
      <c r="C22" s="71"/>
      <c r="D22" s="55">
        <f>D23+D24+D25+D26</f>
        <v>181638190</v>
      </c>
      <c r="E22" s="55">
        <f t="shared" ref="E22:AA22" si="42">E23+E24+E25+E26</f>
        <v>22468600</v>
      </c>
      <c r="F22" s="55">
        <f t="shared" si="42"/>
        <v>0</v>
      </c>
      <c r="G22" s="55">
        <f t="shared" si="42"/>
        <v>159169590</v>
      </c>
      <c r="H22" s="55">
        <f t="shared" si="42"/>
        <v>110199545</v>
      </c>
      <c r="I22" s="55">
        <f t="shared" si="42"/>
        <v>13555500</v>
      </c>
      <c r="J22" s="55">
        <f t="shared" si="42"/>
        <v>0</v>
      </c>
      <c r="K22" s="55">
        <f t="shared" si="42"/>
        <v>96644045</v>
      </c>
      <c r="L22" s="55">
        <f t="shared" si="42"/>
        <v>72546847</v>
      </c>
      <c r="M22" s="55">
        <f t="shared" si="42"/>
        <v>8647000</v>
      </c>
      <c r="N22" s="55">
        <f t="shared" si="42"/>
        <v>0</v>
      </c>
      <c r="O22" s="55">
        <f t="shared" si="42"/>
        <v>63899847</v>
      </c>
      <c r="P22" s="55">
        <f t="shared" si="42"/>
        <v>26166435</v>
      </c>
      <c r="Q22" s="55">
        <f t="shared" si="42"/>
        <v>2695500</v>
      </c>
      <c r="R22" s="55">
        <f t="shared" si="42"/>
        <v>0</v>
      </c>
      <c r="S22" s="55">
        <f t="shared" si="42"/>
        <v>23470935</v>
      </c>
      <c r="T22" s="55">
        <f t="shared" si="42"/>
        <v>44917282</v>
      </c>
      <c r="U22" s="55">
        <f t="shared" si="42"/>
        <v>4752600</v>
      </c>
      <c r="V22" s="55">
        <f t="shared" si="42"/>
        <v>0</v>
      </c>
      <c r="W22" s="55">
        <f t="shared" si="42"/>
        <v>40164682</v>
      </c>
      <c r="X22" s="55">
        <f t="shared" si="42"/>
        <v>74482210.350000009</v>
      </c>
      <c r="Y22" s="55">
        <f t="shared" si="42"/>
        <v>12810158.139999999</v>
      </c>
      <c r="Z22" s="55">
        <f t="shared" si="42"/>
        <v>0</v>
      </c>
      <c r="AA22" s="55">
        <f t="shared" si="42"/>
        <v>61672052.210000001</v>
      </c>
      <c r="AB22" s="55"/>
      <c r="AC22" s="55"/>
      <c r="AD22" s="55"/>
      <c r="AE22" s="55"/>
      <c r="AF22" s="55">
        <f t="shared" si="22"/>
        <v>41.00580959874133</v>
      </c>
      <c r="AG22" s="55">
        <f>Y22/E22*100</f>
        <v>57.013601826549042</v>
      </c>
      <c r="AH22" s="55"/>
      <c r="AI22" s="55">
        <f t="shared" si="26"/>
        <v>38.746127454371155</v>
      </c>
    </row>
    <row r="23" spans="1:35" s="1" customFormat="1" ht="56.25" x14ac:dyDescent="0.3">
      <c r="A23" s="66" t="s">
        <v>127</v>
      </c>
      <c r="B23" s="72" t="s">
        <v>32</v>
      </c>
      <c r="C23" s="53" t="s">
        <v>231</v>
      </c>
      <c r="D23" s="73">
        <f>SUM(E23:G23)</f>
        <v>150558490</v>
      </c>
      <c r="E23" s="64">
        <f t="shared" ref="E23" si="43">I23+M23+Q23+U23</f>
        <v>0</v>
      </c>
      <c r="F23" s="64">
        <f t="shared" ref="F23:F24" si="44">J23+N23+R23+V23</f>
        <v>0</v>
      </c>
      <c r="G23" s="64">
        <v>150558490</v>
      </c>
      <c r="H23" s="64">
        <f t="shared" si="4"/>
        <v>91228945</v>
      </c>
      <c r="I23" s="64">
        <v>0</v>
      </c>
      <c r="J23" s="64">
        <v>0</v>
      </c>
      <c r="K23" s="64">
        <v>91228945</v>
      </c>
      <c r="L23" s="64">
        <f t="shared" ref="L23:L25" si="45">M23+N23+O23</f>
        <v>60198047</v>
      </c>
      <c r="M23" s="64">
        <v>0</v>
      </c>
      <c r="N23" s="64">
        <v>0</v>
      </c>
      <c r="O23" s="64">
        <v>60198047</v>
      </c>
      <c r="P23" s="64">
        <f t="shared" ref="P23:P25" si="46">Q23+R23+S23</f>
        <v>22315635</v>
      </c>
      <c r="Q23" s="64">
        <v>0</v>
      </c>
      <c r="R23" s="64">
        <v>0</v>
      </c>
      <c r="S23" s="64">
        <v>22315635</v>
      </c>
      <c r="T23" s="64">
        <f t="shared" ref="T23:T25" si="47">U23+V23+W23</f>
        <v>38123982</v>
      </c>
      <c r="U23" s="64">
        <v>0</v>
      </c>
      <c r="V23" s="64">
        <v>0</v>
      </c>
      <c r="W23" s="64">
        <v>38123982</v>
      </c>
      <c r="X23" s="63">
        <f t="shared" si="33"/>
        <v>57276383.880000003</v>
      </c>
      <c r="Y23" s="63">
        <v>0</v>
      </c>
      <c r="Z23" s="63">
        <v>0</v>
      </c>
      <c r="AA23" s="63">
        <v>57276383.880000003</v>
      </c>
      <c r="AB23" s="63"/>
      <c r="AC23" s="63"/>
      <c r="AD23" s="63"/>
      <c r="AE23" s="63"/>
      <c r="AF23" s="63">
        <f t="shared" si="22"/>
        <v>38.042613126632716</v>
      </c>
      <c r="AG23" s="55"/>
      <c r="AH23" s="63"/>
      <c r="AI23" s="63">
        <f t="shared" si="26"/>
        <v>38.042613126632716</v>
      </c>
    </row>
    <row r="24" spans="1:35" s="1" customFormat="1" ht="172.5" customHeight="1" x14ac:dyDescent="0.3">
      <c r="A24" s="66" t="s">
        <v>128</v>
      </c>
      <c r="B24" s="79" t="s">
        <v>111</v>
      </c>
      <c r="C24" s="53" t="s">
        <v>231</v>
      </c>
      <c r="D24" s="73">
        <f t="shared" ref="D24:D26" si="48">SUM(E24:G24)</f>
        <v>28703700</v>
      </c>
      <c r="E24" s="64">
        <v>20092600</v>
      </c>
      <c r="F24" s="64">
        <f t="shared" si="44"/>
        <v>0</v>
      </c>
      <c r="G24" s="64">
        <v>8611100</v>
      </c>
      <c r="H24" s="64">
        <f t="shared" si="4"/>
        <v>18059600</v>
      </c>
      <c r="I24" s="64">
        <v>12644500</v>
      </c>
      <c r="J24" s="64">
        <v>0</v>
      </c>
      <c r="K24" s="64">
        <v>5415100</v>
      </c>
      <c r="L24" s="64">
        <f t="shared" si="45"/>
        <v>12348800</v>
      </c>
      <c r="M24" s="64">
        <v>8647000</v>
      </c>
      <c r="N24" s="64">
        <v>0</v>
      </c>
      <c r="O24" s="64">
        <v>3701800</v>
      </c>
      <c r="P24" s="64">
        <f t="shared" si="46"/>
        <v>3850800</v>
      </c>
      <c r="Q24" s="64">
        <v>2695500</v>
      </c>
      <c r="R24" s="64">
        <v>0</v>
      </c>
      <c r="S24" s="64">
        <v>1155300</v>
      </c>
      <c r="T24" s="64">
        <f t="shared" si="47"/>
        <v>6793300</v>
      </c>
      <c r="U24" s="64">
        <v>4752600</v>
      </c>
      <c r="V24" s="64">
        <v>0</v>
      </c>
      <c r="W24" s="64">
        <v>2040700</v>
      </c>
      <c r="X24" s="63">
        <f>SUM(Y24:AA24)</f>
        <v>16594171.439999999</v>
      </c>
      <c r="Y24" s="63">
        <v>12198503.109999999</v>
      </c>
      <c r="Z24" s="63">
        <v>0</v>
      </c>
      <c r="AA24" s="64">
        <v>4395668.33</v>
      </c>
      <c r="AB24" s="64"/>
      <c r="AC24" s="64"/>
      <c r="AD24" s="64"/>
      <c r="AE24" s="64"/>
      <c r="AF24" s="63">
        <f t="shared" si="22"/>
        <v>57.811959573156066</v>
      </c>
      <c r="AG24" s="63">
        <f>Y24/E24*100</f>
        <v>60.711421667678643</v>
      </c>
      <c r="AH24" s="63"/>
      <c r="AI24" s="63">
        <f t="shared" si="26"/>
        <v>51.046536795531352</v>
      </c>
    </row>
    <row r="25" spans="1:35" s="1" customFormat="1" ht="87" customHeight="1" x14ac:dyDescent="0.3">
      <c r="A25" s="66" t="s">
        <v>185</v>
      </c>
      <c r="B25" s="79" t="s">
        <v>183</v>
      </c>
      <c r="C25" s="53" t="s">
        <v>231</v>
      </c>
      <c r="D25" s="73">
        <f t="shared" si="48"/>
        <v>390000</v>
      </c>
      <c r="E25" s="64">
        <f t="shared" ref="E25" si="49">I25+M25+Q25+U25</f>
        <v>390000</v>
      </c>
      <c r="F25" s="64">
        <f t="shared" ref="F25" si="50">J25+N25+R25+V25</f>
        <v>0</v>
      </c>
      <c r="G25" s="64">
        <f t="shared" ref="G25:G35" si="51">K25+O25+S25+W25</f>
        <v>0</v>
      </c>
      <c r="H25" s="64">
        <f t="shared" si="4"/>
        <v>390000</v>
      </c>
      <c r="I25" s="64">
        <v>390000</v>
      </c>
      <c r="J25" s="64">
        <v>0</v>
      </c>
      <c r="K25" s="64">
        <v>0</v>
      </c>
      <c r="L25" s="64">
        <f t="shared" si="45"/>
        <v>0</v>
      </c>
      <c r="M25" s="64">
        <v>0</v>
      </c>
      <c r="N25" s="64">
        <v>0</v>
      </c>
      <c r="O25" s="64">
        <v>0</v>
      </c>
      <c r="P25" s="64">
        <f t="shared" si="46"/>
        <v>0</v>
      </c>
      <c r="Q25" s="64">
        <v>0</v>
      </c>
      <c r="R25" s="64">
        <v>0</v>
      </c>
      <c r="S25" s="64">
        <v>0</v>
      </c>
      <c r="T25" s="64">
        <f t="shared" si="47"/>
        <v>0</v>
      </c>
      <c r="U25" s="64">
        <v>0</v>
      </c>
      <c r="V25" s="64">
        <v>0</v>
      </c>
      <c r="W25" s="64">
        <v>0</v>
      </c>
      <c r="X25" s="63">
        <f t="shared" si="33"/>
        <v>390000</v>
      </c>
      <c r="Y25" s="63">
        <v>390000</v>
      </c>
      <c r="Z25" s="63">
        <v>0</v>
      </c>
      <c r="AA25" s="63">
        <v>0</v>
      </c>
      <c r="AB25" s="63"/>
      <c r="AC25" s="63"/>
      <c r="AD25" s="63"/>
      <c r="AE25" s="63"/>
      <c r="AF25" s="63">
        <f t="shared" si="22"/>
        <v>100</v>
      </c>
      <c r="AG25" s="63">
        <f>Y25/E25*100</f>
        <v>100</v>
      </c>
      <c r="AH25" s="63"/>
      <c r="AI25" s="63"/>
    </row>
    <row r="26" spans="1:35" s="1" customFormat="1" ht="105.75" customHeight="1" x14ac:dyDescent="0.3">
      <c r="A26" s="66" t="s">
        <v>278</v>
      </c>
      <c r="B26" s="79" t="s">
        <v>279</v>
      </c>
      <c r="C26" s="53" t="s">
        <v>231</v>
      </c>
      <c r="D26" s="73">
        <f t="shared" si="48"/>
        <v>1986000</v>
      </c>
      <c r="E26" s="64">
        <v>1986000</v>
      </c>
      <c r="F26" s="64">
        <v>0</v>
      </c>
      <c r="G26" s="64">
        <v>0</v>
      </c>
      <c r="H26" s="64">
        <f t="shared" si="4"/>
        <v>521000</v>
      </c>
      <c r="I26" s="64">
        <v>521000</v>
      </c>
      <c r="J26" s="64">
        <v>0</v>
      </c>
      <c r="K26" s="64">
        <v>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3">
        <f t="shared" si="33"/>
        <v>221655.03</v>
      </c>
      <c r="Y26" s="63">
        <v>221655.03</v>
      </c>
      <c r="Z26" s="63">
        <v>0</v>
      </c>
      <c r="AA26" s="63">
        <v>0</v>
      </c>
      <c r="AB26" s="63"/>
      <c r="AC26" s="63"/>
      <c r="AD26" s="63"/>
      <c r="AE26" s="63"/>
      <c r="AF26" s="63">
        <f t="shared" si="22"/>
        <v>11.160877643504531</v>
      </c>
      <c r="AG26" s="63"/>
      <c r="AH26" s="63"/>
      <c r="AI26" s="63"/>
    </row>
    <row r="27" spans="1:35" s="23" customFormat="1" ht="77.25" customHeight="1" x14ac:dyDescent="0.3">
      <c r="A27" s="56" t="s">
        <v>130</v>
      </c>
      <c r="B27" s="74" t="s">
        <v>129</v>
      </c>
      <c r="C27" s="71"/>
      <c r="D27" s="55">
        <f>D28+D29+D30</f>
        <v>4241908</v>
      </c>
      <c r="E27" s="55">
        <f t="shared" ref="E27:AA27" si="52">E28+E29+E30</f>
        <v>607999</v>
      </c>
      <c r="F27" s="55">
        <f t="shared" si="52"/>
        <v>0</v>
      </c>
      <c r="G27" s="55">
        <f t="shared" si="52"/>
        <v>3633909</v>
      </c>
      <c r="H27" s="55">
        <f t="shared" si="52"/>
        <v>3391908</v>
      </c>
      <c r="I27" s="55">
        <f t="shared" si="52"/>
        <v>607999</v>
      </c>
      <c r="J27" s="55">
        <f t="shared" si="52"/>
        <v>0</v>
      </c>
      <c r="K27" s="55">
        <f t="shared" si="52"/>
        <v>2783909</v>
      </c>
      <c r="L27" s="55">
        <f t="shared" si="52"/>
        <v>2776908</v>
      </c>
      <c r="M27" s="55">
        <f t="shared" si="52"/>
        <v>607999</v>
      </c>
      <c r="N27" s="55">
        <f t="shared" si="52"/>
        <v>0</v>
      </c>
      <c r="O27" s="55">
        <f t="shared" si="52"/>
        <v>2168909</v>
      </c>
      <c r="P27" s="55">
        <f t="shared" si="52"/>
        <v>165000</v>
      </c>
      <c r="Q27" s="55">
        <f t="shared" si="52"/>
        <v>0</v>
      </c>
      <c r="R27" s="55">
        <f t="shared" si="52"/>
        <v>0</v>
      </c>
      <c r="S27" s="55">
        <f t="shared" si="52"/>
        <v>165000</v>
      </c>
      <c r="T27" s="55">
        <f t="shared" si="52"/>
        <v>935000</v>
      </c>
      <c r="U27" s="55">
        <f t="shared" si="52"/>
        <v>0</v>
      </c>
      <c r="V27" s="55">
        <f t="shared" si="52"/>
        <v>0</v>
      </c>
      <c r="W27" s="55">
        <f t="shared" si="52"/>
        <v>935000</v>
      </c>
      <c r="X27" s="55">
        <f t="shared" si="52"/>
        <v>1684405.06</v>
      </c>
      <c r="Y27" s="55">
        <f t="shared" si="52"/>
        <v>0</v>
      </c>
      <c r="Z27" s="55">
        <f t="shared" si="52"/>
        <v>0</v>
      </c>
      <c r="AA27" s="55">
        <f t="shared" si="52"/>
        <v>1684405.06</v>
      </c>
      <c r="AB27" s="55"/>
      <c r="AC27" s="55"/>
      <c r="AD27" s="55"/>
      <c r="AE27" s="55"/>
      <c r="AF27" s="55">
        <f t="shared" si="22"/>
        <v>39.708665534471756</v>
      </c>
      <c r="AG27" s="55">
        <f>Y27/E27*100</f>
        <v>0</v>
      </c>
      <c r="AH27" s="55"/>
      <c r="AI27" s="55">
        <f t="shared" ref="AI27:AI37" si="53">AA27/G27*100</f>
        <v>46.352428197844254</v>
      </c>
    </row>
    <row r="28" spans="1:35" s="1" customFormat="1" ht="45.75" customHeight="1" x14ac:dyDescent="0.3">
      <c r="A28" s="66" t="s">
        <v>132</v>
      </c>
      <c r="B28" s="72" t="s">
        <v>36</v>
      </c>
      <c r="C28" s="53" t="s">
        <v>231</v>
      </c>
      <c r="D28" s="73">
        <f>SUM(E28:G28)</f>
        <v>370338</v>
      </c>
      <c r="E28" s="64">
        <v>0</v>
      </c>
      <c r="F28" s="64">
        <f t="shared" ref="F28:F30" si="54">J28+N28+R28+V28</f>
        <v>0</v>
      </c>
      <c r="G28" s="64">
        <v>370338</v>
      </c>
      <c r="H28" s="64">
        <f t="shared" si="4"/>
        <v>370338</v>
      </c>
      <c r="I28" s="64">
        <v>0</v>
      </c>
      <c r="J28" s="64">
        <v>0</v>
      </c>
      <c r="K28" s="64">
        <v>370338</v>
      </c>
      <c r="L28" s="64">
        <f t="shared" ref="L28:L37" si="55">M28+N28+O28</f>
        <v>370338</v>
      </c>
      <c r="M28" s="64"/>
      <c r="N28" s="64"/>
      <c r="O28" s="64">
        <v>370338</v>
      </c>
      <c r="P28" s="64">
        <f t="shared" ref="P28:P30" si="56">Q28+R28+S28</f>
        <v>0</v>
      </c>
      <c r="Q28" s="64"/>
      <c r="R28" s="64"/>
      <c r="S28" s="64">
        <v>0</v>
      </c>
      <c r="T28" s="64">
        <f t="shared" ref="T28:T30" si="57">U28+V28+W28</f>
        <v>0</v>
      </c>
      <c r="U28" s="64"/>
      <c r="V28" s="64"/>
      <c r="W28" s="64">
        <v>0</v>
      </c>
      <c r="X28" s="63">
        <f t="shared" si="33"/>
        <v>163729.26</v>
      </c>
      <c r="Y28" s="63">
        <v>0</v>
      </c>
      <c r="Z28" s="63">
        <v>0</v>
      </c>
      <c r="AA28" s="64">
        <v>163729.26</v>
      </c>
      <c r="AB28" s="64"/>
      <c r="AC28" s="64"/>
      <c r="AD28" s="64"/>
      <c r="AE28" s="64"/>
      <c r="AF28" s="63">
        <f t="shared" si="22"/>
        <v>44.210764220792896</v>
      </c>
      <c r="AG28" s="63"/>
      <c r="AH28" s="63"/>
      <c r="AI28" s="63">
        <f t="shared" si="53"/>
        <v>44.210764220792896</v>
      </c>
    </row>
    <row r="29" spans="1:35" s="1" customFormat="1" ht="93.75" customHeight="1" x14ac:dyDescent="0.3">
      <c r="A29" s="66" t="s">
        <v>133</v>
      </c>
      <c r="B29" s="79" t="s">
        <v>265</v>
      </c>
      <c r="C29" s="53" t="s">
        <v>231</v>
      </c>
      <c r="D29" s="73">
        <f t="shared" ref="D29:D30" si="58">SUM(E29:G29)</f>
        <v>868570</v>
      </c>
      <c r="E29" s="64">
        <v>607999</v>
      </c>
      <c r="F29" s="64">
        <f t="shared" si="54"/>
        <v>0</v>
      </c>
      <c r="G29" s="64">
        <v>260571</v>
      </c>
      <c r="H29" s="64">
        <f t="shared" si="4"/>
        <v>868570</v>
      </c>
      <c r="I29" s="64">
        <v>607999</v>
      </c>
      <c r="J29" s="64">
        <v>0</v>
      </c>
      <c r="K29" s="64">
        <v>260571</v>
      </c>
      <c r="L29" s="64">
        <f t="shared" si="55"/>
        <v>868570</v>
      </c>
      <c r="M29" s="64">
        <v>607999</v>
      </c>
      <c r="N29" s="64">
        <v>0</v>
      </c>
      <c r="O29" s="64">
        <v>260571</v>
      </c>
      <c r="P29" s="64">
        <f t="shared" si="56"/>
        <v>0</v>
      </c>
      <c r="Q29" s="64">
        <v>0</v>
      </c>
      <c r="R29" s="64">
        <v>0</v>
      </c>
      <c r="S29" s="64">
        <v>0</v>
      </c>
      <c r="T29" s="64">
        <f t="shared" si="57"/>
        <v>0</v>
      </c>
      <c r="U29" s="64">
        <v>0</v>
      </c>
      <c r="V29" s="64">
        <v>0</v>
      </c>
      <c r="W29" s="64">
        <v>0</v>
      </c>
      <c r="X29" s="63">
        <f t="shared" si="33"/>
        <v>0</v>
      </c>
      <c r="Y29" s="63">
        <v>0</v>
      </c>
      <c r="Z29" s="63">
        <v>0</v>
      </c>
      <c r="AA29" s="63">
        <v>0</v>
      </c>
      <c r="AB29" s="63"/>
      <c r="AC29" s="63"/>
      <c r="AD29" s="63"/>
      <c r="AE29" s="63"/>
      <c r="AF29" s="63">
        <f t="shared" si="22"/>
        <v>0</v>
      </c>
      <c r="AG29" s="63">
        <f>Y29/E29*100</f>
        <v>0</v>
      </c>
      <c r="AH29" s="63"/>
      <c r="AI29" s="63">
        <f t="shared" si="53"/>
        <v>0</v>
      </c>
    </row>
    <row r="30" spans="1:35" s="1" customFormat="1" ht="43.5" customHeight="1" x14ac:dyDescent="0.3">
      <c r="A30" s="66" t="s">
        <v>135</v>
      </c>
      <c r="B30" s="72" t="s">
        <v>134</v>
      </c>
      <c r="C30" s="53" t="s">
        <v>231</v>
      </c>
      <c r="D30" s="73">
        <f t="shared" si="58"/>
        <v>3003000</v>
      </c>
      <c r="E30" s="64">
        <v>0</v>
      </c>
      <c r="F30" s="64">
        <f t="shared" si="54"/>
        <v>0</v>
      </c>
      <c r="G30" s="64">
        <v>3003000</v>
      </c>
      <c r="H30" s="64">
        <f t="shared" si="4"/>
        <v>2153000</v>
      </c>
      <c r="I30" s="64">
        <v>0</v>
      </c>
      <c r="J30" s="64">
        <v>0</v>
      </c>
      <c r="K30" s="64">
        <v>2153000</v>
      </c>
      <c r="L30" s="64">
        <f t="shared" si="55"/>
        <v>1538000</v>
      </c>
      <c r="M30" s="64">
        <v>0</v>
      </c>
      <c r="N30" s="64">
        <v>0</v>
      </c>
      <c r="O30" s="64">
        <v>1538000</v>
      </c>
      <c r="P30" s="64">
        <f t="shared" si="56"/>
        <v>165000</v>
      </c>
      <c r="Q30" s="64">
        <v>0</v>
      </c>
      <c r="R30" s="64">
        <v>0</v>
      </c>
      <c r="S30" s="64">
        <v>165000</v>
      </c>
      <c r="T30" s="64">
        <f t="shared" si="57"/>
        <v>935000</v>
      </c>
      <c r="U30" s="64">
        <v>0</v>
      </c>
      <c r="V30" s="64">
        <v>0</v>
      </c>
      <c r="W30" s="64">
        <v>935000</v>
      </c>
      <c r="X30" s="63">
        <f t="shared" si="33"/>
        <v>1520675.8</v>
      </c>
      <c r="Y30" s="63">
        <v>0</v>
      </c>
      <c r="Z30" s="63">
        <v>0</v>
      </c>
      <c r="AA30" s="63">
        <v>1520675.8</v>
      </c>
      <c r="AB30" s="63"/>
      <c r="AC30" s="63"/>
      <c r="AD30" s="63"/>
      <c r="AE30" s="63"/>
      <c r="AF30" s="63">
        <f t="shared" si="22"/>
        <v>50.638554778554777</v>
      </c>
      <c r="AG30" s="63"/>
      <c r="AH30" s="63"/>
      <c r="AI30" s="63">
        <f t="shared" si="53"/>
        <v>50.638554778554777</v>
      </c>
    </row>
    <row r="31" spans="1:35" s="1" customFormat="1" ht="57.75" hidden="1" customHeight="1" x14ac:dyDescent="0.3">
      <c r="A31" s="56" t="s">
        <v>65</v>
      </c>
      <c r="B31" s="74" t="s">
        <v>232</v>
      </c>
      <c r="C31" s="71" t="s">
        <v>214</v>
      </c>
      <c r="D31" s="67">
        <f>D32</f>
        <v>4177972</v>
      </c>
      <c r="E31" s="67">
        <f t="shared" ref="E31:AA31" si="59">E32</f>
        <v>0</v>
      </c>
      <c r="F31" s="67">
        <f t="shared" si="59"/>
        <v>0</v>
      </c>
      <c r="G31" s="67">
        <f t="shared" si="59"/>
        <v>4177972</v>
      </c>
      <c r="H31" s="67">
        <f t="shared" si="59"/>
        <v>4177972</v>
      </c>
      <c r="I31" s="67">
        <f t="shared" si="59"/>
        <v>0</v>
      </c>
      <c r="J31" s="67">
        <f t="shared" si="59"/>
        <v>0</v>
      </c>
      <c r="K31" s="67">
        <f t="shared" si="59"/>
        <v>4177972</v>
      </c>
      <c r="L31" s="67">
        <f t="shared" si="59"/>
        <v>0</v>
      </c>
      <c r="M31" s="67">
        <f t="shared" si="59"/>
        <v>0</v>
      </c>
      <c r="N31" s="67">
        <f t="shared" si="59"/>
        <v>0</v>
      </c>
      <c r="O31" s="67">
        <f t="shared" si="59"/>
        <v>0</v>
      </c>
      <c r="P31" s="67">
        <f t="shared" si="59"/>
        <v>0</v>
      </c>
      <c r="Q31" s="67">
        <f t="shared" si="59"/>
        <v>0</v>
      </c>
      <c r="R31" s="67">
        <f t="shared" si="59"/>
        <v>0</v>
      </c>
      <c r="S31" s="67">
        <f t="shared" si="59"/>
        <v>0</v>
      </c>
      <c r="T31" s="67">
        <f t="shared" si="59"/>
        <v>0</v>
      </c>
      <c r="U31" s="67">
        <f t="shared" si="59"/>
        <v>0</v>
      </c>
      <c r="V31" s="67">
        <f t="shared" si="59"/>
        <v>0</v>
      </c>
      <c r="W31" s="67">
        <f t="shared" si="59"/>
        <v>0</v>
      </c>
      <c r="X31" s="67">
        <f t="shared" si="59"/>
        <v>0</v>
      </c>
      <c r="Y31" s="67">
        <f t="shared" si="59"/>
        <v>0</v>
      </c>
      <c r="Z31" s="67">
        <f t="shared" si="59"/>
        <v>0</v>
      </c>
      <c r="AA31" s="67">
        <f t="shared" si="59"/>
        <v>0</v>
      </c>
      <c r="AB31" s="67"/>
      <c r="AC31" s="67"/>
      <c r="AD31" s="67"/>
      <c r="AE31" s="67"/>
      <c r="AF31" s="55">
        <f t="shared" si="22"/>
        <v>0</v>
      </c>
      <c r="AG31" s="55"/>
      <c r="AH31" s="55"/>
      <c r="AI31" s="55">
        <f t="shared" si="53"/>
        <v>0</v>
      </c>
    </row>
    <row r="32" spans="1:35" s="1" customFormat="1" ht="43.5" hidden="1" customHeight="1" x14ac:dyDescent="0.3">
      <c r="A32" s="66" t="s">
        <v>136</v>
      </c>
      <c r="B32" s="72" t="s">
        <v>233</v>
      </c>
      <c r="C32" s="53" t="s">
        <v>214</v>
      </c>
      <c r="D32" s="73">
        <f>D33+D34+D35</f>
        <v>4177972</v>
      </c>
      <c r="E32" s="73">
        <f t="shared" ref="E32:AA32" si="60">E33+E34+E35</f>
        <v>0</v>
      </c>
      <c r="F32" s="73">
        <f t="shared" si="60"/>
        <v>0</v>
      </c>
      <c r="G32" s="73">
        <f t="shared" si="60"/>
        <v>4177972</v>
      </c>
      <c r="H32" s="73">
        <f t="shared" si="60"/>
        <v>4177972</v>
      </c>
      <c r="I32" s="73">
        <f t="shared" si="60"/>
        <v>0</v>
      </c>
      <c r="J32" s="73">
        <f t="shared" si="60"/>
        <v>0</v>
      </c>
      <c r="K32" s="73">
        <f t="shared" si="60"/>
        <v>4177972</v>
      </c>
      <c r="L32" s="73">
        <f t="shared" si="60"/>
        <v>0</v>
      </c>
      <c r="M32" s="73">
        <f t="shared" si="60"/>
        <v>0</v>
      </c>
      <c r="N32" s="73">
        <f t="shared" si="60"/>
        <v>0</v>
      </c>
      <c r="O32" s="73">
        <f t="shared" si="60"/>
        <v>0</v>
      </c>
      <c r="P32" s="73">
        <f t="shared" si="60"/>
        <v>0</v>
      </c>
      <c r="Q32" s="73">
        <f t="shared" si="60"/>
        <v>0</v>
      </c>
      <c r="R32" s="73">
        <f t="shared" si="60"/>
        <v>0</v>
      </c>
      <c r="S32" s="73">
        <f t="shared" si="60"/>
        <v>0</v>
      </c>
      <c r="T32" s="73">
        <f t="shared" si="60"/>
        <v>0</v>
      </c>
      <c r="U32" s="73">
        <f t="shared" si="60"/>
        <v>0</v>
      </c>
      <c r="V32" s="73">
        <f t="shared" si="60"/>
        <v>0</v>
      </c>
      <c r="W32" s="73">
        <f t="shared" si="60"/>
        <v>0</v>
      </c>
      <c r="X32" s="73">
        <f t="shared" si="60"/>
        <v>0</v>
      </c>
      <c r="Y32" s="73">
        <f t="shared" si="60"/>
        <v>0</v>
      </c>
      <c r="Z32" s="73">
        <f t="shared" si="60"/>
        <v>0</v>
      </c>
      <c r="AA32" s="73">
        <f t="shared" si="60"/>
        <v>0</v>
      </c>
      <c r="AB32" s="73"/>
      <c r="AC32" s="73"/>
      <c r="AD32" s="73"/>
      <c r="AE32" s="73"/>
      <c r="AF32" s="63">
        <f t="shared" si="22"/>
        <v>0</v>
      </c>
      <c r="AG32" s="63"/>
      <c r="AH32" s="63"/>
      <c r="AI32" s="63">
        <f t="shared" si="53"/>
        <v>0</v>
      </c>
    </row>
    <row r="33" spans="1:35" s="1" customFormat="1" ht="98.25" hidden="1" customHeight="1" x14ac:dyDescent="0.3">
      <c r="A33" s="122"/>
      <c r="B33" s="72" t="s">
        <v>234</v>
      </c>
      <c r="C33" s="53"/>
      <c r="D33" s="73">
        <f t="shared" ref="D33:D35" si="61">SUM(E33:G33)</f>
        <v>899225</v>
      </c>
      <c r="E33" s="64">
        <v>0</v>
      </c>
      <c r="F33" s="64">
        <v>0</v>
      </c>
      <c r="G33" s="64">
        <f t="shared" si="51"/>
        <v>899225</v>
      </c>
      <c r="H33" s="64">
        <f t="shared" si="4"/>
        <v>899225</v>
      </c>
      <c r="I33" s="64">
        <v>0</v>
      </c>
      <c r="J33" s="64">
        <v>0</v>
      </c>
      <c r="K33" s="64">
        <v>899225</v>
      </c>
      <c r="L33" s="64">
        <f t="shared" si="55"/>
        <v>0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3">
        <f t="shared" si="33"/>
        <v>0</v>
      </c>
      <c r="Y33" s="63">
        <v>0</v>
      </c>
      <c r="Z33" s="63">
        <v>0</v>
      </c>
      <c r="AA33" s="63">
        <v>0</v>
      </c>
      <c r="AB33" s="63"/>
      <c r="AC33" s="63"/>
      <c r="AD33" s="63"/>
      <c r="AE33" s="63"/>
      <c r="AF33" s="63">
        <f t="shared" si="22"/>
        <v>0</v>
      </c>
      <c r="AG33" s="63"/>
      <c r="AH33" s="63"/>
      <c r="AI33" s="63">
        <f t="shared" si="53"/>
        <v>0</v>
      </c>
    </row>
    <row r="34" spans="1:35" s="1" customFormat="1" ht="98.25" hidden="1" customHeight="1" x14ac:dyDescent="0.3">
      <c r="A34" s="123"/>
      <c r="B34" s="72" t="s">
        <v>274</v>
      </c>
      <c r="C34" s="53"/>
      <c r="D34" s="73">
        <f t="shared" ref="D34" si="62">SUM(E34:G34)</f>
        <v>2200173</v>
      </c>
      <c r="E34" s="64">
        <v>0</v>
      </c>
      <c r="F34" s="64">
        <v>0</v>
      </c>
      <c r="G34" s="64">
        <f t="shared" ref="G34" si="63">K34+O34+S34+W34</f>
        <v>2200173</v>
      </c>
      <c r="H34" s="64">
        <f t="shared" ref="H34" si="64">I34+J34+K34</f>
        <v>2200173</v>
      </c>
      <c r="I34" s="64">
        <v>0</v>
      </c>
      <c r="J34" s="64">
        <v>0</v>
      </c>
      <c r="K34" s="64">
        <v>2200173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3">
        <f t="shared" si="33"/>
        <v>0</v>
      </c>
      <c r="Y34" s="63">
        <v>0</v>
      </c>
      <c r="Z34" s="63">
        <v>0</v>
      </c>
      <c r="AA34" s="63">
        <v>0</v>
      </c>
      <c r="AB34" s="63"/>
      <c r="AC34" s="63"/>
      <c r="AD34" s="63"/>
      <c r="AE34" s="63"/>
      <c r="AF34" s="63"/>
      <c r="AG34" s="63"/>
      <c r="AH34" s="63"/>
      <c r="AI34" s="63"/>
    </row>
    <row r="35" spans="1:35" s="1" customFormat="1" ht="120.75" hidden="1" customHeight="1" x14ac:dyDescent="0.3">
      <c r="A35" s="124"/>
      <c r="B35" s="72" t="s">
        <v>235</v>
      </c>
      <c r="C35" s="53"/>
      <c r="D35" s="73">
        <f t="shared" si="61"/>
        <v>1078574</v>
      </c>
      <c r="E35" s="64">
        <v>0</v>
      </c>
      <c r="F35" s="64">
        <v>0</v>
      </c>
      <c r="G35" s="64">
        <f t="shared" si="51"/>
        <v>1078574</v>
      </c>
      <c r="H35" s="64">
        <f t="shared" si="4"/>
        <v>1078574</v>
      </c>
      <c r="I35" s="64">
        <v>0</v>
      </c>
      <c r="J35" s="64">
        <v>0</v>
      </c>
      <c r="K35" s="64">
        <v>1078574</v>
      </c>
      <c r="L35" s="64">
        <f t="shared" si="55"/>
        <v>0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3">
        <f t="shared" si="33"/>
        <v>0</v>
      </c>
      <c r="Y35" s="63">
        <v>0</v>
      </c>
      <c r="Z35" s="63">
        <v>0</v>
      </c>
      <c r="AA35" s="63">
        <v>0</v>
      </c>
      <c r="AB35" s="63"/>
      <c r="AC35" s="63"/>
      <c r="AD35" s="63"/>
      <c r="AE35" s="63"/>
      <c r="AF35" s="63">
        <f t="shared" si="22"/>
        <v>0</v>
      </c>
      <c r="AG35" s="63"/>
      <c r="AH35" s="63"/>
      <c r="AI35" s="63">
        <f t="shared" si="53"/>
        <v>0</v>
      </c>
    </row>
    <row r="36" spans="1:35" s="23" customFormat="1" ht="46.5" customHeight="1" x14ac:dyDescent="0.3">
      <c r="A36" s="56" t="s">
        <v>66</v>
      </c>
      <c r="B36" s="74" t="s">
        <v>31</v>
      </c>
      <c r="C36" s="71"/>
      <c r="D36" s="55">
        <f>D37</f>
        <v>23517500</v>
      </c>
      <c r="E36" s="55">
        <f t="shared" ref="E36:AA36" si="65">E37</f>
        <v>0</v>
      </c>
      <c r="F36" s="55">
        <f t="shared" si="65"/>
        <v>0</v>
      </c>
      <c r="G36" s="55">
        <f t="shared" si="65"/>
        <v>23517500</v>
      </c>
      <c r="H36" s="55">
        <f t="shared" si="65"/>
        <v>14614800</v>
      </c>
      <c r="I36" s="55">
        <f t="shared" si="65"/>
        <v>0</v>
      </c>
      <c r="J36" s="55">
        <f t="shared" si="65"/>
        <v>0</v>
      </c>
      <c r="K36" s="55">
        <f t="shared" si="65"/>
        <v>14614800</v>
      </c>
      <c r="L36" s="55">
        <f t="shared" si="65"/>
        <v>5728700</v>
      </c>
      <c r="M36" s="55">
        <f t="shared" si="65"/>
        <v>0</v>
      </c>
      <c r="N36" s="55">
        <f t="shared" si="65"/>
        <v>0</v>
      </c>
      <c r="O36" s="55">
        <f t="shared" si="65"/>
        <v>5728700</v>
      </c>
      <c r="P36" s="55">
        <f t="shared" si="65"/>
        <v>4474000</v>
      </c>
      <c r="Q36" s="55">
        <f t="shared" si="65"/>
        <v>0</v>
      </c>
      <c r="R36" s="55">
        <f t="shared" si="65"/>
        <v>0</v>
      </c>
      <c r="S36" s="55">
        <f t="shared" si="65"/>
        <v>4474000</v>
      </c>
      <c r="T36" s="55">
        <f t="shared" si="65"/>
        <v>4428700</v>
      </c>
      <c r="U36" s="55">
        <f t="shared" si="65"/>
        <v>0</v>
      </c>
      <c r="V36" s="55">
        <f t="shared" si="65"/>
        <v>0</v>
      </c>
      <c r="W36" s="55">
        <f t="shared" si="65"/>
        <v>4428700</v>
      </c>
      <c r="X36" s="55">
        <f t="shared" si="65"/>
        <v>10495994.060000001</v>
      </c>
      <c r="Y36" s="55">
        <f t="shared" si="65"/>
        <v>0</v>
      </c>
      <c r="Z36" s="55">
        <f t="shared" si="65"/>
        <v>0</v>
      </c>
      <c r="AA36" s="55">
        <f t="shared" si="65"/>
        <v>10495994.060000001</v>
      </c>
      <c r="AB36" s="55"/>
      <c r="AC36" s="55"/>
      <c r="AD36" s="55"/>
      <c r="AE36" s="55"/>
      <c r="AF36" s="55">
        <f t="shared" si="22"/>
        <v>44.6305689805464</v>
      </c>
      <c r="AG36" s="63"/>
      <c r="AH36" s="55"/>
      <c r="AI36" s="55">
        <f t="shared" si="53"/>
        <v>44.6305689805464</v>
      </c>
    </row>
    <row r="37" spans="1:35" s="1" customFormat="1" ht="80.25" customHeight="1" x14ac:dyDescent="0.3">
      <c r="A37" s="66" t="s">
        <v>67</v>
      </c>
      <c r="B37" s="72" t="s">
        <v>137</v>
      </c>
      <c r="C37" s="53" t="s">
        <v>231</v>
      </c>
      <c r="D37" s="73">
        <f>SUM(E37:G37)</f>
        <v>23517500</v>
      </c>
      <c r="E37" s="64">
        <f t="shared" ref="E37" si="66">I37+M37+Q37+U37</f>
        <v>0</v>
      </c>
      <c r="F37" s="64">
        <f t="shared" ref="F37" si="67">J37+N37+R37+V37</f>
        <v>0</v>
      </c>
      <c r="G37" s="64">
        <v>23517500</v>
      </c>
      <c r="H37" s="64">
        <f t="shared" si="4"/>
        <v>14614800</v>
      </c>
      <c r="I37" s="64">
        <v>0</v>
      </c>
      <c r="J37" s="64">
        <v>0</v>
      </c>
      <c r="K37" s="64">
        <v>14614800</v>
      </c>
      <c r="L37" s="64">
        <f t="shared" si="55"/>
        <v>5728700</v>
      </c>
      <c r="M37" s="64">
        <v>0</v>
      </c>
      <c r="N37" s="64">
        <v>0</v>
      </c>
      <c r="O37" s="64">
        <v>5728700</v>
      </c>
      <c r="P37" s="64">
        <f t="shared" ref="P37" si="68">Q37+R37+S37</f>
        <v>4474000</v>
      </c>
      <c r="Q37" s="64">
        <v>0</v>
      </c>
      <c r="R37" s="64">
        <v>0</v>
      </c>
      <c r="S37" s="64">
        <v>4474000</v>
      </c>
      <c r="T37" s="64">
        <f t="shared" ref="T37" si="69">U37+V37+W37</f>
        <v>4428700</v>
      </c>
      <c r="U37" s="64">
        <v>0</v>
      </c>
      <c r="V37" s="64">
        <v>0</v>
      </c>
      <c r="W37" s="64">
        <v>4428700</v>
      </c>
      <c r="X37" s="63">
        <f t="shared" si="33"/>
        <v>10495994.060000001</v>
      </c>
      <c r="Y37" s="63">
        <v>0</v>
      </c>
      <c r="Z37" s="63">
        <v>0</v>
      </c>
      <c r="AA37" s="63">
        <v>10495994.060000001</v>
      </c>
      <c r="AB37" s="63"/>
      <c r="AC37" s="63"/>
      <c r="AD37" s="63"/>
      <c r="AE37" s="63"/>
      <c r="AF37" s="63">
        <f t="shared" si="22"/>
        <v>44.6305689805464</v>
      </c>
      <c r="AG37" s="63"/>
      <c r="AH37" s="63"/>
      <c r="AI37" s="63">
        <f t="shared" si="53"/>
        <v>44.6305689805464</v>
      </c>
    </row>
    <row r="38" spans="1:35" s="23" customFormat="1" ht="25.5" hidden="1" customHeight="1" x14ac:dyDescent="0.3">
      <c r="A38" s="107" t="s">
        <v>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</row>
    <row r="39" spans="1:35" s="1" customFormat="1" ht="40.5" hidden="1" customHeight="1" x14ac:dyDescent="0.3">
      <c r="A39" s="56" t="s">
        <v>85</v>
      </c>
      <c r="B39" s="114" t="s">
        <v>18</v>
      </c>
      <c r="C39" s="114"/>
      <c r="D39" s="67">
        <f t="shared" ref="D39:AA39" si="70">D40+D57+D60+D65+D69</f>
        <v>3528078270</v>
      </c>
      <c r="E39" s="67">
        <f t="shared" si="70"/>
        <v>2763050590</v>
      </c>
      <c r="F39" s="67">
        <f t="shared" si="70"/>
        <v>0</v>
      </c>
      <c r="G39" s="67">
        <f t="shared" si="70"/>
        <v>765027680</v>
      </c>
      <c r="H39" s="67">
        <f t="shared" si="70"/>
        <v>708977939</v>
      </c>
      <c r="I39" s="67">
        <f t="shared" si="70"/>
        <v>534009687</v>
      </c>
      <c r="J39" s="67">
        <f t="shared" si="70"/>
        <v>0</v>
      </c>
      <c r="K39" s="67">
        <f t="shared" si="70"/>
        <v>174968252</v>
      </c>
      <c r="L39" s="67" t="e">
        <f t="shared" si="70"/>
        <v>#REF!</v>
      </c>
      <c r="M39" s="67" t="e">
        <f t="shared" si="70"/>
        <v>#REF!</v>
      </c>
      <c r="N39" s="67" t="e">
        <f t="shared" si="70"/>
        <v>#REF!</v>
      </c>
      <c r="O39" s="67" t="e">
        <f t="shared" si="70"/>
        <v>#REF!</v>
      </c>
      <c r="P39" s="67" t="e">
        <f t="shared" si="70"/>
        <v>#REF!</v>
      </c>
      <c r="Q39" s="67" t="e">
        <f t="shared" si="70"/>
        <v>#REF!</v>
      </c>
      <c r="R39" s="67" t="e">
        <f t="shared" si="70"/>
        <v>#REF!</v>
      </c>
      <c r="S39" s="67" t="e">
        <f t="shared" si="70"/>
        <v>#REF!</v>
      </c>
      <c r="T39" s="67" t="e">
        <f t="shared" si="70"/>
        <v>#REF!</v>
      </c>
      <c r="U39" s="67" t="e">
        <f t="shared" si="70"/>
        <v>#REF!</v>
      </c>
      <c r="V39" s="67" t="e">
        <f t="shared" si="70"/>
        <v>#REF!</v>
      </c>
      <c r="W39" s="67" t="e">
        <f t="shared" si="70"/>
        <v>#REF!</v>
      </c>
      <c r="X39" s="67">
        <f t="shared" si="70"/>
        <v>560253769.44999993</v>
      </c>
      <c r="Y39" s="67">
        <f t="shared" si="70"/>
        <v>439555950.96999997</v>
      </c>
      <c r="Z39" s="67">
        <f t="shared" si="70"/>
        <v>0</v>
      </c>
      <c r="AA39" s="67">
        <f t="shared" si="70"/>
        <v>120697818.48000002</v>
      </c>
      <c r="AB39" s="67"/>
      <c r="AC39" s="67"/>
      <c r="AD39" s="67"/>
      <c r="AE39" s="67"/>
      <c r="AF39" s="55">
        <f t="shared" ref="AF39:AG41" si="71">X39/D39*100</f>
        <v>15.879856584077427</v>
      </c>
      <c r="AG39" s="55">
        <f t="shared" si="71"/>
        <v>15.908356964611347</v>
      </c>
      <c r="AH39" s="55"/>
      <c r="AI39" s="55">
        <f>AA39/G39*100</f>
        <v>15.776921755301721</v>
      </c>
    </row>
    <row r="40" spans="1:35" s="23" customFormat="1" ht="43.5" hidden="1" customHeight="1" x14ac:dyDescent="0.3">
      <c r="A40" s="56" t="s">
        <v>86</v>
      </c>
      <c r="B40" s="69" t="s">
        <v>39</v>
      </c>
      <c r="C40" s="59"/>
      <c r="D40" s="57">
        <f t="shared" ref="D40:AA40" si="72">D41+D53+D56</f>
        <v>3318985501</v>
      </c>
      <c r="E40" s="57">
        <f t="shared" si="72"/>
        <v>2728733400</v>
      </c>
      <c r="F40" s="57">
        <f t="shared" si="72"/>
        <v>0</v>
      </c>
      <c r="G40" s="57">
        <f t="shared" si="72"/>
        <v>590252101</v>
      </c>
      <c r="H40" s="57">
        <f t="shared" si="72"/>
        <v>659935849</v>
      </c>
      <c r="I40" s="57">
        <f t="shared" si="72"/>
        <v>528453777</v>
      </c>
      <c r="J40" s="57">
        <f t="shared" si="72"/>
        <v>0</v>
      </c>
      <c r="K40" s="57">
        <f t="shared" si="72"/>
        <v>131482072</v>
      </c>
      <c r="L40" s="57" t="e">
        <f t="shared" si="72"/>
        <v>#REF!</v>
      </c>
      <c r="M40" s="57" t="e">
        <f t="shared" si="72"/>
        <v>#REF!</v>
      </c>
      <c r="N40" s="57" t="e">
        <f t="shared" si="72"/>
        <v>#REF!</v>
      </c>
      <c r="O40" s="57" t="e">
        <f t="shared" si="72"/>
        <v>#REF!</v>
      </c>
      <c r="P40" s="57" t="e">
        <f t="shared" si="72"/>
        <v>#REF!</v>
      </c>
      <c r="Q40" s="57" t="e">
        <f t="shared" si="72"/>
        <v>#REF!</v>
      </c>
      <c r="R40" s="57" t="e">
        <f t="shared" si="72"/>
        <v>#REF!</v>
      </c>
      <c r="S40" s="57" t="e">
        <f t="shared" si="72"/>
        <v>#REF!</v>
      </c>
      <c r="T40" s="57" t="e">
        <f t="shared" si="72"/>
        <v>#REF!</v>
      </c>
      <c r="U40" s="57" t="e">
        <f t="shared" si="72"/>
        <v>#REF!</v>
      </c>
      <c r="V40" s="57" t="e">
        <f t="shared" si="72"/>
        <v>#REF!</v>
      </c>
      <c r="W40" s="57" t="e">
        <f t="shared" si="72"/>
        <v>#REF!</v>
      </c>
      <c r="X40" s="57">
        <f t="shared" si="72"/>
        <v>522122942.56999999</v>
      </c>
      <c r="Y40" s="57">
        <f t="shared" si="72"/>
        <v>439058721.17000002</v>
      </c>
      <c r="Z40" s="57">
        <f t="shared" si="72"/>
        <v>0</v>
      </c>
      <c r="AA40" s="57">
        <f t="shared" si="72"/>
        <v>83064221.400000006</v>
      </c>
      <c r="AB40" s="57"/>
      <c r="AC40" s="57"/>
      <c r="AD40" s="57"/>
      <c r="AE40" s="57"/>
      <c r="AF40" s="55">
        <f t="shared" si="71"/>
        <v>15.731401731423231</v>
      </c>
      <c r="AG40" s="55">
        <f t="shared" si="71"/>
        <v>16.090202185746691</v>
      </c>
      <c r="AH40" s="55"/>
      <c r="AI40" s="55">
        <f>AA40/G40*100</f>
        <v>14.072668485088544</v>
      </c>
    </row>
    <row r="41" spans="1:35" s="23" customFormat="1" ht="41.25" hidden="1" customHeight="1" x14ac:dyDescent="0.3">
      <c r="A41" s="56" t="s">
        <v>87</v>
      </c>
      <c r="B41" s="69" t="s">
        <v>138</v>
      </c>
      <c r="C41" s="59"/>
      <c r="D41" s="57">
        <f>SUM(D42:D52)</f>
        <v>3196210496</v>
      </c>
      <c r="E41" s="57">
        <f t="shared" ref="E41:AA41" si="73">SUM(E42:E52)</f>
        <v>2728733400</v>
      </c>
      <c r="F41" s="57">
        <f t="shared" si="73"/>
        <v>0</v>
      </c>
      <c r="G41" s="57">
        <f t="shared" si="73"/>
        <v>467477096</v>
      </c>
      <c r="H41" s="57">
        <f t="shared" si="73"/>
        <v>630855880</v>
      </c>
      <c r="I41" s="57">
        <f t="shared" si="73"/>
        <v>528453777</v>
      </c>
      <c r="J41" s="57">
        <f t="shared" si="73"/>
        <v>0</v>
      </c>
      <c r="K41" s="57">
        <f t="shared" si="73"/>
        <v>102402103</v>
      </c>
      <c r="L41" s="57">
        <f t="shared" si="73"/>
        <v>1140094390</v>
      </c>
      <c r="M41" s="57">
        <f t="shared" si="73"/>
        <v>1006573569</v>
      </c>
      <c r="N41" s="57">
        <f t="shared" si="73"/>
        <v>0</v>
      </c>
      <c r="O41" s="57">
        <f t="shared" si="73"/>
        <v>133520821</v>
      </c>
      <c r="P41" s="57">
        <f t="shared" si="73"/>
        <v>617722655</v>
      </c>
      <c r="Q41" s="57">
        <f t="shared" si="73"/>
        <v>489969797</v>
      </c>
      <c r="R41" s="57">
        <f t="shared" si="73"/>
        <v>0</v>
      </c>
      <c r="S41" s="57">
        <f t="shared" si="73"/>
        <v>127752858</v>
      </c>
      <c r="T41" s="57">
        <f t="shared" si="73"/>
        <v>823893630</v>
      </c>
      <c r="U41" s="57">
        <f t="shared" si="73"/>
        <v>718385201</v>
      </c>
      <c r="V41" s="57">
        <f t="shared" si="73"/>
        <v>0</v>
      </c>
      <c r="W41" s="57">
        <f t="shared" si="73"/>
        <v>105508429</v>
      </c>
      <c r="X41" s="57">
        <f t="shared" si="73"/>
        <v>501697791.69</v>
      </c>
      <c r="Y41" s="57">
        <f t="shared" si="73"/>
        <v>439058721.17000002</v>
      </c>
      <c r="Z41" s="57">
        <f t="shared" si="73"/>
        <v>0</v>
      </c>
      <c r="AA41" s="57">
        <f t="shared" si="73"/>
        <v>62639070.520000003</v>
      </c>
      <c r="AB41" s="57"/>
      <c r="AC41" s="57"/>
      <c r="AD41" s="57"/>
      <c r="AE41" s="57"/>
      <c r="AF41" s="55">
        <f t="shared" si="71"/>
        <v>15.696644270390381</v>
      </c>
      <c r="AG41" s="55">
        <f t="shared" si="71"/>
        <v>16.090202185746691</v>
      </c>
      <c r="AH41" s="55"/>
      <c r="AI41" s="55">
        <f>AA41/G41*100</f>
        <v>13.399388131734266</v>
      </c>
    </row>
    <row r="42" spans="1:35" s="1" customFormat="1" ht="39" hidden="1" customHeight="1" x14ac:dyDescent="0.3">
      <c r="A42" s="66" t="s">
        <v>140</v>
      </c>
      <c r="B42" s="72" t="s">
        <v>32</v>
      </c>
      <c r="C42" s="62" t="s">
        <v>4</v>
      </c>
      <c r="D42" s="64">
        <f>SUM(E42:G42)</f>
        <v>458640796</v>
      </c>
      <c r="E42" s="64">
        <f t="shared" ref="E42:E43" si="74">I42+M42+Q42+U42</f>
        <v>0</v>
      </c>
      <c r="F42" s="64">
        <f t="shared" ref="F42:F43" si="75">J42+N42+R42+V42</f>
        <v>0</v>
      </c>
      <c r="G42" s="64">
        <v>458640796</v>
      </c>
      <c r="H42" s="64">
        <f t="shared" ref="H42:H52" si="76">I42+J42+K42</f>
        <v>100285131</v>
      </c>
      <c r="I42" s="64">
        <v>0</v>
      </c>
      <c r="J42" s="64">
        <v>0</v>
      </c>
      <c r="K42" s="64">
        <v>100285131</v>
      </c>
      <c r="L42" s="64">
        <f t="shared" ref="L42:L43" si="77">M42+N42+O42</f>
        <v>131240621</v>
      </c>
      <c r="M42" s="64">
        <v>0</v>
      </c>
      <c r="N42" s="64">
        <v>0</v>
      </c>
      <c r="O42" s="64">
        <v>131240621</v>
      </c>
      <c r="P42" s="64">
        <f t="shared" ref="P42:P43" si="78">Q42+R42+S42</f>
        <v>126958458</v>
      </c>
      <c r="Q42" s="64">
        <v>0</v>
      </c>
      <c r="R42" s="64">
        <v>0</v>
      </c>
      <c r="S42" s="64">
        <v>126958458</v>
      </c>
      <c r="T42" s="64">
        <f t="shared" ref="T42:T43" si="79">U42+V42+W42</f>
        <v>101839229</v>
      </c>
      <c r="U42" s="64">
        <v>0</v>
      </c>
      <c r="V42" s="64">
        <v>0</v>
      </c>
      <c r="W42" s="64">
        <v>101839229</v>
      </c>
      <c r="X42" s="64">
        <f>Y42+AA42</f>
        <v>61089606.759999998</v>
      </c>
      <c r="Y42" s="64">
        <v>0</v>
      </c>
      <c r="Z42" s="64">
        <v>0</v>
      </c>
      <c r="AA42" s="64">
        <v>61089606.759999998</v>
      </c>
      <c r="AB42" s="64"/>
      <c r="AC42" s="64"/>
      <c r="AD42" s="64"/>
      <c r="AE42" s="64"/>
      <c r="AF42" s="63">
        <f t="shared" ref="AF42:AF62" si="80">X42/D42*100</f>
        <v>13.319706247849789</v>
      </c>
      <c r="AG42" s="63"/>
      <c r="AH42" s="63"/>
      <c r="AI42" s="63">
        <f>AA42/G42*100</f>
        <v>13.319706247849789</v>
      </c>
    </row>
    <row r="43" spans="1:35" s="1" customFormat="1" ht="131.25" hidden="1" x14ac:dyDescent="0.3">
      <c r="A43" s="66" t="s">
        <v>141</v>
      </c>
      <c r="B43" s="79" t="s">
        <v>201</v>
      </c>
      <c r="C43" s="62" t="s">
        <v>4</v>
      </c>
      <c r="D43" s="64">
        <f t="shared" ref="D43:D52" si="81">SUM(E43:G43)</f>
        <v>78751000</v>
      </c>
      <c r="E43" s="64">
        <f t="shared" si="74"/>
        <v>78751000</v>
      </c>
      <c r="F43" s="64">
        <f t="shared" si="75"/>
        <v>0</v>
      </c>
      <c r="G43" s="64">
        <f t="shared" ref="G43" si="82">K43+O43+S43+W43</f>
        <v>0</v>
      </c>
      <c r="H43" s="64">
        <f t="shared" si="76"/>
        <v>19428633</v>
      </c>
      <c r="I43" s="64">
        <v>19428633</v>
      </c>
      <c r="J43" s="64">
        <v>0</v>
      </c>
      <c r="K43" s="64">
        <v>0</v>
      </c>
      <c r="L43" s="64">
        <f t="shared" si="77"/>
        <v>19501047</v>
      </c>
      <c r="M43" s="64">
        <v>19501047</v>
      </c>
      <c r="N43" s="64">
        <v>0</v>
      </c>
      <c r="O43" s="64">
        <v>0</v>
      </c>
      <c r="P43" s="64">
        <f t="shared" si="78"/>
        <v>13401097</v>
      </c>
      <c r="Q43" s="64">
        <v>13401097</v>
      </c>
      <c r="R43" s="64">
        <v>0</v>
      </c>
      <c r="S43" s="64">
        <v>0</v>
      </c>
      <c r="T43" s="64">
        <f t="shared" si="79"/>
        <v>26420223</v>
      </c>
      <c r="U43" s="64">
        <v>26420223</v>
      </c>
      <c r="V43" s="64">
        <v>0</v>
      </c>
      <c r="W43" s="64">
        <v>0</v>
      </c>
      <c r="X43" s="64">
        <f>Y43+AA43</f>
        <v>13700314.66</v>
      </c>
      <c r="Y43" s="64">
        <v>13700314.66</v>
      </c>
      <c r="Z43" s="64">
        <v>0</v>
      </c>
      <c r="AA43" s="64">
        <v>0</v>
      </c>
      <c r="AB43" s="64"/>
      <c r="AC43" s="64"/>
      <c r="AD43" s="64"/>
      <c r="AE43" s="64"/>
      <c r="AF43" s="63">
        <f t="shared" si="80"/>
        <v>17.397004050742211</v>
      </c>
      <c r="AG43" s="63">
        <f t="shared" ref="AG43:AG49" si="83">Y43/E43*100</f>
        <v>17.397004050742211</v>
      </c>
      <c r="AH43" s="75"/>
      <c r="AI43" s="75"/>
    </row>
    <row r="44" spans="1:35" s="1" customFormat="1" ht="84" hidden="1" customHeight="1" x14ac:dyDescent="0.3">
      <c r="A44" s="66" t="s">
        <v>142</v>
      </c>
      <c r="B44" s="72" t="s">
        <v>198</v>
      </c>
      <c r="C44" s="62" t="s">
        <v>4</v>
      </c>
      <c r="D44" s="64">
        <f t="shared" si="81"/>
        <v>76292500</v>
      </c>
      <c r="E44" s="64">
        <f t="shared" ref="E44:E50" si="84">I44+M44+Q44+U44</f>
        <v>76292500</v>
      </c>
      <c r="F44" s="64">
        <f t="shared" ref="F44:F50" si="85">J44+N44+R44+V44</f>
        <v>0</v>
      </c>
      <c r="G44" s="64">
        <f t="shared" ref="G44:G50" si="86">K44+O44+S44+W44</f>
        <v>0</v>
      </c>
      <c r="H44" s="64">
        <f t="shared" si="76"/>
        <v>19275000</v>
      </c>
      <c r="I44" s="64">
        <v>19275000</v>
      </c>
      <c r="J44" s="64">
        <v>0</v>
      </c>
      <c r="K44" s="64">
        <v>0</v>
      </c>
      <c r="L44" s="64">
        <f t="shared" ref="L44:L51" si="87">M44+N44+O44</f>
        <v>25839630</v>
      </c>
      <c r="M44" s="64">
        <v>25839630</v>
      </c>
      <c r="N44" s="64">
        <v>0</v>
      </c>
      <c r="O44" s="64">
        <v>0</v>
      </c>
      <c r="P44" s="64">
        <f t="shared" ref="P44:P51" si="88">Q44+R44+S44</f>
        <v>9000000</v>
      </c>
      <c r="Q44" s="64">
        <v>9000000</v>
      </c>
      <c r="R44" s="64">
        <v>0</v>
      </c>
      <c r="S44" s="64">
        <v>0</v>
      </c>
      <c r="T44" s="64">
        <f t="shared" ref="T44:T56" si="89">U44+V44+W44</f>
        <v>22177870</v>
      </c>
      <c r="U44" s="64">
        <v>22177870</v>
      </c>
      <c r="V44" s="64">
        <v>0</v>
      </c>
      <c r="W44" s="64">
        <v>0</v>
      </c>
      <c r="X44" s="64">
        <f t="shared" ref="X44:X52" si="90">Y44+AA44</f>
        <v>5908345.6600000001</v>
      </c>
      <c r="Y44" s="64">
        <v>5908345.6600000001</v>
      </c>
      <c r="Z44" s="64">
        <v>0</v>
      </c>
      <c r="AA44" s="64">
        <v>0</v>
      </c>
      <c r="AB44" s="64"/>
      <c r="AC44" s="64"/>
      <c r="AD44" s="64"/>
      <c r="AE44" s="64"/>
      <c r="AF44" s="63">
        <f t="shared" si="80"/>
        <v>7.744333532129632</v>
      </c>
      <c r="AG44" s="63">
        <f t="shared" si="83"/>
        <v>7.744333532129632</v>
      </c>
      <c r="AH44" s="63"/>
      <c r="AI44" s="63"/>
    </row>
    <row r="45" spans="1:35" s="1" customFormat="1" ht="175.5" hidden="1" customHeight="1" x14ac:dyDescent="0.3">
      <c r="A45" s="66" t="s">
        <v>143</v>
      </c>
      <c r="B45" s="72" t="s">
        <v>199</v>
      </c>
      <c r="C45" s="62" t="s">
        <v>4</v>
      </c>
      <c r="D45" s="64">
        <f t="shared" si="81"/>
        <v>8640000</v>
      </c>
      <c r="E45" s="64">
        <v>8640000</v>
      </c>
      <c r="F45" s="64">
        <f t="shared" si="85"/>
        <v>0</v>
      </c>
      <c r="G45" s="64">
        <f t="shared" si="86"/>
        <v>0</v>
      </c>
      <c r="H45" s="64">
        <f t="shared" si="76"/>
        <v>2235000</v>
      </c>
      <c r="I45" s="64">
        <v>2235000</v>
      </c>
      <c r="J45" s="64">
        <v>0</v>
      </c>
      <c r="K45" s="64">
        <v>0</v>
      </c>
      <c r="L45" s="64">
        <f t="shared" si="87"/>
        <v>2160000</v>
      </c>
      <c r="M45" s="64">
        <v>2160000</v>
      </c>
      <c r="N45" s="64">
        <v>0</v>
      </c>
      <c r="O45" s="64">
        <v>0</v>
      </c>
      <c r="P45" s="64">
        <f t="shared" si="88"/>
        <v>2160000</v>
      </c>
      <c r="Q45" s="64">
        <v>2160000</v>
      </c>
      <c r="R45" s="64">
        <v>0</v>
      </c>
      <c r="S45" s="64">
        <v>0</v>
      </c>
      <c r="T45" s="64">
        <f t="shared" si="89"/>
        <v>2160000</v>
      </c>
      <c r="U45" s="64">
        <v>2160000</v>
      </c>
      <c r="V45" s="64">
        <v>0</v>
      </c>
      <c r="W45" s="64">
        <v>0</v>
      </c>
      <c r="X45" s="64">
        <f t="shared" si="90"/>
        <v>2214000</v>
      </c>
      <c r="Y45" s="64">
        <v>2214000</v>
      </c>
      <c r="Z45" s="64">
        <v>0</v>
      </c>
      <c r="AA45" s="64">
        <v>0</v>
      </c>
      <c r="AB45" s="64"/>
      <c r="AC45" s="64"/>
      <c r="AD45" s="64"/>
      <c r="AE45" s="64"/>
      <c r="AF45" s="63">
        <f t="shared" si="80"/>
        <v>25.624999999999996</v>
      </c>
      <c r="AG45" s="63">
        <f t="shared" si="83"/>
        <v>25.624999999999996</v>
      </c>
      <c r="AH45" s="63"/>
      <c r="AI45" s="63"/>
    </row>
    <row r="46" spans="1:35" s="1" customFormat="1" ht="196.5" hidden="1" customHeight="1" x14ac:dyDescent="0.3">
      <c r="A46" s="66" t="s">
        <v>144</v>
      </c>
      <c r="B46" s="72" t="s">
        <v>200</v>
      </c>
      <c r="C46" s="62" t="s">
        <v>4</v>
      </c>
      <c r="D46" s="64">
        <f t="shared" si="81"/>
        <v>11973200</v>
      </c>
      <c r="E46" s="64">
        <f t="shared" si="84"/>
        <v>11973200</v>
      </c>
      <c r="F46" s="64">
        <f t="shared" si="85"/>
        <v>0</v>
      </c>
      <c r="G46" s="64">
        <f t="shared" si="86"/>
        <v>0</v>
      </c>
      <c r="H46" s="64">
        <f t="shared" si="76"/>
        <v>3991200</v>
      </c>
      <c r="I46" s="64">
        <v>3991200</v>
      </c>
      <c r="J46" s="64">
        <v>0</v>
      </c>
      <c r="K46" s="64">
        <v>0</v>
      </c>
      <c r="L46" s="64">
        <f t="shared" si="87"/>
        <v>2660800</v>
      </c>
      <c r="M46" s="64">
        <v>2660800</v>
      </c>
      <c r="N46" s="64">
        <v>0</v>
      </c>
      <c r="O46" s="64">
        <v>0</v>
      </c>
      <c r="P46" s="64">
        <f t="shared" si="88"/>
        <v>1330400</v>
      </c>
      <c r="Q46" s="64">
        <v>1330400</v>
      </c>
      <c r="R46" s="64">
        <v>0</v>
      </c>
      <c r="S46" s="64">
        <v>0</v>
      </c>
      <c r="T46" s="64">
        <f t="shared" si="89"/>
        <v>3990800</v>
      </c>
      <c r="U46" s="64">
        <v>3990800</v>
      </c>
      <c r="V46" s="64">
        <v>0</v>
      </c>
      <c r="W46" s="64">
        <v>0</v>
      </c>
      <c r="X46" s="64">
        <f t="shared" si="90"/>
        <v>600000</v>
      </c>
      <c r="Y46" s="64">
        <v>600000</v>
      </c>
      <c r="Z46" s="64">
        <v>0</v>
      </c>
      <c r="AA46" s="64">
        <v>0</v>
      </c>
      <c r="AB46" s="64"/>
      <c r="AC46" s="64"/>
      <c r="AD46" s="64"/>
      <c r="AE46" s="64"/>
      <c r="AF46" s="63">
        <f t="shared" si="80"/>
        <v>5.0111916613770759</v>
      </c>
      <c r="AG46" s="63">
        <f t="shared" si="83"/>
        <v>5.0111916613770759</v>
      </c>
      <c r="AH46" s="63"/>
      <c r="AI46" s="63"/>
    </row>
    <row r="47" spans="1:35" s="23" customFormat="1" ht="138" hidden="1" customHeight="1" x14ac:dyDescent="0.3">
      <c r="A47" s="66" t="s">
        <v>145</v>
      </c>
      <c r="B47" s="72" t="s">
        <v>201</v>
      </c>
      <c r="C47" s="62" t="s">
        <v>4</v>
      </c>
      <c r="D47" s="64">
        <f t="shared" si="81"/>
        <v>87833000</v>
      </c>
      <c r="E47" s="64">
        <f t="shared" si="84"/>
        <v>87833000</v>
      </c>
      <c r="F47" s="64">
        <f t="shared" si="85"/>
        <v>0</v>
      </c>
      <c r="G47" s="64">
        <f t="shared" si="86"/>
        <v>0</v>
      </c>
      <c r="H47" s="64">
        <f t="shared" si="76"/>
        <v>20880000</v>
      </c>
      <c r="I47" s="64">
        <v>20880000</v>
      </c>
      <c r="J47" s="64">
        <v>0</v>
      </c>
      <c r="K47" s="64">
        <v>0</v>
      </c>
      <c r="L47" s="64">
        <f t="shared" si="87"/>
        <v>30617392</v>
      </c>
      <c r="M47" s="64">
        <v>30617392</v>
      </c>
      <c r="N47" s="64">
        <v>0</v>
      </c>
      <c r="O47" s="64">
        <v>0</v>
      </c>
      <c r="P47" s="64">
        <f t="shared" si="88"/>
        <v>8800000</v>
      </c>
      <c r="Q47" s="64">
        <v>8800000</v>
      </c>
      <c r="R47" s="64">
        <v>0</v>
      </c>
      <c r="S47" s="64">
        <v>0</v>
      </c>
      <c r="T47" s="64">
        <f t="shared" si="89"/>
        <v>27535608</v>
      </c>
      <c r="U47" s="64">
        <v>27535608</v>
      </c>
      <c r="V47" s="64">
        <v>0</v>
      </c>
      <c r="W47" s="64">
        <v>0</v>
      </c>
      <c r="X47" s="64">
        <f t="shared" si="90"/>
        <v>15740495.800000001</v>
      </c>
      <c r="Y47" s="64">
        <v>15740495.800000001</v>
      </c>
      <c r="Z47" s="64">
        <v>0</v>
      </c>
      <c r="AA47" s="64">
        <v>0</v>
      </c>
      <c r="AB47" s="64"/>
      <c r="AC47" s="64"/>
      <c r="AD47" s="64"/>
      <c r="AE47" s="64"/>
      <c r="AF47" s="63">
        <f t="shared" si="80"/>
        <v>17.920936094634136</v>
      </c>
      <c r="AG47" s="63">
        <f t="shared" si="83"/>
        <v>17.920936094634136</v>
      </c>
      <c r="AH47" s="63"/>
      <c r="AI47" s="63"/>
    </row>
    <row r="48" spans="1:35" s="23" customFormat="1" ht="159" hidden="1" customHeight="1" x14ac:dyDescent="0.3">
      <c r="A48" s="66" t="s">
        <v>146</v>
      </c>
      <c r="B48" s="72" t="s">
        <v>202</v>
      </c>
      <c r="C48" s="62" t="s">
        <v>4</v>
      </c>
      <c r="D48" s="64">
        <f t="shared" si="81"/>
        <v>2465043300</v>
      </c>
      <c r="E48" s="64">
        <v>2465043300</v>
      </c>
      <c r="F48" s="64">
        <f t="shared" si="85"/>
        <v>0</v>
      </c>
      <c r="G48" s="64">
        <f t="shared" si="86"/>
        <v>0</v>
      </c>
      <c r="H48" s="64">
        <f t="shared" si="76"/>
        <v>462588944</v>
      </c>
      <c r="I48" s="64">
        <v>462588944</v>
      </c>
      <c r="J48" s="64">
        <v>0</v>
      </c>
      <c r="K48" s="64">
        <v>0</v>
      </c>
      <c r="L48" s="64">
        <f t="shared" si="87"/>
        <v>925649300</v>
      </c>
      <c r="M48" s="64">
        <v>925649300</v>
      </c>
      <c r="N48" s="64">
        <v>0</v>
      </c>
      <c r="O48" s="64">
        <v>0</v>
      </c>
      <c r="P48" s="64">
        <f t="shared" si="88"/>
        <v>455278300</v>
      </c>
      <c r="Q48" s="64">
        <v>455278300</v>
      </c>
      <c r="R48" s="64">
        <v>0</v>
      </c>
      <c r="S48" s="64">
        <v>0</v>
      </c>
      <c r="T48" s="64">
        <f t="shared" si="89"/>
        <v>636100700</v>
      </c>
      <c r="U48" s="64">
        <v>636100700</v>
      </c>
      <c r="V48" s="64">
        <v>0</v>
      </c>
      <c r="W48" s="64">
        <v>0</v>
      </c>
      <c r="X48" s="64">
        <f t="shared" si="90"/>
        <v>400840565.05000001</v>
      </c>
      <c r="Y48" s="64">
        <v>400840565.05000001</v>
      </c>
      <c r="Z48" s="64">
        <v>0</v>
      </c>
      <c r="AA48" s="64">
        <v>0</v>
      </c>
      <c r="AB48" s="64"/>
      <c r="AC48" s="64"/>
      <c r="AD48" s="64"/>
      <c r="AE48" s="64"/>
      <c r="AF48" s="63">
        <f t="shared" si="80"/>
        <v>16.260994890028911</v>
      </c>
      <c r="AG48" s="63">
        <f t="shared" si="83"/>
        <v>16.260994890028911</v>
      </c>
      <c r="AH48" s="63"/>
      <c r="AI48" s="63"/>
    </row>
    <row r="49" spans="1:35" s="23" customFormat="1" ht="59.25" hidden="1" customHeight="1" x14ac:dyDescent="0.3">
      <c r="A49" s="66" t="s">
        <v>147</v>
      </c>
      <c r="B49" s="72" t="s">
        <v>139</v>
      </c>
      <c r="C49" s="62" t="s">
        <v>4</v>
      </c>
      <c r="D49" s="64">
        <f t="shared" si="81"/>
        <v>145400</v>
      </c>
      <c r="E49" s="64">
        <f t="shared" si="84"/>
        <v>145400</v>
      </c>
      <c r="F49" s="64">
        <f t="shared" si="85"/>
        <v>0</v>
      </c>
      <c r="G49" s="64">
        <f t="shared" si="86"/>
        <v>0</v>
      </c>
      <c r="H49" s="64">
        <f t="shared" si="76"/>
        <v>0</v>
      </c>
      <c r="I49" s="64">
        <v>0</v>
      </c>
      <c r="J49" s="64">
        <v>0</v>
      </c>
      <c r="K49" s="64">
        <v>0</v>
      </c>
      <c r="L49" s="64">
        <f t="shared" si="87"/>
        <v>145400</v>
      </c>
      <c r="M49" s="64">
        <v>145400</v>
      </c>
      <c r="N49" s="64">
        <v>0</v>
      </c>
      <c r="O49" s="64">
        <v>0</v>
      </c>
      <c r="P49" s="64">
        <f t="shared" si="88"/>
        <v>0</v>
      </c>
      <c r="Q49" s="64">
        <v>0</v>
      </c>
      <c r="R49" s="64">
        <v>0</v>
      </c>
      <c r="S49" s="64">
        <v>0</v>
      </c>
      <c r="T49" s="64">
        <f t="shared" si="89"/>
        <v>0</v>
      </c>
      <c r="U49" s="64">
        <v>0</v>
      </c>
      <c r="V49" s="64">
        <v>0</v>
      </c>
      <c r="W49" s="64">
        <v>0</v>
      </c>
      <c r="X49" s="64">
        <f t="shared" si="90"/>
        <v>0</v>
      </c>
      <c r="Y49" s="64">
        <v>0</v>
      </c>
      <c r="Z49" s="64">
        <v>0</v>
      </c>
      <c r="AA49" s="64">
        <v>0</v>
      </c>
      <c r="AB49" s="64"/>
      <c r="AC49" s="64"/>
      <c r="AD49" s="64"/>
      <c r="AE49" s="64"/>
      <c r="AF49" s="63">
        <f t="shared" si="80"/>
        <v>0</v>
      </c>
      <c r="AG49" s="63">
        <f t="shared" si="83"/>
        <v>0</v>
      </c>
      <c r="AH49" s="63"/>
      <c r="AI49" s="63"/>
    </row>
    <row r="50" spans="1:35" s="23" customFormat="1" ht="149.25" hidden="1" customHeight="1" x14ac:dyDescent="0.3">
      <c r="A50" s="66" t="s">
        <v>148</v>
      </c>
      <c r="B50" s="72" t="s">
        <v>266</v>
      </c>
      <c r="C50" s="62" t="s">
        <v>4</v>
      </c>
      <c r="D50" s="64">
        <f t="shared" si="81"/>
        <v>5131400</v>
      </c>
      <c r="E50" s="64">
        <f t="shared" si="84"/>
        <v>0</v>
      </c>
      <c r="F50" s="64">
        <f t="shared" si="85"/>
        <v>0</v>
      </c>
      <c r="G50" s="64">
        <f t="shared" si="86"/>
        <v>5131400</v>
      </c>
      <c r="H50" s="64">
        <f t="shared" si="76"/>
        <v>1710700</v>
      </c>
      <c r="I50" s="64">
        <v>0</v>
      </c>
      <c r="J50" s="64">
        <v>0</v>
      </c>
      <c r="K50" s="64">
        <v>1710700</v>
      </c>
      <c r="L50" s="64">
        <f t="shared" si="87"/>
        <v>1140300</v>
      </c>
      <c r="M50" s="64">
        <v>0</v>
      </c>
      <c r="N50" s="64">
        <v>0</v>
      </c>
      <c r="O50" s="64">
        <v>1140300</v>
      </c>
      <c r="P50" s="64">
        <f t="shared" si="88"/>
        <v>570400</v>
      </c>
      <c r="Q50" s="64">
        <v>0</v>
      </c>
      <c r="R50" s="64">
        <v>0</v>
      </c>
      <c r="S50" s="64">
        <v>570400</v>
      </c>
      <c r="T50" s="64">
        <f t="shared" si="89"/>
        <v>1710000</v>
      </c>
      <c r="U50" s="64">
        <v>0</v>
      </c>
      <c r="V50" s="64">
        <v>0</v>
      </c>
      <c r="W50" s="64">
        <v>1710000</v>
      </c>
      <c r="X50" s="64">
        <f t="shared" si="90"/>
        <v>1502329.06</v>
      </c>
      <c r="Y50" s="64">
        <v>0</v>
      </c>
      <c r="Z50" s="64">
        <v>0</v>
      </c>
      <c r="AA50" s="64">
        <v>1502329.06</v>
      </c>
      <c r="AB50" s="64"/>
      <c r="AC50" s="64"/>
      <c r="AD50" s="64"/>
      <c r="AE50" s="64"/>
      <c r="AF50" s="63">
        <f t="shared" si="80"/>
        <v>29.27717698873602</v>
      </c>
      <c r="AG50" s="63"/>
      <c r="AH50" s="63"/>
      <c r="AI50" s="63"/>
    </row>
    <row r="51" spans="1:35" s="23" customFormat="1" hidden="1" x14ac:dyDescent="0.3">
      <c r="A51" s="66" t="s">
        <v>215</v>
      </c>
      <c r="B51" s="72" t="s">
        <v>134</v>
      </c>
      <c r="C51" s="62" t="s">
        <v>4</v>
      </c>
      <c r="D51" s="64">
        <f t="shared" si="81"/>
        <v>3704900</v>
      </c>
      <c r="E51" s="64">
        <f t="shared" ref="E51" si="91">I51+M51+Q51+U51</f>
        <v>0</v>
      </c>
      <c r="F51" s="64">
        <f t="shared" ref="F51" si="92">J51+N51+R51+V51</f>
        <v>0</v>
      </c>
      <c r="G51" s="64">
        <v>3704900</v>
      </c>
      <c r="H51" s="64">
        <f t="shared" ref="H51" si="93">I51+J51+K51</f>
        <v>406272</v>
      </c>
      <c r="I51" s="64">
        <v>0</v>
      </c>
      <c r="J51" s="64">
        <v>0</v>
      </c>
      <c r="K51" s="64">
        <v>406272</v>
      </c>
      <c r="L51" s="64">
        <f t="shared" si="87"/>
        <v>1139900</v>
      </c>
      <c r="M51" s="64">
        <v>0</v>
      </c>
      <c r="N51" s="64">
        <v>0</v>
      </c>
      <c r="O51" s="64">
        <v>1139900</v>
      </c>
      <c r="P51" s="64">
        <f t="shared" si="88"/>
        <v>224000</v>
      </c>
      <c r="Q51" s="64">
        <v>0</v>
      </c>
      <c r="R51" s="64">
        <v>0</v>
      </c>
      <c r="S51" s="64">
        <v>224000</v>
      </c>
      <c r="T51" s="64">
        <f t="shared" si="89"/>
        <v>1959200</v>
      </c>
      <c r="U51" s="64">
        <v>0</v>
      </c>
      <c r="V51" s="64">
        <v>0</v>
      </c>
      <c r="W51" s="64">
        <v>1959200</v>
      </c>
      <c r="X51" s="64">
        <f t="shared" si="90"/>
        <v>47134.7</v>
      </c>
      <c r="Y51" s="64">
        <v>0</v>
      </c>
      <c r="Z51" s="64">
        <v>0</v>
      </c>
      <c r="AA51" s="64">
        <v>47134.7</v>
      </c>
      <c r="AB51" s="64"/>
      <c r="AC51" s="64"/>
      <c r="AD51" s="64"/>
      <c r="AE51" s="64"/>
      <c r="AF51" s="63"/>
      <c r="AG51" s="63"/>
      <c r="AH51" s="63"/>
      <c r="AI51" s="63"/>
    </row>
    <row r="52" spans="1:35" s="23" customFormat="1" ht="69.75" hidden="1" customHeight="1" x14ac:dyDescent="0.3">
      <c r="A52" s="66" t="s">
        <v>216</v>
      </c>
      <c r="B52" s="72" t="s">
        <v>212</v>
      </c>
      <c r="C52" s="62" t="s">
        <v>4</v>
      </c>
      <c r="D52" s="64">
        <f t="shared" si="81"/>
        <v>55000</v>
      </c>
      <c r="E52" s="64">
        <f t="shared" ref="E52" si="94">I52+M52+Q52+U52</f>
        <v>55000</v>
      </c>
      <c r="F52" s="64">
        <f t="shared" ref="F52" si="95">J52+N52+R52+V52</f>
        <v>0</v>
      </c>
      <c r="G52" s="64">
        <f t="shared" ref="G52" si="96">K52+O52+S52+W52</f>
        <v>0</v>
      </c>
      <c r="H52" s="64">
        <f t="shared" si="76"/>
        <v>55000</v>
      </c>
      <c r="I52" s="64">
        <v>55000</v>
      </c>
      <c r="J52" s="64">
        <v>0</v>
      </c>
      <c r="K52" s="64">
        <v>0</v>
      </c>
      <c r="L52" s="64">
        <f>M52+N52+O52</f>
        <v>0</v>
      </c>
      <c r="M52" s="64">
        <v>0</v>
      </c>
      <c r="N52" s="64">
        <v>0</v>
      </c>
      <c r="O52" s="64">
        <v>0</v>
      </c>
      <c r="P52" s="64">
        <f t="shared" ref="P52:P56" si="97">Q52+R52+S52</f>
        <v>0</v>
      </c>
      <c r="Q52" s="64">
        <v>0</v>
      </c>
      <c r="R52" s="64">
        <v>0</v>
      </c>
      <c r="S52" s="64">
        <v>0</v>
      </c>
      <c r="T52" s="64">
        <f t="shared" si="89"/>
        <v>0</v>
      </c>
      <c r="U52" s="64">
        <v>0</v>
      </c>
      <c r="V52" s="64">
        <v>0</v>
      </c>
      <c r="W52" s="64">
        <v>0</v>
      </c>
      <c r="X52" s="64">
        <f t="shared" si="90"/>
        <v>55000</v>
      </c>
      <c r="Y52" s="64">
        <v>55000</v>
      </c>
      <c r="Z52" s="64">
        <v>0</v>
      </c>
      <c r="AA52" s="64">
        <v>0</v>
      </c>
      <c r="AB52" s="64"/>
      <c r="AC52" s="64"/>
      <c r="AD52" s="64"/>
      <c r="AE52" s="64"/>
      <c r="AF52" s="63">
        <f t="shared" si="80"/>
        <v>100</v>
      </c>
      <c r="AG52" s="63">
        <f>Y52/E52*100</f>
        <v>100</v>
      </c>
      <c r="AH52" s="63"/>
      <c r="AI52" s="63"/>
    </row>
    <row r="53" spans="1:35" s="23" customFormat="1" ht="37.5" hidden="1" x14ac:dyDescent="0.3">
      <c r="A53" s="56" t="s">
        <v>88</v>
      </c>
      <c r="B53" s="74" t="s">
        <v>149</v>
      </c>
      <c r="C53" s="59"/>
      <c r="D53" s="57">
        <f>SUM(D54:D55)</f>
        <v>37219118</v>
      </c>
      <c r="E53" s="57">
        <f t="shared" ref="E53:AA53" si="98">SUM(E54:E55)</f>
        <v>0</v>
      </c>
      <c r="F53" s="57">
        <f t="shared" si="98"/>
        <v>0</v>
      </c>
      <c r="G53" s="57">
        <f t="shared" si="98"/>
        <v>37219118</v>
      </c>
      <c r="H53" s="57">
        <f t="shared" si="98"/>
        <v>8546556</v>
      </c>
      <c r="I53" s="57">
        <f t="shared" si="98"/>
        <v>0</v>
      </c>
      <c r="J53" s="57">
        <f t="shared" si="98"/>
        <v>0</v>
      </c>
      <c r="K53" s="57">
        <f t="shared" si="98"/>
        <v>8546556</v>
      </c>
      <c r="L53" s="57" t="e">
        <f t="shared" si="98"/>
        <v>#REF!</v>
      </c>
      <c r="M53" s="57" t="e">
        <f t="shared" si="98"/>
        <v>#REF!</v>
      </c>
      <c r="N53" s="57" t="e">
        <f t="shared" si="98"/>
        <v>#REF!</v>
      </c>
      <c r="O53" s="57" t="e">
        <f t="shared" si="98"/>
        <v>#REF!</v>
      </c>
      <c r="P53" s="57" t="e">
        <f t="shared" si="98"/>
        <v>#REF!</v>
      </c>
      <c r="Q53" s="57" t="e">
        <f t="shared" si="98"/>
        <v>#REF!</v>
      </c>
      <c r="R53" s="57" t="e">
        <f t="shared" si="98"/>
        <v>#REF!</v>
      </c>
      <c r="S53" s="57" t="e">
        <f t="shared" si="98"/>
        <v>#REF!</v>
      </c>
      <c r="T53" s="57" t="e">
        <f t="shared" si="98"/>
        <v>#REF!</v>
      </c>
      <c r="U53" s="57" t="e">
        <f t="shared" si="98"/>
        <v>#REF!</v>
      </c>
      <c r="V53" s="57" t="e">
        <f t="shared" si="98"/>
        <v>#REF!</v>
      </c>
      <c r="W53" s="57" t="e">
        <f t="shared" si="98"/>
        <v>#REF!</v>
      </c>
      <c r="X53" s="57">
        <f t="shared" si="98"/>
        <v>99453.94</v>
      </c>
      <c r="Y53" s="57">
        <f t="shared" si="98"/>
        <v>0</v>
      </c>
      <c r="Z53" s="57">
        <f t="shared" si="98"/>
        <v>0</v>
      </c>
      <c r="AA53" s="57">
        <f t="shared" si="98"/>
        <v>99453.94</v>
      </c>
      <c r="AB53" s="57"/>
      <c r="AC53" s="57"/>
      <c r="AD53" s="57"/>
      <c r="AE53" s="57"/>
      <c r="AF53" s="55">
        <f t="shared" si="80"/>
        <v>0.26721197423324217</v>
      </c>
      <c r="AG53" s="55"/>
      <c r="AH53" s="55"/>
      <c r="AI53" s="55">
        <f>AA53/G53*100</f>
        <v>0.26721197423324217</v>
      </c>
    </row>
    <row r="54" spans="1:35" s="23" customFormat="1" ht="42.75" hidden="1" customHeight="1" x14ac:dyDescent="0.3">
      <c r="A54" s="66" t="s">
        <v>268</v>
      </c>
      <c r="B54" s="76" t="s">
        <v>267</v>
      </c>
      <c r="C54" s="62"/>
      <c r="D54" s="64">
        <f>SUM(E54:G54)</f>
        <v>15825159</v>
      </c>
      <c r="E54" s="64">
        <v>0</v>
      </c>
      <c r="F54" s="64">
        <v>0</v>
      </c>
      <c r="G54" s="64">
        <v>15825159</v>
      </c>
      <c r="H54" s="64">
        <f>SUM(I54:K54)</f>
        <v>5631611</v>
      </c>
      <c r="I54" s="64">
        <v>0</v>
      </c>
      <c r="J54" s="64">
        <v>0</v>
      </c>
      <c r="K54" s="64">
        <v>5631611</v>
      </c>
      <c r="L54" s="64" t="e">
        <f>#REF!+#REF!+#REF!+#REF!+#REF!</f>
        <v>#REF!</v>
      </c>
      <c r="M54" s="64" t="e">
        <f>#REF!+#REF!+#REF!+#REF!+#REF!</f>
        <v>#REF!</v>
      </c>
      <c r="N54" s="64" t="e">
        <f>#REF!+#REF!+#REF!+#REF!+#REF!</f>
        <v>#REF!</v>
      </c>
      <c r="O54" s="64" t="e">
        <f>#REF!+#REF!+#REF!+#REF!+#REF!</f>
        <v>#REF!</v>
      </c>
      <c r="P54" s="64" t="e">
        <f>#REF!+#REF!+#REF!+#REF!+#REF!</f>
        <v>#REF!</v>
      </c>
      <c r="Q54" s="64" t="e">
        <f>#REF!+#REF!+#REF!+#REF!+#REF!</f>
        <v>#REF!</v>
      </c>
      <c r="R54" s="64" t="e">
        <f>#REF!+#REF!+#REF!+#REF!+#REF!</f>
        <v>#REF!</v>
      </c>
      <c r="S54" s="64" t="e">
        <f>#REF!+#REF!+#REF!+#REF!+#REF!</f>
        <v>#REF!</v>
      </c>
      <c r="T54" s="64" t="e">
        <f>#REF!+#REF!+#REF!+#REF!+#REF!</f>
        <v>#REF!</v>
      </c>
      <c r="U54" s="64" t="e">
        <f>#REF!+#REF!+#REF!+#REF!+#REF!</f>
        <v>#REF!</v>
      </c>
      <c r="V54" s="64" t="e">
        <f>#REF!+#REF!+#REF!+#REF!+#REF!</f>
        <v>#REF!</v>
      </c>
      <c r="W54" s="64" t="e">
        <f>#REF!+#REF!+#REF!+#REF!+#REF!</f>
        <v>#REF!</v>
      </c>
      <c r="X54" s="64">
        <f>SUM(Y54:AA54)</f>
        <v>0</v>
      </c>
      <c r="Y54" s="64">
        <v>0</v>
      </c>
      <c r="Z54" s="64">
        <v>0</v>
      </c>
      <c r="AA54" s="64">
        <v>0</v>
      </c>
      <c r="AB54" s="64"/>
      <c r="AC54" s="64"/>
      <c r="AD54" s="64"/>
      <c r="AE54" s="64"/>
      <c r="AF54" s="63"/>
      <c r="AG54" s="63"/>
      <c r="AH54" s="63"/>
      <c r="AI54" s="63"/>
    </row>
    <row r="55" spans="1:35" s="23" customFormat="1" ht="30.75" hidden="1" customHeight="1" x14ac:dyDescent="0.3">
      <c r="A55" s="66" t="s">
        <v>273</v>
      </c>
      <c r="B55" s="76" t="s">
        <v>134</v>
      </c>
      <c r="C55" s="62"/>
      <c r="D55" s="64">
        <f>SUM(E55:G55)</f>
        <v>21393959</v>
      </c>
      <c r="E55" s="64">
        <v>0</v>
      </c>
      <c r="F55" s="64">
        <v>0</v>
      </c>
      <c r="G55" s="64">
        <v>21393959</v>
      </c>
      <c r="H55" s="64">
        <f>SUM(I55:K55)</f>
        <v>2914945</v>
      </c>
      <c r="I55" s="64">
        <v>0</v>
      </c>
      <c r="J55" s="64">
        <v>0</v>
      </c>
      <c r="K55" s="64">
        <v>2914945</v>
      </c>
      <c r="L55" s="64" t="e">
        <f>#REF!+#REF!+#REF!+#REF!+#REF!+#REF!+#REF!+#REF!+#REF!+#REF!+#REF!+#REF!</f>
        <v>#REF!</v>
      </c>
      <c r="M55" s="64" t="e">
        <f>#REF!+#REF!+#REF!+#REF!+#REF!+#REF!+#REF!+#REF!+#REF!+#REF!+#REF!+#REF!</f>
        <v>#REF!</v>
      </c>
      <c r="N55" s="64" t="e">
        <f>#REF!+#REF!+#REF!+#REF!+#REF!+#REF!+#REF!+#REF!+#REF!+#REF!+#REF!+#REF!</f>
        <v>#REF!</v>
      </c>
      <c r="O55" s="64" t="e">
        <f>#REF!+#REF!+#REF!+#REF!+#REF!+#REF!+#REF!+#REF!+#REF!+#REF!+#REF!+#REF!</f>
        <v>#REF!</v>
      </c>
      <c r="P55" s="64" t="e">
        <f>#REF!+#REF!+#REF!+#REF!+#REF!+#REF!+#REF!+#REF!+#REF!+#REF!+#REF!+#REF!</f>
        <v>#REF!</v>
      </c>
      <c r="Q55" s="64" t="e">
        <f>#REF!+#REF!+#REF!+#REF!+#REF!+#REF!+#REF!+#REF!+#REF!+#REF!+#REF!+#REF!</f>
        <v>#REF!</v>
      </c>
      <c r="R55" s="64" t="e">
        <f>#REF!+#REF!+#REF!+#REF!+#REF!+#REF!+#REF!+#REF!+#REF!+#REF!+#REF!+#REF!</f>
        <v>#REF!</v>
      </c>
      <c r="S55" s="64" t="e">
        <f>#REF!+#REF!+#REF!+#REF!+#REF!+#REF!+#REF!+#REF!+#REF!+#REF!+#REF!+#REF!</f>
        <v>#REF!</v>
      </c>
      <c r="T55" s="64" t="e">
        <f>#REF!+#REF!+#REF!+#REF!+#REF!+#REF!+#REF!+#REF!+#REF!+#REF!+#REF!+#REF!</f>
        <v>#REF!</v>
      </c>
      <c r="U55" s="64" t="e">
        <f>#REF!+#REF!+#REF!+#REF!+#REF!+#REF!+#REF!+#REF!+#REF!+#REF!+#REF!+#REF!</f>
        <v>#REF!</v>
      </c>
      <c r="V55" s="64" t="e">
        <f>#REF!+#REF!+#REF!+#REF!+#REF!+#REF!+#REF!+#REF!+#REF!+#REF!+#REF!+#REF!</f>
        <v>#REF!</v>
      </c>
      <c r="W55" s="64" t="e">
        <f>#REF!+#REF!+#REF!+#REF!+#REF!+#REF!+#REF!+#REF!+#REF!+#REF!+#REF!+#REF!</f>
        <v>#REF!</v>
      </c>
      <c r="X55" s="64">
        <f>SUM(Y55:AA55)</f>
        <v>99453.94</v>
      </c>
      <c r="Y55" s="64">
        <v>0</v>
      </c>
      <c r="Z55" s="64">
        <v>0</v>
      </c>
      <c r="AA55" s="64">
        <v>99453.94</v>
      </c>
      <c r="AB55" s="64"/>
      <c r="AC55" s="64"/>
      <c r="AD55" s="64"/>
      <c r="AE55" s="64"/>
      <c r="AF55" s="63"/>
      <c r="AG55" s="63"/>
      <c r="AH55" s="63"/>
      <c r="AI55" s="63"/>
    </row>
    <row r="56" spans="1:35" s="23" customFormat="1" ht="93.75" hidden="1" x14ac:dyDescent="0.3">
      <c r="A56" s="77" t="s">
        <v>221</v>
      </c>
      <c r="B56" s="74" t="s">
        <v>222</v>
      </c>
      <c r="C56" s="62" t="s">
        <v>4</v>
      </c>
      <c r="D56" s="57">
        <f t="shared" ref="D56" si="99">SUM(E56:G56)</f>
        <v>85555887</v>
      </c>
      <c r="E56" s="57">
        <f t="shared" ref="E56" si="100">I56+M56+Q56+U56</f>
        <v>0</v>
      </c>
      <c r="F56" s="57">
        <f t="shared" ref="F56" si="101">J56+N56+R56+V56</f>
        <v>0</v>
      </c>
      <c r="G56" s="57">
        <f t="shared" ref="G56" si="102">K56+O56+S56+W56</f>
        <v>85555887</v>
      </c>
      <c r="H56" s="57">
        <f t="shared" ref="H56" si="103">I56+J56+K56</f>
        <v>20533413</v>
      </c>
      <c r="I56" s="57">
        <v>0</v>
      </c>
      <c r="J56" s="57">
        <v>0</v>
      </c>
      <c r="K56" s="57">
        <v>20533413</v>
      </c>
      <c r="L56" s="57">
        <f t="shared" ref="L56" si="104">M56+N56+O56</f>
        <v>29089002</v>
      </c>
      <c r="M56" s="57"/>
      <c r="N56" s="57"/>
      <c r="O56" s="57">
        <v>29089002</v>
      </c>
      <c r="P56" s="57">
        <f t="shared" si="97"/>
        <v>16255619</v>
      </c>
      <c r="Q56" s="57"/>
      <c r="R56" s="57"/>
      <c r="S56" s="57">
        <v>16255619</v>
      </c>
      <c r="T56" s="57">
        <f t="shared" si="89"/>
        <v>19677853</v>
      </c>
      <c r="U56" s="57"/>
      <c r="V56" s="57"/>
      <c r="W56" s="57">
        <v>19677853</v>
      </c>
      <c r="X56" s="57">
        <f>SUM(Y56:AA56)</f>
        <v>20325696.940000001</v>
      </c>
      <c r="Y56" s="57">
        <v>0</v>
      </c>
      <c r="Z56" s="57">
        <v>0</v>
      </c>
      <c r="AA56" s="57">
        <v>20325696.940000001</v>
      </c>
      <c r="AB56" s="57"/>
      <c r="AC56" s="57"/>
      <c r="AD56" s="57"/>
      <c r="AE56" s="57"/>
      <c r="AF56" s="55"/>
      <c r="AG56" s="63"/>
      <c r="AH56" s="63"/>
      <c r="AI56" s="63"/>
    </row>
    <row r="57" spans="1:35" s="23" customFormat="1" ht="79.5" hidden="1" customHeight="1" x14ac:dyDescent="0.3">
      <c r="A57" s="56" t="s">
        <v>89</v>
      </c>
      <c r="B57" s="74" t="s">
        <v>40</v>
      </c>
      <c r="C57" s="59"/>
      <c r="D57" s="57">
        <f>SUM(D58:D59)</f>
        <v>482000</v>
      </c>
      <c r="E57" s="57">
        <f t="shared" ref="E57:AA57" si="105">SUM(E58:E59)</f>
        <v>482000</v>
      </c>
      <c r="F57" s="57">
        <f t="shared" si="105"/>
        <v>0</v>
      </c>
      <c r="G57" s="57">
        <f t="shared" si="105"/>
        <v>0</v>
      </c>
      <c r="H57" s="57">
        <f t="shared" si="105"/>
        <v>0</v>
      </c>
      <c r="I57" s="57">
        <f t="shared" si="105"/>
        <v>0</v>
      </c>
      <c r="J57" s="57">
        <f t="shared" si="105"/>
        <v>0</v>
      </c>
      <c r="K57" s="57">
        <f t="shared" si="105"/>
        <v>0</v>
      </c>
      <c r="L57" s="57">
        <f t="shared" si="105"/>
        <v>162000</v>
      </c>
      <c r="M57" s="57">
        <f t="shared" si="105"/>
        <v>162000</v>
      </c>
      <c r="N57" s="57">
        <f t="shared" si="105"/>
        <v>0</v>
      </c>
      <c r="O57" s="57">
        <f t="shared" si="105"/>
        <v>0</v>
      </c>
      <c r="P57" s="57">
        <f t="shared" si="105"/>
        <v>320000</v>
      </c>
      <c r="Q57" s="57">
        <f t="shared" si="105"/>
        <v>320000</v>
      </c>
      <c r="R57" s="57">
        <f t="shared" si="105"/>
        <v>0</v>
      </c>
      <c r="S57" s="57">
        <f t="shared" si="105"/>
        <v>0</v>
      </c>
      <c r="T57" s="57">
        <f t="shared" si="105"/>
        <v>0</v>
      </c>
      <c r="U57" s="57">
        <f t="shared" si="105"/>
        <v>0</v>
      </c>
      <c r="V57" s="57">
        <f t="shared" si="105"/>
        <v>0</v>
      </c>
      <c r="W57" s="57">
        <f t="shared" si="105"/>
        <v>0</v>
      </c>
      <c r="X57" s="57">
        <f t="shared" si="105"/>
        <v>0</v>
      </c>
      <c r="Y57" s="57">
        <f t="shared" si="105"/>
        <v>0</v>
      </c>
      <c r="Z57" s="57">
        <f t="shared" si="105"/>
        <v>0</v>
      </c>
      <c r="AA57" s="57">
        <f t="shared" si="105"/>
        <v>0</v>
      </c>
      <c r="AB57" s="57"/>
      <c r="AC57" s="57"/>
      <c r="AD57" s="57"/>
      <c r="AE57" s="57"/>
      <c r="AF57" s="55">
        <f t="shared" si="80"/>
        <v>0</v>
      </c>
      <c r="AG57" s="55">
        <f>Y57/E57*100</f>
        <v>0</v>
      </c>
      <c r="AH57" s="55"/>
      <c r="AI57" s="55"/>
    </row>
    <row r="58" spans="1:35" s="23" customFormat="1" ht="30.75" hidden="1" customHeight="1" x14ac:dyDescent="0.3">
      <c r="A58" s="66" t="s">
        <v>100</v>
      </c>
      <c r="B58" s="72" t="s">
        <v>134</v>
      </c>
      <c r="C58" s="62" t="s">
        <v>4</v>
      </c>
      <c r="D58" s="64">
        <f>SUM(E58:G58)</f>
        <v>320000</v>
      </c>
      <c r="E58" s="64">
        <f t="shared" ref="E58:E59" si="106">I58+M58+Q58+U58</f>
        <v>320000</v>
      </c>
      <c r="F58" s="64">
        <f t="shared" ref="F58:F59" si="107">J58+N58+R58+V58</f>
        <v>0</v>
      </c>
      <c r="G58" s="64">
        <f t="shared" ref="G58:G59" si="108">K58+O58+S58+W58</f>
        <v>0</v>
      </c>
      <c r="H58" s="64">
        <f t="shared" ref="H58:H71" si="109">I58+J58+K58</f>
        <v>0</v>
      </c>
      <c r="I58" s="64">
        <v>0</v>
      </c>
      <c r="J58" s="64">
        <v>0</v>
      </c>
      <c r="K58" s="64">
        <v>0</v>
      </c>
      <c r="L58" s="64">
        <f t="shared" ref="L58:L59" si="110">M58+N58+O58</f>
        <v>0</v>
      </c>
      <c r="M58" s="64">
        <v>0</v>
      </c>
      <c r="N58" s="64"/>
      <c r="O58" s="64"/>
      <c r="P58" s="64">
        <f t="shared" ref="P58:P59" si="111">Q58+R58+S58</f>
        <v>320000</v>
      </c>
      <c r="Q58" s="64">
        <v>320000</v>
      </c>
      <c r="R58" s="64">
        <v>0</v>
      </c>
      <c r="S58" s="64">
        <v>0</v>
      </c>
      <c r="T58" s="64">
        <f t="shared" ref="T58:T59" si="112">U58+V58+W58</f>
        <v>0</v>
      </c>
      <c r="U58" s="64">
        <v>0</v>
      </c>
      <c r="V58" s="64">
        <v>0</v>
      </c>
      <c r="W58" s="64">
        <v>0</v>
      </c>
      <c r="X58" s="64">
        <f>Y58+AA58</f>
        <v>0</v>
      </c>
      <c r="Y58" s="64">
        <v>0</v>
      </c>
      <c r="Z58" s="64">
        <v>0</v>
      </c>
      <c r="AA58" s="64">
        <v>0</v>
      </c>
      <c r="AB58" s="64"/>
      <c r="AC58" s="64"/>
      <c r="AD58" s="64"/>
      <c r="AE58" s="64"/>
      <c r="AF58" s="63">
        <f t="shared" si="80"/>
        <v>0</v>
      </c>
      <c r="AG58" s="63"/>
      <c r="AH58" s="63"/>
      <c r="AI58" s="63"/>
    </row>
    <row r="59" spans="1:35" s="23" customFormat="1" ht="66" hidden="1" customHeight="1" x14ac:dyDescent="0.3">
      <c r="A59" s="66" t="s">
        <v>211</v>
      </c>
      <c r="B59" s="72" t="s">
        <v>205</v>
      </c>
      <c r="C59" s="62" t="s">
        <v>4</v>
      </c>
      <c r="D59" s="64">
        <f>SUM(E59:G59)</f>
        <v>162000</v>
      </c>
      <c r="E59" s="64">
        <f t="shared" si="106"/>
        <v>162000</v>
      </c>
      <c r="F59" s="64">
        <f t="shared" si="107"/>
        <v>0</v>
      </c>
      <c r="G59" s="64">
        <f t="shared" si="108"/>
        <v>0</v>
      </c>
      <c r="H59" s="64">
        <f t="shared" si="109"/>
        <v>0</v>
      </c>
      <c r="I59" s="64">
        <v>0</v>
      </c>
      <c r="J59" s="64">
        <v>0</v>
      </c>
      <c r="K59" s="64">
        <v>0</v>
      </c>
      <c r="L59" s="64">
        <f t="shared" si="110"/>
        <v>162000</v>
      </c>
      <c r="M59" s="64">
        <v>162000</v>
      </c>
      <c r="N59" s="64">
        <v>0</v>
      </c>
      <c r="O59" s="64">
        <v>0</v>
      </c>
      <c r="P59" s="64">
        <f t="shared" si="111"/>
        <v>0</v>
      </c>
      <c r="Q59" s="64">
        <v>0</v>
      </c>
      <c r="R59" s="64">
        <v>0</v>
      </c>
      <c r="S59" s="64">
        <v>0</v>
      </c>
      <c r="T59" s="64">
        <f t="shared" si="112"/>
        <v>0</v>
      </c>
      <c r="U59" s="64">
        <v>0</v>
      </c>
      <c r="V59" s="64">
        <v>0</v>
      </c>
      <c r="W59" s="64">
        <v>0</v>
      </c>
      <c r="X59" s="64">
        <f>Y59+AA59</f>
        <v>0</v>
      </c>
      <c r="Y59" s="64">
        <v>0</v>
      </c>
      <c r="Z59" s="64">
        <v>0</v>
      </c>
      <c r="AA59" s="64">
        <v>0</v>
      </c>
      <c r="AB59" s="64"/>
      <c r="AC59" s="64"/>
      <c r="AD59" s="64"/>
      <c r="AE59" s="64"/>
      <c r="AF59" s="63">
        <f t="shared" si="80"/>
        <v>0</v>
      </c>
      <c r="AG59" s="63">
        <f>Y59/E59*100</f>
        <v>0</v>
      </c>
      <c r="AH59" s="55"/>
      <c r="AI59" s="55"/>
    </row>
    <row r="60" spans="1:35" s="23" customFormat="1" ht="39.75" hidden="1" customHeight="1" x14ac:dyDescent="0.3">
      <c r="A60" s="56" t="s">
        <v>90</v>
      </c>
      <c r="B60" s="74" t="s">
        <v>41</v>
      </c>
      <c r="C60" s="59"/>
      <c r="D60" s="57">
        <f>SUM(D61:D64)</f>
        <v>44849393</v>
      </c>
      <c r="E60" s="57">
        <f t="shared" ref="E60:AA60" si="113">SUM(E61:E64)</f>
        <v>32010390</v>
      </c>
      <c r="F60" s="57">
        <f t="shared" si="113"/>
        <v>0</v>
      </c>
      <c r="G60" s="57">
        <f t="shared" si="113"/>
        <v>12839003</v>
      </c>
      <c r="H60" s="57">
        <f t="shared" si="113"/>
        <v>5439250</v>
      </c>
      <c r="I60" s="57">
        <f t="shared" si="113"/>
        <v>5400000</v>
      </c>
      <c r="J60" s="57">
        <f t="shared" si="113"/>
        <v>0</v>
      </c>
      <c r="K60" s="57">
        <f t="shared" si="113"/>
        <v>39250</v>
      </c>
      <c r="L60" s="57">
        <f t="shared" si="113"/>
        <v>13836519</v>
      </c>
      <c r="M60" s="57">
        <f t="shared" si="113"/>
        <v>10988439</v>
      </c>
      <c r="N60" s="57">
        <f t="shared" si="113"/>
        <v>0</v>
      </c>
      <c r="O60" s="57">
        <f t="shared" si="113"/>
        <v>2848080</v>
      </c>
      <c r="P60" s="57">
        <f t="shared" si="113"/>
        <v>24526648</v>
      </c>
      <c r="Q60" s="57">
        <f t="shared" si="113"/>
        <v>14574975</v>
      </c>
      <c r="R60" s="57">
        <f t="shared" si="113"/>
        <v>0</v>
      </c>
      <c r="S60" s="57">
        <f t="shared" si="113"/>
        <v>9951673</v>
      </c>
      <c r="T60" s="57">
        <f t="shared" si="113"/>
        <v>1046976</v>
      </c>
      <c r="U60" s="57">
        <f t="shared" si="113"/>
        <v>1046976</v>
      </c>
      <c r="V60" s="57">
        <f t="shared" si="113"/>
        <v>0</v>
      </c>
      <c r="W60" s="57">
        <f t="shared" si="113"/>
        <v>0</v>
      </c>
      <c r="X60" s="57">
        <f t="shared" si="113"/>
        <v>364132.02</v>
      </c>
      <c r="Y60" s="57">
        <f t="shared" si="113"/>
        <v>347182.02</v>
      </c>
      <c r="Z60" s="57">
        <f t="shared" si="113"/>
        <v>0</v>
      </c>
      <c r="AA60" s="57">
        <f t="shared" si="113"/>
        <v>16950</v>
      </c>
      <c r="AB60" s="57"/>
      <c r="AC60" s="57"/>
      <c r="AD60" s="57"/>
      <c r="AE60" s="57"/>
      <c r="AF60" s="55">
        <f t="shared" si="80"/>
        <v>0.81189955012323134</v>
      </c>
      <c r="AG60" s="55">
        <f>Y60/E60*100</f>
        <v>1.0845916591456712</v>
      </c>
      <c r="AH60" s="55"/>
      <c r="AI60" s="55">
        <f>AA60/G60*100</f>
        <v>0.13201959684875844</v>
      </c>
    </row>
    <row r="61" spans="1:35" s="23" customFormat="1" ht="44.25" hidden="1" customHeight="1" x14ac:dyDescent="0.3">
      <c r="A61" s="66" t="s">
        <v>91</v>
      </c>
      <c r="B61" s="72" t="s">
        <v>36</v>
      </c>
      <c r="C61" s="62" t="s">
        <v>4</v>
      </c>
      <c r="D61" s="64">
        <f>SUM(E61:G61)</f>
        <v>8663208</v>
      </c>
      <c r="E61" s="64">
        <f t="shared" ref="E61:E64" si="114">I61+M61+Q61+U61</f>
        <v>0</v>
      </c>
      <c r="F61" s="64">
        <f t="shared" ref="F61:F64" si="115">J61+N61+R61+V61</f>
        <v>0</v>
      </c>
      <c r="G61" s="64">
        <f t="shared" ref="G61:G64" si="116">K61+O61+S61+W61</f>
        <v>8663208</v>
      </c>
      <c r="H61" s="64">
        <f t="shared" si="109"/>
        <v>39250</v>
      </c>
      <c r="I61" s="64">
        <v>0</v>
      </c>
      <c r="J61" s="64">
        <v>0</v>
      </c>
      <c r="K61" s="64">
        <v>39250</v>
      </c>
      <c r="L61" s="64">
        <f t="shared" ref="L61:L68" si="117">M61+N61+O61</f>
        <v>1305981</v>
      </c>
      <c r="M61" s="64">
        <v>0</v>
      </c>
      <c r="N61" s="64">
        <v>0</v>
      </c>
      <c r="O61" s="64">
        <v>1305981</v>
      </c>
      <c r="P61" s="64">
        <f t="shared" ref="P61:P68" si="118">Q61+R61+S61</f>
        <v>7317977</v>
      </c>
      <c r="Q61" s="64">
        <v>0</v>
      </c>
      <c r="R61" s="64">
        <v>0</v>
      </c>
      <c r="S61" s="64">
        <v>7317977</v>
      </c>
      <c r="T61" s="64">
        <f t="shared" ref="T61:T64" si="119">U61+V61+W61</f>
        <v>0</v>
      </c>
      <c r="U61" s="64"/>
      <c r="V61" s="64"/>
      <c r="W61" s="64"/>
      <c r="X61" s="64">
        <f>Y61+AA61</f>
        <v>16950</v>
      </c>
      <c r="Y61" s="64">
        <v>0</v>
      </c>
      <c r="Z61" s="64">
        <v>0</v>
      </c>
      <c r="AA61" s="64">
        <v>16950</v>
      </c>
      <c r="AB61" s="64"/>
      <c r="AC61" s="64"/>
      <c r="AD61" s="64"/>
      <c r="AE61" s="64"/>
      <c r="AF61" s="63">
        <f t="shared" si="80"/>
        <v>0.1956550044740932</v>
      </c>
      <c r="AG61" s="63"/>
      <c r="AH61" s="63"/>
      <c r="AI61" s="63">
        <f>AA61/G61*100</f>
        <v>0.1956550044740932</v>
      </c>
    </row>
    <row r="62" spans="1:35" s="23" customFormat="1" ht="112.5" hidden="1" x14ac:dyDescent="0.3">
      <c r="A62" s="66" t="s">
        <v>92</v>
      </c>
      <c r="B62" s="79" t="s">
        <v>206</v>
      </c>
      <c r="C62" s="62" t="s">
        <v>4</v>
      </c>
      <c r="D62" s="64">
        <f t="shared" ref="D62:D64" si="120">SUM(E62:G62)</f>
        <v>9743390</v>
      </c>
      <c r="E62" s="64">
        <f t="shared" si="114"/>
        <v>9743390</v>
      </c>
      <c r="F62" s="64">
        <f t="shared" si="115"/>
        <v>0</v>
      </c>
      <c r="G62" s="64">
        <f t="shared" si="116"/>
        <v>0</v>
      </c>
      <c r="H62" s="64">
        <f t="shared" si="109"/>
        <v>0</v>
      </c>
      <c r="I62" s="64">
        <v>0</v>
      </c>
      <c r="J62" s="64">
        <v>0</v>
      </c>
      <c r="K62" s="64">
        <v>0</v>
      </c>
      <c r="L62" s="64">
        <f t="shared" si="117"/>
        <v>4988439</v>
      </c>
      <c r="M62" s="64">
        <v>4988439</v>
      </c>
      <c r="N62" s="64">
        <v>0</v>
      </c>
      <c r="O62" s="64">
        <v>0</v>
      </c>
      <c r="P62" s="64">
        <f t="shared" si="118"/>
        <v>4574975</v>
      </c>
      <c r="Q62" s="64">
        <v>4574975</v>
      </c>
      <c r="R62" s="64">
        <v>0</v>
      </c>
      <c r="S62" s="64">
        <v>0</v>
      </c>
      <c r="T62" s="64">
        <f t="shared" si="119"/>
        <v>179976</v>
      </c>
      <c r="U62" s="64">
        <v>179976</v>
      </c>
      <c r="V62" s="64">
        <v>0</v>
      </c>
      <c r="W62" s="64">
        <v>0</v>
      </c>
      <c r="X62" s="64">
        <f t="shared" ref="X62:X64" si="121">Y62+AA62</f>
        <v>0</v>
      </c>
      <c r="Y62" s="64">
        <v>0</v>
      </c>
      <c r="Z62" s="64">
        <v>0</v>
      </c>
      <c r="AA62" s="64">
        <v>0</v>
      </c>
      <c r="AB62" s="64"/>
      <c r="AC62" s="64"/>
      <c r="AD62" s="64"/>
      <c r="AE62" s="64"/>
      <c r="AF62" s="63">
        <f t="shared" si="80"/>
        <v>0</v>
      </c>
      <c r="AG62" s="63">
        <f>Y62/E62*100</f>
        <v>0</v>
      </c>
      <c r="AH62" s="63"/>
      <c r="AI62" s="63"/>
    </row>
    <row r="63" spans="1:35" s="23" customFormat="1" ht="93.75" hidden="1" x14ac:dyDescent="0.3">
      <c r="A63" s="66" t="s">
        <v>270</v>
      </c>
      <c r="B63" s="79" t="s">
        <v>269</v>
      </c>
      <c r="C63" s="62" t="s">
        <v>4</v>
      </c>
      <c r="D63" s="64">
        <f t="shared" si="120"/>
        <v>22267000</v>
      </c>
      <c r="E63" s="64">
        <f t="shared" si="114"/>
        <v>22267000</v>
      </c>
      <c r="F63" s="64">
        <f t="shared" si="115"/>
        <v>0</v>
      </c>
      <c r="G63" s="64">
        <f t="shared" si="116"/>
        <v>0</v>
      </c>
      <c r="H63" s="64">
        <f t="shared" si="109"/>
        <v>5400000</v>
      </c>
      <c r="I63" s="64">
        <v>5400000</v>
      </c>
      <c r="J63" s="64">
        <v>0</v>
      </c>
      <c r="K63" s="64">
        <v>0</v>
      </c>
      <c r="L63" s="64">
        <f t="shared" si="117"/>
        <v>6000000</v>
      </c>
      <c r="M63" s="64">
        <v>6000000</v>
      </c>
      <c r="N63" s="64">
        <v>0</v>
      </c>
      <c r="O63" s="64">
        <v>0</v>
      </c>
      <c r="P63" s="64">
        <f t="shared" si="118"/>
        <v>10000000</v>
      </c>
      <c r="Q63" s="64">
        <v>10000000</v>
      </c>
      <c r="R63" s="64">
        <v>0</v>
      </c>
      <c r="S63" s="64">
        <v>0</v>
      </c>
      <c r="T63" s="64">
        <f t="shared" si="119"/>
        <v>867000</v>
      </c>
      <c r="U63" s="64">
        <v>867000</v>
      </c>
      <c r="V63" s="64">
        <v>0</v>
      </c>
      <c r="W63" s="64">
        <v>0</v>
      </c>
      <c r="X63" s="64">
        <f t="shared" si="121"/>
        <v>347182.02</v>
      </c>
      <c r="Y63" s="64">
        <v>347182.02</v>
      </c>
      <c r="Z63" s="64">
        <v>0</v>
      </c>
      <c r="AA63" s="64">
        <v>0</v>
      </c>
      <c r="AB63" s="64"/>
      <c r="AC63" s="64"/>
      <c r="AD63" s="64"/>
      <c r="AE63" s="64"/>
      <c r="AF63" s="63"/>
      <c r="AG63" s="63"/>
      <c r="AH63" s="63"/>
      <c r="AI63" s="63"/>
    </row>
    <row r="64" spans="1:35" s="23" customFormat="1" ht="64.5" hidden="1" customHeight="1" x14ac:dyDescent="0.3">
      <c r="A64" s="66" t="s">
        <v>217</v>
      </c>
      <c r="B64" s="72" t="s">
        <v>131</v>
      </c>
      <c r="C64" s="62" t="s">
        <v>4</v>
      </c>
      <c r="D64" s="64">
        <f t="shared" si="120"/>
        <v>4175795</v>
      </c>
      <c r="E64" s="64">
        <f t="shared" si="114"/>
        <v>0</v>
      </c>
      <c r="F64" s="64">
        <f t="shared" si="115"/>
        <v>0</v>
      </c>
      <c r="G64" s="64">
        <f t="shared" si="116"/>
        <v>4175795</v>
      </c>
      <c r="H64" s="64">
        <f t="shared" si="109"/>
        <v>0</v>
      </c>
      <c r="I64" s="64">
        <v>0</v>
      </c>
      <c r="J64" s="64">
        <v>0</v>
      </c>
      <c r="K64" s="64">
        <v>0</v>
      </c>
      <c r="L64" s="64">
        <f t="shared" si="117"/>
        <v>1542099</v>
      </c>
      <c r="M64" s="64">
        <v>0</v>
      </c>
      <c r="N64" s="64">
        <v>0</v>
      </c>
      <c r="O64" s="64">
        <v>1542099</v>
      </c>
      <c r="P64" s="64">
        <f t="shared" si="118"/>
        <v>2633696</v>
      </c>
      <c r="Q64" s="64">
        <v>0</v>
      </c>
      <c r="R64" s="64">
        <v>0</v>
      </c>
      <c r="S64" s="64">
        <v>2633696</v>
      </c>
      <c r="T64" s="64">
        <f t="shared" si="119"/>
        <v>0</v>
      </c>
      <c r="U64" s="64">
        <v>0</v>
      </c>
      <c r="V64" s="64">
        <v>0</v>
      </c>
      <c r="W64" s="64">
        <v>0</v>
      </c>
      <c r="X64" s="64">
        <f t="shared" si="121"/>
        <v>0</v>
      </c>
      <c r="Y64" s="64">
        <v>0</v>
      </c>
      <c r="Z64" s="64">
        <v>0</v>
      </c>
      <c r="AA64" s="64">
        <v>0</v>
      </c>
      <c r="AB64" s="64"/>
      <c r="AC64" s="64"/>
      <c r="AD64" s="64"/>
      <c r="AE64" s="64"/>
      <c r="AF64" s="63">
        <f t="shared" ref="AF64:AF71" si="122">X64/D64*100</f>
        <v>0</v>
      </c>
      <c r="AG64" s="63"/>
      <c r="AH64" s="63"/>
      <c r="AI64" s="63">
        <f t="shared" ref="AI64:AI71" si="123">AA64/G64*100</f>
        <v>0</v>
      </c>
    </row>
    <row r="65" spans="1:35" s="23" customFormat="1" ht="37.5" hidden="1" x14ac:dyDescent="0.3">
      <c r="A65" s="56" t="s">
        <v>93</v>
      </c>
      <c r="B65" s="74" t="s">
        <v>42</v>
      </c>
      <c r="C65" s="59"/>
      <c r="D65" s="57">
        <f>D66+D67+D68</f>
        <v>48028600</v>
      </c>
      <c r="E65" s="57">
        <f t="shared" ref="E65:AA65" si="124">E66+E67+E68</f>
        <v>1824800</v>
      </c>
      <c r="F65" s="57">
        <f t="shared" si="124"/>
        <v>0</v>
      </c>
      <c r="G65" s="57">
        <f t="shared" si="124"/>
        <v>46203800</v>
      </c>
      <c r="H65" s="57">
        <f t="shared" si="124"/>
        <v>9180235</v>
      </c>
      <c r="I65" s="57">
        <f t="shared" si="124"/>
        <v>155910</v>
      </c>
      <c r="J65" s="57">
        <f t="shared" si="124"/>
        <v>0</v>
      </c>
      <c r="K65" s="57">
        <f t="shared" si="124"/>
        <v>9024325</v>
      </c>
      <c r="L65" s="57">
        <f t="shared" si="124"/>
        <v>14457190</v>
      </c>
      <c r="M65" s="57">
        <f t="shared" si="124"/>
        <v>677690</v>
      </c>
      <c r="N65" s="57">
        <f t="shared" si="124"/>
        <v>0</v>
      </c>
      <c r="O65" s="57">
        <f t="shared" si="124"/>
        <v>13779500</v>
      </c>
      <c r="P65" s="57">
        <f t="shared" si="124"/>
        <v>12457450</v>
      </c>
      <c r="Q65" s="57">
        <f t="shared" si="124"/>
        <v>658000</v>
      </c>
      <c r="R65" s="57">
        <f t="shared" si="124"/>
        <v>0</v>
      </c>
      <c r="S65" s="57">
        <f t="shared" si="124"/>
        <v>11799450</v>
      </c>
      <c r="T65" s="57">
        <f t="shared" si="124"/>
        <v>11933725</v>
      </c>
      <c r="U65" s="57">
        <f t="shared" si="124"/>
        <v>333200</v>
      </c>
      <c r="V65" s="57">
        <f t="shared" si="124"/>
        <v>0</v>
      </c>
      <c r="W65" s="57">
        <f t="shared" si="124"/>
        <v>11600525</v>
      </c>
      <c r="X65" s="57">
        <f t="shared" si="124"/>
        <v>7102939.370000001</v>
      </c>
      <c r="Y65" s="57">
        <f t="shared" si="124"/>
        <v>150047.78</v>
      </c>
      <c r="Z65" s="57">
        <f t="shared" si="124"/>
        <v>0</v>
      </c>
      <c r="AA65" s="57">
        <f t="shared" si="124"/>
        <v>6952891.5900000008</v>
      </c>
      <c r="AB65" s="57"/>
      <c r="AC65" s="57"/>
      <c r="AD65" s="57"/>
      <c r="AE65" s="57"/>
      <c r="AF65" s="55">
        <f t="shared" si="122"/>
        <v>14.78897858775813</v>
      </c>
      <c r="AG65" s="55">
        <f>Y65/E65*100</f>
        <v>8.2226972818939057</v>
      </c>
      <c r="AH65" s="55"/>
      <c r="AI65" s="55">
        <f t="shared" si="123"/>
        <v>15.048311156225246</v>
      </c>
    </row>
    <row r="66" spans="1:35" s="23" customFormat="1" ht="53.25" hidden="1" customHeight="1" x14ac:dyDescent="0.3">
      <c r="A66" s="66" t="s">
        <v>94</v>
      </c>
      <c r="B66" s="72" t="s">
        <v>32</v>
      </c>
      <c r="C66" s="62" t="s">
        <v>4</v>
      </c>
      <c r="D66" s="64">
        <f>SUM(E66:G66)</f>
        <v>35991300</v>
      </c>
      <c r="E66" s="64">
        <f t="shared" ref="E66:E67" si="125">I66+M66+Q66+U66</f>
        <v>0</v>
      </c>
      <c r="F66" s="64">
        <f t="shared" ref="F66:F67" si="126">J66+N66+R66+V66</f>
        <v>0</v>
      </c>
      <c r="G66" s="64">
        <f t="shared" ref="G66:G67" si="127">K66+O66+S66+W66</f>
        <v>35991300</v>
      </c>
      <c r="H66" s="64">
        <f t="shared" si="109"/>
        <v>6997550</v>
      </c>
      <c r="I66" s="64">
        <v>0</v>
      </c>
      <c r="J66" s="64">
        <v>0</v>
      </c>
      <c r="K66" s="64">
        <v>6997550</v>
      </c>
      <c r="L66" s="64">
        <f t="shared" si="117"/>
        <v>9849650</v>
      </c>
      <c r="M66" s="64">
        <v>0</v>
      </c>
      <c r="N66" s="64">
        <v>0</v>
      </c>
      <c r="O66" s="64">
        <v>9849650</v>
      </c>
      <c r="P66" s="64">
        <f t="shared" si="118"/>
        <v>8411750</v>
      </c>
      <c r="Q66" s="64">
        <v>0</v>
      </c>
      <c r="R66" s="64">
        <v>0</v>
      </c>
      <c r="S66" s="64">
        <v>8411750</v>
      </c>
      <c r="T66" s="64">
        <f t="shared" ref="T66:T68" si="128">U66+V66+W66</f>
        <v>10732350</v>
      </c>
      <c r="U66" s="64">
        <v>0</v>
      </c>
      <c r="V66" s="64">
        <v>0</v>
      </c>
      <c r="W66" s="64">
        <v>10732350</v>
      </c>
      <c r="X66" s="64">
        <f>Y66+AA66</f>
        <v>5605231.4800000004</v>
      </c>
      <c r="Y66" s="64">
        <v>0</v>
      </c>
      <c r="Z66" s="64">
        <v>0</v>
      </c>
      <c r="AA66" s="64">
        <v>5605231.4800000004</v>
      </c>
      <c r="AB66" s="64"/>
      <c r="AC66" s="64"/>
      <c r="AD66" s="64"/>
      <c r="AE66" s="64"/>
      <c r="AF66" s="63">
        <f t="shared" si="122"/>
        <v>15.57385112513302</v>
      </c>
      <c r="AG66" s="63"/>
      <c r="AH66" s="63"/>
      <c r="AI66" s="63">
        <f t="shared" si="123"/>
        <v>15.57385112513302</v>
      </c>
    </row>
    <row r="67" spans="1:35" s="23" customFormat="1" ht="45" hidden="1" customHeight="1" x14ac:dyDescent="0.3">
      <c r="A67" s="66" t="s">
        <v>95</v>
      </c>
      <c r="B67" s="72" t="s">
        <v>43</v>
      </c>
      <c r="C67" s="62" t="s">
        <v>4</v>
      </c>
      <c r="D67" s="64">
        <f t="shared" ref="D67:D68" si="129">H67+L67+P67+T67</f>
        <v>11244300</v>
      </c>
      <c r="E67" s="64">
        <f t="shared" si="125"/>
        <v>1824800</v>
      </c>
      <c r="F67" s="64">
        <f t="shared" si="126"/>
        <v>0</v>
      </c>
      <c r="G67" s="64">
        <f t="shared" si="127"/>
        <v>9419500</v>
      </c>
      <c r="H67" s="64">
        <f t="shared" si="109"/>
        <v>1687660</v>
      </c>
      <c r="I67" s="64">
        <v>155910</v>
      </c>
      <c r="J67" s="64">
        <v>0</v>
      </c>
      <c r="K67" s="64">
        <v>1531750</v>
      </c>
      <c r="L67" s="64">
        <f t="shared" si="117"/>
        <v>4500540</v>
      </c>
      <c r="M67" s="64">
        <v>677690</v>
      </c>
      <c r="N67" s="64">
        <v>0</v>
      </c>
      <c r="O67" s="64">
        <v>3822850</v>
      </c>
      <c r="P67" s="64">
        <f t="shared" si="118"/>
        <v>4025700</v>
      </c>
      <c r="Q67" s="64">
        <v>658000</v>
      </c>
      <c r="R67" s="64">
        <v>0</v>
      </c>
      <c r="S67" s="64">
        <v>3367700</v>
      </c>
      <c r="T67" s="64">
        <f t="shared" si="128"/>
        <v>1030400</v>
      </c>
      <c r="U67" s="64">
        <v>333200</v>
      </c>
      <c r="V67" s="64">
        <v>0</v>
      </c>
      <c r="W67" s="64">
        <v>697200</v>
      </c>
      <c r="X67" s="64">
        <f t="shared" ref="X67:X68" si="130">Y67+AA67</f>
        <v>1497707.8900000001</v>
      </c>
      <c r="Y67" s="64">
        <v>150047.78</v>
      </c>
      <c r="Z67" s="64">
        <v>0</v>
      </c>
      <c r="AA67" s="64">
        <v>1347660.11</v>
      </c>
      <c r="AB67" s="64"/>
      <c r="AC67" s="64"/>
      <c r="AD67" s="64"/>
      <c r="AE67" s="64"/>
      <c r="AF67" s="63">
        <f t="shared" si="122"/>
        <v>13.31970767411044</v>
      </c>
      <c r="AG67" s="63">
        <f>Y67/E67*100</f>
        <v>8.2226972818939057</v>
      </c>
      <c r="AH67" s="63"/>
      <c r="AI67" s="63">
        <f t="shared" si="123"/>
        <v>14.307129996284305</v>
      </c>
    </row>
    <row r="68" spans="1:35" s="23" customFormat="1" ht="30" hidden="1" customHeight="1" x14ac:dyDescent="0.3">
      <c r="A68" s="66" t="s">
        <v>96</v>
      </c>
      <c r="B68" s="72" t="s">
        <v>134</v>
      </c>
      <c r="C68" s="62" t="s">
        <v>4</v>
      </c>
      <c r="D68" s="64">
        <f t="shared" si="129"/>
        <v>793000</v>
      </c>
      <c r="E68" s="64">
        <f t="shared" ref="E68" si="131">I68+M68+Q68+U68</f>
        <v>0</v>
      </c>
      <c r="F68" s="64">
        <f t="shared" ref="F68" si="132">J68+N68+R68+V68</f>
        <v>0</v>
      </c>
      <c r="G68" s="64">
        <f t="shared" ref="G68" si="133">K68+O68+S68+W68</f>
        <v>793000</v>
      </c>
      <c r="H68" s="64">
        <f t="shared" si="109"/>
        <v>495025</v>
      </c>
      <c r="I68" s="64">
        <v>0</v>
      </c>
      <c r="J68" s="64">
        <v>0</v>
      </c>
      <c r="K68" s="64">
        <v>495025</v>
      </c>
      <c r="L68" s="64">
        <f t="shared" si="117"/>
        <v>107000</v>
      </c>
      <c r="M68" s="64">
        <v>0</v>
      </c>
      <c r="N68" s="64">
        <v>0</v>
      </c>
      <c r="O68" s="64">
        <v>107000</v>
      </c>
      <c r="P68" s="64">
        <f t="shared" si="118"/>
        <v>20000</v>
      </c>
      <c r="Q68" s="64">
        <v>0</v>
      </c>
      <c r="R68" s="64">
        <v>0</v>
      </c>
      <c r="S68" s="64">
        <v>20000</v>
      </c>
      <c r="T68" s="64">
        <f t="shared" si="128"/>
        <v>170975</v>
      </c>
      <c r="U68" s="64">
        <v>0</v>
      </c>
      <c r="V68" s="64">
        <v>0</v>
      </c>
      <c r="W68" s="64">
        <v>170975</v>
      </c>
      <c r="X68" s="64">
        <f t="shared" si="130"/>
        <v>0</v>
      </c>
      <c r="Y68" s="64">
        <v>0</v>
      </c>
      <c r="Z68" s="64">
        <v>0</v>
      </c>
      <c r="AA68" s="64">
        <v>0</v>
      </c>
      <c r="AB68" s="64"/>
      <c r="AC68" s="64"/>
      <c r="AD68" s="64"/>
      <c r="AE68" s="64"/>
      <c r="AF68" s="63">
        <f t="shared" si="122"/>
        <v>0</v>
      </c>
      <c r="AG68" s="63"/>
      <c r="AH68" s="63"/>
      <c r="AI68" s="63">
        <f t="shared" si="123"/>
        <v>0</v>
      </c>
    </row>
    <row r="69" spans="1:35" s="23" customFormat="1" ht="56.25" hidden="1" x14ac:dyDescent="0.3">
      <c r="A69" s="56" t="s">
        <v>97</v>
      </c>
      <c r="B69" s="74" t="s">
        <v>44</v>
      </c>
      <c r="C69" s="59"/>
      <c r="D69" s="57">
        <f>D70+D71</f>
        <v>115732776</v>
      </c>
      <c r="E69" s="57">
        <f t="shared" ref="E69:AA69" si="134">E70+E71</f>
        <v>0</v>
      </c>
      <c r="F69" s="57">
        <f t="shared" si="134"/>
        <v>0</v>
      </c>
      <c r="G69" s="57">
        <f t="shared" si="134"/>
        <v>115732776</v>
      </c>
      <c r="H69" s="57">
        <f t="shared" si="134"/>
        <v>34422605</v>
      </c>
      <c r="I69" s="57">
        <f t="shared" si="134"/>
        <v>0</v>
      </c>
      <c r="J69" s="57">
        <f t="shared" si="134"/>
        <v>0</v>
      </c>
      <c r="K69" s="57">
        <f t="shared" si="134"/>
        <v>34422605</v>
      </c>
      <c r="L69" s="57">
        <f t="shared" si="134"/>
        <v>30638849</v>
      </c>
      <c r="M69" s="57">
        <f t="shared" si="134"/>
        <v>0</v>
      </c>
      <c r="N69" s="57">
        <f t="shared" si="134"/>
        <v>0</v>
      </c>
      <c r="O69" s="57">
        <f t="shared" si="134"/>
        <v>30638849</v>
      </c>
      <c r="P69" s="57">
        <f t="shared" si="134"/>
        <v>25695522</v>
      </c>
      <c r="Q69" s="57">
        <f t="shared" si="134"/>
        <v>0</v>
      </c>
      <c r="R69" s="57">
        <f t="shared" si="134"/>
        <v>0</v>
      </c>
      <c r="S69" s="57">
        <f t="shared" si="134"/>
        <v>25695522</v>
      </c>
      <c r="T69" s="57">
        <f t="shared" si="134"/>
        <v>27081700</v>
      </c>
      <c r="U69" s="57">
        <f t="shared" si="134"/>
        <v>0</v>
      </c>
      <c r="V69" s="57">
        <f t="shared" si="134"/>
        <v>0</v>
      </c>
      <c r="W69" s="57">
        <f t="shared" si="134"/>
        <v>27081700</v>
      </c>
      <c r="X69" s="57">
        <f t="shared" si="134"/>
        <v>30663755.490000002</v>
      </c>
      <c r="Y69" s="57">
        <f t="shared" si="134"/>
        <v>0</v>
      </c>
      <c r="Z69" s="57">
        <f t="shared" si="134"/>
        <v>0</v>
      </c>
      <c r="AA69" s="57">
        <f t="shared" si="134"/>
        <v>30663755.490000002</v>
      </c>
      <c r="AB69" s="57"/>
      <c r="AC69" s="57"/>
      <c r="AD69" s="57"/>
      <c r="AE69" s="57"/>
      <c r="AF69" s="55">
        <f t="shared" si="122"/>
        <v>26.495308027520224</v>
      </c>
      <c r="AG69" s="55"/>
      <c r="AH69" s="55"/>
      <c r="AI69" s="55">
        <f t="shared" si="123"/>
        <v>26.495308027520224</v>
      </c>
    </row>
    <row r="70" spans="1:35" s="23" customFormat="1" ht="56.25" hidden="1" x14ac:dyDescent="0.3">
      <c r="A70" s="66" t="s">
        <v>98</v>
      </c>
      <c r="B70" s="72" t="s">
        <v>150</v>
      </c>
      <c r="C70" s="62" t="s">
        <v>4</v>
      </c>
      <c r="D70" s="64">
        <f>SUM(E70:G70)</f>
        <v>52439900</v>
      </c>
      <c r="E70" s="64">
        <f t="shared" ref="E70:E71" si="135">I70+M70+Q70+U70</f>
        <v>0</v>
      </c>
      <c r="F70" s="64">
        <f t="shared" ref="F70:F71" si="136">J70+N70+R70+V70</f>
        <v>0</v>
      </c>
      <c r="G70" s="64">
        <v>52439900</v>
      </c>
      <c r="H70" s="64">
        <f t="shared" si="109"/>
        <v>15819505</v>
      </c>
      <c r="I70" s="64">
        <v>0</v>
      </c>
      <c r="J70" s="64">
        <v>0</v>
      </c>
      <c r="K70" s="64">
        <v>15819505</v>
      </c>
      <c r="L70" s="64">
        <f t="shared" ref="L70:L71" si="137">M70+N70+O70</f>
        <v>13490949</v>
      </c>
      <c r="M70" s="64">
        <v>0</v>
      </c>
      <c r="N70" s="64">
        <v>0</v>
      </c>
      <c r="O70" s="64">
        <v>13490949</v>
      </c>
      <c r="P70" s="64">
        <f t="shared" ref="P70:P71" si="138">Q70+R70+S70</f>
        <v>8973946</v>
      </c>
      <c r="Q70" s="64">
        <v>0</v>
      </c>
      <c r="R70" s="64">
        <v>0</v>
      </c>
      <c r="S70" s="64">
        <v>8973946</v>
      </c>
      <c r="T70" s="64">
        <f t="shared" ref="T70:T71" si="139">U70+V70+W70</f>
        <v>16261400</v>
      </c>
      <c r="U70" s="64">
        <v>0</v>
      </c>
      <c r="V70" s="64">
        <v>0</v>
      </c>
      <c r="W70" s="64">
        <v>16261400</v>
      </c>
      <c r="X70" s="64">
        <f>Y70+AA70</f>
        <v>15046023.210000001</v>
      </c>
      <c r="Y70" s="64">
        <v>0</v>
      </c>
      <c r="Z70" s="64">
        <v>0</v>
      </c>
      <c r="AA70" s="64">
        <v>15046023.210000001</v>
      </c>
      <c r="AB70" s="64"/>
      <c r="AC70" s="64"/>
      <c r="AD70" s="64"/>
      <c r="AE70" s="64"/>
      <c r="AF70" s="63">
        <f t="shared" si="122"/>
        <v>28.691937265326594</v>
      </c>
      <c r="AG70" s="63"/>
      <c r="AH70" s="63"/>
      <c r="AI70" s="63">
        <f t="shared" si="123"/>
        <v>28.691937265326594</v>
      </c>
    </row>
    <row r="71" spans="1:35" s="23" customFormat="1" ht="55.5" hidden="1" customHeight="1" x14ac:dyDescent="0.3">
      <c r="A71" s="66" t="s">
        <v>218</v>
      </c>
      <c r="B71" s="72" t="s">
        <v>219</v>
      </c>
      <c r="C71" s="62" t="s">
        <v>4</v>
      </c>
      <c r="D71" s="64">
        <f>SUM(E71:G71)</f>
        <v>63292876</v>
      </c>
      <c r="E71" s="64">
        <f t="shared" si="135"/>
        <v>0</v>
      </c>
      <c r="F71" s="64">
        <f t="shared" si="136"/>
        <v>0</v>
      </c>
      <c r="G71" s="64">
        <v>63292876</v>
      </c>
      <c r="H71" s="64">
        <f t="shared" si="109"/>
        <v>18603100</v>
      </c>
      <c r="I71" s="64">
        <v>0</v>
      </c>
      <c r="J71" s="64">
        <v>0</v>
      </c>
      <c r="K71" s="64">
        <v>18603100</v>
      </c>
      <c r="L71" s="64">
        <f t="shared" si="137"/>
        <v>17147900</v>
      </c>
      <c r="M71" s="64">
        <v>0</v>
      </c>
      <c r="N71" s="64">
        <v>0</v>
      </c>
      <c r="O71" s="64">
        <v>17147900</v>
      </c>
      <c r="P71" s="64">
        <f t="shared" si="138"/>
        <v>16721576</v>
      </c>
      <c r="Q71" s="64">
        <v>0</v>
      </c>
      <c r="R71" s="64">
        <v>0</v>
      </c>
      <c r="S71" s="64">
        <v>16721576</v>
      </c>
      <c r="T71" s="64">
        <f t="shared" si="139"/>
        <v>10820300</v>
      </c>
      <c r="U71" s="64">
        <v>0</v>
      </c>
      <c r="V71" s="64">
        <v>0</v>
      </c>
      <c r="W71" s="64">
        <v>10820300</v>
      </c>
      <c r="X71" s="64">
        <f>Y71+AA71</f>
        <v>15617732.279999999</v>
      </c>
      <c r="Y71" s="64">
        <v>0</v>
      </c>
      <c r="Z71" s="64">
        <v>0</v>
      </c>
      <c r="AA71" s="64">
        <v>15617732.279999999</v>
      </c>
      <c r="AB71" s="64"/>
      <c r="AC71" s="64"/>
      <c r="AD71" s="64"/>
      <c r="AE71" s="64"/>
      <c r="AF71" s="63">
        <f t="shared" si="122"/>
        <v>24.67533989133311</v>
      </c>
      <c r="AG71" s="63"/>
      <c r="AH71" s="63"/>
      <c r="AI71" s="63">
        <f t="shared" si="123"/>
        <v>24.67533989133311</v>
      </c>
    </row>
    <row r="72" spans="1:35" s="1" customFormat="1" ht="26.25" hidden="1" customHeight="1" x14ac:dyDescent="0.3">
      <c r="A72" s="107" t="s">
        <v>19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</row>
    <row r="73" spans="1:35" s="1" customFormat="1" ht="44.25" hidden="1" customHeight="1" x14ac:dyDescent="0.3">
      <c r="A73" s="56" t="s">
        <v>28</v>
      </c>
      <c r="B73" s="114" t="s">
        <v>20</v>
      </c>
      <c r="C73" s="114"/>
      <c r="D73" s="67">
        <f t="shared" ref="D73:AA73" si="140">D74+D79+D91</f>
        <v>265157608</v>
      </c>
      <c r="E73" s="67">
        <f t="shared" si="140"/>
        <v>93319700</v>
      </c>
      <c r="F73" s="67">
        <f t="shared" si="140"/>
        <v>3364700</v>
      </c>
      <c r="G73" s="67">
        <f t="shared" si="140"/>
        <v>168473208</v>
      </c>
      <c r="H73" s="67">
        <f t="shared" si="140"/>
        <v>58210568</v>
      </c>
      <c r="I73" s="67">
        <f t="shared" si="140"/>
        <v>0</v>
      </c>
      <c r="J73" s="67">
        <f t="shared" si="140"/>
        <v>0</v>
      </c>
      <c r="K73" s="67">
        <f t="shared" si="140"/>
        <v>58210568</v>
      </c>
      <c r="L73" s="67">
        <f t="shared" si="140"/>
        <v>39763573</v>
      </c>
      <c r="M73" s="67">
        <f t="shared" si="140"/>
        <v>11513100</v>
      </c>
      <c r="N73" s="67">
        <f t="shared" si="140"/>
        <v>0</v>
      </c>
      <c r="O73" s="67">
        <f t="shared" si="140"/>
        <v>28250473</v>
      </c>
      <c r="P73" s="67">
        <f t="shared" si="140"/>
        <v>97763978</v>
      </c>
      <c r="Q73" s="67">
        <f t="shared" si="140"/>
        <v>59616900</v>
      </c>
      <c r="R73" s="67">
        <f t="shared" si="140"/>
        <v>2175600</v>
      </c>
      <c r="S73" s="67">
        <f t="shared" si="140"/>
        <v>35971478</v>
      </c>
      <c r="T73" s="67">
        <f t="shared" si="140"/>
        <v>69529489</v>
      </c>
      <c r="U73" s="67">
        <f t="shared" si="140"/>
        <v>22189700</v>
      </c>
      <c r="V73" s="67">
        <f t="shared" si="140"/>
        <v>1189100</v>
      </c>
      <c r="W73" s="67">
        <f t="shared" si="140"/>
        <v>46150689</v>
      </c>
      <c r="X73" s="67">
        <f t="shared" si="140"/>
        <v>26203421.09</v>
      </c>
      <c r="Y73" s="67">
        <f t="shared" si="140"/>
        <v>0</v>
      </c>
      <c r="Z73" s="67">
        <f t="shared" si="140"/>
        <v>0</v>
      </c>
      <c r="AA73" s="67">
        <f t="shared" si="140"/>
        <v>26203421.09</v>
      </c>
      <c r="AB73" s="67"/>
      <c r="AC73" s="67"/>
      <c r="AD73" s="67"/>
      <c r="AE73" s="67"/>
      <c r="AF73" s="55">
        <f>X73/D73*100</f>
        <v>9.8822060161290946</v>
      </c>
      <c r="AG73" s="55">
        <f>Y73/E73*100</f>
        <v>0</v>
      </c>
      <c r="AH73" s="55">
        <f>Z73/F73*100</f>
        <v>0</v>
      </c>
      <c r="AI73" s="55">
        <f>AA73/G73*100</f>
        <v>15.553464791861742</v>
      </c>
    </row>
    <row r="74" spans="1:35" s="1" customFormat="1" ht="51.75" hidden="1" customHeight="1" x14ac:dyDescent="0.3">
      <c r="A74" s="56" t="s">
        <v>11</v>
      </c>
      <c r="B74" s="69" t="s">
        <v>45</v>
      </c>
      <c r="C74" s="69"/>
      <c r="D74" s="67">
        <f t="shared" ref="D74:AA74" si="141">SUM(D75:D78)</f>
        <v>132910919</v>
      </c>
      <c r="E74" s="67">
        <f t="shared" si="141"/>
        <v>9344600</v>
      </c>
      <c r="F74" s="67">
        <f t="shared" si="141"/>
        <v>0</v>
      </c>
      <c r="G74" s="67">
        <f t="shared" si="141"/>
        <v>123566319</v>
      </c>
      <c r="H74" s="67">
        <f t="shared" si="141"/>
        <v>35654683</v>
      </c>
      <c r="I74" s="67">
        <f t="shared" si="141"/>
        <v>0</v>
      </c>
      <c r="J74" s="67">
        <f t="shared" si="141"/>
        <v>0</v>
      </c>
      <c r="K74" s="67">
        <f t="shared" si="141"/>
        <v>35654683</v>
      </c>
      <c r="L74" s="67">
        <f t="shared" si="141"/>
        <v>26013701</v>
      </c>
      <c r="M74" s="67">
        <f t="shared" si="141"/>
        <v>0</v>
      </c>
      <c r="N74" s="67">
        <f t="shared" si="141"/>
        <v>0</v>
      </c>
      <c r="O74" s="67">
        <f t="shared" si="141"/>
        <v>26013701</v>
      </c>
      <c r="P74" s="67">
        <f t="shared" si="141"/>
        <v>26376488</v>
      </c>
      <c r="Q74" s="67">
        <f t="shared" si="141"/>
        <v>0</v>
      </c>
      <c r="R74" s="67">
        <f t="shared" si="141"/>
        <v>0</v>
      </c>
      <c r="S74" s="67">
        <f t="shared" si="141"/>
        <v>26376488</v>
      </c>
      <c r="T74" s="67">
        <f t="shared" si="141"/>
        <v>44976047</v>
      </c>
      <c r="U74" s="67">
        <f t="shared" si="141"/>
        <v>9344600</v>
      </c>
      <c r="V74" s="67">
        <f t="shared" si="141"/>
        <v>0</v>
      </c>
      <c r="W74" s="67">
        <f t="shared" si="141"/>
        <v>35631447</v>
      </c>
      <c r="X74" s="67">
        <f t="shared" si="141"/>
        <v>26203421.09</v>
      </c>
      <c r="Y74" s="67">
        <f t="shared" si="141"/>
        <v>0</v>
      </c>
      <c r="Z74" s="67">
        <f t="shared" si="141"/>
        <v>0</v>
      </c>
      <c r="AA74" s="67">
        <f t="shared" si="141"/>
        <v>26203421.09</v>
      </c>
      <c r="AB74" s="67"/>
      <c r="AC74" s="67"/>
      <c r="AD74" s="67"/>
      <c r="AE74" s="67"/>
      <c r="AF74" s="55">
        <f t="shared" ref="AF74:AF80" si="142">X74/D74*100</f>
        <v>19.715025136497626</v>
      </c>
      <c r="AG74" s="55"/>
      <c r="AH74" s="55"/>
      <c r="AI74" s="55">
        <f t="shared" ref="AI74:AI80" si="143">AA74/G74*100</f>
        <v>21.205957498822961</v>
      </c>
    </row>
    <row r="75" spans="1:35" s="1" customFormat="1" ht="37.5" hidden="1" x14ac:dyDescent="0.3">
      <c r="A75" s="66" t="s">
        <v>33</v>
      </c>
      <c r="B75" s="79" t="s">
        <v>151</v>
      </c>
      <c r="C75" s="68" t="s">
        <v>214</v>
      </c>
      <c r="D75" s="64">
        <f>SUM(E75:G75)</f>
        <v>18807390</v>
      </c>
      <c r="E75" s="64">
        <v>9344600</v>
      </c>
      <c r="F75" s="64">
        <f t="shared" ref="E75:F78" si="144">J75+N75+R75+V75</f>
        <v>0</v>
      </c>
      <c r="G75" s="64">
        <v>9462790</v>
      </c>
      <c r="H75" s="64">
        <f>I75+J75+K75</f>
        <v>3658973</v>
      </c>
      <c r="I75" s="64">
        <v>0</v>
      </c>
      <c r="J75" s="64">
        <v>0</v>
      </c>
      <c r="K75" s="64">
        <v>3658973</v>
      </c>
      <c r="L75" s="64">
        <f>M75+N75+O75</f>
        <v>432938</v>
      </c>
      <c r="M75" s="64">
        <v>0</v>
      </c>
      <c r="N75" s="64">
        <v>0</v>
      </c>
      <c r="O75" s="64">
        <v>432938</v>
      </c>
      <c r="P75" s="64">
        <f>Q75+R75+S75</f>
        <v>2832938</v>
      </c>
      <c r="Q75" s="64">
        <v>0</v>
      </c>
      <c r="R75" s="64">
        <v>0</v>
      </c>
      <c r="S75" s="64">
        <v>2832938</v>
      </c>
      <c r="T75" s="64">
        <f>U75+V75+W75</f>
        <v>11882541</v>
      </c>
      <c r="U75" s="64">
        <v>9344600</v>
      </c>
      <c r="V75" s="64">
        <v>0</v>
      </c>
      <c r="W75" s="64">
        <f>1382941+1155000</f>
        <v>2537941</v>
      </c>
      <c r="X75" s="78">
        <f>SUM(Y75:AA75)</f>
        <v>336020.32</v>
      </c>
      <c r="Y75" s="78">
        <v>0</v>
      </c>
      <c r="Z75" s="78">
        <v>0</v>
      </c>
      <c r="AA75" s="78">
        <v>336020.32</v>
      </c>
      <c r="AB75" s="78"/>
      <c r="AC75" s="78"/>
      <c r="AD75" s="78"/>
      <c r="AE75" s="78"/>
      <c r="AF75" s="63">
        <f t="shared" si="142"/>
        <v>1.7866398261534429</v>
      </c>
      <c r="AG75" s="55"/>
      <c r="AH75" s="55"/>
      <c r="AI75" s="63">
        <f t="shared" si="143"/>
        <v>3.5509645675324086</v>
      </c>
    </row>
    <row r="76" spans="1:35" s="1" customFormat="1" ht="45" hidden="1" customHeight="1" x14ac:dyDescent="0.3">
      <c r="A76" s="66" t="s">
        <v>227</v>
      </c>
      <c r="B76" s="60" t="s">
        <v>32</v>
      </c>
      <c r="C76" s="68" t="s">
        <v>214</v>
      </c>
      <c r="D76" s="64">
        <f t="shared" ref="D76:D77" si="145">SUM(E76:G76)</f>
        <v>40307629</v>
      </c>
      <c r="E76" s="64">
        <f t="shared" si="144"/>
        <v>0</v>
      </c>
      <c r="F76" s="64">
        <f t="shared" si="144"/>
        <v>0</v>
      </c>
      <c r="G76" s="64">
        <v>40307629</v>
      </c>
      <c r="H76" s="64">
        <f t="shared" ref="H76:H78" si="146">I76+J76+K76</f>
        <v>7907310</v>
      </c>
      <c r="I76" s="64">
        <v>0</v>
      </c>
      <c r="J76" s="64">
        <v>0</v>
      </c>
      <c r="K76" s="64">
        <v>7907310</v>
      </c>
      <c r="L76" s="64">
        <f t="shared" ref="L76:L78" si="147">M76+N76+O76</f>
        <v>10476913</v>
      </c>
      <c r="M76" s="64">
        <v>0</v>
      </c>
      <c r="N76" s="64">
        <v>0</v>
      </c>
      <c r="O76" s="64">
        <v>10476913</v>
      </c>
      <c r="P76" s="64">
        <f t="shared" ref="P76:P78" si="148">Q76+R76+S76</f>
        <v>10876800</v>
      </c>
      <c r="Q76" s="64">
        <v>0</v>
      </c>
      <c r="R76" s="64">
        <v>0</v>
      </c>
      <c r="S76" s="64">
        <v>10876800</v>
      </c>
      <c r="T76" s="64">
        <f t="shared" ref="T76:T78" si="149">U76+V76+W76</f>
        <v>11073606</v>
      </c>
      <c r="U76" s="64">
        <v>0</v>
      </c>
      <c r="V76" s="64">
        <v>0</v>
      </c>
      <c r="W76" s="64">
        <v>11073606</v>
      </c>
      <c r="X76" s="78">
        <f t="shared" ref="X76:X78" si="150">SUM(Y76:AA76)</f>
        <v>6240355.54</v>
      </c>
      <c r="Y76" s="64">
        <v>0</v>
      </c>
      <c r="Z76" s="64">
        <v>0</v>
      </c>
      <c r="AA76" s="78">
        <v>6240355.54</v>
      </c>
      <c r="AB76" s="78"/>
      <c r="AC76" s="78"/>
      <c r="AD76" s="78"/>
      <c r="AE76" s="78"/>
      <c r="AF76" s="63">
        <f t="shared" si="142"/>
        <v>15.48182241133558</v>
      </c>
      <c r="AG76" s="55"/>
      <c r="AH76" s="55"/>
      <c r="AI76" s="63">
        <f t="shared" si="143"/>
        <v>15.48182241133558</v>
      </c>
    </row>
    <row r="77" spans="1:35" s="1" customFormat="1" ht="40.5" hidden="1" customHeight="1" x14ac:dyDescent="0.3">
      <c r="A77" s="66" t="s">
        <v>109</v>
      </c>
      <c r="B77" s="60" t="s">
        <v>37</v>
      </c>
      <c r="C77" s="68" t="s">
        <v>214</v>
      </c>
      <c r="D77" s="64">
        <f t="shared" si="145"/>
        <v>72092700</v>
      </c>
      <c r="E77" s="64">
        <f t="shared" si="144"/>
        <v>0</v>
      </c>
      <c r="F77" s="64">
        <f t="shared" si="144"/>
        <v>0</v>
      </c>
      <c r="G77" s="64">
        <v>72092700</v>
      </c>
      <c r="H77" s="64">
        <f t="shared" si="146"/>
        <v>23662600</v>
      </c>
      <c r="I77" s="64">
        <v>0</v>
      </c>
      <c r="J77" s="64">
        <v>0</v>
      </c>
      <c r="K77" s="64">
        <v>23662600</v>
      </c>
      <c r="L77" s="64">
        <f t="shared" si="147"/>
        <v>14678050</v>
      </c>
      <c r="M77" s="64">
        <v>0</v>
      </c>
      <c r="N77" s="64">
        <v>0</v>
      </c>
      <c r="O77" s="64">
        <v>14678050</v>
      </c>
      <c r="P77" s="64">
        <f t="shared" si="148"/>
        <v>12240950</v>
      </c>
      <c r="Q77" s="64">
        <v>0</v>
      </c>
      <c r="R77" s="64">
        <v>0</v>
      </c>
      <c r="S77" s="64">
        <v>12240950</v>
      </c>
      <c r="T77" s="64">
        <f t="shared" si="149"/>
        <v>21594100</v>
      </c>
      <c r="U77" s="64">
        <v>0</v>
      </c>
      <c r="V77" s="64">
        <v>0</v>
      </c>
      <c r="W77" s="64">
        <v>21594100</v>
      </c>
      <c r="X77" s="78">
        <f t="shared" si="150"/>
        <v>19337696.77</v>
      </c>
      <c r="Y77" s="64">
        <v>0</v>
      </c>
      <c r="Z77" s="64">
        <v>0</v>
      </c>
      <c r="AA77" s="78">
        <v>19337696.77</v>
      </c>
      <c r="AB77" s="78"/>
      <c r="AC77" s="78"/>
      <c r="AD77" s="78"/>
      <c r="AE77" s="78"/>
      <c r="AF77" s="63">
        <f t="shared" si="142"/>
        <v>26.823377082561755</v>
      </c>
      <c r="AG77" s="55"/>
      <c r="AH77" s="55"/>
      <c r="AI77" s="63">
        <f t="shared" si="143"/>
        <v>26.823377082561755</v>
      </c>
    </row>
    <row r="78" spans="1:35" s="1" customFormat="1" ht="39.75" hidden="1" customHeight="1" x14ac:dyDescent="0.3">
      <c r="A78" s="66" t="s">
        <v>68</v>
      </c>
      <c r="B78" s="60" t="s">
        <v>155</v>
      </c>
      <c r="C78" s="68" t="s">
        <v>214</v>
      </c>
      <c r="D78" s="64">
        <f>SUM(E78:G78)</f>
        <v>1703200</v>
      </c>
      <c r="E78" s="64">
        <f t="shared" si="144"/>
        <v>0</v>
      </c>
      <c r="F78" s="64">
        <f t="shared" si="144"/>
        <v>0</v>
      </c>
      <c r="G78" s="64">
        <f t="shared" ref="G78" si="151">K78+O78+S78+W78</f>
        <v>1703200</v>
      </c>
      <c r="H78" s="64">
        <f t="shared" si="146"/>
        <v>425800</v>
      </c>
      <c r="I78" s="64">
        <v>0</v>
      </c>
      <c r="J78" s="64">
        <v>0</v>
      </c>
      <c r="K78" s="64">
        <v>425800</v>
      </c>
      <c r="L78" s="64">
        <f t="shared" si="147"/>
        <v>425800</v>
      </c>
      <c r="M78" s="64">
        <v>0</v>
      </c>
      <c r="N78" s="64">
        <v>0</v>
      </c>
      <c r="O78" s="64">
        <v>425800</v>
      </c>
      <c r="P78" s="64">
        <f t="shared" si="148"/>
        <v>425800</v>
      </c>
      <c r="Q78" s="64">
        <v>0</v>
      </c>
      <c r="R78" s="64">
        <v>0</v>
      </c>
      <c r="S78" s="64">
        <v>425800</v>
      </c>
      <c r="T78" s="64">
        <f t="shared" si="149"/>
        <v>425800</v>
      </c>
      <c r="U78" s="64">
        <v>0</v>
      </c>
      <c r="V78" s="64">
        <v>0</v>
      </c>
      <c r="W78" s="64">
        <v>425800</v>
      </c>
      <c r="X78" s="78">
        <f t="shared" si="150"/>
        <v>289348.46000000002</v>
      </c>
      <c r="Y78" s="64">
        <v>0</v>
      </c>
      <c r="Z78" s="64">
        <v>0</v>
      </c>
      <c r="AA78" s="78">
        <v>289348.46000000002</v>
      </c>
      <c r="AB78" s="78"/>
      <c r="AC78" s="78"/>
      <c r="AD78" s="78"/>
      <c r="AE78" s="78"/>
      <c r="AF78" s="63">
        <f t="shared" si="142"/>
        <v>16.988519257867544</v>
      </c>
      <c r="AG78" s="55"/>
      <c r="AH78" s="55"/>
      <c r="AI78" s="63">
        <f t="shared" si="143"/>
        <v>16.988519257867544</v>
      </c>
    </row>
    <row r="79" spans="1:35" s="23" customFormat="1" ht="56.25" hidden="1" x14ac:dyDescent="0.3">
      <c r="A79" s="56" t="s">
        <v>12</v>
      </c>
      <c r="B79" s="58" t="s">
        <v>46</v>
      </c>
      <c r="C79" s="70"/>
      <c r="D79" s="67">
        <f t="shared" ref="D79:AA79" si="152">D80+D86</f>
        <v>127038366</v>
      </c>
      <c r="E79" s="67">
        <f t="shared" si="152"/>
        <v>82742000</v>
      </c>
      <c r="F79" s="67">
        <f t="shared" si="152"/>
        <v>0</v>
      </c>
      <c r="G79" s="67">
        <f t="shared" si="152"/>
        <v>44296366</v>
      </c>
      <c r="H79" s="67">
        <f t="shared" si="152"/>
        <v>22555885</v>
      </c>
      <c r="I79" s="67">
        <f t="shared" si="152"/>
        <v>0</v>
      </c>
      <c r="J79" s="67">
        <f t="shared" si="152"/>
        <v>0</v>
      </c>
      <c r="K79" s="67">
        <f t="shared" si="152"/>
        <v>22555885</v>
      </c>
      <c r="L79" s="67">
        <f t="shared" si="152"/>
        <v>13749872</v>
      </c>
      <c r="M79" s="67">
        <f t="shared" si="152"/>
        <v>11513100</v>
      </c>
      <c r="N79" s="67">
        <f t="shared" si="152"/>
        <v>0</v>
      </c>
      <c r="O79" s="67">
        <f t="shared" si="152"/>
        <v>2236772</v>
      </c>
      <c r="P79" s="67">
        <f t="shared" si="152"/>
        <v>67368267</v>
      </c>
      <c r="Q79" s="67">
        <f t="shared" si="152"/>
        <v>58383800</v>
      </c>
      <c r="R79" s="67">
        <f t="shared" si="152"/>
        <v>0</v>
      </c>
      <c r="S79" s="67">
        <f t="shared" si="152"/>
        <v>8984467</v>
      </c>
      <c r="T79" s="67">
        <f t="shared" si="152"/>
        <v>23364342</v>
      </c>
      <c r="U79" s="67">
        <f t="shared" si="152"/>
        <v>12845100</v>
      </c>
      <c r="V79" s="67">
        <f t="shared" si="152"/>
        <v>0</v>
      </c>
      <c r="W79" s="67">
        <f t="shared" si="152"/>
        <v>10519242</v>
      </c>
      <c r="X79" s="67">
        <f t="shared" si="152"/>
        <v>0</v>
      </c>
      <c r="Y79" s="67">
        <f t="shared" si="152"/>
        <v>0</v>
      </c>
      <c r="Z79" s="67">
        <f t="shared" si="152"/>
        <v>0</v>
      </c>
      <c r="AA79" s="67">
        <f t="shared" si="152"/>
        <v>0</v>
      </c>
      <c r="AB79" s="67"/>
      <c r="AC79" s="67"/>
      <c r="AD79" s="67"/>
      <c r="AE79" s="67"/>
      <c r="AF79" s="55">
        <f t="shared" si="142"/>
        <v>0</v>
      </c>
      <c r="AG79" s="55">
        <f>Y79/E79*100</f>
        <v>0</v>
      </c>
      <c r="AH79" s="55"/>
      <c r="AI79" s="55">
        <f t="shared" si="143"/>
        <v>0</v>
      </c>
    </row>
    <row r="80" spans="1:35" s="1" customFormat="1" ht="108" hidden="1" customHeight="1" x14ac:dyDescent="0.3">
      <c r="A80" s="66" t="s">
        <v>34</v>
      </c>
      <c r="B80" s="60" t="s">
        <v>271</v>
      </c>
      <c r="C80" s="68"/>
      <c r="D80" s="73">
        <f>D81+D82+D83+D84+D85</f>
        <v>29458904</v>
      </c>
      <c r="E80" s="73">
        <f t="shared" ref="E80:AA80" si="153">E81+E82+E83+E84+E85</f>
        <v>8431400</v>
      </c>
      <c r="F80" s="73">
        <f t="shared" si="153"/>
        <v>0</v>
      </c>
      <c r="G80" s="73">
        <f t="shared" si="153"/>
        <v>21027504</v>
      </c>
      <c r="H80" s="73">
        <f t="shared" si="153"/>
        <v>10568274</v>
      </c>
      <c r="I80" s="73">
        <f t="shared" si="153"/>
        <v>0</v>
      </c>
      <c r="J80" s="73">
        <f t="shared" si="153"/>
        <v>0</v>
      </c>
      <c r="K80" s="73">
        <f t="shared" si="153"/>
        <v>10568274</v>
      </c>
      <c r="L80" s="73">
        <f t="shared" si="153"/>
        <v>0</v>
      </c>
      <c r="M80" s="73">
        <f t="shared" si="153"/>
        <v>0</v>
      </c>
      <c r="N80" s="73">
        <f t="shared" si="153"/>
        <v>0</v>
      </c>
      <c r="O80" s="73">
        <f t="shared" si="153"/>
        <v>0</v>
      </c>
      <c r="P80" s="73">
        <f t="shared" si="153"/>
        <v>11241900</v>
      </c>
      <c r="Q80" s="73">
        <f t="shared" si="153"/>
        <v>8431400</v>
      </c>
      <c r="R80" s="73">
        <f t="shared" si="153"/>
        <v>0</v>
      </c>
      <c r="S80" s="73">
        <f t="shared" si="153"/>
        <v>2810500</v>
      </c>
      <c r="T80" s="73">
        <f t="shared" si="153"/>
        <v>7648730</v>
      </c>
      <c r="U80" s="73">
        <f t="shared" si="153"/>
        <v>0</v>
      </c>
      <c r="V80" s="73">
        <f t="shared" si="153"/>
        <v>0</v>
      </c>
      <c r="W80" s="73">
        <f t="shared" si="153"/>
        <v>7648730</v>
      </c>
      <c r="X80" s="73">
        <f t="shared" si="153"/>
        <v>0</v>
      </c>
      <c r="Y80" s="73">
        <f t="shared" si="153"/>
        <v>0</v>
      </c>
      <c r="Z80" s="73">
        <f t="shared" si="153"/>
        <v>0</v>
      </c>
      <c r="AA80" s="73">
        <f t="shared" si="153"/>
        <v>0</v>
      </c>
      <c r="AB80" s="73"/>
      <c r="AC80" s="73"/>
      <c r="AD80" s="73"/>
      <c r="AE80" s="73"/>
      <c r="AF80" s="63">
        <f t="shared" si="142"/>
        <v>0</v>
      </c>
      <c r="AG80" s="63">
        <f>Y80/E80*100</f>
        <v>0</v>
      </c>
      <c r="AH80" s="63"/>
      <c r="AI80" s="63">
        <f t="shared" si="143"/>
        <v>0</v>
      </c>
    </row>
    <row r="81" spans="1:35" s="1" customFormat="1" ht="78" hidden="1" customHeight="1" x14ac:dyDescent="0.3">
      <c r="A81" s="98"/>
      <c r="B81" s="60" t="s">
        <v>262</v>
      </c>
      <c r="C81" s="68" t="s">
        <v>214</v>
      </c>
      <c r="D81" s="73">
        <f>E81+F81+G81</f>
        <v>2915194</v>
      </c>
      <c r="E81" s="64">
        <f t="shared" ref="E81:E82" si="154">I81+M81+Q81+U81</f>
        <v>0</v>
      </c>
      <c r="F81" s="64">
        <f t="shared" ref="F81:F82" si="155">J81+N81+R81+V81</f>
        <v>0</v>
      </c>
      <c r="G81" s="64">
        <f t="shared" ref="G81:G82" si="156">K81+O81+S81+W81</f>
        <v>2915194</v>
      </c>
      <c r="H81" s="73">
        <f>I81+J81+K81</f>
        <v>0</v>
      </c>
      <c r="I81" s="73">
        <v>0</v>
      </c>
      <c r="J81" s="73">
        <v>0</v>
      </c>
      <c r="K81" s="73">
        <v>0</v>
      </c>
      <c r="L81" s="73">
        <f>M81+N81+O81</f>
        <v>0</v>
      </c>
      <c r="M81" s="73">
        <v>0</v>
      </c>
      <c r="N81" s="73">
        <v>0</v>
      </c>
      <c r="O81" s="73">
        <v>0</v>
      </c>
      <c r="P81" s="73">
        <f>Q81+R81+S81</f>
        <v>0</v>
      </c>
      <c r="Q81" s="73">
        <v>0</v>
      </c>
      <c r="R81" s="73">
        <v>0</v>
      </c>
      <c r="S81" s="73">
        <v>0</v>
      </c>
      <c r="T81" s="73">
        <f>U81+V81+W81</f>
        <v>2915194</v>
      </c>
      <c r="U81" s="73">
        <v>0</v>
      </c>
      <c r="V81" s="73">
        <v>0</v>
      </c>
      <c r="W81" s="73">
        <v>2915194</v>
      </c>
      <c r="X81" s="73">
        <f>Y81+Z81+AA81</f>
        <v>0</v>
      </c>
      <c r="Y81" s="73">
        <v>0</v>
      </c>
      <c r="Z81" s="73">
        <v>0</v>
      </c>
      <c r="AA81" s="73">
        <v>0</v>
      </c>
      <c r="AB81" s="73"/>
      <c r="AC81" s="73"/>
      <c r="AD81" s="73"/>
      <c r="AE81" s="73"/>
      <c r="AF81" s="63"/>
      <c r="AG81" s="63"/>
      <c r="AH81" s="63"/>
      <c r="AI81" s="63"/>
    </row>
    <row r="82" spans="1:35" s="1" customFormat="1" ht="78" hidden="1" customHeight="1" x14ac:dyDescent="0.3">
      <c r="A82" s="128"/>
      <c r="B82" s="60" t="s">
        <v>263</v>
      </c>
      <c r="C82" s="68" t="s">
        <v>214</v>
      </c>
      <c r="D82" s="73">
        <f>E82+F82+G82</f>
        <v>4733536</v>
      </c>
      <c r="E82" s="64">
        <f t="shared" si="154"/>
        <v>0</v>
      </c>
      <c r="F82" s="64">
        <f t="shared" si="155"/>
        <v>0</v>
      </c>
      <c r="G82" s="64">
        <f t="shared" si="156"/>
        <v>4733536</v>
      </c>
      <c r="H82" s="73">
        <f>I82+J82+K82</f>
        <v>0</v>
      </c>
      <c r="I82" s="73">
        <v>0</v>
      </c>
      <c r="J82" s="73">
        <v>0</v>
      </c>
      <c r="K82" s="73">
        <v>0</v>
      </c>
      <c r="L82" s="73">
        <f>M82+N82+O82</f>
        <v>0</v>
      </c>
      <c r="M82" s="73">
        <v>0</v>
      </c>
      <c r="N82" s="73">
        <v>0</v>
      </c>
      <c r="O82" s="73">
        <v>0</v>
      </c>
      <c r="P82" s="73">
        <f>Q82+R82+S82</f>
        <v>0</v>
      </c>
      <c r="Q82" s="73">
        <v>0</v>
      </c>
      <c r="R82" s="73">
        <v>0</v>
      </c>
      <c r="S82" s="73">
        <v>0</v>
      </c>
      <c r="T82" s="73">
        <f>U82+V82+W82</f>
        <v>4733536</v>
      </c>
      <c r="U82" s="73">
        <v>0</v>
      </c>
      <c r="V82" s="73">
        <v>0</v>
      </c>
      <c r="W82" s="73">
        <v>4733536</v>
      </c>
      <c r="X82" s="73">
        <f>Y82+Z82+AA82</f>
        <v>0</v>
      </c>
      <c r="Y82" s="73">
        <v>0</v>
      </c>
      <c r="Z82" s="73">
        <v>0</v>
      </c>
      <c r="AA82" s="73">
        <v>0</v>
      </c>
      <c r="AB82" s="73"/>
      <c r="AC82" s="73"/>
      <c r="AD82" s="73"/>
      <c r="AE82" s="73"/>
      <c r="AF82" s="63"/>
      <c r="AG82" s="63"/>
      <c r="AH82" s="63"/>
      <c r="AI82" s="63"/>
    </row>
    <row r="83" spans="1:35" s="1" customFormat="1" ht="102.75" hidden="1" customHeight="1" x14ac:dyDescent="0.3">
      <c r="A83" s="128"/>
      <c r="B83" s="60" t="s">
        <v>196</v>
      </c>
      <c r="C83" s="68" t="s">
        <v>214</v>
      </c>
      <c r="D83" s="73">
        <f>E83+F83+G83</f>
        <v>98274</v>
      </c>
      <c r="E83" s="64">
        <f t="shared" ref="E83" si="157">I83+M83+Q83+U83</f>
        <v>0</v>
      </c>
      <c r="F83" s="64">
        <f t="shared" ref="F83" si="158">J83+N83+R83+V83</f>
        <v>0</v>
      </c>
      <c r="G83" s="64">
        <f t="shared" ref="G83" si="159">K83+O83+S83+W83</f>
        <v>98274</v>
      </c>
      <c r="H83" s="73">
        <f>I83+J83+K83</f>
        <v>98274</v>
      </c>
      <c r="I83" s="64">
        <v>0</v>
      </c>
      <c r="J83" s="64">
        <v>0</v>
      </c>
      <c r="K83" s="64">
        <v>98274</v>
      </c>
      <c r="L83" s="64"/>
      <c r="M83" s="64">
        <v>0</v>
      </c>
      <c r="N83" s="64">
        <v>0</v>
      </c>
      <c r="O83" s="64">
        <v>0</v>
      </c>
      <c r="P83" s="73">
        <f>Q83+R83+S83</f>
        <v>0</v>
      </c>
      <c r="Q83" s="64">
        <v>0</v>
      </c>
      <c r="R83" s="64">
        <v>0</v>
      </c>
      <c r="S83" s="64">
        <v>0</v>
      </c>
      <c r="T83" s="73">
        <f>U83+V83+W83</f>
        <v>0</v>
      </c>
      <c r="U83" s="64">
        <v>0</v>
      </c>
      <c r="V83" s="64">
        <v>0</v>
      </c>
      <c r="W83" s="64">
        <v>0</v>
      </c>
      <c r="X83" s="73">
        <f t="shared" ref="X83:X90" si="160">SUM(Y83:AA83)</f>
        <v>0</v>
      </c>
      <c r="Y83" s="64">
        <v>0</v>
      </c>
      <c r="Z83" s="64">
        <v>0</v>
      </c>
      <c r="AA83" s="64">
        <v>0</v>
      </c>
      <c r="AB83" s="64"/>
      <c r="AC83" s="64"/>
      <c r="AD83" s="64"/>
      <c r="AE83" s="64"/>
      <c r="AF83" s="63">
        <f t="shared" ref="AF83:AG84" si="161">X83/D83*100</f>
        <v>0</v>
      </c>
      <c r="AG83" s="63" t="e">
        <f t="shared" si="161"/>
        <v>#DIV/0!</v>
      </c>
      <c r="AH83" s="63"/>
      <c r="AI83" s="63">
        <f t="shared" ref="AI83:AI89" si="162">AA83/G83*100</f>
        <v>0</v>
      </c>
    </row>
    <row r="84" spans="1:35" s="1" customFormat="1" ht="43.5" hidden="1" customHeight="1" x14ac:dyDescent="0.3">
      <c r="A84" s="128"/>
      <c r="B84" s="60" t="s">
        <v>195</v>
      </c>
      <c r="C84" s="68" t="s">
        <v>214</v>
      </c>
      <c r="D84" s="64">
        <f t="shared" ref="D84" si="163">SUM(E84:G84)</f>
        <v>11241900</v>
      </c>
      <c r="E84" s="64">
        <f t="shared" ref="E84" si="164">I84+M84+Q84+U84</f>
        <v>8431400</v>
      </c>
      <c r="F84" s="64">
        <f t="shared" ref="F84" si="165">J84+N84+R84+V84</f>
        <v>0</v>
      </c>
      <c r="G84" s="64">
        <f t="shared" ref="G84" si="166">K84+O84+S84+W84</f>
        <v>2810500</v>
      </c>
      <c r="H84" s="73">
        <f>I84+J84+K84</f>
        <v>0</v>
      </c>
      <c r="I84" s="64">
        <v>0</v>
      </c>
      <c r="J84" s="64">
        <v>0</v>
      </c>
      <c r="K84" s="64">
        <v>0</v>
      </c>
      <c r="L84" s="73">
        <f>M84+N84+O84</f>
        <v>0</v>
      </c>
      <c r="M84" s="64">
        <v>0</v>
      </c>
      <c r="N84" s="64">
        <v>0</v>
      </c>
      <c r="O84" s="64">
        <v>0</v>
      </c>
      <c r="P84" s="73">
        <f>Q84+R84+S84</f>
        <v>11241900</v>
      </c>
      <c r="Q84" s="64">
        <v>8431400</v>
      </c>
      <c r="R84" s="64">
        <v>0</v>
      </c>
      <c r="S84" s="64">
        <v>2810500</v>
      </c>
      <c r="T84" s="73">
        <f>U84+V84+W84</f>
        <v>0</v>
      </c>
      <c r="U84" s="64">
        <v>0</v>
      </c>
      <c r="V84" s="64">
        <v>0</v>
      </c>
      <c r="W84" s="64">
        <v>0</v>
      </c>
      <c r="X84" s="73">
        <f t="shared" si="160"/>
        <v>0</v>
      </c>
      <c r="Y84" s="64">
        <v>0</v>
      </c>
      <c r="Z84" s="64">
        <v>0</v>
      </c>
      <c r="AA84" s="64">
        <v>0</v>
      </c>
      <c r="AB84" s="64"/>
      <c r="AC84" s="64"/>
      <c r="AD84" s="64"/>
      <c r="AE84" s="64"/>
      <c r="AF84" s="63">
        <f t="shared" si="161"/>
        <v>0</v>
      </c>
      <c r="AG84" s="63">
        <f t="shared" si="161"/>
        <v>0</v>
      </c>
      <c r="AH84" s="63"/>
      <c r="AI84" s="63">
        <f t="shared" si="162"/>
        <v>0</v>
      </c>
    </row>
    <row r="85" spans="1:35" s="1" customFormat="1" ht="47.25" hidden="1" customHeight="1" x14ac:dyDescent="0.3">
      <c r="A85" s="129"/>
      <c r="B85" s="60" t="s">
        <v>208</v>
      </c>
      <c r="C85" s="68" t="s">
        <v>214</v>
      </c>
      <c r="D85" s="64">
        <f t="shared" ref="D85" si="167">SUM(E85:G85)</f>
        <v>10470000</v>
      </c>
      <c r="E85" s="64">
        <f t="shared" ref="E85" si="168">I85+M85+Q85+U85</f>
        <v>0</v>
      </c>
      <c r="F85" s="64">
        <f t="shared" ref="F85" si="169">J85+N85+R85+V85</f>
        <v>0</v>
      </c>
      <c r="G85" s="64">
        <f t="shared" ref="G85" si="170">K85+O85+S85+W85</f>
        <v>10470000</v>
      </c>
      <c r="H85" s="73">
        <f>I85+J85+K85</f>
        <v>10470000</v>
      </c>
      <c r="I85" s="64">
        <v>0</v>
      </c>
      <c r="J85" s="64">
        <v>0</v>
      </c>
      <c r="K85" s="64">
        <v>10470000</v>
      </c>
      <c r="L85" s="73">
        <f>M85+N85+O85</f>
        <v>0</v>
      </c>
      <c r="M85" s="64">
        <v>0</v>
      </c>
      <c r="N85" s="64">
        <v>0</v>
      </c>
      <c r="O85" s="64">
        <v>0</v>
      </c>
      <c r="P85" s="73">
        <f>Q85+R85+S85</f>
        <v>0</v>
      </c>
      <c r="Q85" s="64">
        <v>0</v>
      </c>
      <c r="R85" s="64">
        <v>0</v>
      </c>
      <c r="S85" s="64">
        <v>0</v>
      </c>
      <c r="T85" s="73">
        <f>U85+V85+W85</f>
        <v>0</v>
      </c>
      <c r="U85" s="64">
        <v>0</v>
      </c>
      <c r="V85" s="64">
        <v>0</v>
      </c>
      <c r="W85" s="64">
        <v>0</v>
      </c>
      <c r="X85" s="73">
        <f t="shared" si="160"/>
        <v>0</v>
      </c>
      <c r="Y85" s="64">
        <v>0</v>
      </c>
      <c r="Z85" s="64">
        <v>0</v>
      </c>
      <c r="AA85" s="64">
        <v>0</v>
      </c>
      <c r="AB85" s="64"/>
      <c r="AC85" s="64"/>
      <c r="AD85" s="64"/>
      <c r="AE85" s="64"/>
      <c r="AF85" s="63">
        <f t="shared" ref="AF85:AF92" si="171">X85/D85*100</f>
        <v>0</v>
      </c>
      <c r="AG85" s="63"/>
      <c r="AH85" s="63"/>
      <c r="AI85" s="63">
        <f t="shared" si="162"/>
        <v>0</v>
      </c>
    </row>
    <row r="86" spans="1:35" s="1" customFormat="1" ht="44.25" hidden="1" customHeight="1" x14ac:dyDescent="0.3">
      <c r="A86" s="66" t="s">
        <v>187</v>
      </c>
      <c r="B86" s="79" t="s">
        <v>152</v>
      </c>
      <c r="C86" s="68"/>
      <c r="D86" s="73">
        <f>SUM(D87:D90)</f>
        <v>97579462</v>
      </c>
      <c r="E86" s="73">
        <f t="shared" ref="E86:AA86" si="172">SUM(E87:E90)</f>
        <v>74310600</v>
      </c>
      <c r="F86" s="73">
        <f t="shared" si="172"/>
        <v>0</v>
      </c>
      <c r="G86" s="73">
        <f t="shared" si="172"/>
        <v>23268862</v>
      </c>
      <c r="H86" s="73">
        <f t="shared" si="172"/>
        <v>11987611</v>
      </c>
      <c r="I86" s="73">
        <f t="shared" si="172"/>
        <v>0</v>
      </c>
      <c r="J86" s="73">
        <f t="shared" si="172"/>
        <v>0</v>
      </c>
      <c r="K86" s="73">
        <f t="shared" si="172"/>
        <v>11987611</v>
      </c>
      <c r="L86" s="73">
        <f t="shared" si="172"/>
        <v>13749872</v>
      </c>
      <c r="M86" s="73">
        <f t="shared" si="172"/>
        <v>11513100</v>
      </c>
      <c r="N86" s="73">
        <f t="shared" si="172"/>
        <v>0</v>
      </c>
      <c r="O86" s="73">
        <f t="shared" si="172"/>
        <v>2236772</v>
      </c>
      <c r="P86" s="73">
        <f t="shared" si="172"/>
        <v>56126367</v>
      </c>
      <c r="Q86" s="73">
        <f t="shared" si="172"/>
        <v>49952400</v>
      </c>
      <c r="R86" s="73">
        <f t="shared" si="172"/>
        <v>0</v>
      </c>
      <c r="S86" s="73">
        <f t="shared" si="172"/>
        <v>6173967</v>
      </c>
      <c r="T86" s="73">
        <f t="shared" si="172"/>
        <v>15715612</v>
      </c>
      <c r="U86" s="73">
        <f t="shared" si="172"/>
        <v>12845100</v>
      </c>
      <c r="V86" s="73">
        <f t="shared" si="172"/>
        <v>0</v>
      </c>
      <c r="W86" s="73">
        <f t="shared" si="172"/>
        <v>2870512</v>
      </c>
      <c r="X86" s="73">
        <f t="shared" si="172"/>
        <v>0</v>
      </c>
      <c r="Y86" s="73">
        <f t="shared" si="172"/>
        <v>0</v>
      </c>
      <c r="Z86" s="73">
        <f t="shared" si="172"/>
        <v>0</v>
      </c>
      <c r="AA86" s="73">
        <f t="shared" si="172"/>
        <v>0</v>
      </c>
      <c r="AB86" s="73"/>
      <c r="AC86" s="73"/>
      <c r="AD86" s="73"/>
      <c r="AE86" s="73"/>
      <c r="AF86" s="63">
        <f t="shared" si="171"/>
        <v>0</v>
      </c>
      <c r="AG86" s="63">
        <f t="shared" ref="AG86:AG92" si="173">Y86/E86*100</f>
        <v>0</v>
      </c>
      <c r="AH86" s="63"/>
      <c r="AI86" s="63">
        <f t="shared" si="162"/>
        <v>0</v>
      </c>
    </row>
    <row r="87" spans="1:35" s="1" customFormat="1" ht="78.75" hidden="1" customHeight="1" x14ac:dyDescent="0.3">
      <c r="A87" s="120"/>
      <c r="B87" s="79" t="s">
        <v>188</v>
      </c>
      <c r="C87" s="68" t="s">
        <v>213</v>
      </c>
      <c r="D87" s="64">
        <f t="shared" ref="D87" si="174">H87+L87+P87+T87</f>
        <v>43016444</v>
      </c>
      <c r="E87" s="64">
        <f t="shared" ref="E87" si="175">I87+M87+Q87+U87</f>
        <v>37139300</v>
      </c>
      <c r="F87" s="64">
        <f t="shared" ref="F87:F88" si="176">J87+N87+R87+V87</f>
        <v>0</v>
      </c>
      <c r="G87" s="64">
        <f t="shared" ref="G87:G90" si="177">K87+O87+S87+W87</f>
        <v>5877144</v>
      </c>
      <c r="H87" s="73">
        <f>I87+J87+K87</f>
        <v>0</v>
      </c>
      <c r="I87" s="64">
        <v>0</v>
      </c>
      <c r="J87" s="64">
        <v>0</v>
      </c>
      <c r="K87" s="64">
        <v>0</v>
      </c>
      <c r="L87" s="73">
        <f>M87+N87+O87</f>
        <v>0</v>
      </c>
      <c r="M87" s="64">
        <v>0</v>
      </c>
      <c r="N87" s="64">
        <v>0</v>
      </c>
      <c r="O87" s="64">
        <v>0</v>
      </c>
      <c r="P87" s="73">
        <f>Q87+R87+S87</f>
        <v>41729600</v>
      </c>
      <c r="Q87" s="64">
        <v>37139300</v>
      </c>
      <c r="R87" s="64">
        <v>0</v>
      </c>
      <c r="S87" s="64">
        <v>4590300</v>
      </c>
      <c r="T87" s="73">
        <f>U87+V87+W87</f>
        <v>1286844</v>
      </c>
      <c r="U87" s="64">
        <v>0</v>
      </c>
      <c r="V87" s="64">
        <v>0</v>
      </c>
      <c r="W87" s="64">
        <v>1286844</v>
      </c>
      <c r="X87" s="73">
        <f t="shared" si="160"/>
        <v>0</v>
      </c>
      <c r="Y87" s="64">
        <v>0</v>
      </c>
      <c r="Z87" s="64">
        <v>0</v>
      </c>
      <c r="AA87" s="64">
        <v>0</v>
      </c>
      <c r="AB87" s="64"/>
      <c r="AC87" s="64"/>
      <c r="AD87" s="64"/>
      <c r="AE87" s="64"/>
      <c r="AF87" s="63">
        <f t="shared" si="171"/>
        <v>0</v>
      </c>
      <c r="AG87" s="63">
        <f t="shared" si="173"/>
        <v>0</v>
      </c>
      <c r="AH87" s="63"/>
      <c r="AI87" s="63">
        <f t="shared" si="162"/>
        <v>0</v>
      </c>
    </row>
    <row r="88" spans="1:35" s="1" customFormat="1" ht="64.5" hidden="1" customHeight="1" x14ac:dyDescent="0.3">
      <c r="A88" s="121"/>
      <c r="B88" s="79" t="s">
        <v>189</v>
      </c>
      <c r="C88" s="68" t="s">
        <v>3</v>
      </c>
      <c r="D88" s="64">
        <f>H88+L88+P88+T88</f>
        <v>41729602</v>
      </c>
      <c r="E88" s="64">
        <v>37139300</v>
      </c>
      <c r="F88" s="64">
        <f t="shared" si="176"/>
        <v>0</v>
      </c>
      <c r="G88" s="64">
        <f t="shared" ref="G88" si="178">K88+O88+S88+W88</f>
        <v>4590302</v>
      </c>
      <c r="H88" s="73">
        <f>I88+J88+K88</f>
        <v>0</v>
      </c>
      <c r="I88" s="64">
        <v>0</v>
      </c>
      <c r="J88" s="64">
        <v>0</v>
      </c>
      <c r="K88" s="64">
        <v>0</v>
      </c>
      <c r="L88" s="73">
        <f>M88+N88+O88</f>
        <v>12936067</v>
      </c>
      <c r="M88" s="64">
        <v>11513100</v>
      </c>
      <c r="N88" s="64">
        <v>0</v>
      </c>
      <c r="O88" s="64">
        <v>1422967</v>
      </c>
      <c r="P88" s="73">
        <f>Q88+R88+S88</f>
        <v>14396767</v>
      </c>
      <c r="Q88" s="64">
        <v>12813100</v>
      </c>
      <c r="R88" s="64">
        <v>0</v>
      </c>
      <c r="S88" s="64">
        <v>1583667</v>
      </c>
      <c r="T88" s="73">
        <f>U88+V88+W88</f>
        <v>14396768</v>
      </c>
      <c r="U88" s="64">
        <v>12813100</v>
      </c>
      <c r="V88" s="64">
        <v>0</v>
      </c>
      <c r="W88" s="64">
        <v>1583668</v>
      </c>
      <c r="X88" s="73">
        <f t="shared" si="160"/>
        <v>0</v>
      </c>
      <c r="Y88" s="64">
        <v>0</v>
      </c>
      <c r="Z88" s="64">
        <v>0</v>
      </c>
      <c r="AA88" s="64">
        <v>0</v>
      </c>
      <c r="AB88" s="64"/>
      <c r="AC88" s="64"/>
      <c r="AD88" s="64"/>
      <c r="AE88" s="64"/>
      <c r="AF88" s="63">
        <f t="shared" si="171"/>
        <v>0</v>
      </c>
      <c r="AG88" s="63">
        <f t="shared" si="173"/>
        <v>0</v>
      </c>
      <c r="AH88" s="63"/>
      <c r="AI88" s="63">
        <f t="shared" si="162"/>
        <v>0</v>
      </c>
    </row>
    <row r="89" spans="1:35" s="1" customFormat="1" ht="64.5" hidden="1" customHeight="1" x14ac:dyDescent="0.3">
      <c r="A89" s="121"/>
      <c r="B89" s="79" t="s">
        <v>272</v>
      </c>
      <c r="C89" s="68" t="s">
        <v>213</v>
      </c>
      <c r="D89" s="64">
        <f>H89+L89+P89+T89</f>
        <v>12801416</v>
      </c>
      <c r="E89" s="64">
        <f t="shared" ref="E89" si="179">I89+M89+Q89+U89</f>
        <v>0</v>
      </c>
      <c r="F89" s="64">
        <f t="shared" ref="F89" si="180">J89+N89+R89+V89</f>
        <v>0</v>
      </c>
      <c r="G89" s="64">
        <f t="shared" ref="G89" si="181">K89+O89+S89+W89</f>
        <v>12801416</v>
      </c>
      <c r="H89" s="73">
        <f>I89+J89+K89</f>
        <v>11987611</v>
      </c>
      <c r="I89" s="64">
        <v>0</v>
      </c>
      <c r="J89" s="64">
        <v>0</v>
      </c>
      <c r="K89" s="64">
        <v>11987611</v>
      </c>
      <c r="L89" s="73">
        <f>M89+N89+O89</f>
        <v>813805</v>
      </c>
      <c r="M89" s="64">
        <v>0</v>
      </c>
      <c r="N89" s="64">
        <v>0</v>
      </c>
      <c r="O89" s="64">
        <v>813805</v>
      </c>
      <c r="P89" s="73"/>
      <c r="Q89" s="64"/>
      <c r="R89" s="64"/>
      <c r="S89" s="64"/>
      <c r="T89" s="73"/>
      <c r="U89" s="64"/>
      <c r="V89" s="64"/>
      <c r="W89" s="64"/>
      <c r="X89" s="73">
        <f t="shared" si="160"/>
        <v>0</v>
      </c>
      <c r="Y89" s="64">
        <v>0</v>
      </c>
      <c r="Z89" s="64">
        <v>0</v>
      </c>
      <c r="AA89" s="64">
        <v>0</v>
      </c>
      <c r="AB89" s="64"/>
      <c r="AC89" s="64"/>
      <c r="AD89" s="64"/>
      <c r="AE89" s="64"/>
      <c r="AF89" s="63">
        <f t="shared" si="171"/>
        <v>0</v>
      </c>
      <c r="AG89" s="63" t="e">
        <f t="shared" si="173"/>
        <v>#DIV/0!</v>
      </c>
      <c r="AH89" s="63"/>
      <c r="AI89" s="63">
        <f t="shared" si="162"/>
        <v>0</v>
      </c>
    </row>
    <row r="90" spans="1:35" s="1" customFormat="1" ht="83.25" hidden="1" customHeight="1" x14ac:dyDescent="0.3">
      <c r="A90" s="121"/>
      <c r="B90" s="79" t="s">
        <v>207</v>
      </c>
      <c r="C90" s="68" t="s">
        <v>3</v>
      </c>
      <c r="D90" s="64">
        <f t="shared" ref="D90" si="182">SUM(E90:G90)</f>
        <v>32000</v>
      </c>
      <c r="E90" s="64">
        <f t="shared" ref="E90" si="183">I90+M90+Q90+U90</f>
        <v>32000</v>
      </c>
      <c r="F90" s="64">
        <f t="shared" ref="F90" si="184">J90+N90+R90+V90</f>
        <v>0</v>
      </c>
      <c r="G90" s="64">
        <f t="shared" si="177"/>
        <v>0</v>
      </c>
      <c r="H90" s="64">
        <v>0</v>
      </c>
      <c r="I90" s="64">
        <v>0</v>
      </c>
      <c r="J90" s="64">
        <v>0</v>
      </c>
      <c r="K90" s="64">
        <v>0</v>
      </c>
      <c r="L90" s="73">
        <f>M90+N90+O90</f>
        <v>0</v>
      </c>
      <c r="M90" s="64">
        <v>0</v>
      </c>
      <c r="N90" s="64">
        <v>0</v>
      </c>
      <c r="O90" s="64">
        <v>0</v>
      </c>
      <c r="P90" s="73">
        <f>Q90+R90+S90</f>
        <v>0</v>
      </c>
      <c r="Q90" s="64">
        <v>0</v>
      </c>
      <c r="R90" s="64">
        <v>0</v>
      </c>
      <c r="S90" s="64">
        <v>0</v>
      </c>
      <c r="T90" s="73">
        <f>U90+V90+W90</f>
        <v>32000</v>
      </c>
      <c r="U90" s="64">
        <v>32000</v>
      </c>
      <c r="V90" s="64">
        <v>0</v>
      </c>
      <c r="W90" s="64">
        <v>0</v>
      </c>
      <c r="X90" s="73">
        <f t="shared" si="160"/>
        <v>0</v>
      </c>
      <c r="Y90" s="64">
        <v>0</v>
      </c>
      <c r="Z90" s="64">
        <v>0</v>
      </c>
      <c r="AA90" s="64">
        <v>0</v>
      </c>
      <c r="AB90" s="64"/>
      <c r="AC90" s="64"/>
      <c r="AD90" s="64"/>
      <c r="AE90" s="64"/>
      <c r="AF90" s="63">
        <f t="shared" si="171"/>
        <v>0</v>
      </c>
      <c r="AG90" s="63">
        <f t="shared" si="173"/>
        <v>0</v>
      </c>
      <c r="AH90" s="63"/>
      <c r="AI90" s="63"/>
    </row>
    <row r="91" spans="1:35" s="23" customFormat="1" ht="81" hidden="1" customHeight="1" x14ac:dyDescent="0.3">
      <c r="A91" s="56" t="s">
        <v>29</v>
      </c>
      <c r="B91" s="69" t="s">
        <v>47</v>
      </c>
      <c r="C91" s="70"/>
      <c r="D91" s="67">
        <f t="shared" ref="D91:AA91" si="185">SUM(D92:D93)</f>
        <v>5208323</v>
      </c>
      <c r="E91" s="67">
        <f t="shared" si="185"/>
        <v>1233100</v>
      </c>
      <c r="F91" s="67">
        <f t="shared" si="185"/>
        <v>3364700</v>
      </c>
      <c r="G91" s="67">
        <f t="shared" si="185"/>
        <v>610523</v>
      </c>
      <c r="H91" s="67">
        <f t="shared" si="185"/>
        <v>0</v>
      </c>
      <c r="I91" s="67">
        <f t="shared" si="185"/>
        <v>0</v>
      </c>
      <c r="J91" s="67">
        <f t="shared" si="185"/>
        <v>0</v>
      </c>
      <c r="K91" s="67">
        <f t="shared" si="185"/>
        <v>0</v>
      </c>
      <c r="L91" s="67">
        <f t="shared" si="185"/>
        <v>0</v>
      </c>
      <c r="M91" s="67">
        <f t="shared" si="185"/>
        <v>0</v>
      </c>
      <c r="N91" s="67">
        <f t="shared" si="185"/>
        <v>0</v>
      </c>
      <c r="O91" s="67">
        <f t="shared" si="185"/>
        <v>0</v>
      </c>
      <c r="P91" s="67">
        <f t="shared" si="185"/>
        <v>4019223</v>
      </c>
      <c r="Q91" s="67">
        <f t="shared" si="185"/>
        <v>1233100</v>
      </c>
      <c r="R91" s="67">
        <f t="shared" si="185"/>
        <v>2175600</v>
      </c>
      <c r="S91" s="67">
        <f t="shared" si="185"/>
        <v>610523</v>
      </c>
      <c r="T91" s="67">
        <f t="shared" si="185"/>
        <v>1189100</v>
      </c>
      <c r="U91" s="67">
        <f t="shared" si="185"/>
        <v>0</v>
      </c>
      <c r="V91" s="67">
        <f t="shared" si="185"/>
        <v>1189100</v>
      </c>
      <c r="W91" s="67">
        <f t="shared" si="185"/>
        <v>0</v>
      </c>
      <c r="X91" s="67">
        <f t="shared" si="185"/>
        <v>0</v>
      </c>
      <c r="Y91" s="67">
        <f t="shared" si="185"/>
        <v>0</v>
      </c>
      <c r="Z91" s="67">
        <f t="shared" si="185"/>
        <v>0</v>
      </c>
      <c r="AA91" s="67">
        <f t="shared" si="185"/>
        <v>0</v>
      </c>
      <c r="AB91" s="67"/>
      <c r="AC91" s="67"/>
      <c r="AD91" s="67"/>
      <c r="AE91" s="67"/>
      <c r="AF91" s="55">
        <f t="shared" si="171"/>
        <v>0</v>
      </c>
      <c r="AG91" s="55">
        <f t="shared" si="173"/>
        <v>0</v>
      </c>
      <c r="AH91" s="55">
        <f>Z91/F91*100</f>
        <v>0</v>
      </c>
      <c r="AI91" s="55">
        <f>AA91/G91*100</f>
        <v>0</v>
      </c>
    </row>
    <row r="92" spans="1:35" s="1" customFormat="1" ht="56.25" hidden="1" customHeight="1" x14ac:dyDescent="0.3">
      <c r="A92" s="98" t="s">
        <v>51</v>
      </c>
      <c r="B92" s="117" t="s">
        <v>25</v>
      </c>
      <c r="C92" s="68" t="s">
        <v>4</v>
      </c>
      <c r="D92" s="64">
        <f>SUM(E92:G92)</f>
        <v>2037423</v>
      </c>
      <c r="E92" s="64">
        <f>I92+M92+Q92+U92</f>
        <v>1233100</v>
      </c>
      <c r="F92" s="64">
        <f t="shared" ref="F92:F93" si="186">J92+N92+R92+V92</f>
        <v>193800</v>
      </c>
      <c r="G92" s="64">
        <f t="shared" ref="G92:G93" si="187">K92+O92+S92+W92</f>
        <v>610523</v>
      </c>
      <c r="H92" s="64">
        <f>I92+J92+K92</f>
        <v>0</v>
      </c>
      <c r="I92" s="64">
        <v>0</v>
      </c>
      <c r="J92" s="64">
        <v>0</v>
      </c>
      <c r="K92" s="64">
        <v>0</v>
      </c>
      <c r="L92" s="64">
        <f>M92+N92+O92</f>
        <v>0</v>
      </c>
      <c r="M92" s="64">
        <v>0</v>
      </c>
      <c r="N92" s="64">
        <v>0</v>
      </c>
      <c r="O92" s="64">
        <v>0</v>
      </c>
      <c r="P92" s="64">
        <f>Q92+R92+S92</f>
        <v>2037423</v>
      </c>
      <c r="Q92" s="64">
        <v>1233100</v>
      </c>
      <c r="R92" s="64">
        <v>193800</v>
      </c>
      <c r="S92" s="64">
        <v>610523</v>
      </c>
      <c r="T92" s="64">
        <f>U92+V92+W92</f>
        <v>0</v>
      </c>
      <c r="U92" s="64">
        <v>0</v>
      </c>
      <c r="V92" s="64">
        <v>0</v>
      </c>
      <c r="W92" s="64">
        <v>0</v>
      </c>
      <c r="X92" s="64">
        <f>SUM(Y92:AA92)</f>
        <v>0</v>
      </c>
      <c r="Y92" s="64">
        <v>0</v>
      </c>
      <c r="Z92" s="64">
        <v>0</v>
      </c>
      <c r="AA92" s="64">
        <v>0</v>
      </c>
      <c r="AB92" s="64"/>
      <c r="AC92" s="64"/>
      <c r="AD92" s="64"/>
      <c r="AE92" s="64"/>
      <c r="AF92" s="63">
        <f t="shared" si="171"/>
        <v>0</v>
      </c>
      <c r="AG92" s="63">
        <f t="shared" si="173"/>
        <v>0</v>
      </c>
      <c r="AH92" s="63">
        <f>Z92/F92*100</f>
        <v>0</v>
      </c>
      <c r="AI92" s="63">
        <f>AA92/G92*100</f>
        <v>0</v>
      </c>
    </row>
    <row r="93" spans="1:35" s="1" customFormat="1" ht="56.25" hidden="1" customHeight="1" x14ac:dyDescent="0.3">
      <c r="A93" s="119"/>
      <c r="B93" s="118"/>
      <c r="C93" s="68" t="s">
        <v>3</v>
      </c>
      <c r="D93" s="64">
        <f>SUM(E93:G93)</f>
        <v>3170900</v>
      </c>
      <c r="E93" s="64">
        <f t="shared" ref="E93" si="188">I93+M93+Q93+U93</f>
        <v>0</v>
      </c>
      <c r="F93" s="64">
        <f t="shared" si="186"/>
        <v>3170900</v>
      </c>
      <c r="G93" s="64">
        <f t="shared" si="187"/>
        <v>0</v>
      </c>
      <c r="H93" s="64">
        <f t="shared" ref="H93" si="189">I93+J93+K93</f>
        <v>0</v>
      </c>
      <c r="I93" s="64">
        <v>0</v>
      </c>
      <c r="J93" s="64">
        <v>0</v>
      </c>
      <c r="K93" s="64">
        <v>0</v>
      </c>
      <c r="L93" s="64">
        <f t="shared" ref="L93" si="190">M93+N93+O93</f>
        <v>0</v>
      </c>
      <c r="M93" s="64">
        <v>0</v>
      </c>
      <c r="N93" s="64">
        <v>0</v>
      </c>
      <c r="O93" s="64">
        <v>0</v>
      </c>
      <c r="P93" s="64">
        <f t="shared" ref="P93" si="191">Q93+R93+S93</f>
        <v>1981800</v>
      </c>
      <c r="Q93" s="64">
        <v>0</v>
      </c>
      <c r="R93" s="64">
        <f>1189100+792700</f>
        <v>1981800</v>
      </c>
      <c r="S93" s="64">
        <v>0</v>
      </c>
      <c r="T93" s="64">
        <f t="shared" ref="T93" si="192">U93+V93+W93</f>
        <v>1189100</v>
      </c>
      <c r="U93" s="64">
        <v>0</v>
      </c>
      <c r="V93" s="64">
        <v>1189100</v>
      </c>
      <c r="W93" s="64">
        <v>0</v>
      </c>
      <c r="X93" s="64">
        <f>SUM(Y93:AA93)</f>
        <v>0</v>
      </c>
      <c r="Y93" s="64">
        <v>0</v>
      </c>
      <c r="Z93" s="64">
        <v>0</v>
      </c>
      <c r="AA93" s="64">
        <v>0</v>
      </c>
      <c r="AB93" s="64"/>
      <c r="AC93" s="64"/>
      <c r="AD93" s="64"/>
      <c r="AE93" s="64"/>
      <c r="AF93" s="63"/>
      <c r="AG93" s="63"/>
      <c r="AH93" s="63"/>
      <c r="AI93" s="63"/>
    </row>
    <row r="94" spans="1:35" s="1" customFormat="1" ht="21.75" hidden="1" customHeight="1" x14ac:dyDescent="0.3">
      <c r="A94" s="110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</row>
    <row r="95" spans="1:35" s="1" customFormat="1" ht="122.25" hidden="1" customHeight="1" x14ac:dyDescent="0.3">
      <c r="A95" s="56" t="s">
        <v>69</v>
      </c>
      <c r="B95" s="114" t="s">
        <v>21</v>
      </c>
      <c r="C95" s="114"/>
      <c r="D95" s="67">
        <f>D96+D99</f>
        <v>13362053</v>
      </c>
      <c r="E95" s="67">
        <f t="shared" ref="E95:W95" si="193">E96+E99</f>
        <v>92000</v>
      </c>
      <c r="F95" s="67">
        <f t="shared" si="193"/>
        <v>0</v>
      </c>
      <c r="G95" s="67">
        <f t="shared" si="193"/>
        <v>13270053</v>
      </c>
      <c r="H95" s="67">
        <f t="shared" si="193"/>
        <v>518533</v>
      </c>
      <c r="I95" s="67">
        <f t="shared" si="193"/>
        <v>7000</v>
      </c>
      <c r="J95" s="67">
        <f t="shared" si="193"/>
        <v>0</v>
      </c>
      <c r="K95" s="67">
        <f t="shared" si="193"/>
        <v>511533</v>
      </c>
      <c r="L95" s="67">
        <f t="shared" si="193"/>
        <v>1713312</v>
      </c>
      <c r="M95" s="67">
        <f t="shared" si="193"/>
        <v>42500</v>
      </c>
      <c r="N95" s="67">
        <f t="shared" si="193"/>
        <v>0</v>
      </c>
      <c r="O95" s="67">
        <f t="shared" si="193"/>
        <v>1670812</v>
      </c>
      <c r="P95" s="67">
        <f t="shared" si="193"/>
        <v>8052641</v>
      </c>
      <c r="Q95" s="67">
        <f t="shared" si="193"/>
        <v>0</v>
      </c>
      <c r="R95" s="67">
        <f t="shared" si="193"/>
        <v>0</v>
      </c>
      <c r="S95" s="67">
        <f t="shared" si="193"/>
        <v>8052641</v>
      </c>
      <c r="T95" s="67">
        <f t="shared" si="193"/>
        <v>3077567</v>
      </c>
      <c r="U95" s="67">
        <f t="shared" si="193"/>
        <v>42500</v>
      </c>
      <c r="V95" s="67">
        <f t="shared" si="193"/>
        <v>0</v>
      </c>
      <c r="W95" s="67">
        <f t="shared" si="193"/>
        <v>3035067</v>
      </c>
      <c r="X95" s="67">
        <f>X96+X99</f>
        <v>106055.81</v>
      </c>
      <c r="Y95" s="67">
        <f t="shared" ref="Y95:AA95" si="194">Y96+Y99</f>
        <v>0</v>
      </c>
      <c r="Z95" s="67">
        <f>Z96+Z99</f>
        <v>0</v>
      </c>
      <c r="AA95" s="67">
        <f t="shared" si="194"/>
        <v>106055.81</v>
      </c>
      <c r="AB95" s="67"/>
      <c r="AC95" s="67"/>
      <c r="AD95" s="67"/>
      <c r="AE95" s="67"/>
      <c r="AF95" s="55">
        <f t="shared" ref="AF95:AG98" si="195">X95/D95*100</f>
        <v>0.79370894577352746</v>
      </c>
      <c r="AG95" s="55">
        <f t="shared" si="195"/>
        <v>0</v>
      </c>
      <c r="AH95" s="55"/>
      <c r="AI95" s="55">
        <f t="shared" ref="AI95:AI109" si="196">AA95/G95*100</f>
        <v>0.79921165348774414</v>
      </c>
    </row>
    <row r="96" spans="1:35" s="23" customFormat="1" ht="42.75" hidden="1" customHeight="1" x14ac:dyDescent="0.3">
      <c r="A96" s="56" t="s">
        <v>70</v>
      </c>
      <c r="B96" s="69" t="s">
        <v>48</v>
      </c>
      <c r="C96" s="70"/>
      <c r="D96" s="67">
        <f>SUM(D97:D98)</f>
        <v>4762053</v>
      </c>
      <c r="E96" s="67">
        <f t="shared" ref="E96:W96" si="197">SUM(E97:E98)</f>
        <v>92000</v>
      </c>
      <c r="F96" s="67">
        <f t="shared" si="197"/>
        <v>0</v>
      </c>
      <c r="G96" s="67">
        <f t="shared" si="197"/>
        <v>4670053</v>
      </c>
      <c r="H96" s="67">
        <f t="shared" si="197"/>
        <v>518533</v>
      </c>
      <c r="I96" s="67">
        <f t="shared" si="197"/>
        <v>7000</v>
      </c>
      <c r="J96" s="67">
        <f t="shared" si="197"/>
        <v>0</v>
      </c>
      <c r="K96" s="67">
        <f t="shared" si="197"/>
        <v>511533</v>
      </c>
      <c r="L96" s="67">
        <f t="shared" si="197"/>
        <v>1713312</v>
      </c>
      <c r="M96" s="67">
        <f t="shared" si="197"/>
        <v>42500</v>
      </c>
      <c r="N96" s="67">
        <f t="shared" si="197"/>
        <v>0</v>
      </c>
      <c r="O96" s="67">
        <f t="shared" si="197"/>
        <v>1670812</v>
      </c>
      <c r="P96" s="67">
        <f t="shared" si="197"/>
        <v>1452641</v>
      </c>
      <c r="Q96" s="67">
        <f t="shared" si="197"/>
        <v>0</v>
      </c>
      <c r="R96" s="67">
        <f t="shared" si="197"/>
        <v>0</v>
      </c>
      <c r="S96" s="67">
        <f t="shared" si="197"/>
        <v>1452641</v>
      </c>
      <c r="T96" s="67">
        <f t="shared" si="197"/>
        <v>1077567</v>
      </c>
      <c r="U96" s="67">
        <f t="shared" si="197"/>
        <v>42500</v>
      </c>
      <c r="V96" s="67">
        <f t="shared" si="197"/>
        <v>0</v>
      </c>
      <c r="W96" s="67">
        <f t="shared" si="197"/>
        <v>1035067</v>
      </c>
      <c r="X96" s="67">
        <f t="shared" ref="X96:AA96" si="198">SUM(X97:X98)</f>
        <v>106055.81</v>
      </c>
      <c r="Y96" s="67">
        <f t="shared" si="198"/>
        <v>0</v>
      </c>
      <c r="Z96" s="67">
        <f t="shared" si="198"/>
        <v>0</v>
      </c>
      <c r="AA96" s="67">
        <f t="shared" si="198"/>
        <v>106055.81</v>
      </c>
      <c r="AB96" s="67"/>
      <c r="AC96" s="67"/>
      <c r="AD96" s="67"/>
      <c r="AE96" s="67"/>
      <c r="AF96" s="55">
        <f t="shared" si="195"/>
        <v>2.2271026802935623</v>
      </c>
      <c r="AG96" s="55">
        <f t="shared" si="195"/>
        <v>0</v>
      </c>
      <c r="AH96" s="55"/>
      <c r="AI96" s="55">
        <f t="shared" si="196"/>
        <v>2.270976582064486</v>
      </c>
    </row>
    <row r="97" spans="1:35" s="1" customFormat="1" ht="48" hidden="1" customHeight="1" x14ac:dyDescent="0.3">
      <c r="A97" s="66" t="s">
        <v>228</v>
      </c>
      <c r="B97" s="79" t="s">
        <v>153</v>
      </c>
      <c r="C97" s="68" t="s">
        <v>22</v>
      </c>
      <c r="D97" s="64">
        <f>SUM(E97:G97)</f>
        <v>131500</v>
      </c>
      <c r="E97" s="73">
        <f t="shared" ref="E97:E98" si="199">I97+M97+Q97+U97</f>
        <v>92000</v>
      </c>
      <c r="F97" s="73">
        <f t="shared" ref="F97:F98" si="200">J97+N97+R97+V97</f>
        <v>0</v>
      </c>
      <c r="G97" s="73">
        <f t="shared" ref="G97:G98" si="201">K97+O97+S97+W97</f>
        <v>39500</v>
      </c>
      <c r="H97" s="64">
        <f>I97+J97+K97</f>
        <v>10000</v>
      </c>
      <c r="I97" s="64">
        <v>7000</v>
      </c>
      <c r="J97" s="64">
        <v>0</v>
      </c>
      <c r="K97" s="64">
        <v>3000</v>
      </c>
      <c r="L97" s="64">
        <f>M97+N97+O97</f>
        <v>60900</v>
      </c>
      <c r="M97" s="64">
        <v>42500</v>
      </c>
      <c r="N97" s="64">
        <v>0</v>
      </c>
      <c r="O97" s="64">
        <v>18400</v>
      </c>
      <c r="P97" s="64">
        <f>Q97+R97+S97</f>
        <v>0</v>
      </c>
      <c r="Q97" s="64">
        <v>0</v>
      </c>
      <c r="R97" s="64">
        <v>0</v>
      </c>
      <c r="S97" s="64">
        <v>0</v>
      </c>
      <c r="T97" s="64">
        <f>U97+V97+W97</f>
        <v>60600</v>
      </c>
      <c r="U97" s="64">
        <v>42500</v>
      </c>
      <c r="V97" s="64">
        <v>0</v>
      </c>
      <c r="W97" s="64">
        <v>18100</v>
      </c>
      <c r="X97" s="63">
        <f t="shared" ref="X97:X98" si="202">Y97+AA97</f>
        <v>0</v>
      </c>
      <c r="Y97" s="63">
        <v>0</v>
      </c>
      <c r="Z97" s="63">
        <v>0</v>
      </c>
      <c r="AA97" s="63">
        <v>0</v>
      </c>
      <c r="AB97" s="63"/>
      <c r="AC97" s="63"/>
      <c r="AD97" s="63"/>
      <c r="AE97" s="63"/>
      <c r="AF97" s="63">
        <f t="shared" si="195"/>
        <v>0</v>
      </c>
      <c r="AG97" s="63">
        <f t="shared" si="195"/>
        <v>0</v>
      </c>
      <c r="AH97" s="63"/>
      <c r="AI97" s="63">
        <f t="shared" si="196"/>
        <v>0</v>
      </c>
    </row>
    <row r="98" spans="1:35" s="1" customFormat="1" ht="61.5" hidden="1" customHeight="1" x14ac:dyDescent="0.3">
      <c r="A98" s="66" t="s">
        <v>71</v>
      </c>
      <c r="B98" s="79" t="s">
        <v>209</v>
      </c>
      <c r="C98" s="68" t="s">
        <v>3</v>
      </c>
      <c r="D98" s="64">
        <f>SUM(E98:G98)</f>
        <v>4630553</v>
      </c>
      <c r="E98" s="73">
        <f t="shared" si="199"/>
        <v>0</v>
      </c>
      <c r="F98" s="73">
        <f t="shared" si="200"/>
        <v>0</v>
      </c>
      <c r="G98" s="73">
        <f t="shared" si="201"/>
        <v>4630553</v>
      </c>
      <c r="H98" s="64">
        <f>I98+J98+K98</f>
        <v>508533</v>
      </c>
      <c r="I98" s="64">
        <v>0</v>
      </c>
      <c r="J98" s="64">
        <v>0</v>
      </c>
      <c r="K98" s="64">
        <v>508533</v>
      </c>
      <c r="L98" s="64">
        <f>M98+N98+O98</f>
        <v>1652412</v>
      </c>
      <c r="M98" s="64">
        <v>0</v>
      </c>
      <c r="N98" s="64">
        <v>0</v>
      </c>
      <c r="O98" s="64">
        <v>1652412</v>
      </c>
      <c r="P98" s="64">
        <f>Q98+R98+S98</f>
        <v>1452641</v>
      </c>
      <c r="Q98" s="64">
        <v>0</v>
      </c>
      <c r="R98" s="64">
        <v>0</v>
      </c>
      <c r="S98" s="64">
        <v>1452641</v>
      </c>
      <c r="T98" s="64">
        <f>U98+V98+W98</f>
        <v>1016967</v>
      </c>
      <c r="U98" s="64">
        <v>0</v>
      </c>
      <c r="V98" s="64">
        <v>0</v>
      </c>
      <c r="W98" s="64">
        <v>1016967</v>
      </c>
      <c r="X98" s="63">
        <f t="shared" si="202"/>
        <v>106055.81</v>
      </c>
      <c r="Y98" s="63">
        <v>0</v>
      </c>
      <c r="Z98" s="63">
        <v>0</v>
      </c>
      <c r="AA98" s="63">
        <v>106055.81</v>
      </c>
      <c r="AB98" s="63"/>
      <c r="AC98" s="63"/>
      <c r="AD98" s="63"/>
      <c r="AE98" s="63"/>
      <c r="AF98" s="63">
        <f t="shared" si="195"/>
        <v>2.2903486905343704</v>
      </c>
      <c r="AG98" s="63" t="e">
        <f t="shared" si="195"/>
        <v>#DIV/0!</v>
      </c>
      <c r="AH98" s="63"/>
      <c r="AI98" s="63">
        <f t="shared" si="196"/>
        <v>2.2903486905343704</v>
      </c>
    </row>
    <row r="99" spans="1:35" s="1" customFormat="1" ht="46.5" hidden="1" customHeight="1" x14ac:dyDescent="0.3">
      <c r="A99" s="56" t="s">
        <v>249</v>
      </c>
      <c r="B99" s="69" t="s">
        <v>250</v>
      </c>
      <c r="C99" s="68"/>
      <c r="D99" s="57">
        <f>D100</f>
        <v>8600000</v>
      </c>
      <c r="E99" s="57">
        <f t="shared" ref="E99:AA99" si="203">E100</f>
        <v>0</v>
      </c>
      <c r="F99" s="57">
        <f t="shared" si="203"/>
        <v>0</v>
      </c>
      <c r="G99" s="57">
        <f t="shared" si="203"/>
        <v>8600000</v>
      </c>
      <c r="H99" s="57">
        <f t="shared" si="203"/>
        <v>0</v>
      </c>
      <c r="I99" s="57">
        <f t="shared" si="203"/>
        <v>0</v>
      </c>
      <c r="J99" s="57">
        <f t="shared" si="203"/>
        <v>0</v>
      </c>
      <c r="K99" s="57">
        <f t="shared" si="203"/>
        <v>0</v>
      </c>
      <c r="L99" s="57">
        <f t="shared" si="203"/>
        <v>0</v>
      </c>
      <c r="M99" s="57">
        <f t="shared" si="203"/>
        <v>0</v>
      </c>
      <c r="N99" s="57">
        <f t="shared" si="203"/>
        <v>0</v>
      </c>
      <c r="O99" s="57">
        <f t="shared" si="203"/>
        <v>0</v>
      </c>
      <c r="P99" s="57">
        <f t="shared" si="203"/>
        <v>6600000</v>
      </c>
      <c r="Q99" s="57">
        <f t="shared" si="203"/>
        <v>0</v>
      </c>
      <c r="R99" s="57">
        <f t="shared" si="203"/>
        <v>0</v>
      </c>
      <c r="S99" s="57">
        <f t="shared" si="203"/>
        <v>6600000</v>
      </c>
      <c r="T99" s="57">
        <f t="shared" si="203"/>
        <v>2000000</v>
      </c>
      <c r="U99" s="57">
        <f t="shared" si="203"/>
        <v>0</v>
      </c>
      <c r="V99" s="57">
        <f t="shared" si="203"/>
        <v>0</v>
      </c>
      <c r="W99" s="57">
        <f t="shared" si="203"/>
        <v>2000000</v>
      </c>
      <c r="X99" s="57">
        <f t="shared" si="203"/>
        <v>0</v>
      </c>
      <c r="Y99" s="57">
        <f t="shared" si="203"/>
        <v>0</v>
      </c>
      <c r="Z99" s="57">
        <f t="shared" si="203"/>
        <v>0</v>
      </c>
      <c r="AA99" s="57">
        <f t="shared" si="203"/>
        <v>0</v>
      </c>
      <c r="AB99" s="57"/>
      <c r="AC99" s="57"/>
      <c r="AD99" s="57"/>
      <c r="AE99" s="57"/>
      <c r="AF99" s="55">
        <f t="shared" ref="AF99:AF100" si="204">X99/D99*100</f>
        <v>0</v>
      </c>
      <c r="AG99" s="55"/>
      <c r="AH99" s="55"/>
      <c r="AI99" s="55">
        <f t="shared" si="196"/>
        <v>0</v>
      </c>
    </row>
    <row r="100" spans="1:35" s="1" customFormat="1" ht="80.25" hidden="1" customHeight="1" x14ac:dyDescent="0.3">
      <c r="A100" s="66" t="s">
        <v>252</v>
      </c>
      <c r="B100" s="79" t="s">
        <v>251</v>
      </c>
      <c r="C100" s="68" t="s">
        <v>3</v>
      </c>
      <c r="D100" s="64">
        <f>E100+F100+G100</f>
        <v>8600000</v>
      </c>
      <c r="E100" s="64">
        <v>0</v>
      </c>
      <c r="F100" s="64">
        <v>0</v>
      </c>
      <c r="G100" s="73">
        <f>K100+O100+S100+W100</f>
        <v>8600000</v>
      </c>
      <c r="H100" s="73">
        <f t="shared" ref="H100" si="205">I100+J100+K100</f>
        <v>0</v>
      </c>
      <c r="I100" s="64">
        <v>0</v>
      </c>
      <c r="J100" s="64">
        <v>0</v>
      </c>
      <c r="K100" s="64">
        <v>0</v>
      </c>
      <c r="L100" s="73">
        <f t="shared" ref="L100" si="206">M100+N100+O100</f>
        <v>0</v>
      </c>
      <c r="M100" s="64">
        <v>0</v>
      </c>
      <c r="N100" s="64">
        <v>0</v>
      </c>
      <c r="O100" s="64">
        <v>0</v>
      </c>
      <c r="P100" s="73">
        <f>Q100+R100+S100</f>
        <v>6600000</v>
      </c>
      <c r="Q100" s="64">
        <v>0</v>
      </c>
      <c r="R100" s="64">
        <v>0</v>
      </c>
      <c r="S100" s="64">
        <v>6600000</v>
      </c>
      <c r="T100" s="73">
        <f>U100+V100+W100</f>
        <v>2000000</v>
      </c>
      <c r="U100" s="64">
        <v>0</v>
      </c>
      <c r="V100" s="64">
        <v>0</v>
      </c>
      <c r="W100" s="64">
        <v>2000000</v>
      </c>
      <c r="X100" s="64">
        <f>Y100+Z100+AA100</f>
        <v>0</v>
      </c>
      <c r="Y100" s="63">
        <v>0</v>
      </c>
      <c r="Z100" s="63">
        <v>0</v>
      </c>
      <c r="AA100" s="63">
        <v>0</v>
      </c>
      <c r="AB100" s="63"/>
      <c r="AC100" s="63"/>
      <c r="AD100" s="63"/>
      <c r="AE100" s="63"/>
      <c r="AF100" s="63">
        <f t="shared" si="204"/>
        <v>0</v>
      </c>
      <c r="AG100" s="63"/>
      <c r="AH100" s="63"/>
      <c r="AI100" s="63">
        <f t="shared" si="196"/>
        <v>0</v>
      </c>
    </row>
    <row r="101" spans="1:35" s="1" customFormat="1" ht="75.75" hidden="1" customHeight="1" x14ac:dyDescent="0.3">
      <c r="A101" s="56" t="s">
        <v>75</v>
      </c>
      <c r="B101" s="115" t="s">
        <v>26</v>
      </c>
      <c r="C101" s="115"/>
      <c r="D101" s="80">
        <f>SUM(D102:D103)</f>
        <v>2465200</v>
      </c>
      <c r="E101" s="80">
        <f t="shared" ref="E101:W101" si="207">SUM(E102:E103)</f>
        <v>0</v>
      </c>
      <c r="F101" s="80">
        <f t="shared" si="207"/>
        <v>0</v>
      </c>
      <c r="G101" s="80">
        <f t="shared" si="207"/>
        <v>2465200</v>
      </c>
      <c r="H101" s="80">
        <f t="shared" si="207"/>
        <v>358700</v>
      </c>
      <c r="I101" s="80">
        <f t="shared" si="207"/>
        <v>0</v>
      </c>
      <c r="J101" s="80">
        <f t="shared" si="207"/>
        <v>0</v>
      </c>
      <c r="K101" s="80">
        <f t="shared" si="207"/>
        <v>358700</v>
      </c>
      <c r="L101" s="80">
        <f t="shared" si="207"/>
        <v>360050</v>
      </c>
      <c r="M101" s="80">
        <f t="shared" si="207"/>
        <v>0</v>
      </c>
      <c r="N101" s="80">
        <f t="shared" si="207"/>
        <v>0</v>
      </c>
      <c r="O101" s="80">
        <f t="shared" si="207"/>
        <v>360050</v>
      </c>
      <c r="P101" s="80">
        <f t="shared" si="207"/>
        <v>1040050</v>
      </c>
      <c r="Q101" s="80">
        <f t="shared" si="207"/>
        <v>0</v>
      </c>
      <c r="R101" s="80">
        <f t="shared" si="207"/>
        <v>0</v>
      </c>
      <c r="S101" s="80">
        <f t="shared" si="207"/>
        <v>1040050</v>
      </c>
      <c r="T101" s="80">
        <f t="shared" si="207"/>
        <v>706400</v>
      </c>
      <c r="U101" s="80">
        <f t="shared" si="207"/>
        <v>0</v>
      </c>
      <c r="V101" s="80">
        <f t="shared" si="207"/>
        <v>0</v>
      </c>
      <c r="W101" s="80">
        <f t="shared" si="207"/>
        <v>706400</v>
      </c>
      <c r="X101" s="80">
        <f t="shared" ref="X101:AA101" si="208">SUM(X102:X103)</f>
        <v>358700</v>
      </c>
      <c r="Y101" s="80">
        <f t="shared" si="208"/>
        <v>0</v>
      </c>
      <c r="Z101" s="80">
        <f t="shared" si="208"/>
        <v>0</v>
      </c>
      <c r="AA101" s="80">
        <f t="shared" si="208"/>
        <v>358700</v>
      </c>
      <c r="AB101" s="80"/>
      <c r="AC101" s="80"/>
      <c r="AD101" s="80"/>
      <c r="AE101" s="80"/>
      <c r="AF101" s="55">
        <f t="shared" ref="AF101:AF122" si="209">X101/D101*100</f>
        <v>14.550543566444912</v>
      </c>
      <c r="AG101" s="63"/>
      <c r="AH101" s="63"/>
      <c r="AI101" s="63">
        <f t="shared" si="196"/>
        <v>14.550543566444912</v>
      </c>
    </row>
    <row r="102" spans="1:35" s="1" customFormat="1" ht="26.25" hidden="1" customHeight="1" x14ac:dyDescent="0.3">
      <c r="A102" s="93" t="s">
        <v>13</v>
      </c>
      <c r="B102" s="112" t="s">
        <v>154</v>
      </c>
      <c r="C102" s="62" t="s">
        <v>22</v>
      </c>
      <c r="D102" s="64">
        <f>SUM(E102:G102)</f>
        <v>950000</v>
      </c>
      <c r="E102" s="64">
        <v>0</v>
      </c>
      <c r="F102" s="64">
        <v>0</v>
      </c>
      <c r="G102" s="64">
        <f>K102+O102+S102+W102</f>
        <v>950000</v>
      </c>
      <c r="H102" s="64">
        <f>I102+J102+K102</f>
        <v>0</v>
      </c>
      <c r="I102" s="64">
        <v>0</v>
      </c>
      <c r="J102" s="64">
        <v>0</v>
      </c>
      <c r="K102" s="64">
        <v>0</v>
      </c>
      <c r="L102" s="64">
        <f t="shared" ref="L102:L103" si="210">M102+N102+O102</f>
        <v>0</v>
      </c>
      <c r="M102" s="64">
        <v>0</v>
      </c>
      <c r="N102" s="64">
        <v>0</v>
      </c>
      <c r="O102" s="64">
        <v>0</v>
      </c>
      <c r="P102" s="64">
        <f t="shared" ref="P102:P103" si="211">Q102+R102+S102</f>
        <v>950000</v>
      </c>
      <c r="Q102" s="64">
        <v>0</v>
      </c>
      <c r="R102" s="64">
        <v>0</v>
      </c>
      <c r="S102" s="64">
        <v>950000</v>
      </c>
      <c r="T102" s="64">
        <f t="shared" ref="T102:T103" si="212">U102+V102+W102</f>
        <v>0</v>
      </c>
      <c r="U102" s="64">
        <v>0</v>
      </c>
      <c r="V102" s="64">
        <v>0</v>
      </c>
      <c r="W102" s="64">
        <v>0</v>
      </c>
      <c r="X102" s="64">
        <f>Y102+AA102</f>
        <v>0</v>
      </c>
      <c r="Y102" s="64">
        <v>0</v>
      </c>
      <c r="Z102" s="64">
        <v>0</v>
      </c>
      <c r="AA102" s="64">
        <v>0</v>
      </c>
      <c r="AB102" s="64"/>
      <c r="AC102" s="64"/>
      <c r="AD102" s="64"/>
      <c r="AE102" s="64"/>
      <c r="AF102" s="63">
        <f t="shared" si="209"/>
        <v>0</v>
      </c>
      <c r="AG102" s="63"/>
      <c r="AH102" s="63"/>
      <c r="AI102" s="63">
        <f t="shared" si="196"/>
        <v>0</v>
      </c>
    </row>
    <row r="103" spans="1:35" s="1" customFormat="1" ht="42" hidden="1" customHeight="1" x14ac:dyDescent="0.3">
      <c r="A103" s="93"/>
      <c r="B103" s="112"/>
      <c r="C103" s="62" t="s">
        <v>4</v>
      </c>
      <c r="D103" s="64">
        <f>SUM(E103:G103)</f>
        <v>1515200</v>
      </c>
      <c r="E103" s="64">
        <v>0</v>
      </c>
      <c r="F103" s="64">
        <v>0</v>
      </c>
      <c r="G103" s="64">
        <f>K103+O103+S103+W103</f>
        <v>1515200</v>
      </c>
      <c r="H103" s="64">
        <f>I103+J103+K103</f>
        <v>358700</v>
      </c>
      <c r="I103" s="64">
        <v>0</v>
      </c>
      <c r="J103" s="64">
        <v>0</v>
      </c>
      <c r="K103" s="64">
        <v>358700</v>
      </c>
      <c r="L103" s="64">
        <f t="shared" si="210"/>
        <v>360050</v>
      </c>
      <c r="M103" s="64">
        <v>0</v>
      </c>
      <c r="N103" s="64">
        <v>0</v>
      </c>
      <c r="O103" s="64">
        <v>360050</v>
      </c>
      <c r="P103" s="64">
        <f t="shared" si="211"/>
        <v>90050</v>
      </c>
      <c r="Q103" s="64">
        <v>0</v>
      </c>
      <c r="R103" s="64">
        <v>0</v>
      </c>
      <c r="S103" s="64">
        <v>90050</v>
      </c>
      <c r="T103" s="64">
        <f t="shared" si="212"/>
        <v>706400</v>
      </c>
      <c r="U103" s="64">
        <v>0</v>
      </c>
      <c r="V103" s="64">
        <v>0</v>
      </c>
      <c r="W103" s="64">
        <v>706400</v>
      </c>
      <c r="X103" s="64">
        <f t="shared" ref="X103" si="213">Y103+AA103</f>
        <v>358700</v>
      </c>
      <c r="Y103" s="64">
        <v>0</v>
      </c>
      <c r="Z103" s="64">
        <v>0</v>
      </c>
      <c r="AA103" s="64">
        <v>358700</v>
      </c>
      <c r="AB103" s="64"/>
      <c r="AC103" s="64"/>
      <c r="AD103" s="64"/>
      <c r="AE103" s="64"/>
      <c r="AF103" s="63">
        <f t="shared" si="209"/>
        <v>23.673442449841605</v>
      </c>
      <c r="AG103" s="63"/>
      <c r="AH103" s="63"/>
      <c r="AI103" s="63">
        <f t="shared" si="196"/>
        <v>23.673442449841605</v>
      </c>
    </row>
    <row r="104" spans="1:35" s="1" customFormat="1" ht="61.5" hidden="1" customHeight="1" x14ac:dyDescent="0.3">
      <c r="A104" s="56" t="s">
        <v>76</v>
      </c>
      <c r="B104" s="115" t="s">
        <v>253</v>
      </c>
      <c r="C104" s="115"/>
      <c r="D104" s="80">
        <f>D105+D110+D118+D120</f>
        <v>409729055</v>
      </c>
      <c r="E104" s="80">
        <f t="shared" ref="E104:AA104" si="214">E105+E110+E118+E120</f>
        <v>47658300</v>
      </c>
      <c r="F104" s="80">
        <f t="shared" si="214"/>
        <v>9596200</v>
      </c>
      <c r="G104" s="80">
        <f t="shared" si="214"/>
        <v>352474555</v>
      </c>
      <c r="H104" s="80">
        <f t="shared" si="214"/>
        <v>113983785</v>
      </c>
      <c r="I104" s="80">
        <f t="shared" si="214"/>
        <v>12223266</v>
      </c>
      <c r="J104" s="80">
        <f t="shared" si="214"/>
        <v>5500000</v>
      </c>
      <c r="K104" s="80">
        <f t="shared" si="214"/>
        <v>96260519</v>
      </c>
      <c r="L104" s="80">
        <f t="shared" si="214"/>
        <v>102156349</v>
      </c>
      <c r="M104" s="80">
        <f t="shared" si="214"/>
        <v>11593249</v>
      </c>
      <c r="N104" s="80">
        <f t="shared" si="214"/>
        <v>1750000</v>
      </c>
      <c r="O104" s="80">
        <f t="shared" si="214"/>
        <v>88813100</v>
      </c>
      <c r="P104" s="80">
        <f t="shared" si="214"/>
        <v>101169103</v>
      </c>
      <c r="Q104" s="80">
        <f t="shared" si="214"/>
        <v>12586149</v>
      </c>
      <c r="R104" s="80">
        <f t="shared" si="214"/>
        <v>1200000</v>
      </c>
      <c r="S104" s="80">
        <f t="shared" si="214"/>
        <v>87382954</v>
      </c>
      <c r="T104" s="80">
        <f t="shared" si="214"/>
        <v>92419818</v>
      </c>
      <c r="U104" s="80">
        <f t="shared" si="214"/>
        <v>11255636</v>
      </c>
      <c r="V104" s="80">
        <f t="shared" si="214"/>
        <v>1146200</v>
      </c>
      <c r="W104" s="80">
        <f t="shared" si="214"/>
        <v>80017982</v>
      </c>
      <c r="X104" s="80">
        <f t="shared" si="214"/>
        <v>72542813.729999989</v>
      </c>
      <c r="Y104" s="80">
        <f t="shared" si="214"/>
        <v>3748355.64</v>
      </c>
      <c r="Z104" s="80">
        <f t="shared" si="214"/>
        <v>3644705.9</v>
      </c>
      <c r="AA104" s="80">
        <f t="shared" si="214"/>
        <v>65149752.18999999</v>
      </c>
      <c r="AB104" s="80"/>
      <c r="AC104" s="80"/>
      <c r="AD104" s="80"/>
      <c r="AE104" s="80"/>
      <c r="AF104" s="55">
        <f t="shared" si="209"/>
        <v>17.705069446441865</v>
      </c>
      <c r="AG104" s="55">
        <f>Y104/E104*100</f>
        <v>7.8650636720151583</v>
      </c>
      <c r="AH104" s="55">
        <f>Z104/F104*100</f>
        <v>37.980720493528686</v>
      </c>
      <c r="AI104" s="55">
        <f t="shared" si="196"/>
        <v>18.483533425554644</v>
      </c>
    </row>
    <row r="105" spans="1:35" s="1" customFormat="1" ht="40.5" hidden="1" customHeight="1" x14ac:dyDescent="0.3">
      <c r="A105" s="56" t="s">
        <v>77</v>
      </c>
      <c r="B105" s="81" t="s">
        <v>49</v>
      </c>
      <c r="C105" s="81"/>
      <c r="D105" s="80">
        <f>SUM(D106:D109)</f>
        <v>305628500</v>
      </c>
      <c r="E105" s="80">
        <f t="shared" ref="E105:AA105" si="215">SUM(E106:E109)</f>
        <v>0</v>
      </c>
      <c r="F105" s="80">
        <f t="shared" si="215"/>
        <v>0</v>
      </c>
      <c r="G105" s="80">
        <f t="shared" si="215"/>
        <v>305628500</v>
      </c>
      <c r="H105" s="80">
        <f t="shared" si="215"/>
        <v>88547649</v>
      </c>
      <c r="I105" s="80">
        <f t="shared" si="215"/>
        <v>0</v>
      </c>
      <c r="J105" s="80">
        <f t="shared" si="215"/>
        <v>0</v>
      </c>
      <c r="K105" s="80">
        <f t="shared" si="215"/>
        <v>88547649</v>
      </c>
      <c r="L105" s="80">
        <f t="shared" si="215"/>
        <v>75587875</v>
      </c>
      <c r="M105" s="80">
        <f t="shared" si="215"/>
        <v>0</v>
      </c>
      <c r="N105" s="80">
        <f t="shared" si="215"/>
        <v>0</v>
      </c>
      <c r="O105" s="80">
        <f t="shared" si="215"/>
        <v>75587875</v>
      </c>
      <c r="P105" s="80">
        <f t="shared" si="215"/>
        <v>72478054</v>
      </c>
      <c r="Q105" s="80">
        <f t="shared" si="215"/>
        <v>0</v>
      </c>
      <c r="R105" s="80">
        <f t="shared" si="215"/>
        <v>0</v>
      </c>
      <c r="S105" s="80">
        <f t="shared" si="215"/>
        <v>72478054</v>
      </c>
      <c r="T105" s="80">
        <f t="shared" si="215"/>
        <v>69014922</v>
      </c>
      <c r="U105" s="80">
        <f t="shared" si="215"/>
        <v>0</v>
      </c>
      <c r="V105" s="80">
        <f t="shared" si="215"/>
        <v>0</v>
      </c>
      <c r="W105" s="80">
        <f t="shared" si="215"/>
        <v>69014922</v>
      </c>
      <c r="X105" s="80">
        <f t="shared" si="215"/>
        <v>61713715.499999993</v>
      </c>
      <c r="Y105" s="80">
        <f t="shared" si="215"/>
        <v>0</v>
      </c>
      <c r="Z105" s="80">
        <f t="shared" si="215"/>
        <v>0</v>
      </c>
      <c r="AA105" s="80">
        <f t="shared" si="215"/>
        <v>61713715.499999993</v>
      </c>
      <c r="AB105" s="80"/>
      <c r="AC105" s="80"/>
      <c r="AD105" s="80"/>
      <c r="AE105" s="80"/>
      <c r="AF105" s="55">
        <f t="shared" si="209"/>
        <v>20.192395506309126</v>
      </c>
      <c r="AG105" s="55"/>
      <c r="AH105" s="55"/>
      <c r="AI105" s="55">
        <f t="shared" si="196"/>
        <v>20.192395506309126</v>
      </c>
    </row>
    <row r="106" spans="1:35" s="1" customFormat="1" ht="42" hidden="1" customHeight="1" x14ac:dyDescent="0.3">
      <c r="A106" s="61" t="s">
        <v>78</v>
      </c>
      <c r="B106" s="82" t="s">
        <v>32</v>
      </c>
      <c r="C106" s="62" t="s">
        <v>22</v>
      </c>
      <c r="D106" s="64">
        <f>SUM(E106:G106)</f>
        <v>77119200</v>
      </c>
      <c r="E106" s="64">
        <v>0</v>
      </c>
      <c r="F106" s="64">
        <v>0</v>
      </c>
      <c r="G106" s="64">
        <f>K106+O106+S106+W106</f>
        <v>77119200</v>
      </c>
      <c r="H106" s="64">
        <f>I106++J106+K106</f>
        <v>19055037</v>
      </c>
      <c r="I106" s="64">
        <v>0</v>
      </c>
      <c r="J106" s="64">
        <v>0</v>
      </c>
      <c r="K106" s="64">
        <v>19055037</v>
      </c>
      <c r="L106" s="64">
        <f t="shared" ref="L106:L109" si="216">M106++N106+O106</f>
        <v>18131855</v>
      </c>
      <c r="M106" s="64">
        <v>0</v>
      </c>
      <c r="N106" s="64">
        <v>0</v>
      </c>
      <c r="O106" s="64">
        <v>18131855</v>
      </c>
      <c r="P106" s="64">
        <f t="shared" ref="P106:P109" si="217">Q106++R106+S106</f>
        <v>19679490</v>
      </c>
      <c r="Q106" s="64">
        <v>0</v>
      </c>
      <c r="R106" s="64">
        <v>0</v>
      </c>
      <c r="S106" s="64">
        <v>19679490</v>
      </c>
      <c r="T106" s="64">
        <f t="shared" ref="T106:T109" si="218">U106++V106+W106</f>
        <v>20252818</v>
      </c>
      <c r="U106" s="64">
        <v>0</v>
      </c>
      <c r="V106" s="64">
        <v>0</v>
      </c>
      <c r="W106" s="64">
        <v>20252818</v>
      </c>
      <c r="X106" s="64">
        <f>Y106+AA106</f>
        <v>14301775.689999999</v>
      </c>
      <c r="Y106" s="64">
        <v>0</v>
      </c>
      <c r="Z106" s="64">
        <v>0</v>
      </c>
      <c r="AA106" s="64">
        <v>14301775.689999999</v>
      </c>
      <c r="AB106" s="64"/>
      <c r="AC106" s="64"/>
      <c r="AD106" s="64"/>
      <c r="AE106" s="64"/>
      <c r="AF106" s="63">
        <f t="shared" si="209"/>
        <v>18.54502599871368</v>
      </c>
      <c r="AG106" s="63"/>
      <c r="AH106" s="63"/>
      <c r="AI106" s="63">
        <f t="shared" si="196"/>
        <v>18.54502599871368</v>
      </c>
    </row>
    <row r="107" spans="1:35" s="1" customFormat="1" ht="48" hidden="1" customHeight="1" x14ac:dyDescent="0.3">
      <c r="A107" s="61" t="s">
        <v>79</v>
      </c>
      <c r="B107" s="82" t="s">
        <v>37</v>
      </c>
      <c r="C107" s="62" t="s">
        <v>22</v>
      </c>
      <c r="D107" s="64">
        <f t="shared" ref="D107:D109" si="219">SUM(E107:G107)</f>
        <v>179665700</v>
      </c>
      <c r="E107" s="64">
        <v>0</v>
      </c>
      <c r="F107" s="64">
        <v>0</v>
      </c>
      <c r="G107" s="64">
        <f t="shared" ref="G107:G109" si="220">K107+O107+S107+W107</f>
        <v>179665700</v>
      </c>
      <c r="H107" s="64">
        <f t="shared" ref="H107:H109" si="221">I107++J107+K107</f>
        <v>61200112</v>
      </c>
      <c r="I107" s="64">
        <v>0</v>
      </c>
      <c r="J107" s="64">
        <v>0</v>
      </c>
      <c r="K107" s="64">
        <v>61200112</v>
      </c>
      <c r="L107" s="64">
        <f t="shared" si="216"/>
        <v>44793520</v>
      </c>
      <c r="M107" s="64">
        <v>0</v>
      </c>
      <c r="N107" s="64">
        <v>0</v>
      </c>
      <c r="O107" s="64">
        <v>44793520</v>
      </c>
      <c r="P107" s="64">
        <f t="shared" si="217"/>
        <v>40801764</v>
      </c>
      <c r="Q107" s="64">
        <v>0</v>
      </c>
      <c r="R107" s="64">
        <v>0</v>
      </c>
      <c r="S107" s="64">
        <v>40801764</v>
      </c>
      <c r="T107" s="64">
        <f t="shared" si="218"/>
        <v>32870304</v>
      </c>
      <c r="U107" s="64">
        <v>0</v>
      </c>
      <c r="V107" s="64">
        <v>0</v>
      </c>
      <c r="W107" s="64">
        <v>32870304</v>
      </c>
      <c r="X107" s="64">
        <f t="shared" ref="X107:X109" si="222">Y107+AA107</f>
        <v>43666335.079999998</v>
      </c>
      <c r="Y107" s="64">
        <v>0</v>
      </c>
      <c r="Z107" s="64">
        <v>0</v>
      </c>
      <c r="AA107" s="64">
        <v>43666335.079999998</v>
      </c>
      <c r="AB107" s="64"/>
      <c r="AC107" s="64"/>
      <c r="AD107" s="64"/>
      <c r="AE107" s="64"/>
      <c r="AF107" s="63">
        <f t="shared" si="209"/>
        <v>24.30421336960811</v>
      </c>
      <c r="AG107" s="63"/>
      <c r="AH107" s="63"/>
      <c r="AI107" s="63">
        <f t="shared" si="196"/>
        <v>24.30421336960811</v>
      </c>
    </row>
    <row r="108" spans="1:35" s="1" customFormat="1" ht="39" hidden="1" customHeight="1" x14ac:dyDescent="0.3">
      <c r="A108" s="61" t="s">
        <v>229</v>
      </c>
      <c r="B108" s="82" t="s">
        <v>155</v>
      </c>
      <c r="C108" s="62" t="s">
        <v>22</v>
      </c>
      <c r="D108" s="64">
        <f t="shared" si="219"/>
        <v>3258600</v>
      </c>
      <c r="E108" s="64">
        <v>0</v>
      </c>
      <c r="F108" s="64">
        <v>0</v>
      </c>
      <c r="G108" s="64">
        <f t="shared" si="220"/>
        <v>3258600</v>
      </c>
      <c r="H108" s="64">
        <f t="shared" si="221"/>
        <v>497000</v>
      </c>
      <c r="I108" s="64">
        <v>0</v>
      </c>
      <c r="J108" s="64">
        <v>0</v>
      </c>
      <c r="K108" s="64">
        <v>497000</v>
      </c>
      <c r="L108" s="64">
        <f t="shared" si="216"/>
        <v>1117000</v>
      </c>
      <c r="M108" s="64">
        <v>0</v>
      </c>
      <c r="N108" s="64">
        <v>0</v>
      </c>
      <c r="O108" s="64">
        <v>1117000</v>
      </c>
      <c r="P108" s="64">
        <f t="shared" si="217"/>
        <v>733800</v>
      </c>
      <c r="Q108" s="64">
        <v>0</v>
      </c>
      <c r="R108" s="64">
        <v>0</v>
      </c>
      <c r="S108" s="64">
        <v>733800</v>
      </c>
      <c r="T108" s="64">
        <f t="shared" si="218"/>
        <v>910800</v>
      </c>
      <c r="U108" s="64">
        <v>0</v>
      </c>
      <c r="V108" s="64">
        <v>0</v>
      </c>
      <c r="W108" s="64">
        <v>910800</v>
      </c>
      <c r="X108" s="64">
        <f t="shared" si="222"/>
        <v>74859.399999999994</v>
      </c>
      <c r="Y108" s="64">
        <v>0</v>
      </c>
      <c r="Z108" s="64">
        <v>0</v>
      </c>
      <c r="AA108" s="64">
        <v>74859.399999999994</v>
      </c>
      <c r="AB108" s="64"/>
      <c r="AC108" s="64"/>
      <c r="AD108" s="64"/>
      <c r="AE108" s="64"/>
      <c r="AF108" s="63">
        <f t="shared" si="209"/>
        <v>2.2972871785429323</v>
      </c>
      <c r="AG108" s="63"/>
      <c r="AH108" s="63"/>
      <c r="AI108" s="63">
        <f t="shared" si="196"/>
        <v>2.2972871785429323</v>
      </c>
    </row>
    <row r="109" spans="1:35" s="1" customFormat="1" ht="60.75" hidden="1" customHeight="1" x14ac:dyDescent="0.3">
      <c r="A109" s="61" t="s">
        <v>230</v>
      </c>
      <c r="B109" s="82" t="s">
        <v>210</v>
      </c>
      <c r="C109" s="62" t="s">
        <v>22</v>
      </c>
      <c r="D109" s="64">
        <f t="shared" si="219"/>
        <v>45585000</v>
      </c>
      <c r="E109" s="64">
        <v>0</v>
      </c>
      <c r="F109" s="64">
        <v>0</v>
      </c>
      <c r="G109" s="64">
        <f t="shared" si="220"/>
        <v>45585000</v>
      </c>
      <c r="H109" s="64">
        <f t="shared" si="221"/>
        <v>7795500</v>
      </c>
      <c r="I109" s="64">
        <v>0</v>
      </c>
      <c r="J109" s="64">
        <v>0</v>
      </c>
      <c r="K109" s="64">
        <v>7795500</v>
      </c>
      <c r="L109" s="64">
        <f t="shared" si="216"/>
        <v>11545500</v>
      </c>
      <c r="M109" s="64">
        <v>0</v>
      </c>
      <c r="N109" s="64">
        <v>0</v>
      </c>
      <c r="O109" s="64">
        <v>11545500</v>
      </c>
      <c r="P109" s="64">
        <f t="shared" si="217"/>
        <v>11263000</v>
      </c>
      <c r="Q109" s="64">
        <v>0</v>
      </c>
      <c r="R109" s="64">
        <v>0</v>
      </c>
      <c r="S109" s="64">
        <v>11263000</v>
      </c>
      <c r="T109" s="64">
        <f t="shared" si="218"/>
        <v>14981000</v>
      </c>
      <c r="U109" s="64">
        <v>0</v>
      </c>
      <c r="V109" s="64">
        <v>0</v>
      </c>
      <c r="W109" s="64">
        <v>14981000</v>
      </c>
      <c r="X109" s="64">
        <f t="shared" si="222"/>
        <v>3670745.33</v>
      </c>
      <c r="Y109" s="64">
        <v>0</v>
      </c>
      <c r="Z109" s="64">
        <v>0</v>
      </c>
      <c r="AA109" s="64">
        <v>3670745.33</v>
      </c>
      <c r="AB109" s="64"/>
      <c r="AC109" s="64"/>
      <c r="AD109" s="64"/>
      <c r="AE109" s="64"/>
      <c r="AF109" s="63">
        <f t="shared" si="209"/>
        <v>8.0525289678622354</v>
      </c>
      <c r="AG109" s="63"/>
      <c r="AH109" s="63"/>
      <c r="AI109" s="63">
        <f t="shared" si="196"/>
        <v>8.0525289678622354</v>
      </c>
    </row>
    <row r="110" spans="1:35" s="1" customFormat="1" ht="49.5" hidden="1" customHeight="1" x14ac:dyDescent="0.3">
      <c r="A110" s="56" t="s">
        <v>80</v>
      </c>
      <c r="B110" s="81" t="s">
        <v>156</v>
      </c>
      <c r="C110" s="59"/>
      <c r="D110" s="57">
        <f>SUM(D111:D117)</f>
        <v>57411700</v>
      </c>
      <c r="E110" s="57">
        <f t="shared" ref="E110:AA110" si="223">SUM(E111:E117)</f>
        <v>47658300</v>
      </c>
      <c r="F110" s="57">
        <f t="shared" si="223"/>
        <v>9596200</v>
      </c>
      <c r="G110" s="57">
        <f t="shared" si="223"/>
        <v>157200</v>
      </c>
      <c r="H110" s="57">
        <f t="shared" si="223"/>
        <v>17763866</v>
      </c>
      <c r="I110" s="57">
        <f t="shared" si="223"/>
        <v>12223266</v>
      </c>
      <c r="J110" s="57">
        <f t="shared" si="223"/>
        <v>5500000</v>
      </c>
      <c r="K110" s="57">
        <f t="shared" si="223"/>
        <v>40600</v>
      </c>
      <c r="L110" s="57">
        <f t="shared" si="223"/>
        <v>13383449</v>
      </c>
      <c r="M110" s="57">
        <f t="shared" si="223"/>
        <v>11593249</v>
      </c>
      <c r="N110" s="57">
        <f t="shared" si="223"/>
        <v>1750000</v>
      </c>
      <c r="O110" s="57">
        <f t="shared" si="223"/>
        <v>40200</v>
      </c>
      <c r="P110" s="57">
        <f t="shared" si="223"/>
        <v>13825849</v>
      </c>
      <c r="Q110" s="57">
        <f t="shared" si="223"/>
        <v>12586149</v>
      </c>
      <c r="R110" s="57">
        <f t="shared" si="223"/>
        <v>1200000</v>
      </c>
      <c r="S110" s="57">
        <f t="shared" si="223"/>
        <v>39700</v>
      </c>
      <c r="T110" s="57">
        <f t="shared" si="223"/>
        <v>12438536</v>
      </c>
      <c r="U110" s="57">
        <f t="shared" si="223"/>
        <v>11255636</v>
      </c>
      <c r="V110" s="57">
        <f t="shared" si="223"/>
        <v>1146200</v>
      </c>
      <c r="W110" s="57">
        <f t="shared" si="223"/>
        <v>36700</v>
      </c>
      <c r="X110" s="57">
        <f t="shared" si="223"/>
        <v>7393061.540000001</v>
      </c>
      <c r="Y110" s="57">
        <f t="shared" si="223"/>
        <v>3748355.64</v>
      </c>
      <c r="Z110" s="57">
        <f t="shared" si="223"/>
        <v>3644705.9</v>
      </c>
      <c r="AA110" s="57">
        <f t="shared" si="223"/>
        <v>0</v>
      </c>
      <c r="AB110" s="57"/>
      <c r="AC110" s="57"/>
      <c r="AD110" s="57"/>
      <c r="AE110" s="57"/>
      <c r="AF110" s="55">
        <f t="shared" si="209"/>
        <v>12.877273343238402</v>
      </c>
      <c r="AG110" s="55">
        <f>Y110/E110*100</f>
        <v>7.8650636720151583</v>
      </c>
      <c r="AH110" s="55">
        <f>Z110/F110*100</f>
        <v>37.980720493528686</v>
      </c>
      <c r="AI110" s="55"/>
    </row>
    <row r="111" spans="1:35" s="1" customFormat="1" ht="62.25" hidden="1" customHeight="1" x14ac:dyDescent="0.3">
      <c r="A111" s="61" t="s">
        <v>81</v>
      </c>
      <c r="B111" s="82" t="s">
        <v>157</v>
      </c>
      <c r="C111" s="62" t="s">
        <v>158</v>
      </c>
      <c r="D111" s="64">
        <f>SUM(E111:G111)</f>
        <v>10843000</v>
      </c>
      <c r="E111" s="64">
        <f t="shared" ref="E111:E117" si="224">I111+M111+Q111+U111</f>
        <v>1187000</v>
      </c>
      <c r="F111" s="64">
        <f t="shared" ref="F111:F112" si="225">J111+N111+R111+V111</f>
        <v>9498800</v>
      </c>
      <c r="G111" s="64">
        <f t="shared" ref="G111:G112" si="226">K111+O111+S111+W111</f>
        <v>157200</v>
      </c>
      <c r="H111" s="64">
        <f t="shared" ref="H111:H117" si="227">I111++J111+K111</f>
        <v>5853200</v>
      </c>
      <c r="I111" s="64">
        <v>312600</v>
      </c>
      <c r="J111" s="64">
        <v>5500000</v>
      </c>
      <c r="K111" s="64">
        <v>40600</v>
      </c>
      <c r="L111" s="64">
        <f t="shared" ref="L111:L117" si="228">M111++N111+O111</f>
        <v>2039500</v>
      </c>
      <c r="M111" s="64">
        <v>249300</v>
      </c>
      <c r="N111" s="64">
        <v>1750000</v>
      </c>
      <c r="O111" s="64">
        <v>40200</v>
      </c>
      <c r="P111" s="64">
        <f t="shared" ref="P111:P117" si="229">Q111++R111+S111</f>
        <v>1540600</v>
      </c>
      <c r="Q111" s="64">
        <v>300900</v>
      </c>
      <c r="R111" s="64">
        <v>1200000</v>
      </c>
      <c r="S111" s="64">
        <v>39700</v>
      </c>
      <c r="T111" s="64">
        <f t="shared" ref="T111:T117" si="230">U111++V111+W111</f>
        <v>1409700</v>
      </c>
      <c r="U111" s="64">
        <v>324200</v>
      </c>
      <c r="V111" s="64">
        <v>1048800</v>
      </c>
      <c r="W111" s="64">
        <v>36700</v>
      </c>
      <c r="X111" s="64">
        <f>SUM(Y111:AA111)</f>
        <v>3740238.08</v>
      </c>
      <c r="Y111" s="64">
        <v>95532.18</v>
      </c>
      <c r="Z111" s="64">
        <v>3644705.9</v>
      </c>
      <c r="AA111" s="64">
        <v>0</v>
      </c>
      <c r="AB111" s="64"/>
      <c r="AC111" s="64"/>
      <c r="AD111" s="64"/>
      <c r="AE111" s="64"/>
      <c r="AF111" s="63">
        <f t="shared" si="209"/>
        <v>34.494494881490361</v>
      </c>
      <c r="AG111" s="63">
        <f>Y111/E111*100</f>
        <v>8.048203875315922</v>
      </c>
      <c r="AH111" s="63">
        <f>Z111/F111*100</f>
        <v>38.370172021729061</v>
      </c>
      <c r="AI111" s="63"/>
    </row>
    <row r="112" spans="1:35" s="1" customFormat="1" ht="114.75" hidden="1" customHeight="1" x14ac:dyDescent="0.3">
      <c r="A112" s="61" t="s">
        <v>160</v>
      </c>
      <c r="B112" s="82" t="s">
        <v>159</v>
      </c>
      <c r="C112" s="62" t="s">
        <v>22</v>
      </c>
      <c r="D112" s="64">
        <f t="shared" ref="D112:D117" si="231">SUM(E112:G112)</f>
        <v>521400</v>
      </c>
      <c r="E112" s="64">
        <f t="shared" si="224"/>
        <v>521400</v>
      </c>
      <c r="F112" s="64">
        <f t="shared" si="225"/>
        <v>0</v>
      </c>
      <c r="G112" s="64">
        <f t="shared" si="226"/>
        <v>0</v>
      </c>
      <c r="H112" s="64">
        <f t="shared" si="227"/>
        <v>0</v>
      </c>
      <c r="I112" s="64">
        <v>0</v>
      </c>
      <c r="J112" s="64">
        <v>0</v>
      </c>
      <c r="K112" s="64">
        <v>0</v>
      </c>
      <c r="L112" s="64">
        <f t="shared" si="228"/>
        <v>521400</v>
      </c>
      <c r="M112" s="64">
        <v>521400</v>
      </c>
      <c r="N112" s="64">
        <v>0</v>
      </c>
      <c r="O112" s="64">
        <v>0</v>
      </c>
      <c r="P112" s="64">
        <f t="shared" si="229"/>
        <v>0</v>
      </c>
      <c r="Q112" s="64">
        <v>0</v>
      </c>
      <c r="R112" s="64">
        <v>0</v>
      </c>
      <c r="S112" s="64">
        <v>0</v>
      </c>
      <c r="T112" s="64">
        <f t="shared" si="230"/>
        <v>0</v>
      </c>
      <c r="U112" s="64">
        <v>0</v>
      </c>
      <c r="V112" s="64">
        <v>0</v>
      </c>
      <c r="W112" s="64">
        <v>0</v>
      </c>
      <c r="X112" s="64">
        <f t="shared" ref="X112:X117" si="232">SUM(Y112:AA112)</f>
        <v>0</v>
      </c>
      <c r="Y112" s="64">
        <v>0</v>
      </c>
      <c r="Z112" s="64">
        <v>0</v>
      </c>
      <c r="AA112" s="64">
        <v>0</v>
      </c>
      <c r="AB112" s="64"/>
      <c r="AC112" s="64"/>
      <c r="AD112" s="64"/>
      <c r="AE112" s="64"/>
      <c r="AF112" s="63">
        <f t="shared" si="209"/>
        <v>0</v>
      </c>
      <c r="AG112" s="63">
        <f>Y112/E112*100</f>
        <v>0</v>
      </c>
      <c r="AH112" s="63"/>
      <c r="AI112" s="63"/>
    </row>
    <row r="113" spans="1:35" s="1" customFormat="1" ht="84" hidden="1" customHeight="1" x14ac:dyDescent="0.3">
      <c r="A113" s="61" t="s">
        <v>163</v>
      </c>
      <c r="B113" s="82" t="s">
        <v>161</v>
      </c>
      <c r="C113" s="62" t="s">
        <v>22</v>
      </c>
      <c r="D113" s="64">
        <f t="shared" si="231"/>
        <v>3639800</v>
      </c>
      <c r="E113" s="64">
        <f t="shared" si="224"/>
        <v>3639800</v>
      </c>
      <c r="F113" s="64">
        <f t="shared" ref="F113:F116" si="233">J113+N113+R113+V113</f>
        <v>0</v>
      </c>
      <c r="G113" s="64">
        <f t="shared" ref="G113:G116" si="234">K113+O113+S113+W113</f>
        <v>0</v>
      </c>
      <c r="H113" s="64">
        <f t="shared" si="227"/>
        <v>1152566</v>
      </c>
      <c r="I113" s="64">
        <v>1152566</v>
      </c>
      <c r="J113" s="64">
        <v>0</v>
      </c>
      <c r="K113" s="64">
        <v>0</v>
      </c>
      <c r="L113" s="64">
        <f t="shared" si="228"/>
        <v>1043849</v>
      </c>
      <c r="M113" s="64">
        <v>1043849</v>
      </c>
      <c r="N113" s="64">
        <v>0</v>
      </c>
      <c r="O113" s="64">
        <v>0</v>
      </c>
      <c r="P113" s="64">
        <f t="shared" si="229"/>
        <v>745349</v>
      </c>
      <c r="Q113" s="64">
        <v>745349</v>
      </c>
      <c r="R113" s="64">
        <v>0</v>
      </c>
      <c r="S113" s="64">
        <v>0</v>
      </c>
      <c r="T113" s="64">
        <f t="shared" si="230"/>
        <v>698036</v>
      </c>
      <c r="U113" s="64">
        <v>698036</v>
      </c>
      <c r="V113" s="64">
        <v>0</v>
      </c>
      <c r="W113" s="64">
        <v>0</v>
      </c>
      <c r="X113" s="64">
        <f t="shared" si="232"/>
        <v>938681.11</v>
      </c>
      <c r="Y113" s="64">
        <v>938681.11</v>
      </c>
      <c r="Z113" s="64">
        <v>0</v>
      </c>
      <c r="AA113" s="64">
        <v>0</v>
      </c>
      <c r="AB113" s="64"/>
      <c r="AC113" s="64"/>
      <c r="AD113" s="64"/>
      <c r="AE113" s="64"/>
      <c r="AF113" s="63">
        <f t="shared" si="209"/>
        <v>25.789359580196713</v>
      </c>
      <c r="AG113" s="63">
        <f>Y113/E113*100</f>
        <v>25.789359580196713</v>
      </c>
      <c r="AH113" s="63"/>
      <c r="AI113" s="63"/>
    </row>
    <row r="114" spans="1:35" s="1" customFormat="1" ht="60.75" hidden="1" customHeight="1" x14ac:dyDescent="0.3">
      <c r="A114" s="61" t="s">
        <v>164</v>
      </c>
      <c r="B114" s="82" t="s">
        <v>162</v>
      </c>
      <c r="C114" s="62" t="s">
        <v>22</v>
      </c>
      <c r="D114" s="64">
        <f t="shared" si="231"/>
        <v>4413500</v>
      </c>
      <c r="E114" s="64">
        <f t="shared" si="224"/>
        <v>4413500</v>
      </c>
      <c r="F114" s="64">
        <f t="shared" si="233"/>
        <v>0</v>
      </c>
      <c r="G114" s="64">
        <f t="shared" si="234"/>
        <v>0</v>
      </c>
      <c r="H114" s="64">
        <f t="shared" si="227"/>
        <v>1464100</v>
      </c>
      <c r="I114" s="64">
        <v>1464100</v>
      </c>
      <c r="J114" s="64">
        <v>0</v>
      </c>
      <c r="K114" s="64">
        <v>0</v>
      </c>
      <c r="L114" s="64">
        <f t="shared" si="228"/>
        <v>1455400</v>
      </c>
      <c r="M114" s="64">
        <v>1455400</v>
      </c>
      <c r="N114" s="64">
        <v>0</v>
      </c>
      <c r="O114" s="64">
        <v>0</v>
      </c>
      <c r="P114" s="64">
        <f t="shared" si="229"/>
        <v>571100</v>
      </c>
      <c r="Q114" s="64">
        <v>571100</v>
      </c>
      <c r="R114" s="64">
        <v>0</v>
      </c>
      <c r="S114" s="64">
        <v>0</v>
      </c>
      <c r="T114" s="64">
        <f t="shared" si="230"/>
        <v>922900</v>
      </c>
      <c r="U114" s="64">
        <v>922900</v>
      </c>
      <c r="V114" s="64">
        <v>0</v>
      </c>
      <c r="W114" s="64">
        <v>0</v>
      </c>
      <c r="X114" s="64">
        <f t="shared" si="232"/>
        <v>756239.03</v>
      </c>
      <c r="Y114" s="64">
        <v>756239.03</v>
      </c>
      <c r="Z114" s="64">
        <v>0</v>
      </c>
      <c r="AA114" s="64">
        <v>0</v>
      </c>
      <c r="AB114" s="64"/>
      <c r="AC114" s="64"/>
      <c r="AD114" s="64"/>
      <c r="AE114" s="64"/>
      <c r="AF114" s="63">
        <f t="shared" si="209"/>
        <v>17.13467837317322</v>
      </c>
      <c r="AG114" s="63">
        <f>Y114/E114*100</f>
        <v>17.13467837317322</v>
      </c>
      <c r="AH114" s="63"/>
      <c r="AI114" s="63"/>
    </row>
    <row r="115" spans="1:35" s="1" customFormat="1" ht="81" hidden="1" customHeight="1" x14ac:dyDescent="0.3">
      <c r="A115" s="61" t="s">
        <v>166</v>
      </c>
      <c r="B115" s="82" t="s">
        <v>165</v>
      </c>
      <c r="C115" s="62" t="s">
        <v>22</v>
      </c>
      <c r="D115" s="64">
        <f t="shared" si="231"/>
        <v>9576600</v>
      </c>
      <c r="E115" s="64">
        <f t="shared" si="224"/>
        <v>9576600</v>
      </c>
      <c r="F115" s="64">
        <f t="shared" si="233"/>
        <v>0</v>
      </c>
      <c r="G115" s="64">
        <f t="shared" si="234"/>
        <v>0</v>
      </c>
      <c r="H115" s="64">
        <f t="shared" si="227"/>
        <v>3351000</v>
      </c>
      <c r="I115" s="64">
        <v>3351000</v>
      </c>
      <c r="J115" s="64">
        <v>0</v>
      </c>
      <c r="K115" s="64">
        <v>0</v>
      </c>
      <c r="L115" s="64">
        <f t="shared" si="228"/>
        <v>2360300</v>
      </c>
      <c r="M115" s="64">
        <v>2360300</v>
      </c>
      <c r="N115" s="64">
        <v>0</v>
      </c>
      <c r="O115" s="64">
        <v>0</v>
      </c>
      <c r="P115" s="64">
        <f t="shared" si="229"/>
        <v>2195800</v>
      </c>
      <c r="Q115" s="64">
        <v>2195800</v>
      </c>
      <c r="R115" s="64">
        <v>0</v>
      </c>
      <c r="S115" s="64">
        <v>0</v>
      </c>
      <c r="T115" s="64">
        <f t="shared" si="230"/>
        <v>1669500</v>
      </c>
      <c r="U115" s="64">
        <v>1669500</v>
      </c>
      <c r="V115" s="64">
        <v>0</v>
      </c>
      <c r="W115" s="64">
        <v>0</v>
      </c>
      <c r="X115" s="64">
        <f t="shared" si="232"/>
        <v>1957903.32</v>
      </c>
      <c r="Y115" s="64">
        <v>1957903.32</v>
      </c>
      <c r="Z115" s="64">
        <v>0</v>
      </c>
      <c r="AA115" s="64">
        <v>0</v>
      </c>
      <c r="AB115" s="64"/>
      <c r="AC115" s="64"/>
      <c r="AD115" s="64"/>
      <c r="AE115" s="64"/>
      <c r="AF115" s="63">
        <f t="shared" si="209"/>
        <v>20.444660109015729</v>
      </c>
      <c r="AG115" s="63">
        <f>Y115/E115*100</f>
        <v>20.444660109015729</v>
      </c>
      <c r="AH115" s="63"/>
      <c r="AI115" s="63"/>
    </row>
    <row r="116" spans="1:35" s="1" customFormat="1" ht="80.25" hidden="1" customHeight="1" x14ac:dyDescent="0.3">
      <c r="A116" s="61" t="s">
        <v>224</v>
      </c>
      <c r="B116" s="82" t="s">
        <v>220</v>
      </c>
      <c r="C116" s="62" t="s">
        <v>22</v>
      </c>
      <c r="D116" s="64">
        <f t="shared" si="231"/>
        <v>97400</v>
      </c>
      <c r="E116" s="64">
        <f t="shared" si="224"/>
        <v>0</v>
      </c>
      <c r="F116" s="64">
        <f t="shared" si="233"/>
        <v>97400</v>
      </c>
      <c r="G116" s="64">
        <f t="shared" si="234"/>
        <v>0</v>
      </c>
      <c r="H116" s="64">
        <f t="shared" si="227"/>
        <v>0</v>
      </c>
      <c r="I116" s="64">
        <v>0</v>
      </c>
      <c r="J116" s="64">
        <v>0</v>
      </c>
      <c r="K116" s="64">
        <v>0</v>
      </c>
      <c r="L116" s="64">
        <f t="shared" si="228"/>
        <v>0</v>
      </c>
      <c r="M116" s="64">
        <v>0</v>
      </c>
      <c r="N116" s="64">
        <v>0</v>
      </c>
      <c r="O116" s="64">
        <v>0</v>
      </c>
      <c r="P116" s="64">
        <f t="shared" si="229"/>
        <v>0</v>
      </c>
      <c r="Q116" s="64">
        <v>0</v>
      </c>
      <c r="R116" s="64">
        <v>0</v>
      </c>
      <c r="S116" s="64">
        <v>0</v>
      </c>
      <c r="T116" s="64">
        <f t="shared" si="230"/>
        <v>97400</v>
      </c>
      <c r="U116" s="64">
        <v>0</v>
      </c>
      <c r="V116" s="64">
        <v>97400</v>
      </c>
      <c r="W116" s="64">
        <v>0</v>
      </c>
      <c r="X116" s="64">
        <f t="shared" si="232"/>
        <v>0</v>
      </c>
      <c r="Y116" s="64">
        <v>0</v>
      </c>
      <c r="Z116" s="64">
        <v>0</v>
      </c>
      <c r="AA116" s="64">
        <v>0</v>
      </c>
      <c r="AB116" s="64"/>
      <c r="AC116" s="64"/>
      <c r="AD116" s="64"/>
      <c r="AE116" s="64"/>
      <c r="AF116" s="63">
        <f t="shared" si="209"/>
        <v>0</v>
      </c>
      <c r="AG116" s="63"/>
      <c r="AH116" s="63">
        <f>Z116/F116*100</f>
        <v>0</v>
      </c>
      <c r="AI116" s="63"/>
    </row>
    <row r="117" spans="1:35" s="1" customFormat="1" ht="63" hidden="1" customHeight="1" x14ac:dyDescent="0.3">
      <c r="A117" s="61" t="s">
        <v>168</v>
      </c>
      <c r="B117" s="82" t="s">
        <v>167</v>
      </c>
      <c r="C117" s="62" t="s">
        <v>22</v>
      </c>
      <c r="D117" s="64">
        <f t="shared" si="231"/>
        <v>28320000</v>
      </c>
      <c r="E117" s="64">
        <f t="shared" si="224"/>
        <v>28320000</v>
      </c>
      <c r="F117" s="64">
        <f t="shared" ref="F117" si="235">J117+N117+R117+V117</f>
        <v>0</v>
      </c>
      <c r="G117" s="64">
        <f t="shared" ref="G117" si="236">K117+O117+S117+W117</f>
        <v>0</v>
      </c>
      <c r="H117" s="64">
        <f t="shared" si="227"/>
        <v>5943000</v>
      </c>
      <c r="I117" s="64">
        <v>5943000</v>
      </c>
      <c r="J117" s="64">
        <v>0</v>
      </c>
      <c r="K117" s="64">
        <v>0</v>
      </c>
      <c r="L117" s="64">
        <f t="shared" si="228"/>
        <v>5963000</v>
      </c>
      <c r="M117" s="64">
        <v>5963000</v>
      </c>
      <c r="N117" s="64">
        <v>0</v>
      </c>
      <c r="O117" s="64">
        <v>0</v>
      </c>
      <c r="P117" s="64">
        <f t="shared" si="229"/>
        <v>8773000</v>
      </c>
      <c r="Q117" s="64">
        <v>8773000</v>
      </c>
      <c r="R117" s="64">
        <v>0</v>
      </c>
      <c r="S117" s="64">
        <v>0</v>
      </c>
      <c r="T117" s="64">
        <f t="shared" si="230"/>
        <v>7641000</v>
      </c>
      <c r="U117" s="64">
        <v>7641000</v>
      </c>
      <c r="V117" s="64">
        <v>0</v>
      </c>
      <c r="W117" s="64">
        <v>0</v>
      </c>
      <c r="X117" s="64">
        <f t="shared" si="232"/>
        <v>0</v>
      </c>
      <c r="Y117" s="64">
        <v>0</v>
      </c>
      <c r="Z117" s="64">
        <v>0</v>
      </c>
      <c r="AA117" s="64">
        <v>0</v>
      </c>
      <c r="AB117" s="64"/>
      <c r="AC117" s="64"/>
      <c r="AD117" s="64"/>
      <c r="AE117" s="64"/>
      <c r="AF117" s="63">
        <f t="shared" si="209"/>
        <v>0</v>
      </c>
      <c r="AG117" s="63">
        <f>Y117/E117*100</f>
        <v>0</v>
      </c>
      <c r="AH117" s="63"/>
      <c r="AI117" s="63"/>
    </row>
    <row r="118" spans="1:35" s="23" customFormat="1" ht="42" hidden="1" customHeight="1" x14ac:dyDescent="0.3">
      <c r="A118" s="56" t="s">
        <v>170</v>
      </c>
      <c r="B118" s="81" t="s">
        <v>50</v>
      </c>
      <c r="C118" s="59"/>
      <c r="D118" s="57">
        <f>SUM(D119:D119)</f>
        <v>2497855</v>
      </c>
      <c r="E118" s="57">
        <f t="shared" ref="E118:AA118" si="237">SUM(E119:E119)</f>
        <v>0</v>
      </c>
      <c r="F118" s="57">
        <f t="shared" si="237"/>
        <v>0</v>
      </c>
      <c r="G118" s="57">
        <f t="shared" si="237"/>
        <v>2497855</v>
      </c>
      <c r="H118" s="57">
        <f t="shared" si="237"/>
        <v>0</v>
      </c>
      <c r="I118" s="57">
        <f t="shared" si="237"/>
        <v>0</v>
      </c>
      <c r="J118" s="57">
        <f t="shared" si="237"/>
        <v>0</v>
      </c>
      <c r="K118" s="57">
        <f t="shared" si="237"/>
        <v>0</v>
      </c>
      <c r="L118" s="57">
        <f t="shared" si="237"/>
        <v>510815</v>
      </c>
      <c r="M118" s="57">
        <f t="shared" si="237"/>
        <v>0</v>
      </c>
      <c r="N118" s="57">
        <f t="shared" si="237"/>
        <v>0</v>
      </c>
      <c r="O118" s="57">
        <f t="shared" si="237"/>
        <v>510815</v>
      </c>
      <c r="P118" s="57">
        <f t="shared" si="237"/>
        <v>1887040</v>
      </c>
      <c r="Q118" s="57">
        <f t="shared" si="237"/>
        <v>0</v>
      </c>
      <c r="R118" s="57">
        <f t="shared" si="237"/>
        <v>0</v>
      </c>
      <c r="S118" s="57">
        <f t="shared" si="237"/>
        <v>1887040</v>
      </c>
      <c r="T118" s="57">
        <f t="shared" si="237"/>
        <v>100000</v>
      </c>
      <c r="U118" s="57">
        <f t="shared" si="237"/>
        <v>0</v>
      </c>
      <c r="V118" s="57">
        <f t="shared" si="237"/>
        <v>0</v>
      </c>
      <c r="W118" s="57">
        <f t="shared" si="237"/>
        <v>100000</v>
      </c>
      <c r="X118" s="57">
        <f t="shared" si="237"/>
        <v>0</v>
      </c>
      <c r="Y118" s="57">
        <f t="shared" si="237"/>
        <v>0</v>
      </c>
      <c r="Z118" s="57">
        <f t="shared" si="237"/>
        <v>0</v>
      </c>
      <c r="AA118" s="57">
        <f t="shared" si="237"/>
        <v>0</v>
      </c>
      <c r="AB118" s="57"/>
      <c r="AC118" s="57"/>
      <c r="AD118" s="57"/>
      <c r="AE118" s="57"/>
      <c r="AF118" s="55">
        <f t="shared" si="209"/>
        <v>0</v>
      </c>
      <c r="AG118" s="55"/>
      <c r="AH118" s="55"/>
      <c r="AI118" s="55">
        <f>AA118/G118*100</f>
        <v>0</v>
      </c>
    </row>
    <row r="119" spans="1:35" s="1" customFormat="1" ht="62.25" hidden="1" customHeight="1" x14ac:dyDescent="0.3">
      <c r="A119" s="61" t="s">
        <v>173</v>
      </c>
      <c r="B119" s="82" t="s">
        <v>169</v>
      </c>
      <c r="C119" s="62" t="s">
        <v>22</v>
      </c>
      <c r="D119" s="64">
        <f>SUM(E119:G119)</f>
        <v>2497855</v>
      </c>
      <c r="E119" s="64">
        <f t="shared" ref="E119" si="238">I119+M119+Q119+U119</f>
        <v>0</v>
      </c>
      <c r="F119" s="64">
        <f t="shared" ref="F119" si="239">J119+N119+R119+V119</f>
        <v>0</v>
      </c>
      <c r="G119" s="64">
        <f t="shared" ref="G119" si="240">K119+O119+S119+W119</f>
        <v>2497855</v>
      </c>
      <c r="H119" s="64">
        <f>I119++J119+K119</f>
        <v>0</v>
      </c>
      <c r="I119" s="64">
        <v>0</v>
      </c>
      <c r="J119" s="64">
        <v>0</v>
      </c>
      <c r="K119" s="64">
        <v>0</v>
      </c>
      <c r="L119" s="64">
        <f>M119++N119+O119</f>
        <v>510815</v>
      </c>
      <c r="M119" s="64">
        <v>0</v>
      </c>
      <c r="N119" s="64">
        <v>0</v>
      </c>
      <c r="O119" s="64">
        <v>510815</v>
      </c>
      <c r="P119" s="64">
        <f>Q119++R119+S119</f>
        <v>1887040</v>
      </c>
      <c r="Q119" s="64">
        <v>0</v>
      </c>
      <c r="R119" s="64">
        <v>0</v>
      </c>
      <c r="S119" s="64">
        <v>1887040</v>
      </c>
      <c r="T119" s="64">
        <f>U119++V119+W119</f>
        <v>100000</v>
      </c>
      <c r="U119" s="64">
        <v>0</v>
      </c>
      <c r="V119" s="64">
        <v>0</v>
      </c>
      <c r="W119" s="64">
        <v>100000</v>
      </c>
      <c r="X119" s="64">
        <f>Y119+AA119</f>
        <v>0</v>
      </c>
      <c r="Y119" s="64">
        <v>0</v>
      </c>
      <c r="Z119" s="64">
        <v>0</v>
      </c>
      <c r="AA119" s="64">
        <v>0</v>
      </c>
      <c r="AB119" s="64"/>
      <c r="AC119" s="64"/>
      <c r="AD119" s="64"/>
      <c r="AE119" s="64"/>
      <c r="AF119" s="63">
        <f t="shared" si="209"/>
        <v>0</v>
      </c>
      <c r="AG119" s="63"/>
      <c r="AH119" s="63"/>
      <c r="AI119" s="63">
        <f>AA119/G119*100</f>
        <v>0</v>
      </c>
    </row>
    <row r="120" spans="1:35" s="1" customFormat="1" ht="96.75" hidden="1" customHeight="1" x14ac:dyDescent="0.3">
      <c r="A120" s="56" t="s">
        <v>191</v>
      </c>
      <c r="B120" s="81" t="s">
        <v>171</v>
      </c>
      <c r="C120" s="59"/>
      <c r="D120" s="83">
        <f>SUM(D121:D122)</f>
        <v>44191000</v>
      </c>
      <c r="E120" s="83">
        <f t="shared" ref="E120:AA120" si="241">SUM(E121:E122)</f>
        <v>0</v>
      </c>
      <c r="F120" s="83">
        <f t="shared" si="241"/>
        <v>0</v>
      </c>
      <c r="G120" s="83">
        <f t="shared" si="241"/>
        <v>44191000</v>
      </c>
      <c r="H120" s="83">
        <f t="shared" si="241"/>
        <v>7672270</v>
      </c>
      <c r="I120" s="83">
        <f t="shared" si="241"/>
        <v>0</v>
      </c>
      <c r="J120" s="83">
        <f t="shared" si="241"/>
        <v>0</v>
      </c>
      <c r="K120" s="83">
        <f t="shared" si="241"/>
        <v>7672270</v>
      </c>
      <c r="L120" s="83">
        <f t="shared" si="241"/>
        <v>12674210</v>
      </c>
      <c r="M120" s="83">
        <f t="shared" si="241"/>
        <v>0</v>
      </c>
      <c r="N120" s="83">
        <f t="shared" si="241"/>
        <v>0</v>
      </c>
      <c r="O120" s="83">
        <f t="shared" si="241"/>
        <v>12674210</v>
      </c>
      <c r="P120" s="83">
        <f t="shared" si="241"/>
        <v>12978160</v>
      </c>
      <c r="Q120" s="83">
        <f t="shared" si="241"/>
        <v>0</v>
      </c>
      <c r="R120" s="83">
        <f t="shared" si="241"/>
        <v>0</v>
      </c>
      <c r="S120" s="83">
        <f t="shared" si="241"/>
        <v>12978160</v>
      </c>
      <c r="T120" s="83">
        <f t="shared" si="241"/>
        <v>10866360</v>
      </c>
      <c r="U120" s="83">
        <f t="shared" si="241"/>
        <v>0</v>
      </c>
      <c r="V120" s="83">
        <f t="shared" si="241"/>
        <v>0</v>
      </c>
      <c r="W120" s="83">
        <f t="shared" si="241"/>
        <v>10866360</v>
      </c>
      <c r="X120" s="83">
        <f t="shared" si="241"/>
        <v>3436036.69</v>
      </c>
      <c r="Y120" s="83">
        <f t="shared" si="241"/>
        <v>0</v>
      </c>
      <c r="Z120" s="83">
        <f t="shared" si="241"/>
        <v>0</v>
      </c>
      <c r="AA120" s="83">
        <f t="shared" si="241"/>
        <v>3436036.69</v>
      </c>
      <c r="AB120" s="83"/>
      <c r="AC120" s="83"/>
      <c r="AD120" s="83"/>
      <c r="AE120" s="83"/>
      <c r="AF120" s="55">
        <f t="shared" si="209"/>
        <v>7.7754218958611485</v>
      </c>
      <c r="AG120" s="55"/>
      <c r="AH120" s="55"/>
      <c r="AI120" s="55">
        <f>AA120/G120*100</f>
        <v>7.7754218958611485</v>
      </c>
    </row>
    <row r="121" spans="1:35" s="1" customFormat="1" ht="50.25" hidden="1" customHeight="1" x14ac:dyDescent="0.3">
      <c r="A121" s="98" t="s">
        <v>192</v>
      </c>
      <c r="B121" s="109" t="s">
        <v>172</v>
      </c>
      <c r="C121" s="62" t="s">
        <v>22</v>
      </c>
      <c r="D121" s="64">
        <f>SUM(E121:G121)</f>
        <v>22788400</v>
      </c>
      <c r="E121" s="64">
        <f t="shared" ref="E121:E122" si="242">I121+M121+Q121+U121</f>
        <v>0</v>
      </c>
      <c r="F121" s="64">
        <f t="shared" ref="F121:F122" si="243">J121+N121+R121+V121</f>
        <v>0</v>
      </c>
      <c r="G121" s="64">
        <f t="shared" ref="G121:G122" si="244">K121+O121+S121+W121</f>
        <v>22788400</v>
      </c>
      <c r="H121" s="64">
        <f t="shared" ref="H121:H122" si="245">I121++J121+K121</f>
        <v>3282400</v>
      </c>
      <c r="I121" s="64">
        <v>0</v>
      </c>
      <c r="J121" s="64">
        <v>0</v>
      </c>
      <c r="K121" s="64">
        <v>3282400</v>
      </c>
      <c r="L121" s="64">
        <f t="shared" ref="L121:L122" si="246">M121++N121+O121</f>
        <v>6793300</v>
      </c>
      <c r="M121" s="64">
        <v>0</v>
      </c>
      <c r="N121" s="64">
        <v>0</v>
      </c>
      <c r="O121" s="64">
        <v>6793300</v>
      </c>
      <c r="P121" s="64">
        <f t="shared" ref="P121:P122" si="247">Q121++R121+S121</f>
        <v>7164350</v>
      </c>
      <c r="Q121" s="64">
        <v>0</v>
      </c>
      <c r="R121" s="64">
        <v>0</v>
      </c>
      <c r="S121" s="64">
        <v>7164350</v>
      </c>
      <c r="T121" s="64">
        <f t="shared" ref="T121:T122" si="248">U121++V121+W121</f>
        <v>5548350</v>
      </c>
      <c r="U121" s="64">
        <v>0</v>
      </c>
      <c r="V121" s="64">
        <v>0</v>
      </c>
      <c r="W121" s="64">
        <v>5548350</v>
      </c>
      <c r="X121" s="64">
        <f>SUM(Y121:AA121)</f>
        <v>1772375.5</v>
      </c>
      <c r="Y121" s="64">
        <v>0</v>
      </c>
      <c r="Z121" s="64">
        <v>0</v>
      </c>
      <c r="AA121" s="64">
        <v>1772375.5</v>
      </c>
      <c r="AB121" s="64"/>
      <c r="AC121" s="64"/>
      <c r="AD121" s="64"/>
      <c r="AE121" s="64"/>
      <c r="AF121" s="63">
        <f t="shared" si="209"/>
        <v>7.7775337452388058</v>
      </c>
      <c r="AG121" s="63"/>
      <c r="AH121" s="63"/>
      <c r="AI121" s="63">
        <f>AA121/G121*100</f>
        <v>7.7775337452388058</v>
      </c>
    </row>
    <row r="122" spans="1:35" s="1" customFormat="1" ht="51.75" hidden="1" customHeight="1" x14ac:dyDescent="0.3">
      <c r="A122" s="113"/>
      <c r="B122" s="116"/>
      <c r="C122" s="62" t="s">
        <v>213</v>
      </c>
      <c r="D122" s="64">
        <f>SUM(E122:G122)</f>
        <v>21402600</v>
      </c>
      <c r="E122" s="64">
        <f t="shared" si="242"/>
        <v>0</v>
      </c>
      <c r="F122" s="64">
        <f t="shared" si="243"/>
        <v>0</v>
      </c>
      <c r="G122" s="64">
        <f t="shared" si="244"/>
        <v>21402600</v>
      </c>
      <c r="H122" s="64">
        <f t="shared" si="245"/>
        <v>4389870</v>
      </c>
      <c r="I122" s="64">
        <v>0</v>
      </c>
      <c r="J122" s="64">
        <v>0</v>
      </c>
      <c r="K122" s="64">
        <v>4389870</v>
      </c>
      <c r="L122" s="64">
        <f t="shared" si="246"/>
        <v>5880910</v>
      </c>
      <c r="M122" s="64">
        <v>0</v>
      </c>
      <c r="N122" s="64">
        <v>0</v>
      </c>
      <c r="O122" s="64">
        <v>5880910</v>
      </c>
      <c r="P122" s="64">
        <f t="shared" si="247"/>
        <v>5813810</v>
      </c>
      <c r="Q122" s="64">
        <v>0</v>
      </c>
      <c r="R122" s="64">
        <v>0</v>
      </c>
      <c r="S122" s="64">
        <v>5813810</v>
      </c>
      <c r="T122" s="64">
        <f t="shared" si="248"/>
        <v>5318010</v>
      </c>
      <c r="U122" s="64">
        <v>0</v>
      </c>
      <c r="V122" s="64">
        <v>0</v>
      </c>
      <c r="W122" s="64">
        <v>5318010</v>
      </c>
      <c r="X122" s="64">
        <f>SUM(Y122:AA122)</f>
        <v>1663661.19</v>
      </c>
      <c r="Y122" s="64">
        <v>0</v>
      </c>
      <c r="Z122" s="64">
        <v>0</v>
      </c>
      <c r="AA122" s="64">
        <v>1663661.19</v>
      </c>
      <c r="AB122" s="64"/>
      <c r="AC122" s="64"/>
      <c r="AD122" s="64"/>
      <c r="AE122" s="64"/>
      <c r="AF122" s="63">
        <f t="shared" si="209"/>
        <v>7.7731733060469281</v>
      </c>
      <c r="AG122" s="63"/>
      <c r="AH122" s="63"/>
      <c r="AI122" s="63">
        <f>AA122/G122*100</f>
        <v>7.7731733060469281</v>
      </c>
    </row>
    <row r="123" spans="1:35" ht="33.75" hidden="1" customHeight="1" x14ac:dyDescent="0.3">
      <c r="A123" s="110" t="s">
        <v>175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</row>
    <row r="124" spans="1:35" ht="63.75" hidden="1" customHeight="1" x14ac:dyDescent="0.3">
      <c r="A124" s="56" t="s">
        <v>82</v>
      </c>
      <c r="B124" s="103" t="s">
        <v>174</v>
      </c>
      <c r="C124" s="104"/>
      <c r="D124" s="57">
        <f>D125+D127</f>
        <v>99232800</v>
      </c>
      <c r="E124" s="57">
        <f t="shared" ref="E124:AA124" si="249">E125+E127</f>
        <v>99232800</v>
      </c>
      <c r="F124" s="57">
        <f t="shared" si="249"/>
        <v>0</v>
      </c>
      <c r="G124" s="57">
        <f t="shared" si="249"/>
        <v>0</v>
      </c>
      <c r="H124" s="57">
        <f t="shared" si="249"/>
        <v>16509620</v>
      </c>
      <c r="I124" s="57">
        <f t="shared" si="249"/>
        <v>16509620</v>
      </c>
      <c r="J124" s="57">
        <f t="shared" si="249"/>
        <v>0</v>
      </c>
      <c r="K124" s="57">
        <f t="shared" si="249"/>
        <v>0</v>
      </c>
      <c r="L124" s="57">
        <f t="shared" si="249"/>
        <v>13426650</v>
      </c>
      <c r="M124" s="57">
        <f t="shared" si="249"/>
        <v>13426650</v>
      </c>
      <c r="N124" s="57">
        <f t="shared" si="249"/>
        <v>0</v>
      </c>
      <c r="O124" s="57">
        <f t="shared" si="249"/>
        <v>0</v>
      </c>
      <c r="P124" s="57">
        <f t="shared" si="249"/>
        <v>55670950</v>
      </c>
      <c r="Q124" s="57">
        <f t="shared" si="249"/>
        <v>55670950</v>
      </c>
      <c r="R124" s="57">
        <f t="shared" si="249"/>
        <v>0</v>
      </c>
      <c r="S124" s="57">
        <f t="shared" si="249"/>
        <v>0</v>
      </c>
      <c r="T124" s="57">
        <f t="shared" si="249"/>
        <v>14108580</v>
      </c>
      <c r="U124" s="57">
        <f t="shared" si="249"/>
        <v>14108580</v>
      </c>
      <c r="V124" s="57">
        <f t="shared" si="249"/>
        <v>0</v>
      </c>
      <c r="W124" s="57">
        <f t="shared" si="249"/>
        <v>0</v>
      </c>
      <c r="X124" s="57">
        <f t="shared" si="249"/>
        <v>13104261.48</v>
      </c>
      <c r="Y124" s="57">
        <f t="shared" si="249"/>
        <v>13104261.48</v>
      </c>
      <c r="Z124" s="57">
        <f t="shared" si="249"/>
        <v>0</v>
      </c>
      <c r="AA124" s="57">
        <f t="shared" si="249"/>
        <v>0</v>
      </c>
      <c r="AB124" s="57"/>
      <c r="AC124" s="57"/>
      <c r="AD124" s="57"/>
      <c r="AE124" s="57"/>
      <c r="AF124" s="55">
        <f t="shared" ref="AF124:AG129" si="250">X124/D124*100</f>
        <v>13.205574648704864</v>
      </c>
      <c r="AG124" s="55">
        <f t="shared" si="250"/>
        <v>13.205574648704864</v>
      </c>
      <c r="AH124" s="63"/>
      <c r="AI124" s="63"/>
    </row>
    <row r="125" spans="1:35" ht="56.25" hidden="1" x14ac:dyDescent="0.3">
      <c r="A125" s="56" t="s">
        <v>83</v>
      </c>
      <c r="B125" s="84" t="s">
        <v>176</v>
      </c>
      <c r="C125" s="59"/>
      <c r="D125" s="57">
        <f>D126</f>
        <v>32088300</v>
      </c>
      <c r="E125" s="57">
        <f t="shared" ref="E125:AA125" si="251">E126</f>
        <v>32088300</v>
      </c>
      <c r="F125" s="57">
        <f t="shared" si="251"/>
        <v>0</v>
      </c>
      <c r="G125" s="57">
        <f t="shared" si="251"/>
        <v>0</v>
      </c>
      <c r="H125" s="57">
        <f t="shared" si="251"/>
        <v>10456820</v>
      </c>
      <c r="I125" s="57">
        <f t="shared" si="251"/>
        <v>10456820</v>
      </c>
      <c r="J125" s="57">
        <f t="shared" si="251"/>
        <v>0</v>
      </c>
      <c r="K125" s="57">
        <f t="shared" si="251"/>
        <v>0</v>
      </c>
      <c r="L125" s="57">
        <f t="shared" si="251"/>
        <v>7816650</v>
      </c>
      <c r="M125" s="57">
        <f t="shared" si="251"/>
        <v>7816650</v>
      </c>
      <c r="N125" s="57">
        <f t="shared" si="251"/>
        <v>0</v>
      </c>
      <c r="O125" s="57">
        <f t="shared" si="251"/>
        <v>0</v>
      </c>
      <c r="P125" s="57">
        <f t="shared" si="251"/>
        <v>6300250</v>
      </c>
      <c r="Q125" s="57">
        <f t="shared" si="251"/>
        <v>6300250</v>
      </c>
      <c r="R125" s="57">
        <f t="shared" si="251"/>
        <v>0</v>
      </c>
      <c r="S125" s="57">
        <f t="shared" si="251"/>
        <v>0</v>
      </c>
      <c r="T125" s="57">
        <f t="shared" si="251"/>
        <v>7997580</v>
      </c>
      <c r="U125" s="57">
        <f t="shared" si="251"/>
        <v>7997580</v>
      </c>
      <c r="V125" s="57">
        <f t="shared" si="251"/>
        <v>0</v>
      </c>
      <c r="W125" s="57">
        <f t="shared" si="251"/>
        <v>0</v>
      </c>
      <c r="X125" s="57">
        <f t="shared" si="251"/>
        <v>9353858.9199999999</v>
      </c>
      <c r="Y125" s="57">
        <f t="shared" si="251"/>
        <v>9353858.9199999999</v>
      </c>
      <c r="Z125" s="57">
        <f t="shared" si="251"/>
        <v>0</v>
      </c>
      <c r="AA125" s="57">
        <f t="shared" si="251"/>
        <v>0</v>
      </c>
      <c r="AB125" s="57"/>
      <c r="AC125" s="57"/>
      <c r="AD125" s="57"/>
      <c r="AE125" s="57"/>
      <c r="AF125" s="55">
        <f t="shared" si="250"/>
        <v>29.150372316389461</v>
      </c>
      <c r="AG125" s="55">
        <f t="shared" si="250"/>
        <v>29.150372316389461</v>
      </c>
      <c r="AH125" s="63"/>
      <c r="AI125" s="63"/>
    </row>
    <row r="126" spans="1:35" ht="60" hidden="1" customHeight="1" x14ac:dyDescent="0.3">
      <c r="A126" s="61" t="s">
        <v>178</v>
      </c>
      <c r="B126" s="65" t="s">
        <v>177</v>
      </c>
      <c r="C126" s="62" t="s">
        <v>179</v>
      </c>
      <c r="D126" s="64">
        <f>SUM(E126:G126)</f>
        <v>32088300</v>
      </c>
      <c r="E126" s="64">
        <v>32088300</v>
      </c>
      <c r="F126" s="64">
        <v>0</v>
      </c>
      <c r="G126" s="64">
        <v>0</v>
      </c>
      <c r="H126" s="64">
        <f>SUM(I126:K126)</f>
        <v>10456820</v>
      </c>
      <c r="I126" s="64">
        <v>10456820</v>
      </c>
      <c r="J126" s="64">
        <v>0</v>
      </c>
      <c r="K126" s="64">
        <v>0</v>
      </c>
      <c r="L126" s="64">
        <f>SUM(M126:O126)</f>
        <v>7816650</v>
      </c>
      <c r="M126" s="64">
        <v>7816650</v>
      </c>
      <c r="N126" s="64">
        <v>0</v>
      </c>
      <c r="O126" s="64">
        <v>0</v>
      </c>
      <c r="P126" s="64">
        <f>SUM(Q126:S126)</f>
        <v>6300250</v>
      </c>
      <c r="Q126" s="64">
        <v>6300250</v>
      </c>
      <c r="R126" s="64">
        <v>0</v>
      </c>
      <c r="S126" s="64">
        <v>0</v>
      </c>
      <c r="T126" s="64">
        <f>SUM(U126:W126)</f>
        <v>7997580</v>
      </c>
      <c r="U126" s="64">
        <v>7997580</v>
      </c>
      <c r="V126" s="64">
        <v>0</v>
      </c>
      <c r="W126" s="64">
        <v>0</v>
      </c>
      <c r="X126" s="63">
        <f>SUM(Y126:AA126)</f>
        <v>9353858.9199999999</v>
      </c>
      <c r="Y126" s="63">
        <v>9353858.9199999999</v>
      </c>
      <c r="Z126" s="85">
        <v>0</v>
      </c>
      <c r="AA126" s="85">
        <v>0</v>
      </c>
      <c r="AB126" s="85"/>
      <c r="AC126" s="85"/>
      <c r="AD126" s="85"/>
      <c r="AE126" s="85"/>
      <c r="AF126" s="63">
        <f t="shared" si="250"/>
        <v>29.150372316389461</v>
      </c>
      <c r="AG126" s="63">
        <f t="shared" si="250"/>
        <v>29.150372316389461</v>
      </c>
      <c r="AH126" s="63"/>
      <c r="AI126" s="63"/>
    </row>
    <row r="127" spans="1:35" ht="112.5" hidden="1" x14ac:dyDescent="0.3">
      <c r="A127" s="56" t="s">
        <v>84</v>
      </c>
      <c r="B127" s="84" t="s">
        <v>180</v>
      </c>
      <c r="C127" s="59"/>
      <c r="D127" s="57">
        <f t="shared" ref="D127:AA127" si="252">D128+D129</f>
        <v>67144500</v>
      </c>
      <c r="E127" s="57">
        <f t="shared" si="252"/>
        <v>67144500</v>
      </c>
      <c r="F127" s="57">
        <f t="shared" si="252"/>
        <v>0</v>
      </c>
      <c r="G127" s="57">
        <f t="shared" si="252"/>
        <v>0</v>
      </c>
      <c r="H127" s="57">
        <f t="shared" si="252"/>
        <v>6052800</v>
      </c>
      <c r="I127" s="57">
        <f t="shared" si="252"/>
        <v>6052800</v>
      </c>
      <c r="J127" s="57">
        <f t="shared" si="252"/>
        <v>0</v>
      </c>
      <c r="K127" s="57">
        <f t="shared" si="252"/>
        <v>0</v>
      </c>
      <c r="L127" s="57">
        <f t="shared" si="252"/>
        <v>5610000</v>
      </c>
      <c r="M127" s="57">
        <f t="shared" si="252"/>
        <v>5610000</v>
      </c>
      <c r="N127" s="57">
        <f t="shared" si="252"/>
        <v>0</v>
      </c>
      <c r="O127" s="57">
        <f t="shared" si="252"/>
        <v>0</v>
      </c>
      <c r="P127" s="57">
        <f t="shared" si="252"/>
        <v>49370700</v>
      </c>
      <c r="Q127" s="57">
        <f t="shared" si="252"/>
        <v>49370700</v>
      </c>
      <c r="R127" s="57">
        <f t="shared" si="252"/>
        <v>0</v>
      </c>
      <c r="S127" s="57">
        <f t="shared" si="252"/>
        <v>0</v>
      </c>
      <c r="T127" s="57">
        <f t="shared" si="252"/>
        <v>6111000</v>
      </c>
      <c r="U127" s="57">
        <f t="shared" si="252"/>
        <v>6111000</v>
      </c>
      <c r="V127" s="57">
        <f t="shared" si="252"/>
        <v>0</v>
      </c>
      <c r="W127" s="57">
        <f t="shared" si="252"/>
        <v>0</v>
      </c>
      <c r="X127" s="57">
        <f t="shared" si="252"/>
        <v>3750402.56</v>
      </c>
      <c r="Y127" s="57">
        <f t="shared" si="252"/>
        <v>3750402.56</v>
      </c>
      <c r="Z127" s="57">
        <f t="shared" si="252"/>
        <v>0</v>
      </c>
      <c r="AA127" s="57">
        <f t="shared" si="252"/>
        <v>0</v>
      </c>
      <c r="AB127" s="57"/>
      <c r="AC127" s="57"/>
      <c r="AD127" s="57"/>
      <c r="AE127" s="57"/>
      <c r="AF127" s="55">
        <f t="shared" si="250"/>
        <v>5.5855692722412114</v>
      </c>
      <c r="AG127" s="55">
        <f t="shared" si="250"/>
        <v>5.5855692722412114</v>
      </c>
      <c r="AH127" s="63"/>
      <c r="AI127" s="63"/>
    </row>
    <row r="128" spans="1:35" ht="51" hidden="1" customHeight="1" x14ac:dyDescent="0.3">
      <c r="A128" s="93" t="s">
        <v>182</v>
      </c>
      <c r="B128" s="106" t="s">
        <v>181</v>
      </c>
      <c r="C128" s="62" t="s">
        <v>179</v>
      </c>
      <c r="D128" s="64">
        <f>SUM(E128:G128)</f>
        <v>23389000</v>
      </c>
      <c r="E128" s="64">
        <f t="shared" ref="E128" si="253">I128+M128+Q128+U128</f>
        <v>23389000</v>
      </c>
      <c r="F128" s="64">
        <v>0</v>
      </c>
      <c r="G128" s="64">
        <v>0</v>
      </c>
      <c r="H128" s="64">
        <f t="shared" ref="H128" si="254">I128+J128+K128</f>
        <v>6052800</v>
      </c>
      <c r="I128" s="64">
        <v>6052800</v>
      </c>
      <c r="J128" s="64">
        <v>0</v>
      </c>
      <c r="K128" s="64">
        <v>0</v>
      </c>
      <c r="L128" s="64">
        <f t="shared" ref="L128" si="255">M128+N128+O128</f>
        <v>5610000</v>
      </c>
      <c r="M128" s="64">
        <v>5610000</v>
      </c>
      <c r="N128" s="64">
        <v>0</v>
      </c>
      <c r="O128" s="64">
        <v>0</v>
      </c>
      <c r="P128" s="64">
        <f t="shared" ref="P128" si="256">Q128+R128+S128</f>
        <v>5615200</v>
      </c>
      <c r="Q128" s="64">
        <v>5615200</v>
      </c>
      <c r="R128" s="64">
        <v>0</v>
      </c>
      <c r="S128" s="64">
        <v>0</v>
      </c>
      <c r="T128" s="64">
        <f t="shared" ref="T128" si="257">U128+V128+W128</f>
        <v>6111000</v>
      </c>
      <c r="U128" s="64">
        <f>5720000+391000</f>
        <v>6111000</v>
      </c>
      <c r="V128" s="64">
        <v>0</v>
      </c>
      <c r="W128" s="64">
        <v>0</v>
      </c>
      <c r="X128" s="85">
        <f t="shared" ref="X128:X129" si="258">SUM(Y128:AA128)</f>
        <v>3750402.56</v>
      </c>
      <c r="Y128" s="63">
        <v>3750402.56</v>
      </c>
      <c r="Z128" s="85">
        <v>0</v>
      </c>
      <c r="AA128" s="85">
        <v>0</v>
      </c>
      <c r="AB128" s="85"/>
      <c r="AC128" s="85"/>
      <c r="AD128" s="85"/>
      <c r="AE128" s="85"/>
      <c r="AF128" s="63">
        <f t="shared" si="250"/>
        <v>16.034899140621661</v>
      </c>
      <c r="AG128" s="63">
        <f t="shared" si="250"/>
        <v>16.034899140621661</v>
      </c>
      <c r="AH128" s="63"/>
      <c r="AI128" s="63"/>
    </row>
    <row r="129" spans="1:35" ht="81" hidden="1" customHeight="1" x14ac:dyDescent="0.3">
      <c r="A129" s="105"/>
      <c r="B129" s="97"/>
      <c r="C129" s="62" t="s">
        <v>213</v>
      </c>
      <c r="D129" s="64">
        <f>SUM(E129:G129)</f>
        <v>43755500</v>
      </c>
      <c r="E129" s="64">
        <f>I129+M129+Q129+U129</f>
        <v>43755500</v>
      </c>
      <c r="F129" s="64">
        <v>0</v>
      </c>
      <c r="G129" s="64">
        <v>0</v>
      </c>
      <c r="H129" s="64">
        <f>I129+J129+K129</f>
        <v>0</v>
      </c>
      <c r="I129" s="64">
        <v>0</v>
      </c>
      <c r="J129" s="64">
        <v>0</v>
      </c>
      <c r="K129" s="64">
        <v>0</v>
      </c>
      <c r="L129" s="64">
        <f>M129+N129+O129</f>
        <v>0</v>
      </c>
      <c r="M129" s="64">
        <v>0</v>
      </c>
      <c r="N129" s="64">
        <v>0</v>
      </c>
      <c r="O129" s="64">
        <v>0</v>
      </c>
      <c r="P129" s="64">
        <f>Q129+R129+S129</f>
        <v>43755500</v>
      </c>
      <c r="Q129" s="64">
        <v>43755500</v>
      </c>
      <c r="R129" s="64">
        <v>0</v>
      </c>
      <c r="S129" s="64">
        <v>0</v>
      </c>
      <c r="T129" s="64">
        <f>U129+V129+W129</f>
        <v>0</v>
      </c>
      <c r="U129" s="64">
        <v>0</v>
      </c>
      <c r="V129" s="64">
        <v>0</v>
      </c>
      <c r="W129" s="64">
        <v>0</v>
      </c>
      <c r="X129" s="85">
        <f t="shared" si="258"/>
        <v>0</v>
      </c>
      <c r="Y129" s="64">
        <v>0</v>
      </c>
      <c r="Z129" s="64">
        <v>0</v>
      </c>
      <c r="AA129" s="64">
        <v>0</v>
      </c>
      <c r="AB129" s="64"/>
      <c r="AC129" s="64"/>
      <c r="AD129" s="64"/>
      <c r="AE129" s="64"/>
      <c r="AF129" s="63">
        <f t="shared" si="250"/>
        <v>0</v>
      </c>
      <c r="AG129" s="63">
        <f t="shared" si="250"/>
        <v>0</v>
      </c>
      <c r="AH129" s="63"/>
      <c r="AI129" s="63"/>
    </row>
    <row r="130" spans="1:35" s="1" customFormat="1" ht="78.75" customHeight="1" x14ac:dyDescent="0.3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8"/>
      <c r="Y130" s="89"/>
      <c r="Z130" s="89"/>
      <c r="AA130" s="89"/>
      <c r="AB130" s="89"/>
      <c r="AC130" s="89"/>
      <c r="AD130" s="89"/>
      <c r="AE130" s="89"/>
      <c r="AF130" s="90"/>
      <c r="AG130" s="90"/>
      <c r="AH130" s="90"/>
      <c r="AI130" s="90"/>
    </row>
    <row r="131" spans="1:35" s="1" customFormat="1" x14ac:dyDescent="0.3">
      <c r="A131" s="86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9"/>
      <c r="Y131" s="89"/>
      <c r="Z131" s="89"/>
      <c r="AA131" s="89"/>
      <c r="AB131" s="89"/>
      <c r="AC131" s="89"/>
      <c r="AD131" s="89"/>
      <c r="AE131" s="89"/>
      <c r="AF131" s="90"/>
      <c r="AG131" s="90"/>
      <c r="AH131" s="90"/>
      <c r="AI131" s="90"/>
    </row>
    <row r="132" spans="1:35" s="1" customFormat="1" x14ac:dyDescent="0.3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9"/>
      <c r="Y132" s="89"/>
      <c r="Z132" s="89"/>
      <c r="AA132" s="89"/>
      <c r="AB132" s="89"/>
      <c r="AC132" s="89"/>
      <c r="AD132" s="89"/>
      <c r="AE132" s="89"/>
      <c r="AF132" s="90"/>
      <c r="AG132" s="90"/>
      <c r="AH132" s="90"/>
      <c r="AI132" s="90"/>
    </row>
    <row r="133" spans="1:35" s="1" customFormat="1" x14ac:dyDescent="0.3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9"/>
      <c r="Y133" s="89"/>
      <c r="Z133" s="89"/>
      <c r="AA133" s="89"/>
      <c r="AB133" s="89"/>
      <c r="AC133" s="89"/>
      <c r="AD133" s="89"/>
      <c r="AE133" s="89"/>
      <c r="AF133" s="90"/>
      <c r="AG133" s="90"/>
      <c r="AH133" s="90"/>
      <c r="AI133" s="90"/>
    </row>
    <row r="134" spans="1:35" s="1" customFormat="1" x14ac:dyDescent="0.3">
      <c r="A134" s="86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9"/>
      <c r="Y134" s="89"/>
      <c r="Z134" s="89"/>
      <c r="AA134" s="89"/>
      <c r="AB134" s="89"/>
      <c r="AC134" s="89"/>
      <c r="AD134" s="89"/>
      <c r="AE134" s="89"/>
      <c r="AF134" s="90"/>
      <c r="AG134" s="90"/>
      <c r="AH134" s="90"/>
      <c r="AI134" s="90"/>
    </row>
    <row r="135" spans="1:35" s="1" customFormat="1" x14ac:dyDescent="0.3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9"/>
      <c r="Y135" s="89"/>
      <c r="Z135" s="89"/>
      <c r="AA135" s="89"/>
      <c r="AB135" s="89"/>
      <c r="AC135" s="89"/>
      <c r="AD135" s="89"/>
      <c r="AE135" s="89"/>
      <c r="AF135" s="90"/>
      <c r="AG135" s="90"/>
      <c r="AH135" s="90"/>
      <c r="AI135" s="90"/>
    </row>
    <row r="136" spans="1:35" s="1" customFormat="1" x14ac:dyDescent="0.3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9"/>
      <c r="Y136" s="89"/>
      <c r="Z136" s="89"/>
      <c r="AA136" s="89"/>
      <c r="AB136" s="89"/>
      <c r="AC136" s="89"/>
      <c r="AD136" s="89"/>
      <c r="AE136" s="89"/>
      <c r="AF136" s="90"/>
      <c r="AG136" s="90"/>
      <c r="AH136" s="90"/>
      <c r="AI136" s="90"/>
    </row>
    <row r="137" spans="1:35" s="1" customFormat="1" x14ac:dyDescent="0.3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9"/>
      <c r="Y137" s="89"/>
      <c r="Z137" s="89"/>
      <c r="AA137" s="89"/>
      <c r="AB137" s="89"/>
      <c r="AC137" s="89"/>
      <c r="AD137" s="89"/>
      <c r="AE137" s="89"/>
      <c r="AF137" s="90"/>
      <c r="AG137" s="90"/>
      <c r="AH137" s="90"/>
      <c r="AI137" s="90"/>
    </row>
    <row r="138" spans="1:35" s="1" customFormat="1" x14ac:dyDescent="0.3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9"/>
      <c r="Y138" s="89"/>
      <c r="Z138" s="89"/>
      <c r="AA138" s="89"/>
      <c r="AB138" s="89"/>
      <c r="AC138" s="89"/>
      <c r="AD138" s="89"/>
      <c r="AE138" s="89"/>
      <c r="AF138" s="90"/>
      <c r="AG138" s="90"/>
      <c r="AH138" s="90"/>
      <c r="AI138" s="90"/>
    </row>
    <row r="139" spans="1:35" s="1" customFormat="1" x14ac:dyDescent="0.3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9"/>
      <c r="Y139" s="89"/>
      <c r="Z139" s="89"/>
      <c r="AA139" s="89"/>
      <c r="AB139" s="89"/>
      <c r="AC139" s="89"/>
      <c r="AD139" s="89"/>
      <c r="AE139" s="89"/>
      <c r="AF139" s="90"/>
      <c r="AG139" s="90"/>
      <c r="AH139" s="90"/>
      <c r="AI139" s="90"/>
    </row>
    <row r="140" spans="1:35" s="1" customFormat="1" x14ac:dyDescent="0.3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9"/>
      <c r="Y140" s="89"/>
      <c r="Z140" s="89"/>
      <c r="AA140" s="89"/>
      <c r="AB140" s="89"/>
      <c r="AC140" s="89"/>
      <c r="AD140" s="89"/>
      <c r="AE140" s="89"/>
      <c r="AF140" s="90"/>
      <c r="AG140" s="90"/>
      <c r="AH140" s="90"/>
      <c r="AI140" s="90"/>
    </row>
    <row r="141" spans="1:35" s="1" customFormat="1" x14ac:dyDescent="0.3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9"/>
      <c r="Y141" s="89"/>
      <c r="Z141" s="89"/>
      <c r="AA141" s="89"/>
      <c r="AB141" s="89"/>
      <c r="AC141" s="89"/>
      <c r="AD141" s="89"/>
      <c r="AE141" s="89"/>
      <c r="AF141" s="90"/>
      <c r="AG141" s="90"/>
      <c r="AH141" s="90"/>
      <c r="AI141" s="90"/>
    </row>
    <row r="142" spans="1:35" s="1" customFormat="1" x14ac:dyDescent="0.3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9"/>
      <c r="Y142" s="89"/>
      <c r="Z142" s="89"/>
      <c r="AA142" s="89"/>
      <c r="AB142" s="89"/>
      <c r="AC142" s="89"/>
      <c r="AD142" s="89"/>
      <c r="AE142" s="89"/>
      <c r="AF142" s="90"/>
      <c r="AG142" s="90"/>
      <c r="AH142" s="90"/>
      <c r="AI142" s="90"/>
    </row>
    <row r="143" spans="1:35" s="1" customFormat="1" x14ac:dyDescent="0.3">
      <c r="A143" s="86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9"/>
      <c r="Y143" s="89"/>
      <c r="Z143" s="89"/>
      <c r="AA143" s="89"/>
      <c r="AB143" s="89"/>
      <c r="AC143" s="89"/>
      <c r="AD143" s="89"/>
      <c r="AE143" s="89"/>
      <c r="AF143" s="90"/>
      <c r="AG143" s="90"/>
      <c r="AH143" s="90"/>
      <c r="AI143" s="90"/>
    </row>
    <row r="144" spans="1:35" s="1" customFormat="1" x14ac:dyDescent="0.3">
      <c r="A144" s="3"/>
      <c r="X144" s="20"/>
      <c r="Y144" s="20"/>
      <c r="Z144" s="20"/>
      <c r="AA144" s="20"/>
      <c r="AB144" s="20"/>
      <c r="AC144" s="20"/>
      <c r="AD144" s="20"/>
      <c r="AE144" s="20"/>
      <c r="AF144" s="21"/>
      <c r="AG144" s="21"/>
      <c r="AH144" s="21"/>
      <c r="AI144" s="21"/>
    </row>
    <row r="145" spans="1:35" s="1" customFormat="1" x14ac:dyDescent="0.3">
      <c r="A145" s="3"/>
      <c r="X145" s="20"/>
      <c r="Y145" s="20"/>
      <c r="Z145" s="20"/>
      <c r="AA145" s="20"/>
      <c r="AB145" s="20"/>
      <c r="AC145" s="20"/>
      <c r="AD145" s="20"/>
      <c r="AE145" s="20"/>
      <c r="AF145" s="21"/>
      <c r="AG145" s="21"/>
      <c r="AH145" s="21"/>
      <c r="AI145" s="21"/>
    </row>
    <row r="146" spans="1:35" s="1" customFormat="1" x14ac:dyDescent="0.3">
      <c r="A146" s="3"/>
      <c r="X146" s="20"/>
      <c r="Y146" s="20"/>
      <c r="Z146" s="20"/>
      <c r="AA146" s="20"/>
      <c r="AB146" s="20"/>
      <c r="AC146" s="20"/>
      <c r="AD146" s="20"/>
      <c r="AE146" s="20"/>
      <c r="AF146" s="21"/>
      <c r="AG146" s="21"/>
      <c r="AH146" s="21"/>
      <c r="AI146" s="21"/>
    </row>
    <row r="147" spans="1:35" s="1" customFormat="1" x14ac:dyDescent="0.3">
      <c r="A147" s="3"/>
      <c r="X147" s="20"/>
      <c r="Y147" s="20"/>
      <c r="Z147" s="20"/>
      <c r="AA147" s="20"/>
      <c r="AB147" s="20"/>
      <c r="AC147" s="20"/>
      <c r="AD147" s="20"/>
      <c r="AE147" s="20"/>
      <c r="AF147" s="21"/>
      <c r="AG147" s="21"/>
      <c r="AH147" s="21"/>
      <c r="AI147" s="21"/>
    </row>
    <row r="148" spans="1:35" s="1" customFormat="1" x14ac:dyDescent="0.3">
      <c r="A148" s="3"/>
      <c r="X148" s="20"/>
      <c r="Y148" s="20"/>
      <c r="Z148" s="20"/>
      <c r="AA148" s="20"/>
      <c r="AB148" s="20"/>
      <c r="AC148" s="20"/>
      <c r="AD148" s="20"/>
      <c r="AE148" s="20"/>
      <c r="AF148" s="21"/>
      <c r="AG148" s="21"/>
      <c r="AH148" s="21"/>
      <c r="AI148" s="21"/>
    </row>
    <row r="149" spans="1:35" s="1" customFormat="1" x14ac:dyDescent="0.3">
      <c r="A149" s="3"/>
      <c r="X149" s="20"/>
      <c r="Y149" s="20"/>
      <c r="Z149" s="20"/>
      <c r="AA149" s="20"/>
      <c r="AB149" s="20"/>
      <c r="AC149" s="20"/>
      <c r="AD149" s="20"/>
      <c r="AE149" s="20"/>
      <c r="AF149" s="21"/>
      <c r="AG149" s="21"/>
      <c r="AH149" s="21"/>
      <c r="AI149" s="21"/>
    </row>
    <row r="150" spans="1:35" s="1" customFormat="1" x14ac:dyDescent="0.3">
      <c r="A150" s="3"/>
      <c r="X150" s="20"/>
      <c r="Y150" s="20"/>
      <c r="Z150" s="20"/>
      <c r="AA150" s="20"/>
      <c r="AB150" s="20"/>
      <c r="AC150" s="20"/>
      <c r="AD150" s="20"/>
      <c r="AE150" s="20"/>
      <c r="AF150" s="21"/>
      <c r="AG150" s="21"/>
      <c r="AH150" s="21"/>
      <c r="AI150" s="21"/>
    </row>
    <row r="151" spans="1:35" s="1" customFormat="1" x14ac:dyDescent="0.3">
      <c r="A151" s="3"/>
      <c r="X151" s="20"/>
      <c r="Y151" s="20"/>
      <c r="Z151" s="20"/>
      <c r="AA151" s="20"/>
      <c r="AB151" s="20"/>
      <c r="AC151" s="20"/>
      <c r="AD151" s="20"/>
      <c r="AE151" s="20"/>
      <c r="AF151" s="21"/>
      <c r="AG151" s="21"/>
      <c r="AH151" s="21"/>
      <c r="AI151" s="21"/>
    </row>
    <row r="152" spans="1:35" s="1" customFormat="1" x14ac:dyDescent="0.3">
      <c r="A152" s="3"/>
      <c r="X152" s="20"/>
      <c r="Y152" s="20"/>
      <c r="Z152" s="20"/>
      <c r="AA152" s="20"/>
      <c r="AB152" s="20"/>
      <c r="AC152" s="20"/>
      <c r="AD152" s="20"/>
      <c r="AE152" s="20"/>
      <c r="AF152" s="21"/>
      <c r="AG152" s="21"/>
      <c r="AH152" s="21"/>
      <c r="AI152" s="21"/>
    </row>
    <row r="153" spans="1:35" s="1" customFormat="1" x14ac:dyDescent="0.3">
      <c r="A153" s="3"/>
      <c r="X153" s="20"/>
      <c r="Y153" s="20"/>
      <c r="Z153" s="20"/>
      <c r="AA153" s="20"/>
      <c r="AB153" s="20"/>
      <c r="AC153" s="20"/>
      <c r="AD153" s="20"/>
      <c r="AE153" s="20"/>
      <c r="AF153" s="21"/>
      <c r="AG153" s="21"/>
      <c r="AH153" s="21"/>
      <c r="AI153" s="21"/>
    </row>
    <row r="154" spans="1:35" s="1" customFormat="1" x14ac:dyDescent="0.3">
      <c r="A154" s="3"/>
      <c r="X154" s="20"/>
      <c r="Y154" s="20"/>
      <c r="Z154" s="20"/>
      <c r="AA154" s="20"/>
      <c r="AB154" s="20"/>
      <c r="AC154" s="20"/>
      <c r="AD154" s="20"/>
      <c r="AE154" s="20"/>
      <c r="AF154" s="21"/>
      <c r="AG154" s="21"/>
      <c r="AH154" s="21"/>
      <c r="AI154" s="21"/>
    </row>
    <row r="155" spans="1:35" s="1" customFormat="1" x14ac:dyDescent="0.3">
      <c r="A155" s="3"/>
      <c r="X155" s="20"/>
      <c r="Y155" s="20"/>
      <c r="Z155" s="20"/>
      <c r="AA155" s="20"/>
      <c r="AB155" s="20"/>
      <c r="AC155" s="20"/>
      <c r="AD155" s="20"/>
      <c r="AE155" s="20"/>
      <c r="AF155" s="21"/>
      <c r="AG155" s="21"/>
      <c r="AH155" s="21"/>
      <c r="AI155" s="21"/>
    </row>
    <row r="156" spans="1:35" s="1" customFormat="1" x14ac:dyDescent="0.3">
      <c r="A156" s="3"/>
      <c r="X156" s="20"/>
      <c r="Y156" s="20"/>
      <c r="Z156" s="20"/>
      <c r="AA156" s="20"/>
      <c r="AB156" s="20"/>
      <c r="AC156" s="20"/>
      <c r="AD156" s="20"/>
      <c r="AE156" s="20"/>
      <c r="AF156" s="21"/>
      <c r="AG156" s="21"/>
      <c r="AH156" s="21"/>
      <c r="AI156" s="21"/>
    </row>
    <row r="157" spans="1:35" s="1" customFormat="1" x14ac:dyDescent="0.3">
      <c r="A157" s="3"/>
      <c r="X157" s="20"/>
      <c r="Y157" s="20"/>
      <c r="Z157" s="20"/>
      <c r="AA157" s="20"/>
      <c r="AB157" s="20"/>
      <c r="AC157" s="20"/>
      <c r="AD157" s="20"/>
      <c r="AE157" s="20"/>
      <c r="AF157" s="21"/>
      <c r="AG157" s="21"/>
      <c r="AH157" s="21"/>
      <c r="AI157" s="21"/>
    </row>
    <row r="158" spans="1:35" s="1" customFormat="1" x14ac:dyDescent="0.3">
      <c r="A158" s="3"/>
      <c r="X158" s="20"/>
      <c r="Y158" s="20"/>
      <c r="Z158" s="20"/>
      <c r="AA158" s="20"/>
      <c r="AB158" s="20"/>
      <c r="AC158" s="20"/>
      <c r="AD158" s="20"/>
      <c r="AE158" s="20"/>
      <c r="AF158" s="21"/>
      <c r="AG158" s="21"/>
      <c r="AH158" s="21"/>
      <c r="AI158" s="21"/>
    </row>
    <row r="159" spans="1:35" s="1" customFormat="1" x14ac:dyDescent="0.3">
      <c r="A159" s="3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1"/>
      <c r="AI159" s="21"/>
    </row>
    <row r="160" spans="1:35" s="1" customFormat="1" x14ac:dyDescent="0.3">
      <c r="A160" s="3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1"/>
      <c r="AI160" s="21"/>
    </row>
    <row r="161" spans="1:35" s="1" customFormat="1" x14ac:dyDescent="0.3">
      <c r="A161" s="3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1"/>
      <c r="AI161" s="21"/>
    </row>
    <row r="162" spans="1:35" s="1" customFormat="1" x14ac:dyDescent="0.3">
      <c r="A162" s="3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1"/>
      <c r="AI162" s="21"/>
    </row>
    <row r="163" spans="1:35" s="1" customFormat="1" x14ac:dyDescent="0.3">
      <c r="A163" s="3"/>
      <c r="X163" s="20"/>
      <c r="Y163" s="20"/>
      <c r="Z163" s="20"/>
      <c r="AA163" s="20"/>
      <c r="AB163" s="20"/>
      <c r="AC163" s="20"/>
      <c r="AD163" s="20"/>
      <c r="AE163" s="20"/>
      <c r="AF163" s="21"/>
      <c r="AG163" s="21"/>
      <c r="AH163" s="21"/>
      <c r="AI163" s="21"/>
    </row>
    <row r="164" spans="1:35" s="1" customFormat="1" x14ac:dyDescent="0.3">
      <c r="A164" s="3"/>
      <c r="X164" s="20"/>
      <c r="Y164" s="20"/>
      <c r="Z164" s="20"/>
      <c r="AA164" s="20"/>
      <c r="AB164" s="20"/>
      <c r="AC164" s="20"/>
      <c r="AD164" s="20"/>
      <c r="AE164" s="20"/>
      <c r="AF164" s="21"/>
      <c r="AG164" s="21"/>
      <c r="AH164" s="21"/>
      <c r="AI164" s="21"/>
    </row>
    <row r="165" spans="1:35" s="1" customFormat="1" x14ac:dyDescent="0.3">
      <c r="A165" s="3"/>
      <c r="X165" s="20"/>
      <c r="Y165" s="20"/>
      <c r="Z165" s="20"/>
      <c r="AA165" s="20"/>
      <c r="AB165" s="20"/>
      <c r="AC165" s="20"/>
      <c r="AD165" s="20"/>
      <c r="AE165" s="20"/>
      <c r="AF165" s="21"/>
      <c r="AG165" s="21"/>
      <c r="AH165" s="21"/>
      <c r="AI165" s="21"/>
    </row>
    <row r="166" spans="1:35" s="1" customFormat="1" x14ac:dyDescent="0.3">
      <c r="A166" s="3"/>
      <c r="X166" s="20"/>
      <c r="Y166" s="20"/>
      <c r="Z166" s="20"/>
      <c r="AA166" s="20"/>
      <c r="AB166" s="20"/>
      <c r="AC166" s="20"/>
      <c r="AD166" s="20"/>
      <c r="AE166" s="20"/>
      <c r="AF166" s="21"/>
      <c r="AG166" s="21"/>
      <c r="AH166" s="21"/>
      <c r="AI166" s="21"/>
    </row>
    <row r="167" spans="1:35" s="1" customFormat="1" x14ac:dyDescent="0.3">
      <c r="A167" s="3"/>
      <c r="X167" s="20"/>
      <c r="Y167" s="20"/>
      <c r="Z167" s="20"/>
      <c r="AA167" s="20"/>
      <c r="AB167" s="20"/>
      <c r="AC167" s="20"/>
      <c r="AD167" s="20"/>
      <c r="AE167" s="20"/>
      <c r="AF167" s="21"/>
      <c r="AG167" s="21"/>
      <c r="AH167" s="21"/>
      <c r="AI167" s="21"/>
    </row>
    <row r="168" spans="1:35" s="1" customFormat="1" x14ac:dyDescent="0.3">
      <c r="A168" s="3"/>
      <c r="X168" s="20"/>
      <c r="Y168" s="20"/>
      <c r="Z168" s="20"/>
      <c r="AA168" s="20"/>
      <c r="AB168" s="20"/>
      <c r="AC168" s="20"/>
      <c r="AD168" s="20"/>
      <c r="AE168" s="20"/>
      <c r="AF168" s="21"/>
      <c r="AG168" s="21"/>
      <c r="AH168" s="21"/>
      <c r="AI168" s="21"/>
    </row>
    <row r="169" spans="1:35" s="1" customFormat="1" x14ac:dyDescent="0.3">
      <c r="A169" s="3"/>
      <c r="X169" s="20"/>
      <c r="Y169" s="20"/>
      <c r="Z169" s="20"/>
      <c r="AA169" s="20"/>
      <c r="AB169" s="20"/>
      <c r="AC169" s="20"/>
      <c r="AD169" s="20"/>
      <c r="AE169" s="20"/>
      <c r="AF169" s="21"/>
      <c r="AG169" s="21"/>
      <c r="AH169" s="21"/>
      <c r="AI169" s="21"/>
    </row>
    <row r="170" spans="1:35" s="1" customFormat="1" x14ac:dyDescent="0.3">
      <c r="A170" s="3"/>
      <c r="X170" s="20"/>
      <c r="Y170" s="20"/>
      <c r="Z170" s="20"/>
      <c r="AA170" s="20"/>
      <c r="AB170" s="20"/>
      <c r="AC170" s="20"/>
      <c r="AD170" s="20"/>
      <c r="AE170" s="20"/>
      <c r="AF170" s="21"/>
      <c r="AG170" s="21"/>
      <c r="AH170" s="21"/>
      <c r="AI170" s="21"/>
    </row>
    <row r="171" spans="1:35" s="1" customFormat="1" x14ac:dyDescent="0.3">
      <c r="A171" s="3"/>
      <c r="X171" s="20"/>
      <c r="Y171" s="20"/>
      <c r="Z171" s="20"/>
      <c r="AA171" s="20"/>
      <c r="AB171" s="20"/>
      <c r="AC171" s="20"/>
      <c r="AD171" s="20"/>
      <c r="AE171" s="20"/>
      <c r="AF171" s="21"/>
      <c r="AG171" s="21"/>
      <c r="AH171" s="21"/>
      <c r="AI171" s="21"/>
    </row>
    <row r="172" spans="1:35" s="1" customFormat="1" x14ac:dyDescent="0.3">
      <c r="A172" s="3"/>
      <c r="X172" s="20"/>
      <c r="Y172" s="20"/>
      <c r="Z172" s="20"/>
      <c r="AA172" s="20"/>
      <c r="AB172" s="20"/>
      <c r="AC172" s="20"/>
      <c r="AD172" s="20"/>
      <c r="AE172" s="20"/>
      <c r="AF172" s="21"/>
      <c r="AG172" s="21"/>
      <c r="AH172" s="21"/>
      <c r="AI172" s="21"/>
    </row>
    <row r="173" spans="1:35" s="1" customFormat="1" x14ac:dyDescent="0.3">
      <c r="A173" s="3"/>
      <c r="X173" s="20"/>
      <c r="Y173" s="20"/>
      <c r="Z173" s="20"/>
      <c r="AA173" s="20"/>
      <c r="AB173" s="20"/>
      <c r="AC173" s="20"/>
      <c r="AD173" s="20"/>
      <c r="AE173" s="20"/>
      <c r="AF173" s="21"/>
      <c r="AG173" s="21"/>
      <c r="AH173" s="21"/>
      <c r="AI173" s="21"/>
    </row>
    <row r="174" spans="1:35" s="1" customFormat="1" x14ac:dyDescent="0.3">
      <c r="A174" s="3"/>
      <c r="X174" s="20"/>
      <c r="Y174" s="20"/>
      <c r="Z174" s="20"/>
      <c r="AA174" s="20"/>
      <c r="AB174" s="20"/>
      <c r="AC174" s="20"/>
      <c r="AD174" s="20"/>
      <c r="AE174" s="20"/>
      <c r="AF174" s="21"/>
      <c r="AG174" s="21"/>
      <c r="AH174" s="21"/>
      <c r="AI174" s="21"/>
    </row>
    <row r="175" spans="1:35" s="1" customFormat="1" x14ac:dyDescent="0.3">
      <c r="A175" s="3"/>
      <c r="X175" s="20"/>
      <c r="Y175" s="20"/>
      <c r="Z175" s="20"/>
      <c r="AA175" s="20"/>
      <c r="AB175" s="20"/>
      <c r="AC175" s="20"/>
      <c r="AD175" s="20"/>
      <c r="AE175" s="20"/>
      <c r="AF175" s="21"/>
      <c r="AG175" s="21"/>
      <c r="AH175" s="21"/>
      <c r="AI175" s="21"/>
    </row>
    <row r="176" spans="1:35" s="1" customFormat="1" x14ac:dyDescent="0.3">
      <c r="A176" s="3"/>
      <c r="X176" s="20"/>
      <c r="Y176" s="20"/>
      <c r="Z176" s="20"/>
      <c r="AA176" s="20"/>
      <c r="AB176" s="20"/>
      <c r="AC176" s="20"/>
      <c r="AD176" s="20"/>
      <c r="AE176" s="20"/>
      <c r="AF176" s="21"/>
      <c r="AG176" s="21"/>
      <c r="AH176" s="21"/>
      <c r="AI176" s="21"/>
    </row>
    <row r="177" spans="1:35" s="1" customFormat="1" x14ac:dyDescent="0.3">
      <c r="A177" s="3"/>
      <c r="X177" s="20"/>
      <c r="Y177" s="20"/>
      <c r="Z177" s="20"/>
      <c r="AA177" s="20"/>
      <c r="AB177" s="20"/>
      <c r="AC177" s="20"/>
      <c r="AD177" s="20"/>
      <c r="AE177" s="20"/>
      <c r="AF177" s="21"/>
      <c r="AG177" s="21"/>
      <c r="AH177" s="21"/>
      <c r="AI177" s="21"/>
    </row>
    <row r="178" spans="1:35" s="1" customFormat="1" x14ac:dyDescent="0.3">
      <c r="A178" s="3"/>
      <c r="X178" s="20"/>
      <c r="Y178" s="20"/>
      <c r="Z178" s="20"/>
      <c r="AA178" s="20"/>
      <c r="AB178" s="20"/>
      <c r="AC178" s="20"/>
      <c r="AD178" s="20"/>
      <c r="AE178" s="20"/>
      <c r="AF178" s="21"/>
      <c r="AG178" s="21"/>
      <c r="AH178" s="21"/>
      <c r="AI178" s="21"/>
    </row>
    <row r="179" spans="1:35" s="1" customFormat="1" x14ac:dyDescent="0.3">
      <c r="A179" s="3"/>
      <c r="X179" s="20"/>
      <c r="Y179" s="20"/>
      <c r="Z179" s="20"/>
      <c r="AA179" s="20"/>
      <c r="AB179" s="20"/>
      <c r="AC179" s="20"/>
      <c r="AD179" s="20"/>
      <c r="AE179" s="20"/>
      <c r="AF179" s="21"/>
      <c r="AG179" s="21"/>
      <c r="AH179" s="21"/>
      <c r="AI179" s="21"/>
    </row>
    <row r="180" spans="1:35" s="1" customFormat="1" x14ac:dyDescent="0.3">
      <c r="A180" s="3"/>
      <c r="X180" s="20"/>
      <c r="Y180" s="20"/>
      <c r="Z180" s="20"/>
      <c r="AA180" s="20"/>
      <c r="AB180" s="20"/>
      <c r="AC180" s="20"/>
      <c r="AD180" s="20"/>
      <c r="AE180" s="20"/>
      <c r="AF180" s="21"/>
      <c r="AG180" s="21"/>
      <c r="AH180" s="21"/>
      <c r="AI180" s="21"/>
    </row>
    <row r="181" spans="1:35" s="1" customFormat="1" x14ac:dyDescent="0.3">
      <c r="A181" s="3"/>
      <c r="X181" s="20"/>
      <c r="Y181" s="20"/>
      <c r="Z181" s="20"/>
      <c r="AA181" s="20"/>
      <c r="AB181" s="20"/>
      <c r="AC181" s="20"/>
      <c r="AD181" s="20"/>
      <c r="AE181" s="20"/>
      <c r="AF181" s="21"/>
      <c r="AG181" s="21"/>
      <c r="AH181" s="21"/>
      <c r="AI181" s="21"/>
    </row>
    <row r="182" spans="1:35" s="1" customFormat="1" x14ac:dyDescent="0.3">
      <c r="A182" s="3"/>
      <c r="X182" s="20"/>
      <c r="Y182" s="20"/>
      <c r="Z182" s="20"/>
      <c r="AA182" s="20"/>
      <c r="AB182" s="20"/>
      <c r="AC182" s="20"/>
      <c r="AD182" s="20"/>
      <c r="AE182" s="20"/>
      <c r="AF182" s="21"/>
      <c r="AG182" s="21"/>
      <c r="AH182" s="21"/>
      <c r="AI182" s="21"/>
    </row>
    <row r="183" spans="1:35" s="1" customFormat="1" x14ac:dyDescent="0.3">
      <c r="A183" s="3"/>
      <c r="X183" s="20"/>
      <c r="Y183" s="20"/>
      <c r="Z183" s="20"/>
      <c r="AA183" s="20"/>
      <c r="AB183" s="20"/>
      <c r="AC183" s="20"/>
      <c r="AD183" s="20"/>
      <c r="AE183" s="20"/>
      <c r="AF183" s="21"/>
      <c r="AG183" s="21"/>
      <c r="AH183" s="21"/>
      <c r="AI183" s="21"/>
    </row>
    <row r="184" spans="1:35" s="1" customFormat="1" x14ac:dyDescent="0.3">
      <c r="A184" s="3"/>
      <c r="X184" s="20"/>
      <c r="Y184" s="20"/>
      <c r="Z184" s="20"/>
      <c r="AA184" s="20"/>
      <c r="AB184" s="20"/>
      <c r="AC184" s="20"/>
      <c r="AD184" s="20"/>
      <c r="AE184" s="20"/>
      <c r="AF184" s="21"/>
      <c r="AG184" s="21"/>
      <c r="AH184" s="21"/>
      <c r="AI184" s="21"/>
    </row>
    <row r="185" spans="1:35" s="1" customFormat="1" x14ac:dyDescent="0.3">
      <c r="A185" s="3"/>
      <c r="X185" s="20"/>
      <c r="Y185" s="20"/>
      <c r="Z185" s="20"/>
      <c r="AA185" s="20"/>
      <c r="AB185" s="20"/>
      <c r="AC185" s="20"/>
      <c r="AD185" s="20"/>
      <c r="AE185" s="20"/>
      <c r="AF185" s="21"/>
      <c r="AG185" s="21"/>
      <c r="AH185" s="21"/>
      <c r="AI185" s="21"/>
    </row>
    <row r="186" spans="1:35" s="1" customFormat="1" x14ac:dyDescent="0.3">
      <c r="A186" s="3"/>
      <c r="X186" s="20"/>
      <c r="Y186" s="20"/>
      <c r="Z186" s="20"/>
      <c r="AA186" s="20"/>
      <c r="AB186" s="20"/>
      <c r="AC186" s="20"/>
      <c r="AD186" s="20"/>
      <c r="AE186" s="20"/>
      <c r="AF186" s="21"/>
      <c r="AG186" s="21"/>
      <c r="AH186" s="21"/>
      <c r="AI186" s="21"/>
    </row>
    <row r="187" spans="1:35" s="1" customFormat="1" x14ac:dyDescent="0.3">
      <c r="A187" s="3"/>
      <c r="X187" s="20"/>
      <c r="Y187" s="20"/>
      <c r="Z187" s="20"/>
      <c r="AA187" s="20"/>
      <c r="AB187" s="20"/>
      <c r="AC187" s="20"/>
      <c r="AD187" s="20"/>
      <c r="AE187" s="20"/>
      <c r="AF187" s="21"/>
      <c r="AG187" s="21"/>
      <c r="AH187" s="21"/>
      <c r="AI187" s="21"/>
    </row>
    <row r="188" spans="1:35" s="1" customFormat="1" x14ac:dyDescent="0.3">
      <c r="A188" s="3"/>
      <c r="X188" s="20"/>
      <c r="Y188" s="20"/>
      <c r="Z188" s="20"/>
      <c r="AA188" s="20"/>
      <c r="AB188" s="20"/>
      <c r="AC188" s="20"/>
      <c r="AD188" s="20"/>
      <c r="AE188" s="20"/>
      <c r="AF188" s="21"/>
      <c r="AG188" s="21"/>
      <c r="AH188" s="21"/>
      <c r="AI188" s="21"/>
    </row>
    <row r="189" spans="1:35" s="1" customFormat="1" x14ac:dyDescent="0.3">
      <c r="A189" s="3"/>
      <c r="X189" s="20"/>
      <c r="Y189" s="20"/>
      <c r="Z189" s="20"/>
      <c r="AA189" s="20"/>
      <c r="AB189" s="20"/>
      <c r="AC189" s="20"/>
      <c r="AD189" s="20"/>
      <c r="AE189" s="20"/>
      <c r="AF189" s="21"/>
      <c r="AG189" s="21"/>
      <c r="AH189" s="21"/>
      <c r="AI189" s="21"/>
    </row>
    <row r="190" spans="1:35" s="1" customFormat="1" x14ac:dyDescent="0.3">
      <c r="A190" s="3"/>
      <c r="X190" s="20"/>
      <c r="Y190" s="20"/>
      <c r="Z190" s="20"/>
      <c r="AA190" s="20"/>
      <c r="AB190" s="20"/>
      <c r="AC190" s="20"/>
      <c r="AD190" s="20"/>
      <c r="AE190" s="20"/>
      <c r="AF190" s="21"/>
      <c r="AG190" s="21"/>
      <c r="AH190" s="21"/>
      <c r="AI190" s="21"/>
    </row>
    <row r="191" spans="1:35" s="1" customFormat="1" x14ac:dyDescent="0.3">
      <c r="A191" s="3"/>
      <c r="X191" s="20"/>
      <c r="Y191" s="20"/>
      <c r="Z191" s="20"/>
      <c r="AA191" s="20"/>
      <c r="AB191" s="20"/>
      <c r="AC191" s="20"/>
      <c r="AD191" s="20"/>
      <c r="AE191" s="20"/>
      <c r="AF191" s="21"/>
      <c r="AG191" s="21"/>
      <c r="AH191" s="21"/>
      <c r="AI191" s="21"/>
    </row>
    <row r="192" spans="1:35" s="1" customFormat="1" x14ac:dyDescent="0.3">
      <c r="A192" s="3"/>
      <c r="X192" s="20"/>
      <c r="Y192" s="20"/>
      <c r="Z192" s="20"/>
      <c r="AA192" s="20"/>
      <c r="AB192" s="20"/>
      <c r="AC192" s="20"/>
      <c r="AD192" s="20"/>
      <c r="AE192" s="20"/>
      <c r="AF192" s="21"/>
      <c r="AG192" s="21"/>
      <c r="AH192" s="21"/>
      <c r="AI192" s="21"/>
    </row>
    <row r="193" spans="1:35" s="1" customFormat="1" x14ac:dyDescent="0.3">
      <c r="A193" s="3"/>
      <c r="X193" s="20"/>
      <c r="Y193" s="20"/>
      <c r="Z193" s="20"/>
      <c r="AA193" s="20"/>
      <c r="AB193" s="20"/>
      <c r="AC193" s="20"/>
      <c r="AD193" s="20"/>
      <c r="AE193" s="20"/>
      <c r="AF193" s="21"/>
      <c r="AG193" s="21"/>
      <c r="AH193" s="21"/>
      <c r="AI193" s="21"/>
    </row>
    <row r="194" spans="1:35" s="1" customFormat="1" x14ac:dyDescent="0.3">
      <c r="A194" s="3"/>
      <c r="X194" s="20"/>
      <c r="Y194" s="20"/>
      <c r="Z194" s="20"/>
      <c r="AA194" s="20"/>
      <c r="AB194" s="20"/>
      <c r="AC194" s="20"/>
      <c r="AD194" s="20"/>
      <c r="AE194" s="20"/>
      <c r="AF194" s="21"/>
      <c r="AG194" s="21"/>
      <c r="AH194" s="21"/>
      <c r="AI194" s="21"/>
    </row>
    <row r="195" spans="1:35" s="1" customFormat="1" x14ac:dyDescent="0.3">
      <c r="A195" s="3"/>
      <c r="X195" s="20"/>
      <c r="Y195" s="20"/>
      <c r="Z195" s="20"/>
      <c r="AA195" s="20"/>
      <c r="AB195" s="20"/>
      <c r="AC195" s="20"/>
      <c r="AD195" s="20"/>
      <c r="AE195" s="20"/>
      <c r="AF195" s="21"/>
      <c r="AG195" s="21"/>
      <c r="AH195" s="21"/>
      <c r="AI195" s="21"/>
    </row>
    <row r="196" spans="1:35" s="1" customFormat="1" x14ac:dyDescent="0.3">
      <c r="A196" s="3"/>
      <c r="X196" s="20"/>
      <c r="Y196" s="20"/>
      <c r="Z196" s="20"/>
      <c r="AA196" s="20"/>
      <c r="AB196" s="20"/>
      <c r="AC196" s="20"/>
      <c r="AD196" s="20"/>
      <c r="AE196" s="20"/>
      <c r="AF196" s="21"/>
      <c r="AG196" s="21"/>
      <c r="AH196" s="21"/>
      <c r="AI196" s="21"/>
    </row>
    <row r="197" spans="1:35" s="1" customFormat="1" x14ac:dyDescent="0.3">
      <c r="A197" s="3"/>
      <c r="X197" s="20"/>
      <c r="Y197" s="20"/>
      <c r="Z197" s="20"/>
      <c r="AA197" s="20"/>
      <c r="AB197" s="20"/>
      <c r="AC197" s="20"/>
      <c r="AD197" s="20"/>
      <c r="AE197" s="20"/>
      <c r="AF197" s="21"/>
      <c r="AG197" s="21"/>
      <c r="AH197" s="21"/>
      <c r="AI197" s="21"/>
    </row>
    <row r="198" spans="1:35" s="1" customFormat="1" x14ac:dyDescent="0.3">
      <c r="A198" s="3"/>
      <c r="X198" s="20"/>
      <c r="Y198" s="20"/>
      <c r="Z198" s="20"/>
      <c r="AA198" s="20"/>
      <c r="AB198" s="20"/>
      <c r="AC198" s="20"/>
      <c r="AD198" s="20"/>
      <c r="AE198" s="20"/>
      <c r="AF198" s="21"/>
      <c r="AG198" s="21"/>
      <c r="AH198" s="21"/>
      <c r="AI198" s="21"/>
    </row>
    <row r="199" spans="1:35" s="1" customFormat="1" x14ac:dyDescent="0.3">
      <c r="A199" s="3"/>
      <c r="X199" s="20"/>
      <c r="Y199" s="20"/>
      <c r="Z199" s="20"/>
      <c r="AA199" s="20"/>
      <c r="AB199" s="20"/>
      <c r="AC199" s="20"/>
      <c r="AD199" s="20"/>
      <c r="AE199" s="20"/>
      <c r="AF199" s="21"/>
      <c r="AG199" s="21"/>
      <c r="AH199" s="21"/>
      <c r="AI199" s="21"/>
    </row>
    <row r="200" spans="1:35" s="1" customFormat="1" x14ac:dyDescent="0.3">
      <c r="A200" s="3"/>
      <c r="X200" s="20"/>
      <c r="Y200" s="20"/>
      <c r="Z200" s="20"/>
      <c r="AA200" s="20"/>
      <c r="AB200" s="20"/>
      <c r="AC200" s="20"/>
      <c r="AD200" s="20"/>
      <c r="AE200" s="20"/>
      <c r="AF200" s="21"/>
      <c r="AG200" s="21"/>
      <c r="AH200" s="21"/>
      <c r="AI200" s="21"/>
    </row>
    <row r="201" spans="1:35" s="1" customFormat="1" x14ac:dyDescent="0.3">
      <c r="A201" s="3"/>
      <c r="X201" s="20"/>
      <c r="Y201" s="20"/>
      <c r="Z201" s="20"/>
      <c r="AA201" s="20"/>
      <c r="AB201" s="20"/>
      <c r="AC201" s="20"/>
      <c r="AD201" s="20"/>
      <c r="AE201" s="20"/>
      <c r="AF201" s="21"/>
      <c r="AG201" s="21"/>
      <c r="AH201" s="21"/>
      <c r="AI201" s="21"/>
    </row>
    <row r="202" spans="1:35" s="1" customFormat="1" x14ac:dyDescent="0.3">
      <c r="A202" s="3"/>
      <c r="X202" s="20"/>
      <c r="Y202" s="20"/>
      <c r="Z202" s="20"/>
      <c r="AA202" s="20"/>
      <c r="AB202" s="20"/>
      <c r="AC202" s="20"/>
      <c r="AD202" s="20"/>
      <c r="AE202" s="20"/>
      <c r="AF202" s="21"/>
      <c r="AG202" s="21"/>
      <c r="AH202" s="21"/>
      <c r="AI202" s="21"/>
    </row>
    <row r="203" spans="1:35" s="1" customFormat="1" x14ac:dyDescent="0.3">
      <c r="A203" s="3"/>
      <c r="X203" s="20"/>
      <c r="Y203" s="20"/>
      <c r="Z203" s="20"/>
      <c r="AA203" s="20"/>
      <c r="AB203" s="20"/>
      <c r="AC203" s="20"/>
      <c r="AD203" s="20"/>
      <c r="AE203" s="20"/>
      <c r="AF203" s="21"/>
      <c r="AG203" s="21"/>
      <c r="AH203" s="21"/>
      <c r="AI203" s="21"/>
    </row>
    <row r="204" spans="1:35" s="1" customFormat="1" x14ac:dyDescent="0.3">
      <c r="A204" s="3"/>
      <c r="X204" s="20"/>
      <c r="Y204" s="20"/>
      <c r="Z204" s="20"/>
      <c r="AA204" s="20"/>
      <c r="AB204" s="20"/>
      <c r="AC204" s="20"/>
      <c r="AD204" s="20"/>
      <c r="AE204" s="20"/>
      <c r="AF204" s="21"/>
      <c r="AG204" s="21"/>
      <c r="AH204" s="21"/>
      <c r="AI204" s="21"/>
    </row>
    <row r="205" spans="1:35" s="1" customFormat="1" x14ac:dyDescent="0.3">
      <c r="A205" s="3"/>
      <c r="X205" s="20"/>
      <c r="Y205" s="20"/>
      <c r="Z205" s="20"/>
      <c r="AA205" s="20"/>
      <c r="AB205" s="20"/>
      <c r="AC205" s="20"/>
      <c r="AD205" s="20"/>
      <c r="AE205" s="20"/>
      <c r="AF205" s="21"/>
      <c r="AG205" s="21"/>
      <c r="AH205" s="21"/>
      <c r="AI205" s="21"/>
    </row>
    <row r="206" spans="1:35" s="1" customFormat="1" x14ac:dyDescent="0.3">
      <c r="A206" s="3"/>
      <c r="X206" s="20"/>
      <c r="Y206" s="20"/>
      <c r="Z206" s="20"/>
      <c r="AA206" s="20"/>
      <c r="AB206" s="20"/>
      <c r="AC206" s="20"/>
      <c r="AD206" s="20"/>
      <c r="AE206" s="20"/>
      <c r="AF206" s="21"/>
      <c r="AG206" s="21"/>
      <c r="AH206" s="21"/>
      <c r="AI206" s="21"/>
    </row>
    <row r="207" spans="1:35" s="1" customFormat="1" x14ac:dyDescent="0.3">
      <c r="A207" s="3"/>
      <c r="X207" s="20"/>
      <c r="Y207" s="20"/>
      <c r="Z207" s="20"/>
      <c r="AA207" s="20"/>
      <c r="AB207" s="20"/>
      <c r="AC207" s="20"/>
      <c r="AD207" s="20"/>
      <c r="AE207" s="20"/>
      <c r="AF207" s="21"/>
      <c r="AG207" s="21"/>
      <c r="AH207" s="21"/>
      <c r="AI207" s="21"/>
    </row>
    <row r="208" spans="1:35" s="1" customFormat="1" x14ac:dyDescent="0.3">
      <c r="A208" s="3"/>
      <c r="X208" s="20"/>
      <c r="Y208" s="20"/>
      <c r="Z208" s="20"/>
      <c r="AA208" s="20"/>
      <c r="AB208" s="20"/>
      <c r="AC208" s="20"/>
      <c r="AD208" s="20"/>
      <c r="AE208" s="20"/>
      <c r="AF208" s="21"/>
      <c r="AG208" s="21"/>
      <c r="AH208" s="21"/>
      <c r="AI208" s="21"/>
    </row>
    <row r="209" spans="1:35" s="1" customFormat="1" x14ac:dyDescent="0.3">
      <c r="A209" s="3"/>
      <c r="X209" s="20"/>
      <c r="Y209" s="20"/>
      <c r="Z209" s="20"/>
      <c r="AA209" s="20"/>
      <c r="AB209" s="20"/>
      <c r="AC209" s="20"/>
      <c r="AD209" s="20"/>
      <c r="AE209" s="20"/>
      <c r="AF209" s="21"/>
      <c r="AG209" s="21"/>
      <c r="AH209" s="21"/>
      <c r="AI209" s="21"/>
    </row>
    <row r="210" spans="1:35" s="1" customFormat="1" x14ac:dyDescent="0.3">
      <c r="A210" s="3"/>
      <c r="X210" s="20"/>
      <c r="Y210" s="20"/>
      <c r="Z210" s="20"/>
      <c r="AA210" s="20"/>
      <c r="AB210" s="20"/>
      <c r="AC210" s="20"/>
      <c r="AD210" s="20"/>
      <c r="AE210" s="20"/>
      <c r="AF210" s="21"/>
      <c r="AG210" s="21"/>
      <c r="AH210" s="21"/>
      <c r="AI210" s="21"/>
    </row>
    <row r="211" spans="1:35" s="1" customFormat="1" x14ac:dyDescent="0.3">
      <c r="A211" s="3"/>
      <c r="X211" s="20"/>
      <c r="Y211" s="20"/>
      <c r="Z211" s="20"/>
      <c r="AA211" s="20"/>
      <c r="AB211" s="20"/>
      <c r="AC211" s="20"/>
      <c r="AD211" s="20"/>
      <c r="AE211" s="20"/>
      <c r="AF211" s="21"/>
      <c r="AG211" s="21"/>
      <c r="AH211" s="21"/>
      <c r="AI211" s="21"/>
    </row>
    <row r="212" spans="1:35" s="1" customFormat="1" x14ac:dyDescent="0.3">
      <c r="A212" s="3"/>
      <c r="X212" s="20"/>
      <c r="Y212" s="20"/>
      <c r="Z212" s="20"/>
      <c r="AA212" s="20"/>
      <c r="AB212" s="20"/>
      <c r="AC212" s="20"/>
      <c r="AD212" s="20"/>
      <c r="AE212" s="20"/>
      <c r="AF212" s="21"/>
      <c r="AG212" s="21"/>
      <c r="AH212" s="21"/>
      <c r="AI212" s="21"/>
    </row>
    <row r="213" spans="1:35" s="1" customFormat="1" x14ac:dyDescent="0.3">
      <c r="A213" s="3"/>
      <c r="X213" s="20"/>
      <c r="Y213" s="20"/>
      <c r="Z213" s="20"/>
      <c r="AA213" s="20"/>
      <c r="AB213" s="20"/>
      <c r="AC213" s="20"/>
      <c r="AD213" s="20"/>
      <c r="AE213" s="20"/>
      <c r="AF213" s="21"/>
      <c r="AG213" s="21"/>
      <c r="AH213" s="21"/>
      <c r="AI213" s="21"/>
    </row>
    <row r="214" spans="1:35" s="1" customFormat="1" x14ac:dyDescent="0.3">
      <c r="A214" s="3"/>
      <c r="X214" s="20"/>
      <c r="Y214" s="20"/>
      <c r="Z214" s="20"/>
      <c r="AA214" s="20"/>
      <c r="AB214" s="20"/>
      <c r="AC214" s="20"/>
      <c r="AD214" s="20"/>
      <c r="AE214" s="20"/>
      <c r="AF214" s="21"/>
      <c r="AG214" s="21"/>
      <c r="AH214" s="21"/>
      <c r="AI214" s="21"/>
    </row>
    <row r="215" spans="1:35" s="1" customFormat="1" x14ac:dyDescent="0.3">
      <c r="A215" s="3"/>
      <c r="X215" s="20"/>
      <c r="Y215" s="20"/>
      <c r="Z215" s="20"/>
      <c r="AA215" s="20"/>
      <c r="AB215" s="20"/>
      <c r="AC215" s="20"/>
      <c r="AD215" s="20"/>
      <c r="AE215" s="20"/>
      <c r="AF215" s="21"/>
      <c r="AG215" s="21"/>
      <c r="AH215" s="21"/>
      <c r="AI215" s="21"/>
    </row>
    <row r="216" spans="1:35" s="1" customFormat="1" x14ac:dyDescent="0.3">
      <c r="A216" s="3"/>
      <c r="X216" s="20"/>
      <c r="Y216" s="20"/>
      <c r="Z216" s="20"/>
      <c r="AA216" s="20"/>
      <c r="AB216" s="20"/>
      <c r="AC216" s="20"/>
      <c r="AD216" s="20"/>
      <c r="AE216" s="20"/>
      <c r="AF216" s="21"/>
      <c r="AG216" s="21"/>
      <c r="AH216" s="21"/>
      <c r="AI216" s="21"/>
    </row>
    <row r="217" spans="1:35" s="1" customFormat="1" x14ac:dyDescent="0.3">
      <c r="A217" s="3"/>
      <c r="X217" s="20"/>
      <c r="Y217" s="20"/>
      <c r="Z217" s="20"/>
      <c r="AA217" s="20"/>
      <c r="AB217" s="20"/>
      <c r="AC217" s="20"/>
      <c r="AD217" s="20"/>
      <c r="AE217" s="20"/>
      <c r="AF217" s="21"/>
      <c r="AG217" s="21"/>
      <c r="AH217" s="21"/>
      <c r="AI217" s="21"/>
    </row>
    <row r="218" spans="1:35" s="1" customFormat="1" x14ac:dyDescent="0.3">
      <c r="A218" s="3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1"/>
      <c r="AI218" s="21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5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5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5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5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5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5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5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5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5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5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5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5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5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54" spans="1:35" s="1" customFormat="1" x14ac:dyDescent="0.3">
      <c r="A254" s="3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1"/>
      <c r="AI254" s="21"/>
    </row>
    <row r="255" spans="1:35" s="1" customFormat="1" x14ac:dyDescent="0.3">
      <c r="A255" s="3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1"/>
      <c r="AI255" s="21"/>
    </row>
    <row r="256" spans="1:35" s="1" customFormat="1" x14ac:dyDescent="0.3">
      <c r="A256" s="3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1"/>
      <c r="AI256" s="21"/>
    </row>
    <row r="257" spans="1:38" s="1" customFormat="1" x14ac:dyDescent="0.3">
      <c r="A257" s="3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1"/>
      <c r="AI257" s="21"/>
    </row>
    <row r="258" spans="1:38" s="1" customFormat="1" x14ac:dyDescent="0.3">
      <c r="A258" s="3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1"/>
      <c r="AI258" s="21"/>
    </row>
    <row r="259" spans="1:38" s="1" customFormat="1" x14ac:dyDescent="0.3">
      <c r="A259" s="3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1"/>
      <c r="AI259" s="21"/>
    </row>
    <row r="260" spans="1:38" s="1" customFormat="1" x14ac:dyDescent="0.3">
      <c r="A260" s="3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1"/>
      <c r="AI260" s="21"/>
    </row>
    <row r="261" spans="1:38" s="1" customFormat="1" x14ac:dyDescent="0.3">
      <c r="A261" s="3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1"/>
      <c r="AI261" s="21"/>
    </row>
    <row r="262" spans="1:38" s="1" customFormat="1" x14ac:dyDescent="0.3">
      <c r="A262" s="3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1"/>
      <c r="AI262" s="21"/>
    </row>
    <row r="263" spans="1:38" s="1" customFormat="1" x14ac:dyDescent="0.3">
      <c r="A263" s="3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1"/>
      <c r="AI263" s="21"/>
    </row>
    <row r="264" spans="1:38" s="1" customFormat="1" x14ac:dyDescent="0.3">
      <c r="A264" s="3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1"/>
      <c r="AI264" s="21"/>
    </row>
    <row r="265" spans="1:38" s="1" customFormat="1" x14ac:dyDescent="0.3">
      <c r="A265" s="3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1"/>
      <c r="AI265" s="21"/>
      <c r="AL265" s="1" t="s">
        <v>203</v>
      </c>
    </row>
    <row r="266" spans="1:38" s="1" customFormat="1" x14ac:dyDescent="0.3">
      <c r="A266" s="3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1"/>
      <c r="AI266" s="21"/>
    </row>
    <row r="267" spans="1:38" s="1" customFormat="1" x14ac:dyDescent="0.3">
      <c r="A267" s="3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1"/>
      <c r="AI267" s="21"/>
    </row>
    <row r="268" spans="1:38" s="1" customFormat="1" x14ac:dyDescent="0.3">
      <c r="A268" s="3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1"/>
      <c r="AI268" s="21"/>
    </row>
    <row r="280" ht="12" customHeight="1" x14ac:dyDescent="0.3"/>
    <row r="281" hidden="1" x14ac:dyDescent="0.3"/>
  </sheetData>
  <mergeCells count="33">
    <mergeCell ref="AB2:AE2"/>
    <mergeCell ref="A72:AI72"/>
    <mergeCell ref="A81:A85"/>
    <mergeCell ref="B4:C4"/>
    <mergeCell ref="B39:C39"/>
    <mergeCell ref="B92:B93"/>
    <mergeCell ref="A92:A93"/>
    <mergeCell ref="A94:AI94"/>
    <mergeCell ref="A87:A90"/>
    <mergeCell ref="A33:A35"/>
    <mergeCell ref="B121:B122"/>
    <mergeCell ref="B104:C104"/>
    <mergeCell ref="B101:C101"/>
    <mergeCell ref="A102:A103"/>
    <mergeCell ref="B124:C124"/>
    <mergeCell ref="A128:A129"/>
    <mergeCell ref="B128:B129"/>
    <mergeCell ref="A38:AI38"/>
    <mergeCell ref="A123:AI123"/>
    <mergeCell ref="B102:B103"/>
    <mergeCell ref="A121:A122"/>
    <mergeCell ref="B73:C73"/>
    <mergeCell ref="B95:C95"/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1" t="s">
        <v>103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32.25" customHeight="1" x14ac:dyDescent="0.25">
      <c r="A2" s="133" t="s">
        <v>0</v>
      </c>
      <c r="B2" s="7" t="s">
        <v>1</v>
      </c>
      <c r="C2" s="134" t="s">
        <v>30</v>
      </c>
      <c r="D2" s="135" t="s">
        <v>99</v>
      </c>
      <c r="E2" s="135"/>
      <c r="F2" s="135"/>
      <c r="G2" s="136" t="s">
        <v>108</v>
      </c>
      <c r="H2" s="136"/>
      <c r="I2" s="136"/>
      <c r="J2" s="137" t="s">
        <v>106</v>
      </c>
      <c r="K2" s="138"/>
      <c r="L2" s="139"/>
      <c r="M2" s="140" t="s">
        <v>101</v>
      </c>
      <c r="N2" s="140" t="s">
        <v>102</v>
      </c>
    </row>
    <row r="3" spans="1:14" ht="25.5" x14ac:dyDescent="0.25">
      <c r="A3" s="133"/>
      <c r="B3" s="8" t="s">
        <v>2</v>
      </c>
      <c r="C3" s="134"/>
      <c r="D3" s="9" t="s">
        <v>52</v>
      </c>
      <c r="E3" s="9" t="s">
        <v>53</v>
      </c>
      <c r="F3" s="9" t="s">
        <v>54</v>
      </c>
      <c r="G3" s="9" t="s">
        <v>52</v>
      </c>
      <c r="H3" s="9" t="s">
        <v>53</v>
      </c>
      <c r="I3" s="9" t="s">
        <v>54</v>
      </c>
      <c r="J3" s="9" t="s">
        <v>52</v>
      </c>
      <c r="K3" s="9" t="s">
        <v>53</v>
      </c>
      <c r="L3" s="9" t="s">
        <v>54</v>
      </c>
      <c r="M3" s="141"/>
      <c r="N3" s="141"/>
    </row>
    <row r="4" spans="1:14" x14ac:dyDescent="0.25">
      <c r="A4" s="10" t="s">
        <v>5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30" t="s">
        <v>104</v>
      </c>
      <c r="C5" s="130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35</v>
      </c>
      <c r="C6" s="16" t="s">
        <v>107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105</v>
      </c>
      <c r="C7" s="16" t="s">
        <v>107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9" t="s">
        <v>0</v>
      </c>
      <c r="B1" s="27" t="s">
        <v>1</v>
      </c>
      <c r="C1" s="150" t="s">
        <v>30</v>
      </c>
      <c r="D1" s="151" t="s">
        <v>237</v>
      </c>
      <c r="E1" s="151"/>
      <c r="F1" s="151"/>
      <c r="G1" s="151"/>
      <c r="H1" s="151" t="s">
        <v>238</v>
      </c>
      <c r="I1" s="151"/>
      <c r="J1" s="151"/>
      <c r="K1" s="151"/>
      <c r="L1" s="152" t="s">
        <v>248</v>
      </c>
      <c r="M1" s="153"/>
      <c r="N1" s="153"/>
      <c r="O1" s="154"/>
      <c r="P1" s="146" t="s">
        <v>239</v>
      </c>
      <c r="Q1" s="146"/>
      <c r="R1" s="146"/>
      <c r="S1" s="146"/>
      <c r="T1" s="146" t="s">
        <v>240</v>
      </c>
      <c r="U1" s="147"/>
      <c r="V1" s="147"/>
      <c r="W1" s="147"/>
    </row>
    <row r="2" spans="1:23" ht="22.5" x14ac:dyDescent="0.25">
      <c r="A2" s="149"/>
      <c r="B2" s="27" t="s">
        <v>2</v>
      </c>
      <c r="C2" s="150"/>
      <c r="D2" s="28" t="s">
        <v>52</v>
      </c>
      <c r="E2" s="28" t="s">
        <v>53</v>
      </c>
      <c r="F2" s="28" t="s">
        <v>110</v>
      </c>
      <c r="G2" s="28" t="s">
        <v>54</v>
      </c>
      <c r="H2" s="28" t="s">
        <v>52</v>
      </c>
      <c r="I2" s="28" t="s">
        <v>53</v>
      </c>
      <c r="J2" s="28" t="s">
        <v>110</v>
      </c>
      <c r="K2" s="28" t="s">
        <v>54</v>
      </c>
      <c r="L2" s="28" t="s">
        <v>52</v>
      </c>
      <c r="M2" s="28" t="s">
        <v>53</v>
      </c>
      <c r="N2" s="28" t="s">
        <v>110</v>
      </c>
      <c r="O2" s="28" t="s">
        <v>54</v>
      </c>
      <c r="P2" s="28" t="s">
        <v>52</v>
      </c>
      <c r="Q2" s="28" t="s">
        <v>53</v>
      </c>
      <c r="R2" s="28" t="s">
        <v>110</v>
      </c>
      <c r="S2" s="28" t="s">
        <v>54</v>
      </c>
      <c r="T2" s="28" t="s">
        <v>52</v>
      </c>
      <c r="U2" s="29" t="s">
        <v>53</v>
      </c>
      <c r="V2" s="28" t="s">
        <v>110</v>
      </c>
      <c r="W2" s="28" t="s">
        <v>54</v>
      </c>
    </row>
    <row r="3" spans="1:23" x14ac:dyDescent="0.25">
      <c r="A3" s="25" t="s">
        <v>5</v>
      </c>
      <c r="B3" s="25" t="s">
        <v>23</v>
      </c>
      <c r="C3" s="25" t="s">
        <v>56</v>
      </c>
      <c r="D3" s="25" t="s">
        <v>58</v>
      </c>
      <c r="E3" s="25" t="s">
        <v>27</v>
      </c>
      <c r="F3" s="25" t="s">
        <v>59</v>
      </c>
      <c r="G3" s="25" t="s">
        <v>59</v>
      </c>
      <c r="H3" s="25" t="s">
        <v>85</v>
      </c>
      <c r="I3" s="25" t="s">
        <v>69</v>
      </c>
      <c r="J3" s="25" t="s">
        <v>72</v>
      </c>
      <c r="K3" s="25" t="s">
        <v>73</v>
      </c>
      <c r="L3" s="25" t="s">
        <v>74</v>
      </c>
      <c r="M3" s="25" t="s">
        <v>75</v>
      </c>
      <c r="N3" s="25" t="s">
        <v>76</v>
      </c>
      <c r="O3" s="25" t="s">
        <v>82</v>
      </c>
      <c r="P3" s="25" t="s">
        <v>28</v>
      </c>
      <c r="Q3" s="25" t="s">
        <v>69</v>
      </c>
      <c r="R3" s="25" t="s">
        <v>236</v>
      </c>
      <c r="S3" s="25" t="s">
        <v>72</v>
      </c>
      <c r="T3" s="25" t="s">
        <v>73</v>
      </c>
      <c r="U3" s="25" t="s">
        <v>241</v>
      </c>
      <c r="V3" s="25" t="s">
        <v>190</v>
      </c>
      <c r="W3" s="25" t="s">
        <v>223</v>
      </c>
    </row>
    <row r="4" spans="1:23" x14ac:dyDescent="0.25">
      <c r="A4" s="148" t="s">
        <v>55</v>
      </c>
      <c r="B4" s="148"/>
      <c r="C4" s="148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30" t="s">
        <v>14</v>
      </c>
      <c r="C5" s="130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186</v>
      </c>
      <c r="C6" s="7" t="s">
        <v>214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23</v>
      </c>
      <c r="B7" s="130" t="s">
        <v>242</v>
      </c>
      <c r="C7" s="130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243</v>
      </c>
      <c r="C8" s="7" t="s">
        <v>214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244</v>
      </c>
      <c r="C9" s="7" t="s">
        <v>214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56</v>
      </c>
      <c r="B10" s="24" t="s">
        <v>15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245</v>
      </c>
      <c r="B11" s="35" t="s">
        <v>246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56</v>
      </c>
      <c r="B12" s="130" t="s">
        <v>16</v>
      </c>
      <c r="C12" s="130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57</v>
      </c>
      <c r="B13" s="39" t="s">
        <v>24</v>
      </c>
      <c r="C13" s="7" t="s">
        <v>214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28</v>
      </c>
      <c r="B14" s="142" t="s">
        <v>20</v>
      </c>
      <c r="C14" s="143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40" t="s">
        <v>34</v>
      </c>
      <c r="B15" s="35" t="s">
        <v>247</v>
      </c>
      <c r="C15" s="7" t="s">
        <v>214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44"/>
      <c r="B16" s="35" t="s">
        <v>193</v>
      </c>
      <c r="C16" s="7" t="s">
        <v>214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44"/>
      <c r="B17" s="35" t="s">
        <v>194</v>
      </c>
      <c r="C17" s="7" t="s">
        <v>214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45"/>
      <c r="B18" s="35" t="s">
        <v>195</v>
      </c>
      <c r="C18" s="7" t="s">
        <v>214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49" t="s">
        <v>0</v>
      </c>
      <c r="B1" s="47" t="s">
        <v>1</v>
      </c>
      <c r="C1" s="150" t="s">
        <v>30</v>
      </c>
      <c r="D1" s="151" t="s">
        <v>258</v>
      </c>
      <c r="E1" s="151"/>
      <c r="F1" s="151"/>
      <c r="G1" s="151"/>
      <c r="H1" s="146" t="s">
        <v>259</v>
      </c>
      <c r="I1" s="146"/>
      <c r="J1" s="146"/>
      <c r="K1" s="146"/>
      <c r="L1" s="146" t="s">
        <v>240</v>
      </c>
      <c r="M1" s="147"/>
      <c r="N1" s="147"/>
      <c r="O1" s="147"/>
    </row>
    <row r="2" spans="1:15" ht="30" customHeight="1" x14ac:dyDescent="0.25">
      <c r="A2" s="149"/>
      <c r="B2" s="47" t="s">
        <v>2</v>
      </c>
      <c r="C2" s="150"/>
      <c r="D2" s="48" t="s">
        <v>52</v>
      </c>
      <c r="E2" s="48" t="s">
        <v>53</v>
      </c>
      <c r="F2" s="48" t="s">
        <v>110</v>
      </c>
      <c r="G2" s="48" t="s">
        <v>54</v>
      </c>
      <c r="H2" s="48" t="s">
        <v>52</v>
      </c>
      <c r="I2" s="48" t="s">
        <v>53</v>
      </c>
      <c r="J2" s="48" t="s">
        <v>110</v>
      </c>
      <c r="K2" s="48" t="s">
        <v>54</v>
      </c>
      <c r="L2" s="48" t="s">
        <v>52</v>
      </c>
      <c r="M2" s="29" t="s">
        <v>53</v>
      </c>
      <c r="N2" s="48" t="s">
        <v>110</v>
      </c>
      <c r="O2" s="48" t="s">
        <v>54</v>
      </c>
    </row>
    <row r="3" spans="1:15" x14ac:dyDescent="0.25">
      <c r="A3" s="46" t="s">
        <v>5</v>
      </c>
      <c r="B3" s="46" t="s">
        <v>23</v>
      </c>
      <c r="C3" s="46" t="s">
        <v>56</v>
      </c>
      <c r="D3" s="46" t="s">
        <v>58</v>
      </c>
      <c r="E3" s="46" t="s">
        <v>27</v>
      </c>
      <c r="F3" s="46" t="s">
        <v>59</v>
      </c>
      <c r="G3" s="46" t="s">
        <v>85</v>
      </c>
      <c r="H3" s="46" t="s">
        <v>28</v>
      </c>
      <c r="I3" s="46" t="s">
        <v>69</v>
      </c>
      <c r="J3" s="46" t="s">
        <v>72</v>
      </c>
      <c r="K3" s="46" t="s">
        <v>73</v>
      </c>
      <c r="L3" s="46" t="s">
        <v>74</v>
      </c>
      <c r="M3" s="46" t="s">
        <v>75</v>
      </c>
      <c r="N3" s="46" t="s">
        <v>76</v>
      </c>
      <c r="O3" s="46" t="s">
        <v>82</v>
      </c>
    </row>
    <row r="4" spans="1:15" x14ac:dyDescent="0.25">
      <c r="A4" s="148" t="s">
        <v>55</v>
      </c>
      <c r="B4" s="148"/>
      <c r="C4" s="148"/>
      <c r="D4" s="30">
        <f>D5+D8</f>
        <v>129642.04300000001</v>
      </c>
      <c r="E4" s="30">
        <f t="shared" ref="E4:K4" si="0">E5+E8</f>
        <v>117226.1</v>
      </c>
      <c r="F4" s="30">
        <f t="shared" si="0"/>
        <v>0</v>
      </c>
      <c r="G4" s="30">
        <f t="shared" si="0"/>
        <v>12415.942999999999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>H4/D4*100</f>
        <v>0</v>
      </c>
      <c r="M4" s="30">
        <f>I4/E4*100</f>
        <v>0</v>
      </c>
      <c r="N4" s="30">
        <v>0</v>
      </c>
      <c r="O4" s="30">
        <f t="shared" ref="O4:O9" si="1">K4/G4*100</f>
        <v>0</v>
      </c>
    </row>
    <row r="5" spans="1:15" ht="29.25" customHeight="1" x14ac:dyDescent="0.25">
      <c r="A5" s="31" t="s">
        <v>23</v>
      </c>
      <c r="B5" s="130" t="s">
        <v>242</v>
      </c>
      <c r="C5" s="130"/>
      <c r="D5" s="30">
        <f>D6+D7</f>
        <v>90435</v>
      </c>
      <c r="E5" s="30">
        <f t="shared" ref="E5:G5" si="2">E6+E7</f>
        <v>85913.2</v>
      </c>
      <c r="F5" s="30">
        <f t="shared" si="2"/>
        <v>0</v>
      </c>
      <c r="G5" s="30">
        <f t="shared" si="2"/>
        <v>4521.8</v>
      </c>
      <c r="H5" s="30">
        <f t="shared" ref="H5:L5" si="3">H6</f>
        <v>0</v>
      </c>
      <c r="I5" s="30">
        <f t="shared" si="3"/>
        <v>0</v>
      </c>
      <c r="J5" s="30">
        <f t="shared" si="3"/>
        <v>0</v>
      </c>
      <c r="K5" s="30">
        <f t="shared" si="3"/>
        <v>0</v>
      </c>
      <c r="L5" s="30">
        <f t="shared" si="3"/>
        <v>0</v>
      </c>
      <c r="M5" s="30">
        <f>I5/E5*100</f>
        <v>0</v>
      </c>
      <c r="N5" s="34">
        <v>0</v>
      </c>
      <c r="O5" s="30">
        <f t="shared" si="1"/>
        <v>0</v>
      </c>
    </row>
    <row r="6" spans="1:15" ht="38.25" x14ac:dyDescent="0.25">
      <c r="A6" s="32"/>
      <c r="B6" s="33" t="s">
        <v>260</v>
      </c>
      <c r="C6" s="7" t="s">
        <v>214</v>
      </c>
      <c r="D6" s="34">
        <f>SUM(E6:G6)</f>
        <v>32705.599999999999</v>
      </c>
      <c r="E6" s="50">
        <v>31070.3</v>
      </c>
      <c r="F6" s="34">
        <v>0</v>
      </c>
      <c r="G6" s="50">
        <v>1635.3</v>
      </c>
      <c r="H6" s="34">
        <f>I6+K6</f>
        <v>0</v>
      </c>
      <c r="I6" s="34">
        <v>0</v>
      </c>
      <c r="J6" s="34">
        <v>0</v>
      </c>
      <c r="K6" s="34">
        <v>0</v>
      </c>
      <c r="L6" s="34">
        <f>H6/D6*100</f>
        <v>0</v>
      </c>
      <c r="M6" s="34">
        <f>I6/E6*100</f>
        <v>0</v>
      </c>
      <c r="N6" s="34">
        <v>0</v>
      </c>
      <c r="O6" s="34">
        <f t="shared" si="1"/>
        <v>0</v>
      </c>
    </row>
    <row r="7" spans="1:15" ht="38.25" x14ac:dyDescent="0.25">
      <c r="A7" s="32"/>
      <c r="B7" s="33" t="s">
        <v>261</v>
      </c>
      <c r="C7" s="7" t="s">
        <v>214</v>
      </c>
      <c r="D7" s="34">
        <f>SUM(E7:G7)</f>
        <v>57729.4</v>
      </c>
      <c r="E7" s="50">
        <v>54842.9</v>
      </c>
      <c r="F7" s="34">
        <v>0</v>
      </c>
      <c r="G7" s="50">
        <v>2886.5</v>
      </c>
      <c r="H7" s="34">
        <f>I7+K7</f>
        <v>0</v>
      </c>
      <c r="I7" s="34">
        <v>0</v>
      </c>
      <c r="J7" s="34">
        <v>0</v>
      </c>
      <c r="K7" s="34">
        <v>0</v>
      </c>
      <c r="L7" s="34">
        <f>H7/D7*100</f>
        <v>0</v>
      </c>
      <c r="M7" s="34">
        <f>I7/E7*100</f>
        <v>0</v>
      </c>
      <c r="N7" s="34">
        <v>0</v>
      </c>
      <c r="O7" s="34">
        <f t="shared" si="1"/>
        <v>0</v>
      </c>
    </row>
    <row r="8" spans="1:15" ht="34.5" customHeight="1" x14ac:dyDescent="0.25">
      <c r="A8" s="31" t="s">
        <v>28</v>
      </c>
      <c r="B8" s="130" t="s">
        <v>20</v>
      </c>
      <c r="C8" s="130"/>
      <c r="D8" s="30">
        <f>D9</f>
        <v>39207.043000000005</v>
      </c>
      <c r="E8" s="30">
        <f t="shared" ref="E8:M8" si="4">E9</f>
        <v>31312.9</v>
      </c>
      <c r="F8" s="30">
        <f t="shared" si="4"/>
        <v>0</v>
      </c>
      <c r="G8" s="30">
        <f t="shared" si="4"/>
        <v>7894.143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v>0</v>
      </c>
      <c r="O8" s="30">
        <f t="shared" si="1"/>
        <v>0</v>
      </c>
    </row>
    <row r="9" spans="1:15" ht="34.5" customHeight="1" x14ac:dyDescent="0.25">
      <c r="A9" s="49"/>
      <c r="B9" s="35" t="s">
        <v>195</v>
      </c>
      <c r="C9" s="7" t="s">
        <v>214</v>
      </c>
      <c r="D9" s="34">
        <f t="shared" ref="D9" si="5">SUM(E9:G9)</f>
        <v>39207.043000000005</v>
      </c>
      <c r="E9" s="34">
        <v>31312.9</v>
      </c>
      <c r="F9" s="34">
        <v>0</v>
      </c>
      <c r="G9" s="34">
        <v>7894.143</v>
      </c>
      <c r="H9" s="34">
        <f t="shared" ref="H9" si="6">I9+K9</f>
        <v>0</v>
      </c>
      <c r="I9" s="34">
        <v>0</v>
      </c>
      <c r="J9" s="34">
        <v>0</v>
      </c>
      <c r="K9" s="34">
        <v>0</v>
      </c>
      <c r="L9" s="34">
        <f>H9/D9*100</f>
        <v>0</v>
      </c>
      <c r="M9" s="34">
        <f>I9/E9*100</f>
        <v>0</v>
      </c>
      <c r="N9" s="34">
        <v>0</v>
      </c>
      <c r="O9" s="34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2018-11-20T05:17:24Z</dcterms:modified>
</cp:coreProperties>
</file>