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0" windowWidth="19320" windowHeight="11040"/>
  </bookViews>
  <sheets>
    <sheet name="муниципальные" sheetId="33" r:id="rId1"/>
    <sheet name="ведомственная" sheetId="36" state="hidden" r:id="rId2"/>
    <sheet name="АИП" sheetId="37" state="hidden" r:id="rId3"/>
    <sheet name="АИП_2018" sheetId="38" r:id="rId4"/>
  </sheets>
  <externalReferences>
    <externalReference r:id="rId5"/>
  </externalReferences>
  <definedNames>
    <definedName name="_xlnm._FilterDatabase" localSheetId="0" hidden="1">муниципальные!$A$4:$AI$114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муниципальные!$A$1:$AI$250</definedName>
  </definedNames>
  <calcPr calcId="145621"/>
</workbook>
</file>

<file path=xl/calcChain.xml><?xml version="1.0" encoding="utf-8"?>
<calcChain xmlns="http://schemas.openxmlformats.org/spreadsheetml/2006/main">
  <c r="H12" i="33" l="1"/>
  <c r="X7" i="33"/>
  <c r="I22" i="33" l="1"/>
  <c r="J22" i="33"/>
  <c r="K22" i="33"/>
  <c r="M22" i="33"/>
  <c r="N22" i="33"/>
  <c r="O22" i="33"/>
  <c r="Q22" i="33"/>
  <c r="R22" i="33"/>
  <c r="S22" i="33"/>
  <c r="U22" i="33"/>
  <c r="V22" i="33"/>
  <c r="W22" i="33"/>
  <c r="Y22" i="33"/>
  <c r="Z22" i="33"/>
  <c r="AA22" i="33"/>
  <c r="G19" i="33"/>
  <c r="I19" i="33"/>
  <c r="J19" i="33"/>
  <c r="K19" i="33"/>
  <c r="M19" i="33"/>
  <c r="N19" i="33"/>
  <c r="O19" i="33"/>
  <c r="Q19" i="33"/>
  <c r="R19" i="33"/>
  <c r="S19" i="33"/>
  <c r="U19" i="33"/>
  <c r="V19" i="33"/>
  <c r="W19" i="33"/>
  <c r="Y19" i="33"/>
  <c r="Z19" i="33"/>
  <c r="AA19" i="33"/>
  <c r="X26" i="33"/>
  <c r="H26" i="33"/>
  <c r="D26" i="33"/>
  <c r="G14" i="33"/>
  <c r="E14" i="33"/>
  <c r="AF26" i="33" l="1"/>
  <c r="X89" i="33"/>
  <c r="X56" i="33"/>
  <c r="X55" i="33"/>
  <c r="X54" i="33"/>
  <c r="H55" i="33"/>
  <c r="H54" i="33"/>
  <c r="D55" i="33"/>
  <c r="D54" i="33"/>
  <c r="E53" i="33"/>
  <c r="F53" i="33"/>
  <c r="G53" i="33"/>
  <c r="I53" i="33"/>
  <c r="J53" i="33"/>
  <c r="K53" i="33"/>
  <c r="Y53" i="33"/>
  <c r="Z53" i="33"/>
  <c r="AA53" i="33"/>
  <c r="I41" i="33"/>
  <c r="J41" i="33"/>
  <c r="K41" i="33"/>
  <c r="M41" i="33"/>
  <c r="N41" i="33"/>
  <c r="O41" i="33"/>
  <c r="Q41" i="33"/>
  <c r="R41" i="33"/>
  <c r="S41" i="33"/>
  <c r="U41" i="33"/>
  <c r="V41" i="33"/>
  <c r="W41" i="33"/>
  <c r="Y41" i="33"/>
  <c r="Z41" i="33"/>
  <c r="AA41" i="33"/>
  <c r="X34" i="33"/>
  <c r="E32" i="33"/>
  <c r="E31" i="33" s="1"/>
  <c r="F32" i="33"/>
  <c r="I32" i="33"/>
  <c r="I31" i="33" s="1"/>
  <c r="J32" i="33"/>
  <c r="J31" i="33" s="1"/>
  <c r="K32" i="33"/>
  <c r="M32" i="33"/>
  <c r="N32" i="33"/>
  <c r="N31" i="33" s="1"/>
  <c r="O32" i="33"/>
  <c r="O31" i="33" s="1"/>
  <c r="P32" i="33"/>
  <c r="P31" i="33" s="1"/>
  <c r="Q32" i="33"/>
  <c r="Q31" i="33" s="1"/>
  <c r="R32" i="33"/>
  <c r="R31" i="33" s="1"/>
  <c r="S32" i="33"/>
  <c r="S31" i="33" s="1"/>
  <c r="T32" i="33"/>
  <c r="T31" i="33" s="1"/>
  <c r="U32" i="33"/>
  <c r="U31" i="33" s="1"/>
  <c r="V32" i="33"/>
  <c r="V31" i="33" s="1"/>
  <c r="W32" i="33"/>
  <c r="W31" i="33" s="1"/>
  <c r="Y32" i="33"/>
  <c r="Y31" i="33" s="1"/>
  <c r="Z32" i="33"/>
  <c r="Z31" i="33" s="1"/>
  <c r="AA32" i="33"/>
  <c r="AA31" i="33" s="1"/>
  <c r="F31" i="33"/>
  <c r="K31" i="33"/>
  <c r="M31" i="33"/>
  <c r="D7" i="33"/>
  <c r="AF7" i="33" s="1"/>
  <c r="H7" i="33"/>
  <c r="L7" i="33"/>
  <c r="P7" i="33"/>
  <c r="T7" i="33"/>
  <c r="H53" i="33" l="1"/>
  <c r="X53" i="33"/>
  <c r="D53" i="33"/>
  <c r="G34" i="33" l="1"/>
  <c r="D34" i="33" s="1"/>
  <c r="H34" i="33"/>
  <c r="L51" i="33"/>
  <c r="P51" i="33"/>
  <c r="T51" i="33"/>
  <c r="X51" i="33"/>
  <c r="E51" i="33"/>
  <c r="F51" i="33"/>
  <c r="H51" i="33"/>
  <c r="L54" i="33"/>
  <c r="L53" i="33" s="1"/>
  <c r="M54" i="33"/>
  <c r="M53" i="33" s="1"/>
  <c r="N54" i="33"/>
  <c r="N53" i="33" s="1"/>
  <c r="O54" i="33"/>
  <c r="O53" i="33" s="1"/>
  <c r="P54" i="33"/>
  <c r="P53" i="33" s="1"/>
  <c r="Q54" i="33"/>
  <c r="Q53" i="33" s="1"/>
  <c r="R54" i="33"/>
  <c r="R53" i="33" s="1"/>
  <c r="S54" i="33"/>
  <c r="S53" i="33" s="1"/>
  <c r="T54" i="33"/>
  <c r="T53" i="33" s="1"/>
  <c r="U54" i="33"/>
  <c r="U53" i="33" s="1"/>
  <c r="V54" i="33"/>
  <c r="V53" i="33" s="1"/>
  <c r="W54" i="33"/>
  <c r="W53" i="33" s="1"/>
  <c r="M55" i="33"/>
  <c r="N55" i="33"/>
  <c r="O55" i="33"/>
  <c r="Q55" i="33"/>
  <c r="R55" i="33"/>
  <c r="S55" i="33"/>
  <c r="U55" i="33"/>
  <c r="V55" i="33"/>
  <c r="W55" i="33"/>
  <c r="E56" i="33"/>
  <c r="F56" i="33"/>
  <c r="G56" i="33"/>
  <c r="H56" i="33"/>
  <c r="L56" i="33"/>
  <c r="P56" i="33"/>
  <c r="T56" i="33"/>
  <c r="L55" i="33"/>
  <c r="T55" i="33"/>
  <c r="X43" i="33"/>
  <c r="R93" i="33"/>
  <c r="L89" i="33"/>
  <c r="E89" i="33"/>
  <c r="AG89" i="33" s="1"/>
  <c r="F89" i="33"/>
  <c r="G89" i="33"/>
  <c r="AI89" i="33" s="1"/>
  <c r="H89" i="33"/>
  <c r="D89" i="33" s="1"/>
  <c r="AF89" i="33" s="1"/>
  <c r="I80" i="33"/>
  <c r="J80" i="33"/>
  <c r="K80" i="33"/>
  <c r="M80" i="33"/>
  <c r="N80" i="33"/>
  <c r="O80" i="33"/>
  <c r="Q80" i="33"/>
  <c r="R80" i="33"/>
  <c r="S80" i="33"/>
  <c r="U80" i="33"/>
  <c r="V80" i="33"/>
  <c r="W80" i="33"/>
  <c r="Y80" i="33"/>
  <c r="Z80" i="33"/>
  <c r="AA80" i="33"/>
  <c r="T85" i="33"/>
  <c r="P85" i="33"/>
  <c r="L85" i="33"/>
  <c r="E85" i="33"/>
  <c r="F85" i="33"/>
  <c r="G85" i="33"/>
  <c r="H85" i="33"/>
  <c r="H83" i="33"/>
  <c r="E83" i="33"/>
  <c r="F83" i="33"/>
  <c r="G83" i="33"/>
  <c r="T83" i="33"/>
  <c r="P83" i="33"/>
  <c r="W75" i="33"/>
  <c r="D51" i="33" l="1"/>
  <c r="P55" i="33"/>
  <c r="D56" i="33"/>
  <c r="D85" i="33"/>
  <c r="D83" i="33"/>
  <c r="I69" i="33" l="1"/>
  <c r="J69" i="33"/>
  <c r="K69" i="33"/>
  <c r="M69" i="33"/>
  <c r="N69" i="33"/>
  <c r="O69" i="33"/>
  <c r="Q69" i="33"/>
  <c r="R69" i="33"/>
  <c r="S69" i="33"/>
  <c r="U69" i="33"/>
  <c r="V69" i="33"/>
  <c r="W69" i="33"/>
  <c r="Y69" i="33"/>
  <c r="Z69" i="33"/>
  <c r="AA69" i="33"/>
  <c r="T71" i="33"/>
  <c r="T70" i="33"/>
  <c r="P71" i="33"/>
  <c r="P70" i="33"/>
  <c r="L71" i="33"/>
  <c r="L70" i="33"/>
  <c r="F71" i="33"/>
  <c r="E71" i="33"/>
  <c r="F70" i="33"/>
  <c r="E70" i="33"/>
  <c r="H71" i="33"/>
  <c r="H70" i="33"/>
  <c r="I65" i="33"/>
  <c r="J65" i="33"/>
  <c r="K65" i="33"/>
  <c r="M65" i="33"/>
  <c r="N65" i="33"/>
  <c r="O65" i="33"/>
  <c r="Q65" i="33"/>
  <c r="R65" i="33"/>
  <c r="S65" i="33"/>
  <c r="U65" i="33"/>
  <c r="V65" i="33"/>
  <c r="W65" i="33"/>
  <c r="Y65" i="33"/>
  <c r="Z65" i="33"/>
  <c r="AA65" i="33"/>
  <c r="T68" i="33"/>
  <c r="P68" i="33"/>
  <c r="E68" i="33"/>
  <c r="F68" i="33"/>
  <c r="G68" i="33"/>
  <c r="E67" i="33"/>
  <c r="F67" i="33"/>
  <c r="G67" i="33"/>
  <c r="T67" i="33"/>
  <c r="P67" i="33"/>
  <c r="L67" i="33"/>
  <c r="L68" i="33"/>
  <c r="T66" i="33"/>
  <c r="T65" i="33" s="1"/>
  <c r="P66" i="33"/>
  <c r="P65" i="33" s="1"/>
  <c r="L66" i="33"/>
  <c r="G66" i="33"/>
  <c r="F66" i="33"/>
  <c r="E66" i="33"/>
  <c r="H68" i="33"/>
  <c r="H67" i="33"/>
  <c r="H66" i="33"/>
  <c r="I60" i="33"/>
  <c r="J60" i="33"/>
  <c r="K60" i="33"/>
  <c r="M60" i="33"/>
  <c r="N60" i="33"/>
  <c r="O60" i="33"/>
  <c r="Q60" i="33"/>
  <c r="R60" i="33"/>
  <c r="S60" i="33"/>
  <c r="U60" i="33"/>
  <c r="V60" i="33"/>
  <c r="W60" i="33"/>
  <c r="Y60" i="33"/>
  <c r="Z60" i="33"/>
  <c r="AA60" i="33"/>
  <c r="E63" i="33"/>
  <c r="F63" i="33"/>
  <c r="E64" i="33"/>
  <c r="F64" i="33"/>
  <c r="G64" i="33"/>
  <c r="X63" i="33"/>
  <c r="T63" i="33"/>
  <c r="P63" i="33"/>
  <c r="L63" i="33"/>
  <c r="G63" i="33"/>
  <c r="H63" i="33"/>
  <c r="E61" i="33"/>
  <c r="F61" i="33"/>
  <c r="E62" i="33"/>
  <c r="F62" i="33"/>
  <c r="G62" i="33"/>
  <c r="G61" i="33"/>
  <c r="T64" i="33"/>
  <c r="T62" i="33"/>
  <c r="T61" i="33"/>
  <c r="P64" i="33"/>
  <c r="P62" i="33"/>
  <c r="P61" i="33"/>
  <c r="L64" i="33"/>
  <c r="L62" i="33"/>
  <c r="L61" i="33"/>
  <c r="H64" i="33"/>
  <c r="H62" i="33"/>
  <c r="H61" i="33"/>
  <c r="I57" i="33"/>
  <c r="J57" i="33"/>
  <c r="K57" i="33"/>
  <c r="M57" i="33"/>
  <c r="N57" i="33"/>
  <c r="O57" i="33"/>
  <c r="Q57" i="33"/>
  <c r="R57" i="33"/>
  <c r="S57" i="33"/>
  <c r="U57" i="33"/>
  <c r="V57" i="33"/>
  <c r="W57" i="33"/>
  <c r="Y57" i="33"/>
  <c r="Z57" i="33"/>
  <c r="AA57" i="33"/>
  <c r="E58" i="33"/>
  <c r="F58" i="33"/>
  <c r="E59" i="33"/>
  <c r="F59" i="33"/>
  <c r="G59" i="33"/>
  <c r="G58" i="33"/>
  <c r="T59" i="33"/>
  <c r="T58" i="33"/>
  <c r="P59" i="33"/>
  <c r="P58" i="33"/>
  <c r="L59" i="33"/>
  <c r="L58" i="33"/>
  <c r="H59" i="33"/>
  <c r="H58" i="33"/>
  <c r="I40" i="33"/>
  <c r="J40" i="33"/>
  <c r="K40" i="33"/>
  <c r="M40" i="33"/>
  <c r="N40" i="33"/>
  <c r="O40" i="33"/>
  <c r="Q40" i="33"/>
  <c r="R40" i="33"/>
  <c r="S40" i="33"/>
  <c r="U40" i="33"/>
  <c r="V40" i="33"/>
  <c r="W40" i="33"/>
  <c r="Y40" i="33"/>
  <c r="Z40" i="33"/>
  <c r="AA40" i="33"/>
  <c r="T43" i="33"/>
  <c r="P43" i="33"/>
  <c r="L43" i="33"/>
  <c r="E42" i="33"/>
  <c r="F42" i="33"/>
  <c r="E43" i="33"/>
  <c r="F43" i="33"/>
  <c r="G43" i="33"/>
  <c r="H43" i="33"/>
  <c r="T50" i="33"/>
  <c r="P50" i="33"/>
  <c r="L50" i="33"/>
  <c r="H50" i="33"/>
  <c r="E49" i="33"/>
  <c r="F49" i="33"/>
  <c r="E50" i="33"/>
  <c r="F50" i="33"/>
  <c r="G50" i="33"/>
  <c r="E52" i="33"/>
  <c r="AG52" i="33" s="1"/>
  <c r="F52" i="33"/>
  <c r="T52" i="33"/>
  <c r="P52" i="33"/>
  <c r="L52" i="33"/>
  <c r="H52" i="33"/>
  <c r="G52" i="33"/>
  <c r="F48" i="33"/>
  <c r="G49" i="33"/>
  <c r="T49" i="33"/>
  <c r="P49" i="33"/>
  <c r="H49" i="33"/>
  <c r="L49" i="33"/>
  <c r="T48" i="33"/>
  <c r="P48" i="33"/>
  <c r="L48" i="33"/>
  <c r="E47" i="33"/>
  <c r="F47" i="33"/>
  <c r="G48" i="33"/>
  <c r="H48" i="33"/>
  <c r="T47" i="33"/>
  <c r="P47" i="33"/>
  <c r="L47" i="33"/>
  <c r="E46" i="33"/>
  <c r="F46" i="33"/>
  <c r="G47" i="33"/>
  <c r="H47" i="33"/>
  <c r="T46" i="33"/>
  <c r="P46" i="33"/>
  <c r="L46" i="33"/>
  <c r="F45" i="33"/>
  <c r="G46" i="33"/>
  <c r="H46" i="33"/>
  <c r="G45" i="33"/>
  <c r="H45" i="33"/>
  <c r="L45" i="33"/>
  <c r="P45" i="33"/>
  <c r="T45" i="33"/>
  <c r="T44" i="33"/>
  <c r="P44" i="33"/>
  <c r="L44" i="33"/>
  <c r="G44" i="33"/>
  <c r="F44" i="33"/>
  <c r="E44" i="33"/>
  <c r="H44" i="33"/>
  <c r="T42" i="33"/>
  <c r="P42" i="33"/>
  <c r="L42" i="33"/>
  <c r="H42" i="33"/>
  <c r="T37" i="33"/>
  <c r="T36" i="33" s="1"/>
  <c r="P37" i="33"/>
  <c r="P36" i="33" s="1"/>
  <c r="I36" i="33"/>
  <c r="J36" i="33"/>
  <c r="K36" i="33"/>
  <c r="M36" i="33"/>
  <c r="N36" i="33"/>
  <c r="O36" i="33"/>
  <c r="Q36" i="33"/>
  <c r="R36" i="33"/>
  <c r="S36" i="33"/>
  <c r="U36" i="33"/>
  <c r="V36" i="33"/>
  <c r="W36" i="33"/>
  <c r="Y36" i="33"/>
  <c r="Z36" i="33"/>
  <c r="AA36" i="33"/>
  <c r="E37" i="33"/>
  <c r="F37" i="33"/>
  <c r="G33" i="33"/>
  <c r="G35" i="33"/>
  <c r="G36" i="33"/>
  <c r="L33" i="33"/>
  <c r="L35" i="33"/>
  <c r="L37" i="33"/>
  <c r="L36" i="33" s="1"/>
  <c r="H33" i="33"/>
  <c r="H35" i="33"/>
  <c r="H37" i="33"/>
  <c r="H36" i="33" s="1"/>
  <c r="I27" i="33"/>
  <c r="J27" i="33"/>
  <c r="K27" i="33"/>
  <c r="M27" i="33"/>
  <c r="N27" i="33"/>
  <c r="O27" i="33"/>
  <c r="Q27" i="33"/>
  <c r="R27" i="33"/>
  <c r="S27" i="33"/>
  <c r="U27" i="33"/>
  <c r="V27" i="33"/>
  <c r="W27" i="33"/>
  <c r="Y27" i="33"/>
  <c r="Z27" i="33"/>
  <c r="AA27" i="33"/>
  <c r="F30" i="33"/>
  <c r="F28" i="33"/>
  <c r="F29" i="33"/>
  <c r="T30" i="33"/>
  <c r="T29" i="33"/>
  <c r="T28" i="33"/>
  <c r="P30" i="33"/>
  <c r="P29" i="33"/>
  <c r="P28" i="33"/>
  <c r="L30" i="33"/>
  <c r="L29" i="33"/>
  <c r="L28" i="33"/>
  <c r="H30" i="33"/>
  <c r="H29" i="33"/>
  <c r="H28" i="33"/>
  <c r="G25" i="33"/>
  <c r="G22" i="33" s="1"/>
  <c r="F25" i="33"/>
  <c r="E25" i="33"/>
  <c r="F24" i="33"/>
  <c r="E23" i="33"/>
  <c r="E22" i="33" s="1"/>
  <c r="F23" i="33"/>
  <c r="F22" i="33" s="1"/>
  <c r="T25" i="33"/>
  <c r="T24" i="33"/>
  <c r="T23" i="33"/>
  <c r="P25" i="33"/>
  <c r="P24" i="33"/>
  <c r="P23" i="33"/>
  <c r="L25" i="33"/>
  <c r="L24" i="33"/>
  <c r="L23" i="33"/>
  <c r="H25" i="33"/>
  <c r="H24" i="33"/>
  <c r="H23" i="33"/>
  <c r="E20" i="33"/>
  <c r="E19" i="33" s="1"/>
  <c r="F20" i="33"/>
  <c r="F21" i="33"/>
  <c r="T21" i="33"/>
  <c r="T20" i="33"/>
  <c r="P21" i="33"/>
  <c r="P20" i="33"/>
  <c r="L21" i="33"/>
  <c r="L20" i="33"/>
  <c r="H21" i="33"/>
  <c r="H20" i="33"/>
  <c r="I15" i="33"/>
  <c r="J15" i="33"/>
  <c r="K15" i="33"/>
  <c r="M15" i="33"/>
  <c r="N15" i="33"/>
  <c r="O15" i="33"/>
  <c r="Q15" i="33"/>
  <c r="R15" i="33"/>
  <c r="S15" i="33"/>
  <c r="U15" i="33"/>
  <c r="V15" i="33"/>
  <c r="W15" i="33"/>
  <c r="Y15" i="33"/>
  <c r="Z15" i="33"/>
  <c r="AA15" i="33"/>
  <c r="AI18" i="33"/>
  <c r="E16" i="33"/>
  <c r="F16" i="33"/>
  <c r="F17" i="33"/>
  <c r="T18" i="33"/>
  <c r="T17" i="33"/>
  <c r="T16" i="33"/>
  <c r="P18" i="33"/>
  <c r="P17" i="33"/>
  <c r="P16" i="33"/>
  <c r="L18" i="33"/>
  <c r="L17" i="33"/>
  <c r="L16" i="33"/>
  <c r="H18" i="33"/>
  <c r="H17" i="33"/>
  <c r="H16" i="33"/>
  <c r="I11" i="33"/>
  <c r="J11" i="33"/>
  <c r="K11" i="33"/>
  <c r="M11" i="33"/>
  <c r="N11" i="33"/>
  <c r="O11" i="33"/>
  <c r="Q11" i="33"/>
  <c r="R11" i="33"/>
  <c r="S11" i="33"/>
  <c r="U11" i="33"/>
  <c r="V11" i="33"/>
  <c r="W11" i="33"/>
  <c r="Y11" i="33"/>
  <c r="Z11" i="33"/>
  <c r="AA11" i="33"/>
  <c r="F14" i="33"/>
  <c r="F13" i="33"/>
  <c r="E12" i="33"/>
  <c r="F12" i="33"/>
  <c r="T13" i="33"/>
  <c r="T14" i="33"/>
  <c r="T12" i="33"/>
  <c r="P14" i="33"/>
  <c r="P13" i="33"/>
  <c r="P12" i="33"/>
  <c r="L14" i="33"/>
  <c r="L13" i="33"/>
  <c r="L12" i="33"/>
  <c r="H14" i="33"/>
  <c r="H13" i="33"/>
  <c r="I6" i="33"/>
  <c r="J6" i="33"/>
  <c r="K6" i="33"/>
  <c r="M6" i="33"/>
  <c r="N6" i="33"/>
  <c r="O6" i="33"/>
  <c r="Q6" i="33"/>
  <c r="R6" i="33"/>
  <c r="S6" i="33"/>
  <c r="U6" i="33"/>
  <c r="V6" i="33"/>
  <c r="W6" i="33"/>
  <c r="Y6" i="33"/>
  <c r="Z6" i="33"/>
  <c r="AA6" i="33"/>
  <c r="T10" i="33"/>
  <c r="P10" i="33"/>
  <c r="L10" i="33"/>
  <c r="F9" i="33"/>
  <c r="F10" i="33"/>
  <c r="H10" i="33"/>
  <c r="G8" i="33"/>
  <c r="T8" i="33"/>
  <c r="T9" i="33"/>
  <c r="P8" i="33"/>
  <c r="P9" i="33"/>
  <c r="L8" i="33"/>
  <c r="L9" i="33"/>
  <c r="H8" i="33"/>
  <c r="H9" i="33"/>
  <c r="W74" i="33"/>
  <c r="I86" i="33"/>
  <c r="J86" i="33"/>
  <c r="K86" i="33"/>
  <c r="M86" i="33"/>
  <c r="N86" i="33"/>
  <c r="O86" i="33"/>
  <c r="Q86" i="33"/>
  <c r="R86" i="33"/>
  <c r="S86" i="33"/>
  <c r="U86" i="33"/>
  <c r="V86" i="33"/>
  <c r="W86" i="33"/>
  <c r="Y86" i="33"/>
  <c r="Z86" i="33"/>
  <c r="AA86" i="33"/>
  <c r="I74" i="33"/>
  <c r="J74" i="33"/>
  <c r="K74" i="33"/>
  <c r="M74" i="33"/>
  <c r="N74" i="33"/>
  <c r="O74" i="33"/>
  <c r="Q74" i="33"/>
  <c r="R74" i="33"/>
  <c r="S74" i="33"/>
  <c r="U74" i="33"/>
  <c r="V74" i="33"/>
  <c r="Y74" i="33"/>
  <c r="Z74" i="33"/>
  <c r="AA74" i="33"/>
  <c r="E92" i="33"/>
  <c r="T93" i="33"/>
  <c r="T92" i="33"/>
  <c r="P93" i="33"/>
  <c r="P92" i="33"/>
  <c r="L93" i="33"/>
  <c r="L92" i="33"/>
  <c r="H93" i="33"/>
  <c r="H92" i="33"/>
  <c r="I91" i="33"/>
  <c r="J91" i="33"/>
  <c r="K91" i="33"/>
  <c r="M91" i="33"/>
  <c r="N91" i="33"/>
  <c r="O91" i="33"/>
  <c r="Q91" i="33"/>
  <c r="R91" i="33"/>
  <c r="S91" i="33"/>
  <c r="U91" i="33"/>
  <c r="V91" i="33"/>
  <c r="W91" i="33"/>
  <c r="Y91" i="33"/>
  <c r="Z91" i="33"/>
  <c r="AA91" i="33"/>
  <c r="X93" i="33"/>
  <c r="G93" i="33"/>
  <c r="F93" i="33"/>
  <c r="E93" i="33"/>
  <c r="G92" i="33"/>
  <c r="F92" i="33"/>
  <c r="G87" i="33"/>
  <c r="E90" i="33"/>
  <c r="F90" i="33"/>
  <c r="G90" i="33"/>
  <c r="L90" i="33"/>
  <c r="P90" i="33"/>
  <c r="T90" i="33"/>
  <c r="F88" i="33"/>
  <c r="G88" i="33"/>
  <c r="T88" i="33"/>
  <c r="P88" i="33"/>
  <c r="H88" i="33"/>
  <c r="L88" i="33"/>
  <c r="E87" i="33"/>
  <c r="F87" i="33"/>
  <c r="H87" i="33"/>
  <c r="H86" i="33" s="1"/>
  <c r="L87" i="33"/>
  <c r="T87" i="33"/>
  <c r="P87" i="33"/>
  <c r="G84" i="33"/>
  <c r="F84" i="33"/>
  <c r="E84" i="33"/>
  <c r="E82" i="33"/>
  <c r="F82" i="33"/>
  <c r="L84" i="33"/>
  <c r="H84" i="33"/>
  <c r="T84" i="33"/>
  <c r="P84" i="33"/>
  <c r="G82" i="33"/>
  <c r="L82" i="33"/>
  <c r="P82" i="33"/>
  <c r="T82" i="33"/>
  <c r="X82" i="33"/>
  <c r="H82" i="33"/>
  <c r="E81" i="33"/>
  <c r="F81" i="33"/>
  <c r="G81" i="33"/>
  <c r="H81" i="33"/>
  <c r="H80" i="33" s="1"/>
  <c r="L81" i="33"/>
  <c r="P81" i="33"/>
  <c r="T81" i="33"/>
  <c r="X81" i="33"/>
  <c r="E76" i="33"/>
  <c r="F76" i="33"/>
  <c r="E77" i="33"/>
  <c r="F77" i="33"/>
  <c r="E78" i="33"/>
  <c r="F78" i="33"/>
  <c r="G78" i="33"/>
  <c r="T76" i="33"/>
  <c r="T77" i="33"/>
  <c r="T78" i="33"/>
  <c r="P76" i="33"/>
  <c r="P77" i="33"/>
  <c r="P78" i="33"/>
  <c r="L76" i="33"/>
  <c r="L77" i="33"/>
  <c r="L78" i="33"/>
  <c r="H76" i="33"/>
  <c r="H77" i="33"/>
  <c r="H78" i="33"/>
  <c r="T75" i="33"/>
  <c r="P75" i="33"/>
  <c r="F75" i="33"/>
  <c r="L75" i="33"/>
  <c r="H75" i="33"/>
  <c r="I105" i="33"/>
  <c r="J105" i="33"/>
  <c r="K105" i="33"/>
  <c r="M105" i="33"/>
  <c r="N105" i="33"/>
  <c r="O105" i="33"/>
  <c r="Q105" i="33"/>
  <c r="R105" i="33"/>
  <c r="S105" i="33"/>
  <c r="U105" i="33"/>
  <c r="V105" i="33"/>
  <c r="W105" i="33"/>
  <c r="Y105" i="33"/>
  <c r="Z105" i="33"/>
  <c r="AA105" i="33"/>
  <c r="T106" i="33"/>
  <c r="P106" i="33"/>
  <c r="T107" i="33"/>
  <c r="P107" i="33"/>
  <c r="L107" i="33"/>
  <c r="L106" i="33"/>
  <c r="H107" i="33"/>
  <c r="H106" i="33"/>
  <c r="G107" i="33"/>
  <c r="F107" i="33"/>
  <c r="E107" i="33"/>
  <c r="G106" i="33"/>
  <c r="F106" i="33"/>
  <c r="E106" i="33"/>
  <c r="I103" i="33"/>
  <c r="J103" i="33"/>
  <c r="K103" i="33"/>
  <c r="M103" i="33"/>
  <c r="N103" i="33"/>
  <c r="O103" i="33"/>
  <c r="Q103" i="33"/>
  <c r="R103" i="33"/>
  <c r="S103" i="33"/>
  <c r="U103" i="33"/>
  <c r="V103" i="33"/>
  <c r="W103" i="33"/>
  <c r="Y103" i="33"/>
  <c r="Z103" i="33"/>
  <c r="AA103" i="33"/>
  <c r="G104" i="33"/>
  <c r="G103" i="33" s="1"/>
  <c r="F104" i="33"/>
  <c r="F103" i="33" s="1"/>
  <c r="E104" i="33"/>
  <c r="E103" i="33" s="1"/>
  <c r="T104" i="33"/>
  <c r="T103" i="33" s="1"/>
  <c r="P104" i="33"/>
  <c r="P103" i="33" s="1"/>
  <c r="H104" i="33"/>
  <c r="H103" i="33" s="1"/>
  <c r="L104" i="33"/>
  <c r="L103" i="33" s="1"/>
  <c r="F102" i="33"/>
  <c r="G102" i="33"/>
  <c r="E101" i="33"/>
  <c r="E102" i="33"/>
  <c r="F101" i="33"/>
  <c r="G101" i="33"/>
  <c r="T102" i="33"/>
  <c r="P102" i="33"/>
  <c r="L102" i="33"/>
  <c r="H102" i="33"/>
  <c r="T101" i="33"/>
  <c r="P101" i="33"/>
  <c r="L101" i="33"/>
  <c r="H101" i="33"/>
  <c r="I96" i="33"/>
  <c r="J96" i="33"/>
  <c r="K96" i="33"/>
  <c r="M96" i="33"/>
  <c r="N96" i="33"/>
  <c r="O96" i="33"/>
  <c r="Q96" i="33"/>
  <c r="R96" i="33"/>
  <c r="S96" i="33"/>
  <c r="U96" i="33"/>
  <c r="V96" i="33"/>
  <c r="W96" i="33"/>
  <c r="E97" i="33"/>
  <c r="F97" i="33"/>
  <c r="E98" i="33"/>
  <c r="F98" i="33"/>
  <c r="G98" i="33"/>
  <c r="G97" i="33"/>
  <c r="P97" i="33"/>
  <c r="T97" i="33"/>
  <c r="L97" i="33"/>
  <c r="H97" i="33"/>
  <c r="T98" i="33"/>
  <c r="P98" i="33"/>
  <c r="L98" i="33"/>
  <c r="H98" i="33"/>
  <c r="E99" i="33"/>
  <c r="F99" i="33"/>
  <c r="I99" i="33"/>
  <c r="J99" i="33"/>
  <c r="K99" i="33"/>
  <c r="M99" i="33"/>
  <c r="N99" i="33"/>
  <c r="O99" i="33"/>
  <c r="Q99" i="33"/>
  <c r="R99" i="33"/>
  <c r="S99" i="33"/>
  <c r="U99" i="33"/>
  <c r="V99" i="33"/>
  <c r="W99" i="33"/>
  <c r="Y99" i="33"/>
  <c r="Z99" i="33"/>
  <c r="AA99" i="33"/>
  <c r="T100" i="33"/>
  <c r="T99" i="33" s="1"/>
  <c r="P100" i="33"/>
  <c r="P99" i="33" s="1"/>
  <c r="L100" i="33"/>
  <c r="L99" i="33" s="1"/>
  <c r="H100" i="33"/>
  <c r="H99" i="33" s="1"/>
  <c r="G100" i="33"/>
  <c r="G99" i="33" s="1"/>
  <c r="E110" i="33"/>
  <c r="U113" i="33"/>
  <c r="U112" i="33" s="1"/>
  <c r="F112" i="33"/>
  <c r="G112" i="33"/>
  <c r="I112" i="33"/>
  <c r="J112" i="33"/>
  <c r="K112" i="33"/>
  <c r="M112" i="33"/>
  <c r="N112" i="33"/>
  <c r="O112" i="33"/>
  <c r="Q112" i="33"/>
  <c r="R112" i="33"/>
  <c r="S112" i="33"/>
  <c r="V112" i="33"/>
  <c r="W112" i="33"/>
  <c r="Y112" i="33"/>
  <c r="Z112" i="33"/>
  <c r="AA112" i="33"/>
  <c r="E114" i="33"/>
  <c r="D114" i="33" s="1"/>
  <c r="P113" i="33"/>
  <c r="L113" i="33"/>
  <c r="H113" i="33"/>
  <c r="T114" i="33"/>
  <c r="L114" i="33"/>
  <c r="H114" i="33"/>
  <c r="P114" i="33"/>
  <c r="T111" i="33"/>
  <c r="T110" i="33" s="1"/>
  <c r="P111" i="33"/>
  <c r="P110" i="33" s="1"/>
  <c r="L111" i="33"/>
  <c r="L110" i="33" s="1"/>
  <c r="H111" i="33"/>
  <c r="H110" i="33" s="1"/>
  <c r="F110" i="33"/>
  <c r="F109" i="33" s="1"/>
  <c r="G110" i="33"/>
  <c r="I110" i="33"/>
  <c r="I109" i="33" s="1"/>
  <c r="J110" i="33"/>
  <c r="K110" i="33"/>
  <c r="K109" i="33" s="1"/>
  <c r="M110" i="33"/>
  <c r="N110" i="33"/>
  <c r="N109" i="33" s="1"/>
  <c r="O110" i="33"/>
  <c r="Q110" i="33"/>
  <c r="Q109" i="33" s="1"/>
  <c r="R110" i="33"/>
  <c r="S110" i="33"/>
  <c r="S109" i="33" s="1"/>
  <c r="U110" i="33"/>
  <c r="V110" i="33"/>
  <c r="W110" i="33"/>
  <c r="Y110" i="33"/>
  <c r="Z110" i="33"/>
  <c r="AA110" i="33"/>
  <c r="M7" i="38"/>
  <c r="O7" i="38"/>
  <c r="H7" i="38"/>
  <c r="E5" i="38"/>
  <c r="F5" i="38"/>
  <c r="G5" i="38"/>
  <c r="D7" i="38"/>
  <c r="E8" i="38"/>
  <c r="F8" i="38"/>
  <c r="F4" i="38" s="1"/>
  <c r="G8" i="38"/>
  <c r="I8" i="38"/>
  <c r="J8" i="38"/>
  <c r="K8" i="38"/>
  <c r="D12" i="33" l="1"/>
  <c r="D16" i="33"/>
  <c r="H22" i="33"/>
  <c r="P22" i="33"/>
  <c r="P86" i="33"/>
  <c r="H19" i="33"/>
  <c r="L19" i="33"/>
  <c r="P19" i="33"/>
  <c r="T19" i="33"/>
  <c r="L22" i="33"/>
  <c r="T22" i="33"/>
  <c r="T86" i="33"/>
  <c r="F6" i="33"/>
  <c r="D10" i="33"/>
  <c r="D20" i="33"/>
  <c r="L32" i="33"/>
  <c r="L31" i="33" s="1"/>
  <c r="L41" i="33"/>
  <c r="T41" i="33"/>
  <c r="D44" i="33"/>
  <c r="D48" i="33"/>
  <c r="D52" i="33"/>
  <c r="Z39" i="33"/>
  <c r="W39" i="33"/>
  <c r="U39" i="33"/>
  <c r="R39" i="33"/>
  <c r="O39" i="33"/>
  <c r="J39" i="33"/>
  <c r="E6" i="33"/>
  <c r="D8" i="33"/>
  <c r="F11" i="33"/>
  <c r="D13" i="33"/>
  <c r="D14" i="33"/>
  <c r="D18" i="33"/>
  <c r="H32" i="33"/>
  <c r="H31" i="33" s="1"/>
  <c r="G32" i="33"/>
  <c r="G31" i="33" s="1"/>
  <c r="E36" i="33"/>
  <c r="D37" i="33"/>
  <c r="H41" i="33"/>
  <c r="H40" i="33" s="1"/>
  <c r="P41" i="33"/>
  <c r="D45" i="33"/>
  <c r="D47" i="33"/>
  <c r="D50" i="33"/>
  <c r="D49" i="33"/>
  <c r="G41" i="33"/>
  <c r="D43" i="33"/>
  <c r="E41" i="33"/>
  <c r="D42" i="33"/>
  <c r="D9" i="33"/>
  <c r="E11" i="33"/>
  <c r="D17" i="33"/>
  <c r="D46" i="33"/>
  <c r="F41" i="33"/>
  <c r="D21" i="33"/>
  <c r="V5" i="33"/>
  <c r="V4" i="33" s="1"/>
  <c r="S5" i="33"/>
  <c r="S4" i="33" s="1"/>
  <c r="N5" i="33"/>
  <c r="N4" i="33" s="1"/>
  <c r="K5" i="33"/>
  <c r="K4" i="33" s="1"/>
  <c r="I5" i="33"/>
  <c r="I4" i="33" s="1"/>
  <c r="Q5" i="33"/>
  <c r="Q4" i="33" s="1"/>
  <c r="W5" i="33"/>
  <c r="W4" i="33" s="1"/>
  <c r="U5" i="33"/>
  <c r="U4" i="33" s="1"/>
  <c r="R5" i="33"/>
  <c r="R4" i="33" s="1"/>
  <c r="O5" i="33"/>
  <c r="O4" i="33" s="1"/>
  <c r="M5" i="33"/>
  <c r="M4" i="33" s="1"/>
  <c r="J5" i="33"/>
  <c r="J4" i="33" s="1"/>
  <c r="F80" i="33"/>
  <c r="AA39" i="33"/>
  <c r="Y39" i="33"/>
  <c r="V39" i="33"/>
  <c r="S39" i="33"/>
  <c r="Q39" i="33"/>
  <c r="N39" i="33"/>
  <c r="K39" i="33"/>
  <c r="I39" i="33"/>
  <c r="M39" i="33"/>
  <c r="T80" i="33"/>
  <c r="L80" i="33"/>
  <c r="G80" i="33"/>
  <c r="E80" i="33"/>
  <c r="P80" i="33"/>
  <c r="H60" i="33"/>
  <c r="P60" i="33"/>
  <c r="D64" i="33"/>
  <c r="F65" i="33"/>
  <c r="L65" i="33"/>
  <c r="E69" i="33"/>
  <c r="G69" i="33"/>
  <c r="L7" i="38"/>
  <c r="H69" i="33"/>
  <c r="H91" i="33"/>
  <c r="P91" i="33"/>
  <c r="T91" i="33"/>
  <c r="Z79" i="33"/>
  <c r="Z73" i="33" s="1"/>
  <c r="W79" i="33"/>
  <c r="U79" i="33"/>
  <c r="U73" i="33" s="1"/>
  <c r="R79" i="33"/>
  <c r="R73" i="33" s="1"/>
  <c r="O79" i="33"/>
  <c r="O73" i="33" s="1"/>
  <c r="M79" i="33"/>
  <c r="M73" i="33" s="1"/>
  <c r="J79" i="33"/>
  <c r="J73" i="33" s="1"/>
  <c r="AA109" i="33"/>
  <c r="Y109" i="33"/>
  <c r="V109" i="33"/>
  <c r="AA79" i="33"/>
  <c r="AA73" i="33" s="1"/>
  <c r="Y79" i="33"/>
  <c r="Y73" i="33" s="1"/>
  <c r="V79" i="33"/>
  <c r="V73" i="33" s="1"/>
  <c r="S79" i="33"/>
  <c r="S73" i="33" s="1"/>
  <c r="Q79" i="33"/>
  <c r="Q73" i="33" s="1"/>
  <c r="N79" i="33"/>
  <c r="N73" i="33" s="1"/>
  <c r="K79" i="33"/>
  <c r="K73" i="33" s="1"/>
  <c r="I79" i="33"/>
  <c r="I73" i="33" s="1"/>
  <c r="R109" i="33"/>
  <c r="O109" i="33"/>
  <c r="M109" i="33"/>
  <c r="J109" i="33"/>
  <c r="G109" i="33"/>
  <c r="T113" i="33"/>
  <c r="T112" i="33" s="1"/>
  <c r="T109" i="33" s="1"/>
  <c r="L15" i="33"/>
  <c r="Z109" i="33"/>
  <c r="W109" i="33"/>
  <c r="E105" i="33"/>
  <c r="G105" i="33"/>
  <c r="H105" i="33"/>
  <c r="D92" i="33"/>
  <c r="D67" i="33"/>
  <c r="H6" i="33"/>
  <c r="P6" i="33"/>
  <c r="G6" i="33"/>
  <c r="G60" i="33"/>
  <c r="E65" i="33"/>
  <c r="G65" i="33"/>
  <c r="E113" i="33"/>
  <c r="E112" i="33" s="1"/>
  <c r="E109" i="33" s="1"/>
  <c r="L6" i="33"/>
  <c r="T6" i="33"/>
  <c r="H57" i="33"/>
  <c r="L57" i="33"/>
  <c r="P57" i="33"/>
  <c r="E74" i="33"/>
  <c r="H65" i="33"/>
  <c r="L69" i="33"/>
  <c r="P69" i="33"/>
  <c r="T69" i="33"/>
  <c r="G40" i="33"/>
  <c r="P40" i="33"/>
  <c r="T57" i="33"/>
  <c r="G57" i="33"/>
  <c r="F69" i="33"/>
  <c r="D82" i="33"/>
  <c r="E86" i="33"/>
  <c r="F57" i="33"/>
  <c r="F60" i="33"/>
  <c r="E57" i="33"/>
  <c r="L60" i="33"/>
  <c r="T60" i="33"/>
  <c r="E60" i="33"/>
  <c r="D68" i="33"/>
  <c r="D63" i="33"/>
  <c r="G91" i="33"/>
  <c r="L11" i="33"/>
  <c r="P11" i="33"/>
  <c r="L74" i="33"/>
  <c r="L86" i="33"/>
  <c r="E27" i="33"/>
  <c r="L40" i="33"/>
  <c r="T40" i="33"/>
  <c r="E40" i="33"/>
  <c r="F40" i="33"/>
  <c r="D36" i="33"/>
  <c r="T15" i="33"/>
  <c r="L27" i="33"/>
  <c r="T27" i="33"/>
  <c r="F27" i="33"/>
  <c r="L105" i="33"/>
  <c r="H79" i="33"/>
  <c r="H27" i="33"/>
  <c r="P27" i="33"/>
  <c r="G27" i="33"/>
  <c r="F36" i="33"/>
  <c r="H74" i="33"/>
  <c r="F86" i="33"/>
  <c r="G86" i="33"/>
  <c r="H11" i="33"/>
  <c r="T11" i="33"/>
  <c r="H15" i="33"/>
  <c r="P15" i="33"/>
  <c r="G15" i="33"/>
  <c r="F15" i="33"/>
  <c r="W73" i="33"/>
  <c r="E15" i="33"/>
  <c r="G96" i="33"/>
  <c r="G95" i="33" s="1"/>
  <c r="E91" i="33"/>
  <c r="L91" i="33"/>
  <c r="G11" i="33"/>
  <c r="D93" i="33"/>
  <c r="F91" i="33"/>
  <c r="G74" i="33"/>
  <c r="T74" i="33"/>
  <c r="D78" i="33"/>
  <c r="F74" i="33"/>
  <c r="P74" i="33"/>
  <c r="D88" i="33"/>
  <c r="P105" i="33"/>
  <c r="F105" i="33"/>
  <c r="T105" i="33"/>
  <c r="D81" i="33"/>
  <c r="E96" i="33"/>
  <c r="E95" i="33" s="1"/>
  <c r="D87" i="33"/>
  <c r="D75" i="33"/>
  <c r="H96" i="33"/>
  <c r="H95" i="33" s="1"/>
  <c r="T96" i="33"/>
  <c r="T95" i="33" s="1"/>
  <c r="F96" i="33"/>
  <c r="F95" i="33" s="1"/>
  <c r="W95" i="33"/>
  <c r="U95" i="33"/>
  <c r="R95" i="33"/>
  <c r="O95" i="33"/>
  <c r="M95" i="33"/>
  <c r="J95" i="33"/>
  <c r="L96" i="33"/>
  <c r="P96" i="33"/>
  <c r="P95" i="33" s="1"/>
  <c r="V95" i="33"/>
  <c r="S95" i="33"/>
  <c r="Q95" i="33"/>
  <c r="N95" i="33"/>
  <c r="K95" i="33"/>
  <c r="I95" i="33"/>
  <c r="L95" i="33"/>
  <c r="U109" i="33"/>
  <c r="L112" i="33"/>
  <c r="L109" i="33" s="1"/>
  <c r="P112" i="33"/>
  <c r="H112" i="33"/>
  <c r="H109" i="33" s="1"/>
  <c r="P109" i="33"/>
  <c r="O9" i="38"/>
  <c r="M9" i="38"/>
  <c r="M8" i="38" s="1"/>
  <c r="H9" i="38"/>
  <c r="H8" i="38" s="1"/>
  <c r="D9" i="38"/>
  <c r="D8" i="38" s="1"/>
  <c r="O6" i="38"/>
  <c r="M6" i="38"/>
  <c r="H6" i="38"/>
  <c r="H5" i="38" s="1"/>
  <c r="H4" i="38" s="1"/>
  <c r="D6" i="38"/>
  <c r="D5" i="38" s="1"/>
  <c r="K5" i="38"/>
  <c r="K4" i="38" s="1"/>
  <c r="J5" i="38"/>
  <c r="J4" i="38" s="1"/>
  <c r="I5" i="38"/>
  <c r="I4" i="38" s="1"/>
  <c r="G4" i="38"/>
  <c r="E4" i="38"/>
  <c r="P79" i="33" l="1"/>
  <c r="E39" i="33"/>
  <c r="L39" i="33"/>
  <c r="D11" i="33"/>
  <c r="T79" i="33"/>
  <c r="T73" i="33" s="1"/>
  <c r="D41" i="33"/>
  <c r="H73" i="33"/>
  <c r="F39" i="33"/>
  <c r="T39" i="33"/>
  <c r="H39" i="33"/>
  <c r="L5" i="33"/>
  <c r="L4" i="33" s="1"/>
  <c r="G5" i="33"/>
  <c r="G4" i="33" s="1"/>
  <c r="H5" i="33"/>
  <c r="H4" i="33" s="1"/>
  <c r="T5" i="33"/>
  <c r="T4" i="33" s="1"/>
  <c r="P5" i="33"/>
  <c r="P4" i="33" s="1"/>
  <c r="G39" i="33"/>
  <c r="P39" i="33"/>
  <c r="F79" i="33"/>
  <c r="F73" i="33" s="1"/>
  <c r="P73" i="33"/>
  <c r="G79" i="33"/>
  <c r="G73" i="33" s="1"/>
  <c r="E79" i="33"/>
  <c r="E73" i="33" s="1"/>
  <c r="L79" i="33"/>
  <c r="L73" i="33" s="1"/>
  <c r="D4" i="38"/>
  <c r="M4" i="38"/>
  <c r="O4" i="38"/>
  <c r="O8" i="38"/>
  <c r="L9" i="38"/>
  <c r="L8" i="38" s="1"/>
  <c r="M5" i="38"/>
  <c r="O5" i="38"/>
  <c r="L6" i="38"/>
  <c r="L5" i="38" s="1"/>
  <c r="L4" i="38" l="1"/>
  <c r="X113" i="33" l="1"/>
  <c r="AG45" i="33" l="1"/>
  <c r="AG44" i="33"/>
  <c r="AG43" i="33"/>
  <c r="AG24" i="33"/>
  <c r="AG21" i="33"/>
  <c r="X24" i="33"/>
  <c r="X14" i="33"/>
  <c r="X20" i="33" l="1"/>
  <c r="AI16" i="33"/>
  <c r="AI17" i="33"/>
  <c r="AI20" i="33"/>
  <c r="AI21" i="33"/>
  <c r="AG17" i="33"/>
  <c r="AG18" i="33"/>
  <c r="AI100" i="33"/>
  <c r="X100" i="33"/>
  <c r="X99" i="33" s="1"/>
  <c r="D100" i="33"/>
  <c r="D99" i="33" s="1"/>
  <c r="AI99" i="33" l="1"/>
  <c r="AF99" i="33"/>
  <c r="AF100" i="33"/>
  <c r="AG111" i="33" l="1"/>
  <c r="AG113" i="33"/>
  <c r="AG114" i="33"/>
  <c r="AG97" i="33"/>
  <c r="AI97" i="33"/>
  <c r="AG98" i="33"/>
  <c r="AI98" i="33"/>
  <c r="AH101" i="33"/>
  <c r="AG102" i="33"/>
  <c r="AI104" i="33"/>
  <c r="AI106" i="33"/>
  <c r="AI107" i="33"/>
  <c r="AI75" i="33"/>
  <c r="AI76" i="33"/>
  <c r="AI77" i="33"/>
  <c r="AI78" i="33"/>
  <c r="AG83" i="33"/>
  <c r="AI83" i="33"/>
  <c r="AG84" i="33"/>
  <c r="AI85" i="33"/>
  <c r="AG87" i="33"/>
  <c r="AI87" i="33"/>
  <c r="AG88" i="33"/>
  <c r="AI88" i="33"/>
  <c r="AG90" i="33"/>
  <c r="AG92" i="33"/>
  <c r="AH92" i="33"/>
  <c r="AI92" i="33"/>
  <c r="AI42" i="33"/>
  <c r="AG46" i="33"/>
  <c r="AG47" i="33"/>
  <c r="AG48" i="33"/>
  <c r="AG49" i="33"/>
  <c r="AI53" i="33"/>
  <c r="AG59" i="33"/>
  <c r="AI61" i="33"/>
  <c r="AG62" i="33"/>
  <c r="AI64" i="33"/>
  <c r="AI66" i="33"/>
  <c r="AG67" i="33"/>
  <c r="AI67" i="33"/>
  <c r="AI68" i="33"/>
  <c r="AI70" i="33"/>
  <c r="AI71" i="33"/>
  <c r="AI7" i="33"/>
  <c r="AI8" i="33"/>
  <c r="AI9" i="33"/>
  <c r="AI10" i="33"/>
  <c r="AI12" i="33"/>
  <c r="AI13" i="33"/>
  <c r="AI14" i="33"/>
  <c r="AI23" i="33"/>
  <c r="AI24" i="33"/>
  <c r="AI28" i="33"/>
  <c r="AI29" i="33"/>
  <c r="AI30" i="33"/>
  <c r="AI33" i="33"/>
  <c r="AI35" i="33"/>
  <c r="AI37" i="33"/>
  <c r="AG8" i="33"/>
  <c r="AG9" i="33"/>
  <c r="AG10" i="33"/>
  <c r="AG13" i="33"/>
  <c r="AG14" i="33"/>
  <c r="AG25" i="33"/>
  <c r="AG29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W4" i="37" s="1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D4" i="37" l="1"/>
  <c r="T12" i="37"/>
  <c r="U4" i="37"/>
  <c r="L4" i="37"/>
  <c r="P4" i="37"/>
  <c r="T4" i="37" s="1"/>
  <c r="T7" i="37"/>
  <c r="X35" i="33" l="1"/>
  <c r="X33" i="33"/>
  <c r="E5" i="33"/>
  <c r="E4" i="33" s="1"/>
  <c r="F5" i="33"/>
  <c r="F4" i="33" s="1"/>
  <c r="D35" i="33"/>
  <c r="D33" i="33"/>
  <c r="AI84" i="33"/>
  <c r="X68" i="33"/>
  <c r="AF68" i="33" s="1"/>
  <c r="X114" i="33"/>
  <c r="X112" i="33" s="1"/>
  <c r="X111" i="33"/>
  <c r="X110" i="33" s="1"/>
  <c r="D32" i="33" l="1"/>
  <c r="D31" i="33" s="1"/>
  <c r="X32" i="33"/>
  <c r="X31" i="33" s="1"/>
  <c r="X109" i="33"/>
  <c r="AI103" i="33"/>
  <c r="AI32" i="33"/>
  <c r="Y5" i="33"/>
  <c r="Y4" i="33" s="1"/>
  <c r="AF33" i="33"/>
  <c r="Z5" i="33"/>
  <c r="Z4" i="33" s="1"/>
  <c r="AF35" i="33"/>
  <c r="AG22" i="33"/>
  <c r="AI22" i="33"/>
  <c r="X25" i="33"/>
  <c r="D25" i="33"/>
  <c r="X18" i="33"/>
  <c r="D15" i="33"/>
  <c r="X16" i="33"/>
  <c r="AI31" i="33" l="1"/>
  <c r="AA5" i="33"/>
  <c r="AA4" i="33" s="1"/>
  <c r="AG57" i="33"/>
  <c r="AF18" i="33"/>
  <c r="AG15" i="33"/>
  <c r="AF16" i="33"/>
  <c r="AI15" i="33"/>
  <c r="AF25" i="33"/>
  <c r="AF31" i="33"/>
  <c r="AF32" i="33"/>
  <c r="X21" i="33" l="1"/>
  <c r="X19" i="33" s="1"/>
  <c r="AF21" i="33" l="1"/>
  <c r="X10" i="33"/>
  <c r="X45" i="33"/>
  <c r="AG80" i="33" l="1"/>
  <c r="AI80" i="33" l="1"/>
  <c r="AG112" i="33" l="1"/>
  <c r="AF114" i="33" l="1"/>
  <c r="D113" i="33"/>
  <c r="D111" i="33"/>
  <c r="D107" i="33"/>
  <c r="D106" i="33"/>
  <c r="D104" i="33"/>
  <c r="D103" i="33" s="1"/>
  <c r="D101" i="33"/>
  <c r="D102" i="33"/>
  <c r="D98" i="33"/>
  <c r="D97" i="33"/>
  <c r="D91" i="33"/>
  <c r="D90" i="33"/>
  <c r="D86" i="33" s="1"/>
  <c r="D84" i="33"/>
  <c r="D80" i="33" s="1"/>
  <c r="D76" i="33"/>
  <c r="D77" i="33"/>
  <c r="D71" i="33"/>
  <c r="D70" i="33"/>
  <c r="D66" i="33"/>
  <c r="D65" i="33" s="1"/>
  <c r="D62" i="33"/>
  <c r="D61" i="33"/>
  <c r="D59" i="33"/>
  <c r="D58" i="33"/>
  <c r="AF45" i="33"/>
  <c r="D40" i="33" l="1"/>
  <c r="D79" i="33"/>
  <c r="D60" i="33"/>
  <c r="D105" i="33"/>
  <c r="AF111" i="33"/>
  <c r="D110" i="33"/>
  <c r="AF113" i="33"/>
  <c r="D112" i="33"/>
  <c r="D57" i="33"/>
  <c r="D29" i="33"/>
  <c r="D30" i="33"/>
  <c r="D28" i="33"/>
  <c r="D24" i="33"/>
  <c r="D23" i="33"/>
  <c r="D19" i="33"/>
  <c r="AF10" i="33"/>
  <c r="D22" i="33" l="1"/>
  <c r="D6" i="33"/>
  <c r="D27" i="33"/>
  <c r="D109" i="33"/>
  <c r="D5" i="33" l="1"/>
  <c r="D4" i="33" s="1"/>
  <c r="X101" i="33"/>
  <c r="AF101" i="33" s="1"/>
  <c r="AI69" i="33" l="1"/>
  <c r="X71" i="33"/>
  <c r="AF71" i="33" s="1"/>
  <c r="AG60" i="33"/>
  <c r="AI60" i="33"/>
  <c r="X64" i="33"/>
  <c r="AF64" i="33" s="1"/>
  <c r="X50" i="33" l="1"/>
  <c r="AF50" i="33" s="1"/>
  <c r="X52" i="33"/>
  <c r="AF52" i="33" s="1"/>
  <c r="AI74" i="33" l="1"/>
  <c r="AG86" i="33" l="1"/>
  <c r="AI86" i="33"/>
  <c r="X85" i="33"/>
  <c r="AF85" i="33" s="1"/>
  <c r="X59" i="33"/>
  <c r="AF59" i="33" s="1"/>
  <c r="X8" i="33" l="1"/>
  <c r="X9" i="33"/>
  <c r="AF9" i="33" s="1"/>
  <c r="AF14" i="33"/>
  <c r="AF8" i="33" l="1"/>
  <c r="X6" i="33"/>
  <c r="X78" i="33" l="1"/>
  <c r="AF78" i="33" s="1"/>
  <c r="AI11" i="33" l="1"/>
  <c r="AG11" i="33"/>
  <c r="AG19" i="33" l="1"/>
  <c r="AI19" i="33" l="1"/>
  <c r="AG65" i="33" l="1"/>
  <c r="AI65" i="33"/>
  <c r="X92" i="33" l="1"/>
  <c r="AF92" i="33" l="1"/>
  <c r="X91" i="33"/>
  <c r="AI91" i="33"/>
  <c r="AG41" i="33" l="1"/>
  <c r="AI41" i="33"/>
  <c r="X48" i="33"/>
  <c r="AF48" i="33" l="1"/>
  <c r="AI40" i="33" l="1"/>
  <c r="AG40" i="33"/>
  <c r="X107" i="33" l="1"/>
  <c r="AF107" i="33" s="1"/>
  <c r="X106" i="33"/>
  <c r="X102" i="33"/>
  <c r="AF102" i="33" s="1"/>
  <c r="Y96" i="33"/>
  <c r="Y95" i="33" s="1"/>
  <c r="Z96" i="33"/>
  <c r="Z95" i="33" s="1"/>
  <c r="AA96" i="33"/>
  <c r="AA95" i="33" s="1"/>
  <c r="X83" i="33"/>
  <c r="X84" i="33"/>
  <c r="X87" i="33"/>
  <c r="X88" i="33"/>
  <c r="X90" i="33"/>
  <c r="AF90" i="33" s="1"/>
  <c r="X76" i="33"/>
  <c r="AF76" i="33" s="1"/>
  <c r="X77" i="33"/>
  <c r="AF77" i="33" s="1"/>
  <c r="X75" i="33"/>
  <c r="X17" i="33"/>
  <c r="X15" i="33" s="1"/>
  <c r="X23" i="33"/>
  <c r="X22" i="33" s="1"/>
  <c r="AF24" i="33"/>
  <c r="X28" i="33"/>
  <c r="AF28" i="33" s="1"/>
  <c r="X29" i="33"/>
  <c r="AF29" i="33" s="1"/>
  <c r="X30" i="33"/>
  <c r="X37" i="33"/>
  <c r="AF83" i="33" l="1"/>
  <c r="X80" i="33"/>
  <c r="AF80" i="33" s="1"/>
  <c r="AF37" i="33"/>
  <c r="X36" i="33"/>
  <c r="AF30" i="33"/>
  <c r="X27" i="33"/>
  <c r="AF27" i="33" s="1"/>
  <c r="AF75" i="33"/>
  <c r="X74" i="33"/>
  <c r="AF84" i="33"/>
  <c r="AF87" i="33"/>
  <c r="X86" i="33"/>
  <c r="AF86" i="33" s="1"/>
  <c r="AF88" i="33"/>
  <c r="AF106" i="33"/>
  <c r="X105" i="33"/>
  <c r="AF105" i="33" s="1"/>
  <c r="AF23" i="33"/>
  <c r="AF22" i="33"/>
  <c r="AF19" i="33"/>
  <c r="AF20" i="33"/>
  <c r="AF17" i="33"/>
  <c r="AF15" i="33"/>
  <c r="AF112" i="33"/>
  <c r="X79" i="33" l="1"/>
  <c r="X73" i="33" s="1"/>
  <c r="AG79" i="33"/>
  <c r="AI79" i="33"/>
  <c r="AG110" i="33"/>
  <c r="AI105" i="33"/>
  <c r="AF110" i="33" l="1"/>
  <c r="AG109" i="33"/>
  <c r="AH91" i="33"/>
  <c r="AG91" i="33" l="1"/>
  <c r="AG73" i="33"/>
  <c r="AG96" i="33"/>
  <c r="AG95" i="33"/>
  <c r="AI96" i="33"/>
  <c r="AI95" i="33"/>
  <c r="AF109" i="33"/>
  <c r="D74" i="33"/>
  <c r="AF91" i="33"/>
  <c r="AI39" i="33"/>
  <c r="AG39" i="33"/>
  <c r="AI36" i="33"/>
  <c r="AI27" i="33"/>
  <c r="AF74" i="33" l="1"/>
  <c r="AG27" i="33"/>
  <c r="D73" i="33"/>
  <c r="AH73" i="33"/>
  <c r="AF79" i="33" l="1"/>
  <c r="AI73" i="33" l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104" i="33" l="1"/>
  <c r="AF104" i="33" l="1"/>
  <c r="X103" i="33"/>
  <c r="AF103" i="33" s="1"/>
  <c r="X58" i="33" l="1"/>
  <c r="AF58" i="33" l="1"/>
  <c r="X57" i="33"/>
  <c r="AF57" i="33" s="1"/>
  <c r="X98" i="33" l="1"/>
  <c r="AF98" i="33" s="1"/>
  <c r="X46" i="33" l="1"/>
  <c r="AF46" i="33" s="1"/>
  <c r="X13" i="33"/>
  <c r="AF13" i="33" s="1"/>
  <c r="X12" i="33"/>
  <c r="AF12" i="33" l="1"/>
  <c r="X11" i="33"/>
  <c r="X5" i="33" s="1"/>
  <c r="X4" i="33" s="1"/>
  <c r="AF11" i="33" l="1"/>
  <c r="X70" i="33" l="1"/>
  <c r="D69" i="33"/>
  <c r="D39" i="33" s="1"/>
  <c r="X67" i="33"/>
  <c r="AF67" i="33" s="1"/>
  <c r="X66" i="33"/>
  <c r="X62" i="33"/>
  <c r="AF62" i="33" s="1"/>
  <c r="X61" i="33"/>
  <c r="X47" i="33"/>
  <c r="AF47" i="33" s="1"/>
  <c r="X49" i="33"/>
  <c r="AF49" i="33" s="1"/>
  <c r="AF53" i="33"/>
  <c r="AF43" i="33"/>
  <c r="X44" i="33"/>
  <c r="AF44" i="33" s="1"/>
  <c r="X42" i="33"/>
  <c r="X41" i="33" l="1"/>
  <c r="AF70" i="33"/>
  <c r="X69" i="33"/>
  <c r="AF69" i="33" s="1"/>
  <c r="AF66" i="33"/>
  <c r="X65" i="33"/>
  <c r="AF65" i="33" s="1"/>
  <c r="AF61" i="33"/>
  <c r="X60" i="33"/>
  <c r="AF60" i="33" s="1"/>
  <c r="AF42" i="33"/>
  <c r="X40" i="33"/>
  <c r="X97" i="33"/>
  <c r="AF97" i="33" s="1"/>
  <c r="D96" i="33"/>
  <c r="D95" i="33" s="1"/>
  <c r="X39" i="33" l="1"/>
  <c r="AF41" i="33"/>
  <c r="X96" i="33"/>
  <c r="X95" i="33" s="1"/>
  <c r="AF95" i="33" s="1"/>
  <c r="AF40" i="33" l="1"/>
  <c r="AF96" i="33"/>
  <c r="AF39" i="33"/>
  <c r="AF36" i="33" l="1"/>
  <c r="AF73" i="33" l="1"/>
  <c r="AG6" i="33" l="1"/>
  <c r="AG5" i="33"/>
  <c r="AF5" i="33" l="1"/>
  <c r="AF6" i="33"/>
  <c r="AG4" i="33" l="1"/>
  <c r="AF4" i="33" l="1"/>
  <c r="AI6" i="33"/>
  <c r="AI5" i="33"/>
  <c r="AI4" i="33" l="1"/>
</calcChain>
</file>

<file path=xl/sharedStrings.xml><?xml version="1.0" encoding="utf-8"?>
<sst xmlns="http://schemas.openxmlformats.org/spreadsheetml/2006/main" count="473" uniqueCount="259">
  <si>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</si>
  <si>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</si>
  <si>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</si>
  <si>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</si>
  <si>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</si>
  <si>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</si>
  <si>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</si>
  <si>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</si>
  <si>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</si>
  <si>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</si>
  <si>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</si>
  <si>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8.1</t>
  </si>
  <si>
    <t>8.2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</si>
  <si>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</si>
  <si>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</si>
  <si>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</si>
  <si>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</si>
  <si>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</si>
  <si>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</si>
  <si>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</si>
  <si>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</si>
  <si>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</si>
  <si>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</si>
  <si>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</si>
  <si>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Крытый каток в 15 микрорайоне города Нефтеюганска</t>
  </si>
  <si>
    <t>Субсидия на приобретение (строительство) жилого помещения</t>
  </si>
  <si>
    <t>5</t>
  </si>
  <si>
    <t>8</t>
  </si>
  <si>
    <t>8.3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</si>
  <si>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</si>
  <si>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</si>
  <si>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</si>
  <si>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</si>
  <si>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</si>
  <si>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</si>
  <si>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</si>
  <si>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</si>
  <si>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</si>
  <si>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</si>
  <si>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</si>
  <si>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</si>
  <si>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</si>
  <si>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</si>
  <si>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</si>
  <si>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</si>
  <si>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</si>
  <si>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</si>
  <si>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</si>
  <si>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</si>
  <si>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</si>
  <si>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</si>
  <si>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</si>
  <si>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</si>
  <si>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</si>
  <si>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</si>
  <si>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</si>
  <si>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</si>
  <si>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</si>
  <si>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</si>
  <si>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</si>
  <si>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</si>
  <si>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</si>
  <si>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</si>
  <si>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</si>
  <si>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</si>
  <si>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</si>
  <si>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</si>
  <si>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</si>
  <si>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</si>
  <si>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</si>
  <si>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</si>
  <si>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</si>
  <si>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</si>
  <si>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</si>
  <si>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</si>
  <si>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</si>
  <si>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</si>
  <si>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</si>
  <si>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</si>
  <si>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</si>
  <si>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</si>
  <si>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</si>
  <si>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</si>
  <si>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</si>
  <si>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</si>
  <si>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</si>
  <si>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</si>
  <si>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</si>
  <si>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</si>
  <si>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</si>
  <si>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</si>
  <si>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</si>
  <si>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</si>
  <si>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</si>
  <si>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</si>
  <si>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</si>
  <si>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</si>
  <si>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</si>
  <si>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</si>
  <si>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</si>
  <si>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</si>
  <si>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</si>
  <si>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</si>
  <si>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</si>
  <si>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</si>
  <si>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</si>
  <si>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</si>
  <si>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</si>
  <si>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</si>
  <si>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</si>
  <si>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</si>
  <si>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</si>
  <si>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</si>
  <si>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</si>
  <si>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</si>
  <si>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</si>
  <si>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</si>
  <si>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</si>
  <si>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</si>
  <si>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</si>
  <si>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</si>
  <si>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</si>
  <si>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</si>
  <si>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</si>
  <si>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</si>
  <si>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</si>
  <si>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</si>
  <si>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</si>
  <si>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</si>
  <si>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</si>
  <si>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</si>
  <si>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</si>
  <si>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</si>
  <si>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</si>
  <si>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</si>
  <si>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</si>
  <si>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</si>
  <si>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</si>
  <si>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</si>
  <si>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</si>
  <si>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</si>
  <si>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</si>
  <si>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</si>
  <si>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</si>
  <si>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</si>
  <si>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</si>
  <si>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</si>
  <si>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Прочие мероприятия органов местного самоуправления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</si>
  <si>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</si>
  <si>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</si>
  <si>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</si>
  <si>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</si>
  <si>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</si>
  <si>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</si>
  <si>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</si>
  <si>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</si>
  <si>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</si>
  <si>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</si>
  <si>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</si>
  <si>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</si>
  <si>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</si>
  <si>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</si>
  <si>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</si>
  <si>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</si>
  <si>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</si>
  <si>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</si>
  <si>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</si>
  <si>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</si>
  <si>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</si>
  <si>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</si>
  <si>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</si>
  <si>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</si>
  <si>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</si>
  <si>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</si>
  <si>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</si>
  <si>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</si>
  <si>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</si>
  <si>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</si>
  <si>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</si>
  <si>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</si>
  <si>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</si>
  <si>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</si>
  <si>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</si>
  <si>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</si>
  <si>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</si>
  <si>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</si>
  <si>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</si>
  <si>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</si>
  <si>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</si>
  <si>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</si>
  <si>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</si>
  <si>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</si>
  <si>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</si>
  <si>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ДМИ</t>
  </si>
  <si>
    <t>ДГиЗО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</si>
  <si>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</si>
  <si>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</si>
  <si>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</si>
  <si>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</si>
  <si>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</si>
  <si>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</si>
  <si>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</si>
  <si>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</si>
  <si>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</si>
  <si>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14.2.6</t>
  </si>
  <si>
    <t>6.1.1.4</t>
  </si>
  <si>
    <t>6.1.3.3</t>
  </si>
  <si>
    <t>8.1.2</t>
  </si>
  <si>
    <t>9.1.1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</si>
  <si>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</si>
  <si>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</si>
  <si>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</si>
  <si>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</si>
  <si>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</si>
  <si>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</si>
  <si>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</si>
  <si>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</si>
  <si>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</si>
  <si>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</si>
  <si>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</si>
  <si>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</si>
  <si>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</si>
  <si>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</si>
  <si>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</si>
  <si>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</si>
  <si>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</si>
  <si>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</si>
  <si>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</si>
  <si>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</si>
  <si>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</si>
  <si>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</si>
  <si>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</si>
  <si>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</si>
  <si>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</si>
  <si>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</si>
  <si>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ПЛАН  на 2018 год</t>
  </si>
  <si>
    <t>Кассовый расход на 01.02.2018</t>
  </si>
  <si>
    <t>Дорога № 5 (ул.Киевская (от ул.Парковая до ул.Объездная-1) (участок от ул.Парковая до ул.Жилая)</t>
  </si>
  <si>
    <t>Автодорога по ул.Нефтяников (от ул.Сургутская до ул.Пойменная) (участок от ул.Юганская до ул.Усть-Балыкская). 1 этап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</si>
  <si>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</si>
  <si>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</si>
  <si>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</si>
  <si>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</si>
  <si>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</si>
  <si>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</si>
  <si>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</si>
  <si>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</si>
  <si>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</si>
  <si>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</si>
  <si>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</si>
  <si>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</si>
  <si>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устройству скатной кровли нежилого здания "Детская школа искусств" г.Нефтеюганск 11 микр. стр.115</t>
  </si>
  <si>
    <t>% исполнения  к плану 1 кв</t>
  </si>
  <si>
    <t>% исполнения  к плану 2018  года</t>
  </si>
  <si>
    <t>ПЛАН  на 1 полугодие 2018 год (рублей)</t>
  </si>
  <si>
    <t>6.1.5.4</t>
  </si>
  <si>
    <t>Иные межбюджетные трансферты за счет средств резервного фонда Правительства Ханты-Мансийского автономного округа-Югры за счет средств бюджета автономного округа</t>
  </si>
  <si>
    <t>Освоение на 01.07.2018  (рублей)</t>
  </si>
  <si>
    <t>Отчет об исполнении сетевого плана-графика по реализации муниципальной программы "Развитие культуры и туризма в городе Нефтеюганске на 2014-2020 годы" на 01.07.2018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</si>
</sst>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1" fillId="0" borderId="0"/>
  </cellStyleXfs>
  <cellXfs count="15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0" fontId="42" fillId="0" borderId="1" xfId="99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166" fontId="3" fillId="25" borderId="1" xfId="0" applyNumberFormat="1" applyFont="1" applyFill="1" applyBorder="1" applyAlignment="1">
      <alignment horizontal="center" vertical="center" wrapText="1"/>
    </xf>
    <xf numFmtId="4" fontId="35" fillId="25" borderId="1" xfId="0" applyNumberFormat="1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center" vertical="center" wrapText="1"/>
    </xf>
    <xf numFmtId="2" fontId="35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2" fontId="35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4" fontId="10" fillId="25" borderId="1" xfId="2" applyNumberFormat="1" applyFont="1" applyFill="1" applyBorder="1" applyAlignment="1">
      <alignment horizontal="center" vertical="center" wrapText="1"/>
    </xf>
    <xf numFmtId="4" fontId="33" fillId="25" borderId="6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wrapText="1"/>
    </xf>
    <xf numFmtId="167" fontId="3" fillId="25" borderId="1" xfId="2" applyNumberFormat="1" applyFont="1" applyFill="1" applyBorder="1" applyAlignment="1">
      <alignment horizontal="center" vertical="center"/>
    </xf>
    <xf numFmtId="49" fontId="3" fillId="25" borderId="0" xfId="0" applyNumberFormat="1" applyFont="1" applyFill="1" applyBorder="1" applyAlignment="1">
      <alignment horizontal="center" vertical="center"/>
    </xf>
    <xf numFmtId="0" fontId="3" fillId="25" borderId="0" xfId="0" applyFont="1" applyFill="1" applyBorder="1"/>
    <xf numFmtId="4" fontId="3" fillId="25" borderId="0" xfId="0" applyNumberFormat="1" applyFont="1" applyFill="1" applyBorder="1"/>
    <xf numFmtId="2" fontId="3" fillId="25" borderId="0" xfId="0" applyNumberFormat="1" applyFont="1" applyFill="1" applyBorder="1"/>
    <xf numFmtId="166" fontId="3" fillId="25" borderId="0" xfId="0" applyNumberFormat="1" applyFont="1" applyFill="1" applyBorder="1"/>
    <xf numFmtId="0" fontId="33" fillId="25" borderId="1" xfId="0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center" wrapText="1"/>
    </xf>
    <xf numFmtId="49" fontId="33" fillId="25" borderId="5" xfId="0" applyNumberFormat="1" applyFont="1" applyFill="1" applyBorder="1" applyAlignment="1">
      <alignment horizontal="center" vertical="center"/>
    </xf>
    <xf numFmtId="0" fontId="35" fillId="25" borderId="1" xfId="0" applyFont="1" applyFill="1" applyBorder="1" applyAlignment="1" applyProtection="1">
      <alignment horizontal="left" vertical="center" wrapText="1"/>
      <protection locked="0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2" fontId="10" fillId="25" borderId="1" xfId="0" applyNumberFormat="1" applyFont="1" applyFill="1" applyBorder="1" applyAlignment="1">
      <alignment horizontal="center" vertical="center" wrapText="1"/>
    </xf>
    <xf numFmtId="2" fontId="3" fillId="25" borderId="2" xfId="0" applyNumberFormat="1" applyFont="1" applyFill="1" applyBorder="1" applyAlignment="1">
      <alignment horizontal="center" vertical="center" wrapText="1"/>
    </xf>
    <xf numFmtId="2" fontId="3" fillId="25" borderId="3" xfId="0" applyNumberFormat="1" applyFont="1" applyFill="1" applyBorder="1" applyAlignment="1">
      <alignment horizontal="center" vertical="center" wrapText="1"/>
    </xf>
    <xf numFmtId="2" fontId="3" fillId="25" borderId="6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horizontal="center" vertical="center"/>
    </xf>
    <xf numFmtId="0" fontId="0" fillId="25" borderId="7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33" fillId="25" borderId="1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7" xfId="0" applyFont="1" applyFill="1" applyBorder="1" applyAlignment="1">
      <alignment horizontal="left" vertical="center" wrapText="1"/>
    </xf>
    <xf numFmtId="49" fontId="3" fillId="25" borderId="7" xfId="0" applyNumberFormat="1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center" vertical="center"/>
    </xf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7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49" fontId="3" fillId="25" borderId="5" xfId="0" applyNumberFormat="1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0" fontId="34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vertical="center" wrapText="1"/>
    </xf>
    <xf numFmtId="0" fontId="34" fillId="25" borderId="5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25" borderId="2" xfId="0" applyNumberFormat="1" applyFont="1" applyFill="1" applyBorder="1" applyAlignment="1">
      <alignment horizontal="center" vertical="center" wrapText="1"/>
    </xf>
    <xf numFmtId="166" fontId="3" fillId="25" borderId="3" xfId="0" applyNumberFormat="1" applyFont="1" applyFill="1" applyBorder="1" applyAlignment="1">
      <alignment horizontal="center" vertical="center" wrapText="1"/>
    </xf>
    <xf numFmtId="166" fontId="3" fillId="25" borderId="6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Обычный_Лист1" xfId="99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66"/>
  <sheetViews>
    <sheetView tabSelected="1" zoomScale="60" zoomScaleNormal="60" zoomScaleSheetLayoutView="5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K122" sqref="K122"/>
    </sheetView>
  </sheetViews>
  <sheetFormatPr defaultRowHeight="18.75" x14ac:dyDescent="0.3"/>
  <cols>
    <col min="1" max="1" width="9.42578125" style="6" customWidth="1"/>
    <col min="2" max="2" width="55.2851562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7" style="2" customWidth="1"/>
    <col min="9" max="9" width="21.7109375" style="2" customWidth="1"/>
    <col min="10" max="10" width="21.42578125" style="2" customWidth="1"/>
    <col min="11" max="11" width="25.42578125" style="2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4.28515625" style="4" customWidth="1"/>
    <col min="25" max="25" width="24.42578125" style="4" customWidth="1"/>
    <col min="26" max="26" width="22" style="4" customWidth="1"/>
    <col min="27" max="27" width="23.140625" style="4" customWidth="1"/>
    <col min="28" max="28" width="12.42578125" style="4" hidden="1" customWidth="1"/>
    <col min="29" max="29" width="14.28515625" style="4" hidden="1" customWidth="1"/>
    <col min="30" max="30" width="17.42578125" style="4" hidden="1" customWidth="1"/>
    <col min="31" max="31" width="12.28515625" style="4" hidden="1" customWidth="1"/>
    <col min="32" max="32" width="18.28515625" style="5" customWidth="1"/>
    <col min="33" max="34" width="14.140625" style="5" hidden="1" customWidth="1"/>
    <col min="35" max="35" width="15.5703125" style="5" hidden="1" customWidth="1"/>
    <col min="36" max="16384" width="9.140625" style="2"/>
  </cols>
  <sheetData>
    <row r="1" spans="1:35" s="22" customFormat="1" ht="62.25" customHeight="1" x14ac:dyDescent="0.3">
      <c r="A1" s="118" t="s">
        <v>258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5" s="1" customFormat="1" ht="57" customHeight="1" x14ac:dyDescent="0.3">
      <c r="A2" s="125" t="s">
        <v>0</v>
      </c>
      <c r="B2" s="51" t="s">
        <v>1</v>
      </c>
      <c r="C2" s="126" t="s">
        <v>29</v>
      </c>
      <c r="D2" s="123" t="s">
        <v>231</v>
      </c>
      <c r="E2" s="123"/>
      <c r="F2" s="123"/>
      <c r="G2" s="123"/>
      <c r="H2" s="123" t="s">
        <v>254</v>
      </c>
      <c r="I2" s="123"/>
      <c r="J2" s="123"/>
      <c r="K2" s="123"/>
      <c r="L2" s="123" t="s">
        <v>232</v>
      </c>
      <c r="M2" s="123"/>
      <c r="N2" s="123"/>
      <c r="O2" s="123"/>
      <c r="P2" s="123" t="s">
        <v>233</v>
      </c>
      <c r="Q2" s="123"/>
      <c r="R2" s="123"/>
      <c r="S2" s="123"/>
      <c r="T2" s="123" t="s">
        <v>234</v>
      </c>
      <c r="U2" s="123"/>
      <c r="V2" s="123"/>
      <c r="W2" s="123"/>
      <c r="X2" s="124" t="s">
        <v>257</v>
      </c>
      <c r="Y2" s="124"/>
      <c r="Z2" s="124"/>
      <c r="AA2" s="124"/>
      <c r="AB2" s="90" t="s">
        <v>252</v>
      </c>
      <c r="AC2" s="91"/>
      <c r="AD2" s="91"/>
      <c r="AE2" s="92"/>
      <c r="AF2" s="120" t="s">
        <v>253</v>
      </c>
      <c r="AG2" s="121"/>
      <c r="AH2" s="121"/>
      <c r="AI2" s="122"/>
    </row>
    <row r="3" spans="1:35" s="1" customFormat="1" ht="37.5" customHeight="1" x14ac:dyDescent="0.3">
      <c r="A3" s="125"/>
      <c r="B3" s="52" t="s">
        <v>2</v>
      </c>
      <c r="C3" s="126"/>
      <c r="D3" s="53" t="s">
        <v>50</v>
      </c>
      <c r="E3" s="53" t="s">
        <v>51</v>
      </c>
      <c r="F3" s="53" t="s">
        <v>103</v>
      </c>
      <c r="G3" s="53" t="s">
        <v>52</v>
      </c>
      <c r="H3" s="53" t="s">
        <v>50</v>
      </c>
      <c r="I3" s="53" t="s">
        <v>51</v>
      </c>
      <c r="J3" s="53" t="s">
        <v>103</v>
      </c>
      <c r="K3" s="53" t="s">
        <v>52</v>
      </c>
      <c r="L3" s="53" t="s">
        <v>50</v>
      </c>
      <c r="M3" s="53" t="s">
        <v>51</v>
      </c>
      <c r="N3" s="53" t="s">
        <v>103</v>
      </c>
      <c r="O3" s="53" t="s">
        <v>52</v>
      </c>
      <c r="P3" s="53" t="s">
        <v>50</v>
      </c>
      <c r="Q3" s="53" t="s">
        <v>51</v>
      </c>
      <c r="R3" s="53" t="s">
        <v>103</v>
      </c>
      <c r="S3" s="53" t="s">
        <v>52</v>
      </c>
      <c r="T3" s="53" t="s">
        <v>50</v>
      </c>
      <c r="U3" s="53" t="s">
        <v>51</v>
      </c>
      <c r="V3" s="53" t="s">
        <v>103</v>
      </c>
      <c r="W3" s="53" t="s">
        <v>52</v>
      </c>
      <c r="X3" s="53" t="s">
        <v>50</v>
      </c>
      <c r="Y3" s="53" t="s">
        <v>51</v>
      </c>
      <c r="Z3" s="53" t="s">
        <v>103</v>
      </c>
      <c r="AA3" s="53" t="s">
        <v>52</v>
      </c>
      <c r="AB3" s="53" t="s">
        <v>50</v>
      </c>
      <c r="AC3" s="53" t="s">
        <v>51</v>
      </c>
      <c r="AD3" s="53" t="s">
        <v>103</v>
      </c>
      <c r="AE3" s="53" t="s">
        <v>52</v>
      </c>
      <c r="AF3" s="54" t="s">
        <v>50</v>
      </c>
      <c r="AG3" s="54" t="s">
        <v>51</v>
      </c>
      <c r="AH3" s="54" t="s">
        <v>103</v>
      </c>
      <c r="AI3" s="54" t="s">
        <v>52</v>
      </c>
    </row>
    <row r="4" spans="1:35" s="1" customFormat="1" ht="39.75" customHeight="1" x14ac:dyDescent="0.3">
      <c r="A4" s="56" t="s">
        <v>57</v>
      </c>
      <c r="B4" s="98" t="s">
        <v>17</v>
      </c>
      <c r="C4" s="98"/>
      <c r="D4" s="65">
        <f>D5+D36</f>
        <v>587247034</v>
      </c>
      <c r="E4" s="65">
        <f t="shared" ref="E4:AA4" si="0">E5+E36</f>
        <v>140307499</v>
      </c>
      <c r="F4" s="65">
        <f t="shared" si="0"/>
        <v>414970</v>
      </c>
      <c r="G4" s="65">
        <f t="shared" si="0"/>
        <v>446599835</v>
      </c>
      <c r="H4" s="65">
        <f t="shared" si="0"/>
        <v>323526940</v>
      </c>
      <c r="I4" s="65">
        <f t="shared" si="0"/>
        <v>68666952</v>
      </c>
      <c r="J4" s="65">
        <f t="shared" si="0"/>
        <v>300000</v>
      </c>
      <c r="K4" s="65">
        <f t="shared" si="0"/>
        <v>254559988</v>
      </c>
      <c r="L4" s="65">
        <f t="shared" si="0"/>
        <v>189962391</v>
      </c>
      <c r="M4" s="65">
        <f t="shared" si="0"/>
        <v>40040954</v>
      </c>
      <c r="N4" s="65">
        <f t="shared" si="0"/>
        <v>0</v>
      </c>
      <c r="O4" s="65">
        <f t="shared" si="0"/>
        <v>149921437</v>
      </c>
      <c r="P4" s="65">
        <f t="shared" si="0"/>
        <v>123572647</v>
      </c>
      <c r="Q4" s="65">
        <f t="shared" si="0"/>
        <v>31925605</v>
      </c>
      <c r="R4" s="65">
        <f t="shared" si="0"/>
        <v>0</v>
      </c>
      <c r="S4" s="65">
        <f t="shared" si="0"/>
        <v>91647042</v>
      </c>
      <c r="T4" s="65">
        <f t="shared" si="0"/>
        <v>144682463</v>
      </c>
      <c r="U4" s="65">
        <f t="shared" si="0"/>
        <v>37153791</v>
      </c>
      <c r="V4" s="65">
        <f t="shared" si="0"/>
        <v>0</v>
      </c>
      <c r="W4" s="65">
        <f t="shared" si="0"/>
        <v>107528672</v>
      </c>
      <c r="X4" s="65">
        <f t="shared" si="0"/>
        <v>295030982.56</v>
      </c>
      <c r="Y4" s="65">
        <f t="shared" si="0"/>
        <v>67570722.450000003</v>
      </c>
      <c r="Z4" s="65">
        <f t="shared" si="0"/>
        <v>0</v>
      </c>
      <c r="AA4" s="65">
        <f t="shared" si="0"/>
        <v>227460260.11000001</v>
      </c>
      <c r="AB4" s="65"/>
      <c r="AC4" s="65"/>
      <c r="AD4" s="65"/>
      <c r="AE4" s="65"/>
      <c r="AF4" s="55">
        <f t="shared" ref="AF4:AG6" si="1">X4/D4*100</f>
        <v>50.239671803944773</v>
      </c>
      <c r="AG4" s="55">
        <f t="shared" si="1"/>
        <v>48.159024237186351</v>
      </c>
      <c r="AH4" s="55"/>
      <c r="AI4" s="55">
        <f>AA4/G4*100</f>
        <v>50.931559370146203</v>
      </c>
    </row>
    <row r="5" spans="1:35" s="1" customFormat="1" ht="60.75" customHeight="1" x14ac:dyDescent="0.3">
      <c r="A5" s="56" t="s">
        <v>58</v>
      </c>
      <c r="B5" s="83" t="s">
        <v>37</v>
      </c>
      <c r="C5" s="83"/>
      <c r="D5" s="65">
        <f>D6+D11+D15+D19+D22+D27+D31</f>
        <v>563372064</v>
      </c>
      <c r="E5" s="65">
        <f t="shared" ref="E5:AA5" si="2">E6+E11+E15+E19+E22+E27+E31</f>
        <v>140307499</v>
      </c>
      <c r="F5" s="65">
        <f t="shared" si="2"/>
        <v>414970</v>
      </c>
      <c r="G5" s="65">
        <f t="shared" si="2"/>
        <v>422724865</v>
      </c>
      <c r="H5" s="65">
        <f>H6+H11+H15+H19+H22+H27+H31</f>
        <v>308798150</v>
      </c>
      <c r="I5" s="65">
        <f t="shared" si="2"/>
        <v>68666952</v>
      </c>
      <c r="J5" s="65">
        <f t="shared" si="2"/>
        <v>300000</v>
      </c>
      <c r="K5" s="65">
        <f t="shared" si="2"/>
        <v>239831198</v>
      </c>
      <c r="L5" s="65">
        <f t="shared" si="2"/>
        <v>184233691</v>
      </c>
      <c r="M5" s="65">
        <f t="shared" si="2"/>
        <v>40040954</v>
      </c>
      <c r="N5" s="65">
        <f t="shared" si="2"/>
        <v>0</v>
      </c>
      <c r="O5" s="65">
        <f t="shared" si="2"/>
        <v>144192737</v>
      </c>
      <c r="P5" s="65">
        <f t="shared" si="2"/>
        <v>119098647</v>
      </c>
      <c r="Q5" s="65">
        <f t="shared" si="2"/>
        <v>31925605</v>
      </c>
      <c r="R5" s="65">
        <f t="shared" si="2"/>
        <v>0</v>
      </c>
      <c r="S5" s="65">
        <f t="shared" si="2"/>
        <v>87173042</v>
      </c>
      <c r="T5" s="65">
        <f t="shared" si="2"/>
        <v>140253763</v>
      </c>
      <c r="U5" s="65">
        <f t="shared" si="2"/>
        <v>37153791</v>
      </c>
      <c r="V5" s="65">
        <f t="shared" si="2"/>
        <v>0</v>
      </c>
      <c r="W5" s="65">
        <f t="shared" si="2"/>
        <v>103099972</v>
      </c>
      <c r="X5" s="65">
        <f t="shared" si="2"/>
        <v>282624009.19</v>
      </c>
      <c r="Y5" s="65">
        <f t="shared" si="2"/>
        <v>67570722.450000003</v>
      </c>
      <c r="Z5" s="65">
        <f t="shared" si="2"/>
        <v>0</v>
      </c>
      <c r="AA5" s="65">
        <f t="shared" si="2"/>
        <v>215053286.74000001</v>
      </c>
      <c r="AB5" s="65"/>
      <c r="AC5" s="65"/>
      <c r="AD5" s="65"/>
      <c r="AE5" s="65"/>
      <c r="AF5" s="55">
        <f t="shared" si="1"/>
        <v>50.166493379764034</v>
      </c>
      <c r="AG5" s="55">
        <f t="shared" si="1"/>
        <v>48.159024237186351</v>
      </c>
      <c r="AH5" s="55"/>
      <c r="AI5" s="55">
        <f>AA5/G5*100</f>
        <v>50.873110277059283</v>
      </c>
    </row>
    <row r="6" spans="1:35" s="1" customFormat="1" ht="26.25" customHeight="1" x14ac:dyDescent="0.3">
      <c r="A6" s="56" t="s">
        <v>59</v>
      </c>
      <c r="B6" s="83" t="s">
        <v>105</v>
      </c>
      <c r="C6" s="68"/>
      <c r="D6" s="55">
        <f>SUM(D7:D10)</f>
        <v>103034156</v>
      </c>
      <c r="E6" s="55">
        <f t="shared" ref="E6:AA6" si="3">SUM(E7:E10)</f>
        <v>31934600</v>
      </c>
      <c r="F6" s="55">
        <f t="shared" si="3"/>
        <v>39700</v>
      </c>
      <c r="G6" s="55">
        <f t="shared" si="3"/>
        <v>71059856</v>
      </c>
      <c r="H6" s="55">
        <f t="shared" si="3"/>
        <v>50061828</v>
      </c>
      <c r="I6" s="55">
        <f t="shared" si="3"/>
        <v>13212153</v>
      </c>
      <c r="J6" s="55">
        <f t="shared" si="3"/>
        <v>0</v>
      </c>
      <c r="K6" s="55">
        <f t="shared" si="3"/>
        <v>36849675</v>
      </c>
      <c r="L6" s="55">
        <f t="shared" si="3"/>
        <v>28376812</v>
      </c>
      <c r="M6" s="55">
        <f t="shared" si="3"/>
        <v>7907605</v>
      </c>
      <c r="N6" s="55">
        <f t="shared" si="3"/>
        <v>0</v>
      </c>
      <c r="O6" s="55">
        <f t="shared" si="3"/>
        <v>20469207</v>
      </c>
      <c r="P6" s="55">
        <f t="shared" si="3"/>
        <v>28768539</v>
      </c>
      <c r="Q6" s="55">
        <f t="shared" si="3"/>
        <v>8322955</v>
      </c>
      <c r="R6" s="55">
        <f t="shared" si="3"/>
        <v>0</v>
      </c>
      <c r="S6" s="55">
        <f t="shared" si="3"/>
        <v>20445584</v>
      </c>
      <c r="T6" s="55">
        <f t="shared" si="3"/>
        <v>26245738</v>
      </c>
      <c r="U6" s="55">
        <f t="shared" si="3"/>
        <v>10481141</v>
      </c>
      <c r="V6" s="55">
        <f t="shared" si="3"/>
        <v>0</v>
      </c>
      <c r="W6" s="55">
        <f t="shared" si="3"/>
        <v>15764597</v>
      </c>
      <c r="X6" s="55">
        <f t="shared" si="3"/>
        <v>48122087.450000003</v>
      </c>
      <c r="Y6" s="55">
        <f t="shared" si="3"/>
        <v>13211941</v>
      </c>
      <c r="Z6" s="55">
        <f t="shared" si="3"/>
        <v>0</v>
      </c>
      <c r="AA6" s="55">
        <f t="shared" si="3"/>
        <v>34910146.450000003</v>
      </c>
      <c r="AB6" s="55"/>
      <c r="AC6" s="55"/>
      <c r="AD6" s="55"/>
      <c r="AE6" s="55"/>
      <c r="AF6" s="55">
        <f t="shared" si="1"/>
        <v>46.704985335154298</v>
      </c>
      <c r="AG6" s="55">
        <f t="shared" si="1"/>
        <v>41.37186938305161</v>
      </c>
      <c r="AH6" s="55"/>
      <c r="AI6" s="55">
        <f>AA6/G6*100</f>
        <v>49.127803537907539</v>
      </c>
    </row>
    <row r="7" spans="1:35" s="1" customFormat="1" ht="78.75" customHeight="1" x14ac:dyDescent="0.3">
      <c r="A7" s="84" t="s">
        <v>106</v>
      </c>
      <c r="B7" s="69" t="s">
        <v>31</v>
      </c>
      <c r="C7" s="89" t="s">
        <v>209</v>
      </c>
      <c r="D7" s="70">
        <f>SUM(E7:G7)</f>
        <v>57523608</v>
      </c>
      <c r="E7" s="63">
        <v>0</v>
      </c>
      <c r="F7" s="63">
        <v>0</v>
      </c>
      <c r="G7" s="63">
        <v>57523608</v>
      </c>
      <c r="H7" s="63">
        <f t="shared" ref="H7:H37" si="4">I7+J7+K7</f>
        <v>31218479</v>
      </c>
      <c r="I7" s="63">
        <v>0</v>
      </c>
      <c r="J7" s="63">
        <v>0</v>
      </c>
      <c r="K7" s="63">
        <v>31218479</v>
      </c>
      <c r="L7" s="63">
        <f t="shared" ref="L7:L10" si="5">M7+N7+O7</f>
        <v>17108027</v>
      </c>
      <c r="M7" s="63">
        <v>0</v>
      </c>
      <c r="N7" s="63">
        <v>0</v>
      </c>
      <c r="O7" s="63">
        <v>17108027</v>
      </c>
      <c r="P7" s="63">
        <f t="shared" ref="P7:P10" si="6">Q7+R7+S7</f>
        <v>17011106</v>
      </c>
      <c r="Q7" s="63">
        <v>0</v>
      </c>
      <c r="R7" s="63">
        <v>0</v>
      </c>
      <c r="S7" s="63">
        <v>17011106</v>
      </c>
      <c r="T7" s="63">
        <f t="shared" ref="T7:T10" si="7">U7+V7+W7</f>
        <v>11294023</v>
      </c>
      <c r="U7" s="63">
        <v>0</v>
      </c>
      <c r="V7" s="63">
        <v>0</v>
      </c>
      <c r="W7" s="63">
        <v>11294023</v>
      </c>
      <c r="X7" s="62">
        <f t="shared" ref="X7:X10" si="8">SUM(Y7:AA7)</f>
        <v>29278987.449999999</v>
      </c>
      <c r="Y7" s="63">
        <v>0</v>
      </c>
      <c r="Z7" s="63">
        <v>0</v>
      </c>
      <c r="AA7" s="63">
        <v>29278987.449999999</v>
      </c>
      <c r="AB7" s="63"/>
      <c r="AC7" s="63"/>
      <c r="AD7" s="63"/>
      <c r="AE7" s="63"/>
      <c r="AF7" s="62" t="e">
        <f>#REF!/D7*100</f>
        <v>#REF!</v>
      </c>
      <c r="AG7" s="62"/>
      <c r="AH7" s="55"/>
      <c r="AI7" s="62" t="e">
        <f>#REF!/G7*100</f>
        <v>#REF!</v>
      </c>
    </row>
    <row r="8" spans="1:35" s="1" customFormat="1" ht="39.75" customHeight="1" x14ac:dyDescent="0.3">
      <c r="A8" s="84" t="s">
        <v>107</v>
      </c>
      <c r="B8" s="69" t="s">
        <v>185</v>
      </c>
      <c r="C8" s="89" t="s">
        <v>209</v>
      </c>
      <c r="D8" s="70">
        <f t="shared" ref="D8:D10" si="9">SUM(E8:G8)</f>
        <v>283883</v>
      </c>
      <c r="E8" s="63">
        <v>201600</v>
      </c>
      <c r="F8" s="63">
        <v>39700</v>
      </c>
      <c r="G8" s="63">
        <f t="shared" ref="G8" si="10">K8+O8+S8+W8</f>
        <v>42583</v>
      </c>
      <c r="H8" s="63">
        <f t="shared" si="4"/>
        <v>0</v>
      </c>
      <c r="I8" s="63">
        <v>0</v>
      </c>
      <c r="J8" s="63">
        <v>0</v>
      </c>
      <c r="K8" s="63">
        <v>0</v>
      </c>
      <c r="L8" s="63">
        <f t="shared" si="5"/>
        <v>0</v>
      </c>
      <c r="M8" s="63">
        <v>0</v>
      </c>
      <c r="N8" s="63">
        <v>0</v>
      </c>
      <c r="O8" s="63">
        <v>0</v>
      </c>
      <c r="P8" s="63">
        <f t="shared" si="6"/>
        <v>283883</v>
      </c>
      <c r="Q8" s="63">
        <v>241300</v>
      </c>
      <c r="R8" s="63">
        <v>0</v>
      </c>
      <c r="S8" s="63">
        <v>42583</v>
      </c>
      <c r="T8" s="63">
        <f t="shared" si="7"/>
        <v>0</v>
      </c>
      <c r="U8" s="63">
        <v>0</v>
      </c>
      <c r="V8" s="63">
        <v>0</v>
      </c>
      <c r="W8" s="63">
        <v>0</v>
      </c>
      <c r="X8" s="62">
        <f t="shared" si="8"/>
        <v>0</v>
      </c>
      <c r="Y8" s="62">
        <v>0</v>
      </c>
      <c r="Z8" s="62">
        <v>0</v>
      </c>
      <c r="AA8" s="62">
        <v>0</v>
      </c>
      <c r="AB8" s="62"/>
      <c r="AC8" s="62"/>
      <c r="AD8" s="62"/>
      <c r="AE8" s="62"/>
      <c r="AF8" s="62">
        <f t="shared" ref="AF8:AG11" si="11">X8/D8*100</f>
        <v>0</v>
      </c>
      <c r="AG8" s="62">
        <f t="shared" si="11"/>
        <v>0</v>
      </c>
      <c r="AH8" s="55"/>
      <c r="AI8" s="62">
        <f t="shared" ref="AI8:AI14" si="12">AA8/G8*100</f>
        <v>0</v>
      </c>
    </row>
    <row r="9" spans="1:35" s="1" customFormat="1" ht="92.25" customHeight="1" x14ac:dyDescent="0.3">
      <c r="A9" s="84" t="s">
        <v>108</v>
      </c>
      <c r="B9" s="69" t="s">
        <v>178</v>
      </c>
      <c r="C9" s="89" t="s">
        <v>209</v>
      </c>
      <c r="D9" s="70">
        <f t="shared" si="9"/>
        <v>495765</v>
      </c>
      <c r="E9" s="63">
        <v>421400</v>
      </c>
      <c r="F9" s="63">
        <f t="shared" ref="F9:F10" si="13">J9+N9+R9+V9</f>
        <v>0</v>
      </c>
      <c r="G9" s="63">
        <v>74365</v>
      </c>
      <c r="H9" s="63">
        <f t="shared" si="4"/>
        <v>145498</v>
      </c>
      <c r="I9" s="63">
        <v>123674</v>
      </c>
      <c r="J9" s="63">
        <v>0</v>
      </c>
      <c r="K9" s="63">
        <v>21824</v>
      </c>
      <c r="L9" s="63">
        <f t="shared" si="5"/>
        <v>93749</v>
      </c>
      <c r="M9" s="63">
        <v>79687</v>
      </c>
      <c r="N9" s="63">
        <v>0</v>
      </c>
      <c r="O9" s="63">
        <v>14062</v>
      </c>
      <c r="P9" s="63">
        <f t="shared" si="6"/>
        <v>298514</v>
      </c>
      <c r="Q9" s="63">
        <v>253737</v>
      </c>
      <c r="R9" s="63">
        <v>0</v>
      </c>
      <c r="S9" s="63">
        <v>44777</v>
      </c>
      <c r="T9" s="63">
        <f t="shared" si="7"/>
        <v>51753</v>
      </c>
      <c r="U9" s="63">
        <v>43989</v>
      </c>
      <c r="V9" s="63">
        <v>0</v>
      </c>
      <c r="W9" s="63">
        <v>7764</v>
      </c>
      <c r="X9" s="62">
        <f t="shared" si="8"/>
        <v>145249</v>
      </c>
      <c r="Y9" s="62">
        <v>123462</v>
      </c>
      <c r="Z9" s="62">
        <v>0</v>
      </c>
      <c r="AA9" s="63">
        <v>21787</v>
      </c>
      <c r="AB9" s="63"/>
      <c r="AC9" s="63"/>
      <c r="AD9" s="63"/>
      <c r="AE9" s="63"/>
      <c r="AF9" s="62">
        <f t="shared" si="11"/>
        <v>29.297953667564268</v>
      </c>
      <c r="AG9" s="62">
        <f t="shared" si="11"/>
        <v>29.298054105363075</v>
      </c>
      <c r="AH9" s="55"/>
      <c r="AI9" s="62">
        <f t="shared" si="12"/>
        <v>29.297384522288709</v>
      </c>
    </row>
    <row r="10" spans="1:35" s="1" customFormat="1" ht="180" customHeight="1" x14ac:dyDescent="0.3">
      <c r="A10" s="84" t="s">
        <v>205</v>
      </c>
      <c r="B10" s="85" t="s">
        <v>104</v>
      </c>
      <c r="C10" s="89" t="s">
        <v>209</v>
      </c>
      <c r="D10" s="70">
        <f t="shared" si="9"/>
        <v>44730900</v>
      </c>
      <c r="E10" s="63">
        <v>31311600</v>
      </c>
      <c r="F10" s="63">
        <f t="shared" si="13"/>
        <v>0</v>
      </c>
      <c r="G10" s="63">
        <v>13419300</v>
      </c>
      <c r="H10" s="63">
        <f t="shared" si="4"/>
        <v>18697851</v>
      </c>
      <c r="I10" s="63">
        <v>13088479</v>
      </c>
      <c r="J10" s="63">
        <v>0</v>
      </c>
      <c r="K10" s="63">
        <v>5609372</v>
      </c>
      <c r="L10" s="63">
        <f t="shared" si="5"/>
        <v>11175036</v>
      </c>
      <c r="M10" s="63">
        <v>7827918</v>
      </c>
      <c r="N10" s="63">
        <v>0</v>
      </c>
      <c r="O10" s="63">
        <v>3347118</v>
      </c>
      <c r="P10" s="63">
        <f t="shared" si="6"/>
        <v>11175036</v>
      </c>
      <c r="Q10" s="63">
        <v>7827918</v>
      </c>
      <c r="R10" s="63">
        <v>0</v>
      </c>
      <c r="S10" s="63">
        <v>3347118</v>
      </c>
      <c r="T10" s="63">
        <f t="shared" si="7"/>
        <v>14899962</v>
      </c>
      <c r="U10" s="63">
        <v>10437152</v>
      </c>
      <c r="V10" s="63">
        <v>0</v>
      </c>
      <c r="W10" s="63">
        <v>4462810</v>
      </c>
      <c r="X10" s="62">
        <f t="shared" si="8"/>
        <v>18697851</v>
      </c>
      <c r="Y10" s="62">
        <v>13088479</v>
      </c>
      <c r="Z10" s="62">
        <v>0</v>
      </c>
      <c r="AA10" s="62">
        <v>5609372</v>
      </c>
      <c r="AB10" s="62"/>
      <c r="AC10" s="62"/>
      <c r="AD10" s="62"/>
      <c r="AE10" s="62"/>
      <c r="AF10" s="62">
        <f t="shared" si="11"/>
        <v>41.800748475885797</v>
      </c>
      <c r="AG10" s="62">
        <f t="shared" si="11"/>
        <v>41.800735190791912</v>
      </c>
      <c r="AH10" s="55"/>
      <c r="AI10" s="62">
        <f t="shared" si="12"/>
        <v>41.800779474339201</v>
      </c>
    </row>
    <row r="11" spans="1:35" s="1" customFormat="1" ht="25.5" customHeight="1" x14ac:dyDescent="0.3">
      <c r="A11" s="56" t="s">
        <v>60</v>
      </c>
      <c r="B11" s="71" t="s">
        <v>109</v>
      </c>
      <c r="C11" s="68"/>
      <c r="D11" s="55">
        <f>D12+D13+D14</f>
        <v>45918780</v>
      </c>
      <c r="E11" s="55">
        <f t="shared" ref="E11:AA11" si="14">E12+E13+E14</f>
        <v>15099600</v>
      </c>
      <c r="F11" s="55">
        <f t="shared" si="14"/>
        <v>0</v>
      </c>
      <c r="G11" s="55">
        <f t="shared" si="14"/>
        <v>30819180</v>
      </c>
      <c r="H11" s="55">
        <f t="shared" si="14"/>
        <v>24221446</v>
      </c>
      <c r="I11" s="55">
        <f t="shared" si="14"/>
        <v>8690400</v>
      </c>
      <c r="J11" s="55">
        <f t="shared" si="14"/>
        <v>0</v>
      </c>
      <c r="K11" s="55">
        <f t="shared" si="14"/>
        <v>15531046</v>
      </c>
      <c r="L11" s="55">
        <f t="shared" si="14"/>
        <v>12798021</v>
      </c>
      <c r="M11" s="55">
        <f t="shared" si="14"/>
        <v>4503350</v>
      </c>
      <c r="N11" s="55">
        <f t="shared" si="14"/>
        <v>0</v>
      </c>
      <c r="O11" s="55">
        <f t="shared" si="14"/>
        <v>8294671</v>
      </c>
      <c r="P11" s="55">
        <f t="shared" si="14"/>
        <v>11942105</v>
      </c>
      <c r="Q11" s="55">
        <f t="shared" si="14"/>
        <v>3532150</v>
      </c>
      <c r="R11" s="55">
        <f t="shared" si="14"/>
        <v>0</v>
      </c>
      <c r="S11" s="55">
        <f t="shared" si="14"/>
        <v>8409955</v>
      </c>
      <c r="T11" s="55">
        <f t="shared" si="14"/>
        <v>10667283</v>
      </c>
      <c r="U11" s="55">
        <f t="shared" si="14"/>
        <v>3532050</v>
      </c>
      <c r="V11" s="55">
        <f t="shared" si="14"/>
        <v>0</v>
      </c>
      <c r="W11" s="55">
        <f t="shared" si="14"/>
        <v>7135233</v>
      </c>
      <c r="X11" s="55">
        <f t="shared" si="14"/>
        <v>23606913.82</v>
      </c>
      <c r="Y11" s="55">
        <f t="shared" si="14"/>
        <v>8690400</v>
      </c>
      <c r="Z11" s="55">
        <f t="shared" si="14"/>
        <v>0</v>
      </c>
      <c r="AA11" s="55">
        <f t="shared" si="14"/>
        <v>14916513.82</v>
      </c>
      <c r="AB11" s="55"/>
      <c r="AC11" s="55"/>
      <c r="AD11" s="55"/>
      <c r="AE11" s="55"/>
      <c r="AF11" s="55">
        <f t="shared" si="11"/>
        <v>51.410150313226964</v>
      </c>
      <c r="AG11" s="55">
        <f t="shared" si="11"/>
        <v>57.553842485893668</v>
      </c>
      <c r="AH11" s="55"/>
      <c r="AI11" s="55">
        <f t="shared" si="12"/>
        <v>48.40009961329276</v>
      </c>
    </row>
    <row r="12" spans="1:35" s="1" customFormat="1" ht="84" customHeight="1" x14ac:dyDescent="0.3">
      <c r="A12" s="84" t="s">
        <v>110</v>
      </c>
      <c r="B12" s="69" t="s">
        <v>31</v>
      </c>
      <c r="C12" s="89" t="s">
        <v>209</v>
      </c>
      <c r="D12" s="70">
        <f>SUM(E12:G12)</f>
        <v>24592774</v>
      </c>
      <c r="E12" s="63">
        <f t="shared" ref="E12" si="15">I12+M12+Q12+U12</f>
        <v>0</v>
      </c>
      <c r="F12" s="63">
        <f t="shared" ref="F12:F14" si="16">J12+N12+R12+V12</f>
        <v>0</v>
      </c>
      <c r="G12" s="63">
        <v>24592774</v>
      </c>
      <c r="H12" s="63">
        <f t="shared" si="4"/>
        <v>12051454</v>
      </c>
      <c r="I12" s="63">
        <v>0</v>
      </c>
      <c r="J12" s="63">
        <v>0</v>
      </c>
      <c r="K12" s="63">
        <v>12051454</v>
      </c>
      <c r="L12" s="63">
        <f t="shared" ref="L12:L14" si="17">M12+N12+O12</f>
        <v>6479565</v>
      </c>
      <c r="M12" s="63">
        <v>0</v>
      </c>
      <c r="N12" s="63">
        <v>0</v>
      </c>
      <c r="O12" s="63">
        <v>6479565</v>
      </c>
      <c r="P12" s="63">
        <f t="shared" ref="P12:P14" si="18">Q12+R12+S12</f>
        <v>6766255</v>
      </c>
      <c r="Q12" s="63">
        <v>0</v>
      </c>
      <c r="R12" s="63">
        <v>0</v>
      </c>
      <c r="S12" s="63">
        <v>6766255</v>
      </c>
      <c r="T12" s="63">
        <f t="shared" ref="T12:T13" si="19">U12+V12+W12</f>
        <v>5751433</v>
      </c>
      <c r="U12" s="63">
        <v>0</v>
      </c>
      <c r="V12" s="63">
        <v>0</v>
      </c>
      <c r="W12" s="63">
        <v>5751433</v>
      </c>
      <c r="X12" s="62">
        <f t="shared" ref="X12:X13" si="20">Y12+AA12</f>
        <v>11436921.82</v>
      </c>
      <c r="Y12" s="62">
        <v>0</v>
      </c>
      <c r="Z12" s="62">
        <v>0</v>
      </c>
      <c r="AA12" s="62">
        <v>11436921.82</v>
      </c>
      <c r="AB12" s="62"/>
      <c r="AC12" s="62"/>
      <c r="AD12" s="62"/>
      <c r="AE12" s="62"/>
      <c r="AF12" s="62">
        <f t="shared" ref="AF12:AF37" si="21">X12/D12*100</f>
        <v>46.505212547392986</v>
      </c>
      <c r="AG12" s="62"/>
      <c r="AH12" s="62"/>
      <c r="AI12" s="62">
        <f t="shared" si="12"/>
        <v>46.505212547392986</v>
      </c>
    </row>
    <row r="13" spans="1:35" s="1" customFormat="1" ht="181.5" customHeight="1" x14ac:dyDescent="0.3">
      <c r="A13" s="84" t="s">
        <v>111</v>
      </c>
      <c r="B13" s="85" t="s">
        <v>104</v>
      </c>
      <c r="C13" s="89" t="s">
        <v>209</v>
      </c>
      <c r="D13" s="70">
        <f t="shared" ref="D13:D14" si="22">SUM(E13:G13)</f>
        <v>20183300</v>
      </c>
      <c r="E13" s="63">
        <v>14128300</v>
      </c>
      <c r="F13" s="63">
        <f t="shared" si="16"/>
        <v>0</v>
      </c>
      <c r="G13" s="63">
        <v>6055000</v>
      </c>
      <c r="H13" s="63">
        <f t="shared" si="4"/>
        <v>11027286</v>
      </c>
      <c r="I13" s="63">
        <v>7719100</v>
      </c>
      <c r="J13" s="63">
        <v>0</v>
      </c>
      <c r="K13" s="63">
        <v>3308186</v>
      </c>
      <c r="L13" s="63">
        <f t="shared" si="17"/>
        <v>5175750</v>
      </c>
      <c r="M13" s="63">
        <v>3532050</v>
      </c>
      <c r="N13" s="63">
        <v>0</v>
      </c>
      <c r="O13" s="63">
        <v>1643700</v>
      </c>
      <c r="P13" s="63">
        <f t="shared" si="18"/>
        <v>5175850</v>
      </c>
      <c r="Q13" s="63">
        <v>3532150</v>
      </c>
      <c r="R13" s="63">
        <v>0</v>
      </c>
      <c r="S13" s="63">
        <v>1643700</v>
      </c>
      <c r="T13" s="63">
        <f t="shared" si="19"/>
        <v>4915850</v>
      </c>
      <c r="U13" s="63">
        <v>3532050</v>
      </c>
      <c r="V13" s="63">
        <v>0</v>
      </c>
      <c r="W13" s="63">
        <v>1383800</v>
      </c>
      <c r="X13" s="62">
        <f t="shared" si="20"/>
        <v>11027286</v>
      </c>
      <c r="Y13" s="62">
        <v>7719100</v>
      </c>
      <c r="Z13" s="62">
        <v>0</v>
      </c>
      <c r="AA13" s="63">
        <v>3308186</v>
      </c>
      <c r="AB13" s="63"/>
      <c r="AC13" s="63"/>
      <c r="AD13" s="63"/>
      <c r="AE13" s="63"/>
      <c r="AF13" s="62">
        <f t="shared" si="21"/>
        <v>54.635693865720668</v>
      </c>
      <c r="AG13" s="62">
        <f>Y13/E13*100</f>
        <v>54.635731121224772</v>
      </c>
      <c r="AH13" s="62"/>
      <c r="AI13" s="62">
        <f t="shared" si="12"/>
        <v>54.635606936416181</v>
      </c>
    </row>
    <row r="14" spans="1:35" s="1" customFormat="1" ht="58.5" customHeight="1" x14ac:dyDescent="0.3">
      <c r="A14" s="84" t="s">
        <v>165</v>
      </c>
      <c r="B14" s="85" t="s">
        <v>178</v>
      </c>
      <c r="C14" s="89" t="s">
        <v>209</v>
      </c>
      <c r="D14" s="70">
        <f t="shared" si="22"/>
        <v>1142706</v>
      </c>
      <c r="E14" s="63">
        <f>I14</f>
        <v>971300</v>
      </c>
      <c r="F14" s="63">
        <f t="shared" si="16"/>
        <v>0</v>
      </c>
      <c r="G14" s="63">
        <f>K14</f>
        <v>171406</v>
      </c>
      <c r="H14" s="63">
        <f t="shared" si="4"/>
        <v>1142706</v>
      </c>
      <c r="I14" s="63">
        <v>971300</v>
      </c>
      <c r="J14" s="63">
        <v>0</v>
      </c>
      <c r="K14" s="63">
        <v>171406</v>
      </c>
      <c r="L14" s="63">
        <f t="shared" si="17"/>
        <v>1142706</v>
      </c>
      <c r="M14" s="63">
        <v>971300</v>
      </c>
      <c r="N14" s="63">
        <v>0</v>
      </c>
      <c r="O14" s="63">
        <v>171406</v>
      </c>
      <c r="P14" s="63">
        <f t="shared" si="18"/>
        <v>0</v>
      </c>
      <c r="Q14" s="63">
        <v>0</v>
      </c>
      <c r="R14" s="63">
        <v>0</v>
      </c>
      <c r="S14" s="63">
        <v>0</v>
      </c>
      <c r="T14" s="63">
        <f t="shared" ref="T14" si="23">U14+V14+W14</f>
        <v>0</v>
      </c>
      <c r="U14" s="63">
        <v>0</v>
      </c>
      <c r="V14" s="63">
        <v>0</v>
      </c>
      <c r="W14" s="63">
        <v>0</v>
      </c>
      <c r="X14" s="62">
        <f>Y14+AA14</f>
        <v>1142706</v>
      </c>
      <c r="Y14" s="63">
        <v>971300</v>
      </c>
      <c r="Z14" s="62">
        <v>0</v>
      </c>
      <c r="AA14" s="62">
        <v>171406</v>
      </c>
      <c r="AB14" s="62"/>
      <c r="AC14" s="62"/>
      <c r="AD14" s="62"/>
      <c r="AE14" s="62"/>
      <c r="AF14" s="62">
        <f t="shared" si="21"/>
        <v>100</v>
      </c>
      <c r="AG14" s="62">
        <f>Y14/E14*100</f>
        <v>100</v>
      </c>
      <c r="AH14" s="62"/>
      <c r="AI14" s="62">
        <f t="shared" si="12"/>
        <v>100</v>
      </c>
    </row>
    <row r="15" spans="1:35" s="1" customFormat="1" ht="34.5" customHeight="1" x14ac:dyDescent="0.3">
      <c r="A15" s="56" t="s">
        <v>61</v>
      </c>
      <c r="B15" s="71" t="s">
        <v>112</v>
      </c>
      <c r="C15" s="68"/>
      <c r="D15" s="55">
        <f>D16+D17+D18</f>
        <v>46911438</v>
      </c>
      <c r="E15" s="55">
        <f t="shared" ref="E15:AA15" si="24">E16+E17+E18</f>
        <v>16737600</v>
      </c>
      <c r="F15" s="55">
        <f t="shared" si="24"/>
        <v>300000</v>
      </c>
      <c r="G15" s="55">
        <f t="shared" si="24"/>
        <v>29873838</v>
      </c>
      <c r="H15" s="55">
        <f t="shared" si="24"/>
        <v>24712200</v>
      </c>
      <c r="I15" s="55">
        <f t="shared" si="24"/>
        <v>8719250</v>
      </c>
      <c r="J15" s="55">
        <f t="shared" si="24"/>
        <v>300000</v>
      </c>
      <c r="K15" s="55">
        <f t="shared" si="24"/>
        <v>15692950</v>
      </c>
      <c r="L15" s="55">
        <f t="shared" si="24"/>
        <v>15242500</v>
      </c>
      <c r="M15" s="55">
        <f t="shared" si="24"/>
        <v>5010275</v>
      </c>
      <c r="N15" s="55">
        <f t="shared" si="24"/>
        <v>0</v>
      </c>
      <c r="O15" s="55">
        <f t="shared" si="24"/>
        <v>10232225</v>
      </c>
      <c r="P15" s="55">
        <f t="shared" si="24"/>
        <v>10183500</v>
      </c>
      <c r="Q15" s="55">
        <f t="shared" si="24"/>
        <v>4010275</v>
      </c>
      <c r="R15" s="55">
        <f t="shared" si="24"/>
        <v>0</v>
      </c>
      <c r="S15" s="55">
        <f t="shared" si="24"/>
        <v>6173225</v>
      </c>
      <c r="T15" s="55">
        <f t="shared" si="24"/>
        <v>12072938</v>
      </c>
      <c r="U15" s="55">
        <f t="shared" si="24"/>
        <v>4008075</v>
      </c>
      <c r="V15" s="55">
        <f t="shared" si="24"/>
        <v>0</v>
      </c>
      <c r="W15" s="55">
        <f t="shared" si="24"/>
        <v>8064863</v>
      </c>
      <c r="X15" s="55">
        <f t="shared" si="24"/>
        <v>22895283.5</v>
      </c>
      <c r="Y15" s="55">
        <f t="shared" si="24"/>
        <v>8019250</v>
      </c>
      <c r="Z15" s="55">
        <f t="shared" si="24"/>
        <v>0</v>
      </c>
      <c r="AA15" s="55">
        <f t="shared" si="24"/>
        <v>14876033.5</v>
      </c>
      <c r="AB15" s="55"/>
      <c r="AC15" s="55"/>
      <c r="AD15" s="55"/>
      <c r="AE15" s="55"/>
      <c r="AF15" s="55">
        <f t="shared" si="21"/>
        <v>48.805332933942466</v>
      </c>
      <c r="AG15" s="55">
        <f>Y15/E15*100</f>
        <v>47.911588280279133</v>
      </c>
      <c r="AH15" s="55"/>
      <c r="AI15" s="55">
        <f t="shared" ref="AI15:AI24" si="25">AA15/G15*100</f>
        <v>49.796191235957025</v>
      </c>
    </row>
    <row r="16" spans="1:35" s="1" customFormat="1" ht="87" customHeight="1" x14ac:dyDescent="0.3">
      <c r="A16" s="84" t="s">
        <v>114</v>
      </c>
      <c r="B16" s="69" t="s">
        <v>31</v>
      </c>
      <c r="C16" s="89" t="s">
        <v>209</v>
      </c>
      <c r="D16" s="70">
        <f>SUM(E16:G16)</f>
        <v>22925268</v>
      </c>
      <c r="E16" s="63">
        <f t="shared" ref="E16" si="26">I16+M16+Q16+U16</f>
        <v>0</v>
      </c>
      <c r="F16" s="63">
        <f t="shared" ref="F16:F17" si="27">J16+N16+R16+V16</f>
        <v>0</v>
      </c>
      <c r="G16" s="63">
        <v>22925268</v>
      </c>
      <c r="H16" s="63">
        <f t="shared" si="4"/>
        <v>12597630</v>
      </c>
      <c r="I16" s="63">
        <v>0</v>
      </c>
      <c r="J16" s="63">
        <v>0</v>
      </c>
      <c r="K16" s="63">
        <v>12597630</v>
      </c>
      <c r="L16" s="63">
        <f t="shared" ref="L16:L18" si="28">M16+N16+O16</f>
        <v>8462400</v>
      </c>
      <c r="M16" s="63">
        <v>0</v>
      </c>
      <c r="N16" s="63">
        <v>0</v>
      </c>
      <c r="O16" s="63">
        <v>8462400</v>
      </c>
      <c r="P16" s="63">
        <f t="shared" ref="P16:P18" si="29">Q16+R16+S16</f>
        <v>4662300</v>
      </c>
      <c r="Q16" s="63">
        <v>0</v>
      </c>
      <c r="R16" s="63">
        <v>0</v>
      </c>
      <c r="S16" s="63">
        <v>4662300</v>
      </c>
      <c r="T16" s="63">
        <f t="shared" ref="T16:T18" si="30">U16+V16+W16</f>
        <v>5722538</v>
      </c>
      <c r="U16" s="63">
        <v>0</v>
      </c>
      <c r="V16" s="63">
        <v>0</v>
      </c>
      <c r="W16" s="63">
        <v>5722538</v>
      </c>
      <c r="X16" s="62">
        <f>SUM(Y16:AA16)</f>
        <v>11855983.5</v>
      </c>
      <c r="Y16" s="62">
        <v>0</v>
      </c>
      <c r="Z16" s="62">
        <v>0</v>
      </c>
      <c r="AA16" s="62">
        <v>11855983.5</v>
      </c>
      <c r="AB16" s="62"/>
      <c r="AC16" s="62"/>
      <c r="AD16" s="62"/>
      <c r="AE16" s="62"/>
      <c r="AF16" s="62">
        <f t="shared" si="21"/>
        <v>51.715790192725343</v>
      </c>
      <c r="AG16" s="55"/>
      <c r="AH16" s="55"/>
      <c r="AI16" s="55">
        <f t="shared" si="25"/>
        <v>51.715790192725343</v>
      </c>
    </row>
    <row r="17" spans="1:35" s="1" customFormat="1" ht="187.5" x14ac:dyDescent="0.3">
      <c r="A17" s="84" t="s">
        <v>115</v>
      </c>
      <c r="B17" s="85" t="s">
        <v>104</v>
      </c>
      <c r="C17" s="89" t="s">
        <v>209</v>
      </c>
      <c r="D17" s="70">
        <f t="shared" ref="D17:D18" si="31">SUM(E17:G17)</f>
        <v>22910900</v>
      </c>
      <c r="E17" s="63">
        <v>16037600</v>
      </c>
      <c r="F17" s="63">
        <f t="shared" si="27"/>
        <v>0</v>
      </c>
      <c r="G17" s="63">
        <v>6873300</v>
      </c>
      <c r="H17" s="63">
        <f t="shared" si="4"/>
        <v>11039300</v>
      </c>
      <c r="I17" s="63">
        <v>8019250</v>
      </c>
      <c r="J17" s="63">
        <v>0</v>
      </c>
      <c r="K17" s="63">
        <v>3020050</v>
      </c>
      <c r="L17" s="63">
        <f t="shared" si="28"/>
        <v>5780100</v>
      </c>
      <c r="M17" s="63">
        <v>4010275</v>
      </c>
      <c r="N17" s="63">
        <v>0</v>
      </c>
      <c r="O17" s="63">
        <v>1769825</v>
      </c>
      <c r="P17" s="63">
        <f t="shared" si="29"/>
        <v>5521200</v>
      </c>
      <c r="Q17" s="63">
        <v>4010275</v>
      </c>
      <c r="R17" s="63">
        <v>0</v>
      </c>
      <c r="S17" s="63">
        <v>1510925</v>
      </c>
      <c r="T17" s="63">
        <f t="shared" si="30"/>
        <v>6350400</v>
      </c>
      <c r="U17" s="63">
        <v>4008075</v>
      </c>
      <c r="V17" s="63">
        <v>0</v>
      </c>
      <c r="W17" s="63">
        <v>2342325</v>
      </c>
      <c r="X17" s="62">
        <f t="shared" ref="X17:X37" si="32">SUM(Y17:AA17)</f>
        <v>11039300</v>
      </c>
      <c r="Y17" s="62">
        <v>8019250</v>
      </c>
      <c r="Z17" s="62">
        <v>0</v>
      </c>
      <c r="AA17" s="63">
        <v>3020050</v>
      </c>
      <c r="AB17" s="63"/>
      <c r="AC17" s="63"/>
      <c r="AD17" s="63"/>
      <c r="AE17" s="63"/>
      <c r="AF17" s="62">
        <f t="shared" si="21"/>
        <v>48.183615658922172</v>
      </c>
      <c r="AG17" s="62">
        <f>Y17/E17*100</f>
        <v>50.002805906120621</v>
      </c>
      <c r="AH17" s="55"/>
      <c r="AI17" s="62">
        <f t="shared" si="25"/>
        <v>43.938864882952878</v>
      </c>
    </row>
    <row r="18" spans="1:35" s="1" customFormat="1" ht="93.75" x14ac:dyDescent="0.3">
      <c r="A18" s="84" t="s">
        <v>206</v>
      </c>
      <c r="B18" s="85" t="s">
        <v>241</v>
      </c>
      <c r="C18" s="89" t="s">
        <v>209</v>
      </c>
      <c r="D18" s="70">
        <f t="shared" si="31"/>
        <v>1075270</v>
      </c>
      <c r="E18" s="63">
        <v>700000</v>
      </c>
      <c r="F18" s="63">
        <v>300000</v>
      </c>
      <c r="G18" s="63">
        <v>75270</v>
      </c>
      <c r="H18" s="63">
        <f t="shared" si="4"/>
        <v>1075270</v>
      </c>
      <c r="I18" s="63">
        <v>700000</v>
      </c>
      <c r="J18" s="63">
        <v>300000</v>
      </c>
      <c r="K18" s="63">
        <v>75270</v>
      </c>
      <c r="L18" s="63">
        <f t="shared" si="28"/>
        <v>1000000</v>
      </c>
      <c r="M18" s="63">
        <v>1000000</v>
      </c>
      <c r="N18" s="63">
        <v>0</v>
      </c>
      <c r="O18" s="63">
        <v>0</v>
      </c>
      <c r="P18" s="63">
        <f t="shared" si="29"/>
        <v>0</v>
      </c>
      <c r="Q18" s="63">
        <v>0</v>
      </c>
      <c r="R18" s="63">
        <v>0</v>
      </c>
      <c r="S18" s="63">
        <v>0</v>
      </c>
      <c r="T18" s="63">
        <f t="shared" si="30"/>
        <v>0</v>
      </c>
      <c r="U18" s="63">
        <v>0</v>
      </c>
      <c r="V18" s="63">
        <v>0</v>
      </c>
      <c r="W18" s="63">
        <v>0</v>
      </c>
      <c r="X18" s="62">
        <f t="shared" si="32"/>
        <v>0</v>
      </c>
      <c r="Y18" s="62">
        <v>0</v>
      </c>
      <c r="Z18" s="62">
        <v>0</v>
      </c>
      <c r="AA18" s="62">
        <v>0</v>
      </c>
      <c r="AB18" s="62"/>
      <c r="AC18" s="62"/>
      <c r="AD18" s="62"/>
      <c r="AE18" s="62"/>
      <c r="AF18" s="62">
        <f t="shared" si="21"/>
        <v>0</v>
      </c>
      <c r="AG18" s="62">
        <f>Y18/E18*100</f>
        <v>0</v>
      </c>
      <c r="AH18" s="55"/>
      <c r="AI18" s="62">
        <f t="shared" si="25"/>
        <v>0</v>
      </c>
    </row>
    <row r="19" spans="1:35" s="1" customFormat="1" ht="56.25" x14ac:dyDescent="0.3">
      <c r="A19" s="56" t="s">
        <v>62</v>
      </c>
      <c r="B19" s="71" t="s">
        <v>113</v>
      </c>
      <c r="C19" s="68"/>
      <c r="D19" s="55">
        <f>D20+D21</f>
        <v>177449620</v>
      </c>
      <c r="E19" s="55">
        <f t="shared" ref="E19:AA19" si="33">E20+E21</f>
        <v>53459100</v>
      </c>
      <c r="F19" s="55">
        <v>75270</v>
      </c>
      <c r="G19" s="55">
        <f t="shared" si="33"/>
        <v>123990520</v>
      </c>
      <c r="H19" s="55">
        <f t="shared" si="33"/>
        <v>92033251</v>
      </c>
      <c r="I19" s="55">
        <f t="shared" si="33"/>
        <v>23881650</v>
      </c>
      <c r="J19" s="55">
        <f t="shared" si="33"/>
        <v>0</v>
      </c>
      <c r="K19" s="55">
        <f t="shared" si="33"/>
        <v>68151601</v>
      </c>
      <c r="L19" s="55">
        <f t="shared" si="33"/>
        <v>52492603</v>
      </c>
      <c r="M19" s="55">
        <f t="shared" si="33"/>
        <v>13364725</v>
      </c>
      <c r="N19" s="55">
        <f t="shared" si="33"/>
        <v>0</v>
      </c>
      <c r="O19" s="55">
        <f t="shared" si="33"/>
        <v>39127878</v>
      </c>
      <c r="P19" s="55">
        <f t="shared" si="33"/>
        <v>41873068</v>
      </c>
      <c r="Q19" s="55">
        <f t="shared" si="33"/>
        <v>13364725</v>
      </c>
      <c r="R19" s="55">
        <f t="shared" si="33"/>
        <v>0</v>
      </c>
      <c r="S19" s="55">
        <f t="shared" si="33"/>
        <v>28508343</v>
      </c>
      <c r="T19" s="55">
        <f t="shared" si="33"/>
        <v>45415522</v>
      </c>
      <c r="U19" s="55">
        <f t="shared" si="33"/>
        <v>14379925</v>
      </c>
      <c r="V19" s="55">
        <f t="shared" si="33"/>
        <v>0</v>
      </c>
      <c r="W19" s="55">
        <f t="shared" si="33"/>
        <v>31035597</v>
      </c>
      <c r="X19" s="55">
        <f t="shared" si="33"/>
        <v>83704738.689999998</v>
      </c>
      <c r="Y19" s="55">
        <f t="shared" si="33"/>
        <v>23847145.449999999</v>
      </c>
      <c r="Z19" s="55">
        <f t="shared" si="33"/>
        <v>0</v>
      </c>
      <c r="AA19" s="55">
        <f t="shared" si="33"/>
        <v>59857593.240000002</v>
      </c>
      <c r="AB19" s="55"/>
      <c r="AC19" s="55"/>
      <c r="AD19" s="55"/>
      <c r="AE19" s="55"/>
      <c r="AF19" s="62">
        <f t="shared" si="21"/>
        <v>47.170987849959886</v>
      </c>
      <c r="AG19" s="55">
        <f>Y19/E19*100</f>
        <v>44.608205992992772</v>
      </c>
      <c r="AH19" s="55"/>
      <c r="AI19" s="55">
        <f t="shared" si="25"/>
        <v>48.275943386639561</v>
      </c>
    </row>
    <row r="20" spans="1:35" s="1" customFormat="1" ht="88.5" customHeight="1" x14ac:dyDescent="0.3">
      <c r="A20" s="84" t="s">
        <v>116</v>
      </c>
      <c r="B20" s="69" t="s">
        <v>31</v>
      </c>
      <c r="C20" s="89" t="s">
        <v>209</v>
      </c>
      <c r="D20" s="70">
        <f>SUM(E20:G20)</f>
        <v>101079520</v>
      </c>
      <c r="E20" s="63">
        <f t="shared" ref="E20" si="34">I20+M20+Q20+U20</f>
        <v>0</v>
      </c>
      <c r="F20" s="63">
        <f t="shared" ref="F20:F21" si="35">J20+N20+R20+V20</f>
        <v>0</v>
      </c>
      <c r="G20" s="63">
        <v>101079520</v>
      </c>
      <c r="H20" s="63">
        <f t="shared" si="4"/>
        <v>57916101</v>
      </c>
      <c r="I20" s="63">
        <v>0</v>
      </c>
      <c r="J20" s="63">
        <v>0</v>
      </c>
      <c r="K20" s="63">
        <v>57916101</v>
      </c>
      <c r="L20" s="63">
        <f t="shared" ref="L20:L21" si="36">M20+N20+O20</f>
        <v>32986678</v>
      </c>
      <c r="M20" s="63">
        <v>0</v>
      </c>
      <c r="N20" s="63">
        <v>0</v>
      </c>
      <c r="O20" s="63">
        <v>32986678</v>
      </c>
      <c r="P20" s="63">
        <f t="shared" ref="P20:P21" si="37">Q20+R20+S20</f>
        <v>23173243</v>
      </c>
      <c r="Q20" s="63">
        <v>0</v>
      </c>
      <c r="R20" s="63">
        <v>0</v>
      </c>
      <c r="S20" s="63">
        <v>23173243</v>
      </c>
      <c r="T20" s="63">
        <f t="shared" ref="T20:T21" si="38">U20+V20+W20</f>
        <v>23695197</v>
      </c>
      <c r="U20" s="63">
        <v>0</v>
      </c>
      <c r="V20" s="63">
        <v>0</v>
      </c>
      <c r="W20" s="63">
        <v>23695197</v>
      </c>
      <c r="X20" s="62">
        <f>SUM(Y20:AA20)</f>
        <v>49622093.590000004</v>
      </c>
      <c r="Y20" s="62">
        <v>0</v>
      </c>
      <c r="Z20" s="62">
        <v>0</v>
      </c>
      <c r="AA20" s="62">
        <v>49622093.590000004</v>
      </c>
      <c r="AB20" s="62"/>
      <c r="AC20" s="62"/>
      <c r="AD20" s="62"/>
      <c r="AE20" s="62"/>
      <c r="AF20" s="62">
        <f t="shared" si="21"/>
        <v>49.09213418306696</v>
      </c>
      <c r="AG20" s="55"/>
      <c r="AH20" s="55"/>
      <c r="AI20" s="62">
        <f t="shared" si="25"/>
        <v>49.09213418306696</v>
      </c>
    </row>
    <row r="21" spans="1:35" s="1" customFormat="1" ht="187.5" x14ac:dyDescent="0.3">
      <c r="A21" s="84" t="s">
        <v>117</v>
      </c>
      <c r="B21" s="85" t="s">
        <v>104</v>
      </c>
      <c r="C21" s="89" t="s">
        <v>209</v>
      </c>
      <c r="D21" s="70">
        <f>SUM(E21:G21)</f>
        <v>76370100</v>
      </c>
      <c r="E21" s="63">
        <v>53459100</v>
      </c>
      <c r="F21" s="63">
        <f t="shared" si="35"/>
        <v>0</v>
      </c>
      <c r="G21" s="63">
        <v>22911000</v>
      </c>
      <c r="H21" s="63">
        <f t="shared" si="4"/>
        <v>34117150</v>
      </c>
      <c r="I21" s="63">
        <v>23881650</v>
      </c>
      <c r="J21" s="63">
        <v>0</v>
      </c>
      <c r="K21" s="63">
        <v>10235500</v>
      </c>
      <c r="L21" s="63">
        <f t="shared" si="36"/>
        <v>19505925</v>
      </c>
      <c r="M21" s="63">
        <v>13364725</v>
      </c>
      <c r="N21" s="63">
        <v>0</v>
      </c>
      <c r="O21" s="63">
        <v>6141200</v>
      </c>
      <c r="P21" s="63">
        <f t="shared" si="37"/>
        <v>18699825</v>
      </c>
      <c r="Q21" s="63">
        <v>13364725</v>
      </c>
      <c r="R21" s="63">
        <v>0</v>
      </c>
      <c r="S21" s="63">
        <v>5335100</v>
      </c>
      <c r="T21" s="63">
        <f t="shared" si="38"/>
        <v>21720325</v>
      </c>
      <c r="U21" s="63">
        <v>14379925</v>
      </c>
      <c r="V21" s="63">
        <v>0</v>
      </c>
      <c r="W21" s="63">
        <v>7340400</v>
      </c>
      <c r="X21" s="62">
        <f t="shared" ref="X21" si="39">SUM(Y21:AA21)</f>
        <v>34082645.100000001</v>
      </c>
      <c r="Y21" s="62">
        <v>23847145.449999999</v>
      </c>
      <c r="Z21" s="62">
        <v>0</v>
      </c>
      <c r="AA21" s="62">
        <v>10235499.65</v>
      </c>
      <c r="AB21" s="62"/>
      <c r="AC21" s="62"/>
      <c r="AD21" s="62"/>
      <c r="AE21" s="62"/>
      <c r="AF21" s="62">
        <f t="shared" si="21"/>
        <v>44.628257786751625</v>
      </c>
      <c r="AG21" s="62">
        <f>Y21/E21*100</f>
        <v>44.608205992992772</v>
      </c>
      <c r="AH21" s="55"/>
      <c r="AI21" s="62">
        <f t="shared" si="25"/>
        <v>44.675045393042645</v>
      </c>
    </row>
    <row r="22" spans="1:35" s="1" customFormat="1" ht="43.5" customHeight="1" x14ac:dyDescent="0.3">
      <c r="A22" s="56" t="s">
        <v>119</v>
      </c>
      <c r="B22" s="71" t="s">
        <v>118</v>
      </c>
      <c r="C22" s="68"/>
      <c r="D22" s="55">
        <f>D23+D24+D25+D26</f>
        <v>181638190</v>
      </c>
      <c r="E22" s="55">
        <f t="shared" ref="E22:AA22" si="40">E23+E24+E25+E26</f>
        <v>22468600</v>
      </c>
      <c r="F22" s="55">
        <f t="shared" si="40"/>
        <v>0</v>
      </c>
      <c r="G22" s="55">
        <f t="shared" si="40"/>
        <v>159169590</v>
      </c>
      <c r="H22" s="55">
        <f t="shared" si="40"/>
        <v>110199545</v>
      </c>
      <c r="I22" s="55">
        <f t="shared" si="40"/>
        <v>13555500</v>
      </c>
      <c r="J22" s="55">
        <f t="shared" si="40"/>
        <v>0</v>
      </c>
      <c r="K22" s="55">
        <f t="shared" si="40"/>
        <v>96644045</v>
      </c>
      <c r="L22" s="55">
        <f t="shared" si="40"/>
        <v>72546847</v>
      </c>
      <c r="M22" s="55">
        <f t="shared" si="40"/>
        <v>8647000</v>
      </c>
      <c r="N22" s="55">
        <f t="shared" si="40"/>
        <v>0</v>
      </c>
      <c r="O22" s="55">
        <f t="shared" si="40"/>
        <v>63899847</v>
      </c>
      <c r="P22" s="55">
        <f t="shared" si="40"/>
        <v>26166435</v>
      </c>
      <c r="Q22" s="55">
        <f t="shared" si="40"/>
        <v>2695500</v>
      </c>
      <c r="R22" s="55">
        <f t="shared" si="40"/>
        <v>0</v>
      </c>
      <c r="S22" s="55">
        <f t="shared" si="40"/>
        <v>23470935</v>
      </c>
      <c r="T22" s="55">
        <f t="shared" si="40"/>
        <v>44917282</v>
      </c>
      <c r="U22" s="55">
        <f t="shared" si="40"/>
        <v>4752600</v>
      </c>
      <c r="V22" s="55">
        <f t="shared" si="40"/>
        <v>0</v>
      </c>
      <c r="W22" s="55">
        <f t="shared" si="40"/>
        <v>40164682</v>
      </c>
      <c r="X22" s="55">
        <f t="shared" si="40"/>
        <v>101264636.72</v>
      </c>
      <c r="Y22" s="55">
        <f t="shared" si="40"/>
        <v>13555500</v>
      </c>
      <c r="Z22" s="55">
        <f t="shared" si="40"/>
        <v>0</v>
      </c>
      <c r="AA22" s="55">
        <f t="shared" si="40"/>
        <v>87709136.719999999</v>
      </c>
      <c r="AB22" s="55"/>
      <c r="AC22" s="55"/>
      <c r="AD22" s="55"/>
      <c r="AE22" s="55"/>
      <c r="AF22" s="55">
        <f t="shared" si="21"/>
        <v>55.750740920728184</v>
      </c>
      <c r="AG22" s="55">
        <f>Y22/E22*100</f>
        <v>60.330861735933702</v>
      </c>
      <c r="AH22" s="55"/>
      <c r="AI22" s="55">
        <f t="shared" si="25"/>
        <v>55.104204716491388</v>
      </c>
    </row>
    <row r="23" spans="1:35" s="1" customFormat="1" ht="56.25" x14ac:dyDescent="0.3">
      <c r="A23" s="84" t="s">
        <v>120</v>
      </c>
      <c r="B23" s="69" t="s">
        <v>31</v>
      </c>
      <c r="C23" s="89" t="s">
        <v>209</v>
      </c>
      <c r="D23" s="70">
        <f>SUM(E23:G23)</f>
        <v>150558490</v>
      </c>
      <c r="E23" s="63">
        <f t="shared" ref="E23" si="41">I23+M23+Q23+U23</f>
        <v>0</v>
      </c>
      <c r="F23" s="63">
        <f t="shared" ref="F23:F24" si="42">J23+N23+R23+V23</f>
        <v>0</v>
      </c>
      <c r="G23" s="63">
        <v>150558490</v>
      </c>
      <c r="H23" s="63">
        <f t="shared" si="4"/>
        <v>91228945</v>
      </c>
      <c r="I23" s="63">
        <v>0</v>
      </c>
      <c r="J23" s="63">
        <v>0</v>
      </c>
      <c r="K23" s="63">
        <v>91228945</v>
      </c>
      <c r="L23" s="63">
        <f t="shared" ref="L23:L25" si="43">M23+N23+O23</f>
        <v>60198047</v>
      </c>
      <c r="M23" s="63">
        <v>0</v>
      </c>
      <c r="N23" s="63">
        <v>0</v>
      </c>
      <c r="O23" s="63">
        <v>60198047</v>
      </c>
      <c r="P23" s="63">
        <f t="shared" ref="P23:P25" si="44">Q23+R23+S23</f>
        <v>22315635</v>
      </c>
      <c r="Q23" s="63">
        <v>0</v>
      </c>
      <c r="R23" s="63">
        <v>0</v>
      </c>
      <c r="S23" s="63">
        <v>22315635</v>
      </c>
      <c r="T23" s="63">
        <f t="shared" ref="T23:T25" si="45">U23+V23+W23</f>
        <v>38123982</v>
      </c>
      <c r="U23" s="63">
        <v>0</v>
      </c>
      <c r="V23" s="63">
        <v>0</v>
      </c>
      <c r="W23" s="63">
        <v>38123982</v>
      </c>
      <c r="X23" s="62">
        <f t="shared" si="32"/>
        <v>82294036.719999999</v>
      </c>
      <c r="Y23" s="62">
        <v>0</v>
      </c>
      <c r="Z23" s="62">
        <v>0</v>
      </c>
      <c r="AA23" s="62">
        <v>82294036.719999999</v>
      </c>
      <c r="AB23" s="62"/>
      <c r="AC23" s="62"/>
      <c r="AD23" s="62"/>
      <c r="AE23" s="62"/>
      <c r="AF23" s="62">
        <f t="shared" si="21"/>
        <v>54.659180442099277</v>
      </c>
      <c r="AG23" s="55"/>
      <c r="AH23" s="62"/>
      <c r="AI23" s="62">
        <f t="shared" si="25"/>
        <v>54.659180442099277</v>
      </c>
    </row>
    <row r="24" spans="1:35" s="1" customFormat="1" ht="172.5" customHeight="1" x14ac:dyDescent="0.3">
      <c r="A24" s="84" t="s">
        <v>121</v>
      </c>
      <c r="B24" s="85" t="s">
        <v>104</v>
      </c>
      <c r="C24" s="89" t="s">
        <v>209</v>
      </c>
      <c r="D24" s="70">
        <f t="shared" ref="D24:D26" si="46">SUM(E24:G24)</f>
        <v>28703700</v>
      </c>
      <c r="E24" s="63">
        <v>20092600</v>
      </c>
      <c r="F24" s="63">
        <f t="shared" si="42"/>
        <v>0</v>
      </c>
      <c r="G24" s="63">
        <v>8611100</v>
      </c>
      <c r="H24" s="63">
        <f t="shared" si="4"/>
        <v>18059600</v>
      </c>
      <c r="I24" s="63">
        <v>12644500</v>
      </c>
      <c r="J24" s="63">
        <v>0</v>
      </c>
      <c r="K24" s="63">
        <v>5415100</v>
      </c>
      <c r="L24" s="63">
        <f t="shared" si="43"/>
        <v>12348800</v>
      </c>
      <c r="M24" s="63">
        <v>8647000</v>
      </c>
      <c r="N24" s="63">
        <v>0</v>
      </c>
      <c r="O24" s="63">
        <v>3701800</v>
      </c>
      <c r="P24" s="63">
        <f t="shared" si="44"/>
        <v>3850800</v>
      </c>
      <c r="Q24" s="63">
        <v>2695500</v>
      </c>
      <c r="R24" s="63">
        <v>0</v>
      </c>
      <c r="S24" s="63">
        <v>1155300</v>
      </c>
      <c r="T24" s="63">
        <f t="shared" si="45"/>
        <v>6793300</v>
      </c>
      <c r="U24" s="63">
        <v>4752600</v>
      </c>
      <c r="V24" s="63">
        <v>0</v>
      </c>
      <c r="W24" s="63">
        <v>2040700</v>
      </c>
      <c r="X24" s="62">
        <f>SUM(Y24:AA24)</f>
        <v>18059600</v>
      </c>
      <c r="Y24" s="62">
        <v>12644500</v>
      </c>
      <c r="Z24" s="62">
        <v>0</v>
      </c>
      <c r="AA24" s="63">
        <v>5415100</v>
      </c>
      <c r="AB24" s="63"/>
      <c r="AC24" s="63"/>
      <c r="AD24" s="63"/>
      <c r="AE24" s="63"/>
      <c r="AF24" s="62">
        <f t="shared" si="21"/>
        <v>62.917324247396678</v>
      </c>
      <c r="AG24" s="62">
        <f>Y24/E24*100</f>
        <v>62.931128873316545</v>
      </c>
      <c r="AH24" s="62"/>
      <c r="AI24" s="62">
        <f t="shared" si="25"/>
        <v>62.885113400146317</v>
      </c>
    </row>
    <row r="25" spans="1:35" s="1" customFormat="1" ht="175.5" customHeight="1" x14ac:dyDescent="0.3">
      <c r="A25" s="84" t="s">
        <v>166</v>
      </c>
      <c r="B25" s="85" t="s">
        <v>164</v>
      </c>
      <c r="C25" s="89" t="s">
        <v>209</v>
      </c>
      <c r="D25" s="70">
        <f t="shared" si="46"/>
        <v>390000</v>
      </c>
      <c r="E25" s="63">
        <f t="shared" ref="E25" si="47">I25+M25+Q25+U25</f>
        <v>390000</v>
      </c>
      <c r="F25" s="63">
        <f t="shared" ref="F25" si="48">J25+N25+R25+V25</f>
        <v>0</v>
      </c>
      <c r="G25" s="63">
        <f t="shared" ref="G25:G35" si="49">K25+O25+S25+W25</f>
        <v>0</v>
      </c>
      <c r="H25" s="63">
        <f t="shared" si="4"/>
        <v>390000</v>
      </c>
      <c r="I25" s="63">
        <v>390000</v>
      </c>
      <c r="J25" s="63">
        <v>0</v>
      </c>
      <c r="K25" s="63">
        <v>0</v>
      </c>
      <c r="L25" s="63">
        <f t="shared" si="43"/>
        <v>0</v>
      </c>
      <c r="M25" s="63">
        <v>0</v>
      </c>
      <c r="N25" s="63">
        <v>0</v>
      </c>
      <c r="O25" s="63">
        <v>0</v>
      </c>
      <c r="P25" s="63">
        <f t="shared" si="44"/>
        <v>0</v>
      </c>
      <c r="Q25" s="63">
        <v>0</v>
      </c>
      <c r="R25" s="63">
        <v>0</v>
      </c>
      <c r="S25" s="63">
        <v>0</v>
      </c>
      <c r="T25" s="63">
        <f t="shared" si="45"/>
        <v>0</v>
      </c>
      <c r="U25" s="63">
        <v>0</v>
      </c>
      <c r="V25" s="63">
        <v>0</v>
      </c>
      <c r="W25" s="63">
        <v>0</v>
      </c>
      <c r="X25" s="62">
        <f t="shared" si="32"/>
        <v>390000</v>
      </c>
      <c r="Y25" s="62">
        <v>390000</v>
      </c>
      <c r="Z25" s="62">
        <v>0</v>
      </c>
      <c r="AA25" s="62">
        <v>0</v>
      </c>
      <c r="AB25" s="62"/>
      <c r="AC25" s="62"/>
      <c r="AD25" s="62"/>
      <c r="AE25" s="62"/>
      <c r="AF25" s="62">
        <f t="shared" si="21"/>
        <v>100</v>
      </c>
      <c r="AG25" s="62">
        <f>Y25/E25*100</f>
        <v>100</v>
      </c>
      <c r="AH25" s="62"/>
      <c r="AI25" s="62"/>
    </row>
    <row r="26" spans="1:35" s="1" customFormat="1" ht="175.5" customHeight="1" x14ac:dyDescent="0.3">
      <c r="A26" s="84" t="s">
        <v>255</v>
      </c>
      <c r="B26" s="85" t="s">
        <v>256</v>
      </c>
      <c r="C26" s="89" t="s">
        <v>209</v>
      </c>
      <c r="D26" s="70">
        <f t="shared" si="46"/>
        <v>1986000</v>
      </c>
      <c r="E26" s="63">
        <v>1986000</v>
      </c>
      <c r="F26" s="63">
        <v>0</v>
      </c>
      <c r="G26" s="63">
        <v>0</v>
      </c>
      <c r="H26" s="63">
        <f t="shared" si="4"/>
        <v>521000</v>
      </c>
      <c r="I26" s="63">
        <v>521000</v>
      </c>
      <c r="J26" s="63">
        <v>0</v>
      </c>
      <c r="K26" s="63">
        <v>0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2">
        <f t="shared" si="32"/>
        <v>521000</v>
      </c>
      <c r="Y26" s="62">
        <v>521000</v>
      </c>
      <c r="Z26" s="62">
        <v>0</v>
      </c>
      <c r="AA26" s="62">
        <v>0</v>
      </c>
      <c r="AB26" s="62"/>
      <c r="AC26" s="62"/>
      <c r="AD26" s="62"/>
      <c r="AE26" s="62"/>
      <c r="AF26" s="62">
        <f t="shared" si="21"/>
        <v>26.233635448136962</v>
      </c>
      <c r="AG26" s="62"/>
      <c r="AH26" s="62"/>
      <c r="AI26" s="62"/>
    </row>
    <row r="27" spans="1:35" s="23" customFormat="1" ht="77.25" customHeight="1" x14ac:dyDescent="0.3">
      <c r="A27" s="56" t="s">
        <v>123</v>
      </c>
      <c r="B27" s="71" t="s">
        <v>122</v>
      </c>
      <c r="C27" s="68"/>
      <c r="D27" s="55">
        <f>D28+D29+D30</f>
        <v>4241908</v>
      </c>
      <c r="E27" s="55">
        <f t="shared" ref="E27:AA27" si="50">E28+E29+E30</f>
        <v>607999</v>
      </c>
      <c r="F27" s="55">
        <f t="shared" si="50"/>
        <v>0</v>
      </c>
      <c r="G27" s="55">
        <f t="shared" si="50"/>
        <v>3633909</v>
      </c>
      <c r="H27" s="55">
        <f t="shared" si="50"/>
        <v>3391908</v>
      </c>
      <c r="I27" s="55">
        <f t="shared" si="50"/>
        <v>607999</v>
      </c>
      <c r="J27" s="55">
        <f t="shared" si="50"/>
        <v>0</v>
      </c>
      <c r="K27" s="55">
        <f t="shared" si="50"/>
        <v>2783909</v>
      </c>
      <c r="L27" s="55">
        <f t="shared" si="50"/>
        <v>2776908</v>
      </c>
      <c r="M27" s="55">
        <f t="shared" si="50"/>
        <v>607999</v>
      </c>
      <c r="N27" s="55">
        <f t="shared" si="50"/>
        <v>0</v>
      </c>
      <c r="O27" s="55">
        <f t="shared" si="50"/>
        <v>2168909</v>
      </c>
      <c r="P27" s="55">
        <f t="shared" si="50"/>
        <v>165000</v>
      </c>
      <c r="Q27" s="55">
        <f t="shared" si="50"/>
        <v>0</v>
      </c>
      <c r="R27" s="55">
        <f t="shared" si="50"/>
        <v>0</v>
      </c>
      <c r="S27" s="55">
        <f t="shared" si="50"/>
        <v>165000</v>
      </c>
      <c r="T27" s="55">
        <f t="shared" si="50"/>
        <v>935000</v>
      </c>
      <c r="U27" s="55">
        <f t="shared" si="50"/>
        <v>0</v>
      </c>
      <c r="V27" s="55">
        <f t="shared" si="50"/>
        <v>0</v>
      </c>
      <c r="W27" s="55">
        <f t="shared" si="50"/>
        <v>935000</v>
      </c>
      <c r="X27" s="55">
        <f t="shared" si="50"/>
        <v>3030349.01</v>
      </c>
      <c r="Y27" s="55">
        <f t="shared" si="50"/>
        <v>246486</v>
      </c>
      <c r="Z27" s="55">
        <f t="shared" si="50"/>
        <v>0</v>
      </c>
      <c r="AA27" s="55">
        <f t="shared" si="50"/>
        <v>2783863.01</v>
      </c>
      <c r="AB27" s="55"/>
      <c r="AC27" s="55"/>
      <c r="AD27" s="55"/>
      <c r="AE27" s="55"/>
      <c r="AF27" s="55">
        <f t="shared" si="21"/>
        <v>71.438348262149958</v>
      </c>
      <c r="AG27" s="55">
        <f>Y27/E27*100</f>
        <v>40.540527204814481</v>
      </c>
      <c r="AH27" s="55"/>
      <c r="AI27" s="55">
        <f t="shared" ref="AI27:AI37" si="51">AA27/G27*100</f>
        <v>76.607945053109475</v>
      </c>
    </row>
    <row r="28" spans="1:35" s="1" customFormat="1" ht="45.75" customHeight="1" x14ac:dyDescent="0.3">
      <c r="A28" s="84" t="s">
        <v>125</v>
      </c>
      <c r="B28" s="69" t="s">
        <v>35</v>
      </c>
      <c r="C28" s="89" t="s">
        <v>209</v>
      </c>
      <c r="D28" s="70">
        <f>SUM(E28:G28)</f>
        <v>370338</v>
      </c>
      <c r="E28" s="63">
        <v>0</v>
      </c>
      <c r="F28" s="63">
        <f t="shared" ref="F28:F30" si="52">J28+N28+R28+V28</f>
        <v>0</v>
      </c>
      <c r="G28" s="63">
        <v>370338</v>
      </c>
      <c r="H28" s="63">
        <f t="shared" si="4"/>
        <v>370338</v>
      </c>
      <c r="I28" s="63">
        <v>0</v>
      </c>
      <c r="J28" s="63">
        <v>0</v>
      </c>
      <c r="K28" s="63">
        <v>370338</v>
      </c>
      <c r="L28" s="63">
        <f t="shared" ref="L28:L37" si="53">M28+N28+O28</f>
        <v>370338</v>
      </c>
      <c r="M28" s="63"/>
      <c r="N28" s="63"/>
      <c r="O28" s="63">
        <v>370338</v>
      </c>
      <c r="P28" s="63">
        <f t="shared" ref="P28:P30" si="54">Q28+R28+S28</f>
        <v>0</v>
      </c>
      <c r="Q28" s="63"/>
      <c r="R28" s="63"/>
      <c r="S28" s="63">
        <v>0</v>
      </c>
      <c r="T28" s="63">
        <f t="shared" ref="T28:T30" si="55">U28+V28+W28</f>
        <v>0</v>
      </c>
      <c r="U28" s="63"/>
      <c r="V28" s="63"/>
      <c r="W28" s="63">
        <v>0</v>
      </c>
      <c r="X28" s="62">
        <f t="shared" si="32"/>
        <v>370337.18</v>
      </c>
      <c r="Y28" s="62">
        <v>0</v>
      </c>
      <c r="Z28" s="62">
        <v>0</v>
      </c>
      <c r="AA28" s="63">
        <v>370337.18</v>
      </c>
      <c r="AB28" s="63"/>
      <c r="AC28" s="63"/>
      <c r="AD28" s="63"/>
      <c r="AE28" s="63"/>
      <c r="AF28" s="62">
        <f t="shared" si="21"/>
        <v>99.999778580647941</v>
      </c>
      <c r="AG28" s="62"/>
      <c r="AH28" s="62"/>
      <c r="AI28" s="62">
        <f t="shared" si="51"/>
        <v>99.999778580647941</v>
      </c>
    </row>
    <row r="29" spans="1:35" s="1" customFormat="1" ht="93.75" customHeight="1" x14ac:dyDescent="0.3">
      <c r="A29" s="84" t="s">
        <v>126</v>
      </c>
      <c r="B29" s="85" t="s">
        <v>242</v>
      </c>
      <c r="C29" s="89" t="s">
        <v>209</v>
      </c>
      <c r="D29" s="70">
        <f t="shared" ref="D29:D30" si="56">SUM(E29:G29)</f>
        <v>868570</v>
      </c>
      <c r="E29" s="63">
        <v>607999</v>
      </c>
      <c r="F29" s="63">
        <f t="shared" si="52"/>
        <v>0</v>
      </c>
      <c r="G29" s="63">
        <v>260571</v>
      </c>
      <c r="H29" s="63">
        <f t="shared" si="4"/>
        <v>868570</v>
      </c>
      <c r="I29" s="63">
        <v>607999</v>
      </c>
      <c r="J29" s="63">
        <v>0</v>
      </c>
      <c r="K29" s="63">
        <v>260571</v>
      </c>
      <c r="L29" s="63">
        <f t="shared" si="53"/>
        <v>868570</v>
      </c>
      <c r="M29" s="63">
        <v>607999</v>
      </c>
      <c r="N29" s="63">
        <v>0</v>
      </c>
      <c r="O29" s="63">
        <v>260571</v>
      </c>
      <c r="P29" s="63">
        <f t="shared" si="54"/>
        <v>0</v>
      </c>
      <c r="Q29" s="63">
        <v>0</v>
      </c>
      <c r="R29" s="63">
        <v>0</v>
      </c>
      <c r="S29" s="63">
        <v>0</v>
      </c>
      <c r="T29" s="63">
        <f t="shared" si="55"/>
        <v>0</v>
      </c>
      <c r="U29" s="63">
        <v>0</v>
      </c>
      <c r="V29" s="63">
        <v>0</v>
      </c>
      <c r="W29" s="63">
        <v>0</v>
      </c>
      <c r="X29" s="62">
        <f t="shared" si="32"/>
        <v>507055.75</v>
      </c>
      <c r="Y29" s="62">
        <v>246486</v>
      </c>
      <c r="Z29" s="62">
        <v>0</v>
      </c>
      <c r="AA29" s="62">
        <v>260569.75</v>
      </c>
      <c r="AB29" s="62"/>
      <c r="AC29" s="62"/>
      <c r="AD29" s="62"/>
      <c r="AE29" s="62"/>
      <c r="AF29" s="62">
        <f t="shared" si="21"/>
        <v>58.378225128659757</v>
      </c>
      <c r="AG29" s="62">
        <f>Y29/E29*100</f>
        <v>40.540527204814481</v>
      </c>
      <c r="AH29" s="62"/>
      <c r="AI29" s="62">
        <f t="shared" si="51"/>
        <v>99.999520284298711</v>
      </c>
    </row>
    <row r="30" spans="1:35" s="1" customFormat="1" ht="85.5" customHeight="1" x14ac:dyDescent="0.3">
      <c r="A30" s="84" t="s">
        <v>128</v>
      </c>
      <c r="B30" s="69" t="s">
        <v>127</v>
      </c>
      <c r="C30" s="89" t="s">
        <v>209</v>
      </c>
      <c r="D30" s="70">
        <f t="shared" si="56"/>
        <v>3003000</v>
      </c>
      <c r="E30" s="63">
        <v>0</v>
      </c>
      <c r="F30" s="63">
        <f t="shared" si="52"/>
        <v>0</v>
      </c>
      <c r="G30" s="63">
        <v>3003000</v>
      </c>
      <c r="H30" s="63">
        <f t="shared" si="4"/>
        <v>2153000</v>
      </c>
      <c r="I30" s="63">
        <v>0</v>
      </c>
      <c r="J30" s="63">
        <v>0</v>
      </c>
      <c r="K30" s="63">
        <v>2153000</v>
      </c>
      <c r="L30" s="63">
        <f t="shared" si="53"/>
        <v>1538000</v>
      </c>
      <c r="M30" s="63">
        <v>0</v>
      </c>
      <c r="N30" s="63">
        <v>0</v>
      </c>
      <c r="O30" s="63">
        <v>1538000</v>
      </c>
      <c r="P30" s="63">
        <f t="shared" si="54"/>
        <v>165000</v>
      </c>
      <c r="Q30" s="63">
        <v>0</v>
      </c>
      <c r="R30" s="63">
        <v>0</v>
      </c>
      <c r="S30" s="63">
        <v>165000</v>
      </c>
      <c r="T30" s="63">
        <f t="shared" si="55"/>
        <v>935000</v>
      </c>
      <c r="U30" s="63">
        <v>0</v>
      </c>
      <c r="V30" s="63">
        <v>0</v>
      </c>
      <c r="W30" s="63">
        <v>935000</v>
      </c>
      <c r="X30" s="62">
        <f t="shared" si="32"/>
        <v>2152956.08</v>
      </c>
      <c r="Y30" s="62">
        <v>0</v>
      </c>
      <c r="Z30" s="62">
        <v>0</v>
      </c>
      <c r="AA30" s="62">
        <v>2152956.08</v>
      </c>
      <c r="AB30" s="62"/>
      <c r="AC30" s="62"/>
      <c r="AD30" s="62"/>
      <c r="AE30" s="62"/>
      <c r="AF30" s="62">
        <f t="shared" si="21"/>
        <v>71.693509157509155</v>
      </c>
      <c r="AG30" s="62"/>
      <c r="AH30" s="62"/>
      <c r="AI30" s="62">
        <f t="shared" si="51"/>
        <v>71.693509157509155</v>
      </c>
    </row>
    <row r="31" spans="1:35" s="1" customFormat="1" ht="57.75" hidden="1" customHeight="1" x14ac:dyDescent="0.3">
      <c r="A31" s="56" t="s">
        <v>63</v>
      </c>
      <c r="B31" s="71" t="s">
        <v>210</v>
      </c>
      <c r="C31" s="68" t="s">
        <v>194</v>
      </c>
      <c r="D31" s="65">
        <f>D32</f>
        <v>4177972</v>
      </c>
      <c r="E31" s="65">
        <f t="shared" ref="E31:AA31" si="57">E32</f>
        <v>0</v>
      </c>
      <c r="F31" s="65">
        <f t="shared" si="57"/>
        <v>0</v>
      </c>
      <c r="G31" s="65">
        <f t="shared" si="57"/>
        <v>4177972</v>
      </c>
      <c r="H31" s="65">
        <f t="shared" si="57"/>
        <v>4177972</v>
      </c>
      <c r="I31" s="65">
        <f t="shared" si="57"/>
        <v>0</v>
      </c>
      <c r="J31" s="65">
        <f t="shared" si="57"/>
        <v>0</v>
      </c>
      <c r="K31" s="65">
        <f t="shared" si="57"/>
        <v>4177972</v>
      </c>
      <c r="L31" s="65">
        <f t="shared" si="57"/>
        <v>0</v>
      </c>
      <c r="M31" s="65">
        <f t="shared" si="57"/>
        <v>0</v>
      </c>
      <c r="N31" s="65">
        <f t="shared" si="57"/>
        <v>0</v>
      </c>
      <c r="O31" s="65">
        <f t="shared" si="57"/>
        <v>0</v>
      </c>
      <c r="P31" s="65">
        <f t="shared" si="57"/>
        <v>0</v>
      </c>
      <c r="Q31" s="65">
        <f t="shared" si="57"/>
        <v>0</v>
      </c>
      <c r="R31" s="65">
        <f t="shared" si="57"/>
        <v>0</v>
      </c>
      <c r="S31" s="65">
        <f t="shared" si="57"/>
        <v>0</v>
      </c>
      <c r="T31" s="65">
        <f t="shared" si="57"/>
        <v>0</v>
      </c>
      <c r="U31" s="65">
        <f t="shared" si="57"/>
        <v>0</v>
      </c>
      <c r="V31" s="65">
        <f t="shared" si="57"/>
        <v>0</v>
      </c>
      <c r="W31" s="65">
        <f t="shared" si="57"/>
        <v>0</v>
      </c>
      <c r="X31" s="65">
        <f t="shared" si="57"/>
        <v>0</v>
      </c>
      <c r="Y31" s="65">
        <f t="shared" si="57"/>
        <v>0</v>
      </c>
      <c r="Z31" s="65">
        <f t="shared" si="57"/>
        <v>0</v>
      </c>
      <c r="AA31" s="65">
        <f t="shared" si="57"/>
        <v>0</v>
      </c>
      <c r="AB31" s="65"/>
      <c r="AC31" s="65"/>
      <c r="AD31" s="65"/>
      <c r="AE31" s="65"/>
      <c r="AF31" s="55">
        <f t="shared" si="21"/>
        <v>0</v>
      </c>
      <c r="AG31" s="55"/>
      <c r="AH31" s="55"/>
      <c r="AI31" s="55">
        <f t="shared" si="51"/>
        <v>0</v>
      </c>
    </row>
    <row r="32" spans="1:35" s="1" customFormat="1" ht="43.5" hidden="1" customHeight="1" x14ac:dyDescent="0.3">
      <c r="A32" s="84" t="s">
        <v>129</v>
      </c>
      <c r="B32" s="69" t="s">
        <v>211</v>
      </c>
      <c r="C32" s="89" t="s">
        <v>194</v>
      </c>
      <c r="D32" s="70">
        <f>D33+D34+D35</f>
        <v>4177972</v>
      </c>
      <c r="E32" s="70">
        <f t="shared" ref="E32:AA32" si="58">E33+E34+E35</f>
        <v>0</v>
      </c>
      <c r="F32" s="70">
        <f t="shared" si="58"/>
        <v>0</v>
      </c>
      <c r="G32" s="70">
        <f t="shared" si="58"/>
        <v>4177972</v>
      </c>
      <c r="H32" s="70">
        <f t="shared" si="58"/>
        <v>4177972</v>
      </c>
      <c r="I32" s="70">
        <f t="shared" si="58"/>
        <v>0</v>
      </c>
      <c r="J32" s="70">
        <f t="shared" si="58"/>
        <v>0</v>
      </c>
      <c r="K32" s="70">
        <f t="shared" si="58"/>
        <v>4177972</v>
      </c>
      <c r="L32" s="70">
        <f t="shared" si="58"/>
        <v>0</v>
      </c>
      <c r="M32" s="70">
        <f t="shared" si="58"/>
        <v>0</v>
      </c>
      <c r="N32" s="70">
        <f t="shared" si="58"/>
        <v>0</v>
      </c>
      <c r="O32" s="70">
        <f t="shared" si="58"/>
        <v>0</v>
      </c>
      <c r="P32" s="70">
        <f t="shared" si="58"/>
        <v>0</v>
      </c>
      <c r="Q32" s="70">
        <f t="shared" si="58"/>
        <v>0</v>
      </c>
      <c r="R32" s="70">
        <f t="shared" si="58"/>
        <v>0</v>
      </c>
      <c r="S32" s="70">
        <f t="shared" si="58"/>
        <v>0</v>
      </c>
      <c r="T32" s="70">
        <f t="shared" si="58"/>
        <v>0</v>
      </c>
      <c r="U32" s="70">
        <f t="shared" si="58"/>
        <v>0</v>
      </c>
      <c r="V32" s="70">
        <f t="shared" si="58"/>
        <v>0</v>
      </c>
      <c r="W32" s="70">
        <f t="shared" si="58"/>
        <v>0</v>
      </c>
      <c r="X32" s="70">
        <f t="shared" si="58"/>
        <v>0</v>
      </c>
      <c r="Y32" s="70">
        <f t="shared" si="58"/>
        <v>0</v>
      </c>
      <c r="Z32" s="70">
        <f t="shared" si="58"/>
        <v>0</v>
      </c>
      <c r="AA32" s="70">
        <f t="shared" si="58"/>
        <v>0</v>
      </c>
      <c r="AB32" s="70"/>
      <c r="AC32" s="70"/>
      <c r="AD32" s="70"/>
      <c r="AE32" s="70"/>
      <c r="AF32" s="62">
        <f t="shared" si="21"/>
        <v>0</v>
      </c>
      <c r="AG32" s="62"/>
      <c r="AH32" s="62"/>
      <c r="AI32" s="62">
        <f t="shared" si="51"/>
        <v>0</v>
      </c>
    </row>
    <row r="33" spans="1:35" s="1" customFormat="1" ht="98.25" hidden="1" customHeight="1" x14ac:dyDescent="0.3">
      <c r="A33" s="107"/>
      <c r="B33" s="69" t="s">
        <v>212</v>
      </c>
      <c r="C33" s="89"/>
      <c r="D33" s="70">
        <f t="shared" ref="D33:D35" si="59">SUM(E33:G33)</f>
        <v>899225</v>
      </c>
      <c r="E33" s="63">
        <v>0</v>
      </c>
      <c r="F33" s="63">
        <v>0</v>
      </c>
      <c r="G33" s="63">
        <f t="shared" si="49"/>
        <v>899225</v>
      </c>
      <c r="H33" s="63">
        <f t="shared" si="4"/>
        <v>899225</v>
      </c>
      <c r="I33" s="63">
        <v>0</v>
      </c>
      <c r="J33" s="63">
        <v>0</v>
      </c>
      <c r="K33" s="63">
        <v>899225</v>
      </c>
      <c r="L33" s="63">
        <f t="shared" si="53"/>
        <v>0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2">
        <f t="shared" si="32"/>
        <v>0</v>
      </c>
      <c r="Y33" s="62">
        <v>0</v>
      </c>
      <c r="Z33" s="62">
        <v>0</v>
      </c>
      <c r="AA33" s="62">
        <v>0</v>
      </c>
      <c r="AB33" s="62"/>
      <c r="AC33" s="62"/>
      <c r="AD33" s="62"/>
      <c r="AE33" s="62"/>
      <c r="AF33" s="62">
        <f t="shared" si="21"/>
        <v>0</v>
      </c>
      <c r="AG33" s="62"/>
      <c r="AH33" s="62"/>
      <c r="AI33" s="62">
        <f t="shared" si="51"/>
        <v>0</v>
      </c>
    </row>
    <row r="34" spans="1:35" s="1" customFormat="1" ht="98.25" hidden="1" customHeight="1" x14ac:dyDescent="0.3">
      <c r="A34" s="108"/>
      <c r="B34" s="69" t="s">
        <v>251</v>
      </c>
      <c r="C34" s="89"/>
      <c r="D34" s="70">
        <f t="shared" ref="D34" si="60">SUM(E34:G34)</f>
        <v>2200173</v>
      </c>
      <c r="E34" s="63">
        <v>0</v>
      </c>
      <c r="F34" s="63">
        <v>0</v>
      </c>
      <c r="G34" s="63">
        <f t="shared" ref="G34" si="61">K34+O34+S34+W34</f>
        <v>2200173</v>
      </c>
      <c r="H34" s="63">
        <f t="shared" ref="H34" si="62">I34+J34+K34</f>
        <v>2200173</v>
      </c>
      <c r="I34" s="63">
        <v>0</v>
      </c>
      <c r="J34" s="63">
        <v>0</v>
      </c>
      <c r="K34" s="63">
        <v>2200173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2">
        <f t="shared" si="32"/>
        <v>0</v>
      </c>
      <c r="Y34" s="62">
        <v>0</v>
      </c>
      <c r="Z34" s="62">
        <v>0</v>
      </c>
      <c r="AA34" s="62">
        <v>0</v>
      </c>
      <c r="AB34" s="62"/>
      <c r="AC34" s="62"/>
      <c r="AD34" s="62"/>
      <c r="AE34" s="62"/>
      <c r="AF34" s="62"/>
      <c r="AG34" s="62"/>
      <c r="AH34" s="62"/>
      <c r="AI34" s="62"/>
    </row>
    <row r="35" spans="1:35" s="1" customFormat="1" ht="120.75" hidden="1" customHeight="1" x14ac:dyDescent="0.3">
      <c r="A35" s="109"/>
      <c r="B35" s="69" t="s">
        <v>213</v>
      </c>
      <c r="C35" s="89"/>
      <c r="D35" s="70">
        <f t="shared" si="59"/>
        <v>1078574</v>
      </c>
      <c r="E35" s="63">
        <v>0</v>
      </c>
      <c r="F35" s="63">
        <v>0</v>
      </c>
      <c r="G35" s="63">
        <f t="shared" si="49"/>
        <v>1078574</v>
      </c>
      <c r="H35" s="63">
        <f t="shared" si="4"/>
        <v>1078574</v>
      </c>
      <c r="I35" s="63">
        <v>0</v>
      </c>
      <c r="J35" s="63">
        <v>0</v>
      </c>
      <c r="K35" s="63">
        <v>1078574</v>
      </c>
      <c r="L35" s="63">
        <f t="shared" si="53"/>
        <v>0</v>
      </c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2">
        <f t="shared" si="32"/>
        <v>0</v>
      </c>
      <c r="Y35" s="62">
        <v>0</v>
      </c>
      <c r="Z35" s="62">
        <v>0</v>
      </c>
      <c r="AA35" s="62">
        <v>0</v>
      </c>
      <c r="AB35" s="62"/>
      <c r="AC35" s="62"/>
      <c r="AD35" s="62"/>
      <c r="AE35" s="62"/>
      <c r="AF35" s="62">
        <f t="shared" si="21"/>
        <v>0</v>
      </c>
      <c r="AG35" s="62"/>
      <c r="AH35" s="62"/>
      <c r="AI35" s="62">
        <f t="shared" si="51"/>
        <v>0</v>
      </c>
    </row>
    <row r="36" spans="1:35" s="23" customFormat="1" ht="46.5" customHeight="1" x14ac:dyDescent="0.3">
      <c r="A36" s="56" t="s">
        <v>64</v>
      </c>
      <c r="B36" s="71" t="s">
        <v>30</v>
      </c>
      <c r="C36" s="68"/>
      <c r="D36" s="55">
        <f>D37</f>
        <v>23874970</v>
      </c>
      <c r="E36" s="55">
        <f t="shared" ref="E36:AA36" si="63">E37</f>
        <v>0</v>
      </c>
      <c r="F36" s="55">
        <f t="shared" si="63"/>
        <v>0</v>
      </c>
      <c r="G36" s="55">
        <f t="shared" si="63"/>
        <v>23874970</v>
      </c>
      <c r="H36" s="55">
        <f t="shared" si="63"/>
        <v>14728790</v>
      </c>
      <c r="I36" s="55">
        <f t="shared" si="63"/>
        <v>0</v>
      </c>
      <c r="J36" s="55">
        <f t="shared" si="63"/>
        <v>0</v>
      </c>
      <c r="K36" s="55">
        <f t="shared" si="63"/>
        <v>14728790</v>
      </c>
      <c r="L36" s="55">
        <f t="shared" si="63"/>
        <v>5728700</v>
      </c>
      <c r="M36" s="55">
        <f t="shared" si="63"/>
        <v>0</v>
      </c>
      <c r="N36" s="55">
        <f t="shared" si="63"/>
        <v>0</v>
      </c>
      <c r="O36" s="55">
        <f t="shared" si="63"/>
        <v>5728700</v>
      </c>
      <c r="P36" s="55">
        <f t="shared" si="63"/>
        <v>4474000</v>
      </c>
      <c r="Q36" s="55">
        <f t="shared" si="63"/>
        <v>0</v>
      </c>
      <c r="R36" s="55">
        <f t="shared" si="63"/>
        <v>0</v>
      </c>
      <c r="S36" s="55">
        <f t="shared" si="63"/>
        <v>4474000</v>
      </c>
      <c r="T36" s="55">
        <f t="shared" si="63"/>
        <v>4428700</v>
      </c>
      <c r="U36" s="55">
        <f t="shared" si="63"/>
        <v>0</v>
      </c>
      <c r="V36" s="55">
        <f t="shared" si="63"/>
        <v>0</v>
      </c>
      <c r="W36" s="55">
        <f t="shared" si="63"/>
        <v>4428700</v>
      </c>
      <c r="X36" s="55">
        <f t="shared" si="63"/>
        <v>12406973.369999999</v>
      </c>
      <c r="Y36" s="55">
        <f t="shared" si="63"/>
        <v>0</v>
      </c>
      <c r="Z36" s="55">
        <f t="shared" si="63"/>
        <v>0</v>
      </c>
      <c r="AA36" s="55">
        <f t="shared" si="63"/>
        <v>12406973.369999999</v>
      </c>
      <c r="AB36" s="55"/>
      <c r="AC36" s="55"/>
      <c r="AD36" s="55"/>
      <c r="AE36" s="55"/>
      <c r="AF36" s="55">
        <f t="shared" si="21"/>
        <v>51.966445905481763</v>
      </c>
      <c r="AG36" s="62"/>
      <c r="AH36" s="55"/>
      <c r="AI36" s="55">
        <f t="shared" si="51"/>
        <v>51.966445905481763</v>
      </c>
    </row>
    <row r="37" spans="1:35" s="1" customFormat="1" ht="80.25" customHeight="1" x14ac:dyDescent="0.3">
      <c r="A37" s="84" t="s">
        <v>65</v>
      </c>
      <c r="B37" s="69" t="s">
        <v>130</v>
      </c>
      <c r="C37" s="89" t="s">
        <v>14</v>
      </c>
      <c r="D37" s="70">
        <f>SUM(E37:G37)</f>
        <v>23874970</v>
      </c>
      <c r="E37" s="63">
        <f t="shared" ref="E37" si="64">I37+M37+Q37+U37</f>
        <v>0</v>
      </c>
      <c r="F37" s="63">
        <f t="shared" ref="F37" si="65">J37+N37+R37+V37</f>
        <v>0</v>
      </c>
      <c r="G37" s="63">
        <v>23874970</v>
      </c>
      <c r="H37" s="63">
        <f t="shared" si="4"/>
        <v>14728790</v>
      </c>
      <c r="I37" s="63">
        <v>0</v>
      </c>
      <c r="J37" s="63">
        <v>0</v>
      </c>
      <c r="K37" s="63">
        <v>14728790</v>
      </c>
      <c r="L37" s="63">
        <f t="shared" si="53"/>
        <v>5728700</v>
      </c>
      <c r="M37" s="63">
        <v>0</v>
      </c>
      <c r="N37" s="63">
        <v>0</v>
      </c>
      <c r="O37" s="63">
        <v>5728700</v>
      </c>
      <c r="P37" s="63">
        <f t="shared" ref="P37" si="66">Q37+R37+S37</f>
        <v>4474000</v>
      </c>
      <c r="Q37" s="63">
        <v>0</v>
      </c>
      <c r="R37" s="63">
        <v>0</v>
      </c>
      <c r="S37" s="63">
        <v>4474000</v>
      </c>
      <c r="T37" s="63">
        <f t="shared" ref="T37" si="67">U37+V37+W37</f>
        <v>4428700</v>
      </c>
      <c r="U37" s="63">
        <v>0</v>
      </c>
      <c r="V37" s="63">
        <v>0</v>
      </c>
      <c r="W37" s="63">
        <v>4428700</v>
      </c>
      <c r="X37" s="62">
        <f t="shared" si="32"/>
        <v>12406973.369999999</v>
      </c>
      <c r="Y37" s="62">
        <v>0</v>
      </c>
      <c r="Z37" s="62">
        <v>0</v>
      </c>
      <c r="AA37" s="62">
        <v>12406973.369999999</v>
      </c>
      <c r="AB37" s="62"/>
      <c r="AC37" s="62"/>
      <c r="AD37" s="62"/>
      <c r="AE37" s="62"/>
      <c r="AF37" s="62">
        <f t="shared" si="21"/>
        <v>51.966445905481763</v>
      </c>
      <c r="AG37" s="62"/>
      <c r="AH37" s="62"/>
      <c r="AI37" s="62">
        <f t="shared" si="51"/>
        <v>51.966445905481763</v>
      </c>
    </row>
    <row r="38" spans="1:35" s="23" customFormat="1" ht="25.5" hidden="1" customHeight="1" x14ac:dyDescent="0.3">
      <c r="A38" s="93" t="s">
        <v>6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</row>
    <row r="39" spans="1:35" s="1" customFormat="1" ht="40.5" hidden="1" customHeight="1" x14ac:dyDescent="0.3">
      <c r="A39" s="56" t="s">
        <v>78</v>
      </c>
      <c r="B39" s="98" t="s">
        <v>18</v>
      </c>
      <c r="C39" s="98"/>
      <c r="D39" s="65">
        <f t="shared" ref="D39:AA39" si="68">D40+D57+D60+D65+D69</f>
        <v>3528078270</v>
      </c>
      <c r="E39" s="65">
        <f t="shared" si="68"/>
        <v>2763050590</v>
      </c>
      <c r="F39" s="65">
        <f t="shared" si="68"/>
        <v>0</v>
      </c>
      <c r="G39" s="65">
        <f t="shared" si="68"/>
        <v>765027680</v>
      </c>
      <c r="H39" s="65">
        <f t="shared" si="68"/>
        <v>708977939</v>
      </c>
      <c r="I39" s="65">
        <f t="shared" si="68"/>
        <v>534009687</v>
      </c>
      <c r="J39" s="65">
        <f t="shared" si="68"/>
        <v>0</v>
      </c>
      <c r="K39" s="65">
        <f t="shared" si="68"/>
        <v>174968252</v>
      </c>
      <c r="L39" s="65" t="e">
        <f t="shared" si="68"/>
        <v>#REF!</v>
      </c>
      <c r="M39" s="65" t="e">
        <f t="shared" si="68"/>
        <v>#REF!</v>
      </c>
      <c r="N39" s="65" t="e">
        <f t="shared" si="68"/>
        <v>#REF!</v>
      </c>
      <c r="O39" s="65" t="e">
        <f t="shared" si="68"/>
        <v>#REF!</v>
      </c>
      <c r="P39" s="65" t="e">
        <f t="shared" si="68"/>
        <v>#REF!</v>
      </c>
      <c r="Q39" s="65" t="e">
        <f t="shared" si="68"/>
        <v>#REF!</v>
      </c>
      <c r="R39" s="65" t="e">
        <f t="shared" si="68"/>
        <v>#REF!</v>
      </c>
      <c r="S39" s="65" t="e">
        <f t="shared" si="68"/>
        <v>#REF!</v>
      </c>
      <c r="T39" s="65" t="e">
        <f t="shared" si="68"/>
        <v>#REF!</v>
      </c>
      <c r="U39" s="65" t="e">
        <f t="shared" si="68"/>
        <v>#REF!</v>
      </c>
      <c r="V39" s="65" t="e">
        <f t="shared" si="68"/>
        <v>#REF!</v>
      </c>
      <c r="W39" s="65" t="e">
        <f t="shared" si="68"/>
        <v>#REF!</v>
      </c>
      <c r="X39" s="65">
        <f t="shared" si="68"/>
        <v>560253769.44999993</v>
      </c>
      <c r="Y39" s="65">
        <f t="shared" si="68"/>
        <v>439555950.96999997</v>
      </c>
      <c r="Z39" s="65">
        <f t="shared" si="68"/>
        <v>0</v>
      </c>
      <c r="AA39" s="65">
        <f t="shared" si="68"/>
        <v>120697818.48000002</v>
      </c>
      <c r="AB39" s="65"/>
      <c r="AC39" s="65"/>
      <c r="AD39" s="65"/>
      <c r="AE39" s="65"/>
      <c r="AF39" s="55">
        <f t="shared" ref="AF39:AG41" si="69">X39/D39*100</f>
        <v>15.879856584077427</v>
      </c>
      <c r="AG39" s="55">
        <f t="shared" si="69"/>
        <v>15.908356964611347</v>
      </c>
      <c r="AH39" s="55"/>
      <c r="AI39" s="55">
        <f>AA39/G39*100</f>
        <v>15.776921755301721</v>
      </c>
    </row>
    <row r="40" spans="1:35" s="23" customFormat="1" ht="43.5" hidden="1" customHeight="1" x14ac:dyDescent="0.3">
      <c r="A40" s="56" t="s">
        <v>79</v>
      </c>
      <c r="B40" s="83" t="s">
        <v>38</v>
      </c>
      <c r="C40" s="59"/>
      <c r="D40" s="57">
        <f t="shared" ref="D40:AA40" si="70">D41+D53+D56</f>
        <v>3318985501</v>
      </c>
      <c r="E40" s="57">
        <f t="shared" si="70"/>
        <v>2728733400</v>
      </c>
      <c r="F40" s="57">
        <f t="shared" si="70"/>
        <v>0</v>
      </c>
      <c r="G40" s="57">
        <f t="shared" si="70"/>
        <v>590252101</v>
      </c>
      <c r="H40" s="57">
        <f t="shared" si="70"/>
        <v>659935849</v>
      </c>
      <c r="I40" s="57">
        <f t="shared" si="70"/>
        <v>528453777</v>
      </c>
      <c r="J40" s="57">
        <f t="shared" si="70"/>
        <v>0</v>
      </c>
      <c r="K40" s="57">
        <f t="shared" si="70"/>
        <v>131482072</v>
      </c>
      <c r="L40" s="57" t="e">
        <f t="shared" si="70"/>
        <v>#REF!</v>
      </c>
      <c r="M40" s="57" t="e">
        <f t="shared" si="70"/>
        <v>#REF!</v>
      </c>
      <c r="N40" s="57" t="e">
        <f t="shared" si="70"/>
        <v>#REF!</v>
      </c>
      <c r="O40" s="57" t="e">
        <f t="shared" si="70"/>
        <v>#REF!</v>
      </c>
      <c r="P40" s="57" t="e">
        <f t="shared" si="70"/>
        <v>#REF!</v>
      </c>
      <c r="Q40" s="57" t="e">
        <f t="shared" si="70"/>
        <v>#REF!</v>
      </c>
      <c r="R40" s="57" t="e">
        <f t="shared" si="70"/>
        <v>#REF!</v>
      </c>
      <c r="S40" s="57" t="e">
        <f t="shared" si="70"/>
        <v>#REF!</v>
      </c>
      <c r="T40" s="57" t="e">
        <f t="shared" si="70"/>
        <v>#REF!</v>
      </c>
      <c r="U40" s="57" t="e">
        <f t="shared" si="70"/>
        <v>#REF!</v>
      </c>
      <c r="V40" s="57" t="e">
        <f t="shared" si="70"/>
        <v>#REF!</v>
      </c>
      <c r="W40" s="57" t="e">
        <f t="shared" si="70"/>
        <v>#REF!</v>
      </c>
      <c r="X40" s="57">
        <f t="shared" si="70"/>
        <v>522122942.56999999</v>
      </c>
      <c r="Y40" s="57">
        <f t="shared" si="70"/>
        <v>439058721.17000002</v>
      </c>
      <c r="Z40" s="57">
        <f t="shared" si="70"/>
        <v>0</v>
      </c>
      <c r="AA40" s="57">
        <f t="shared" si="70"/>
        <v>83064221.400000006</v>
      </c>
      <c r="AB40" s="57"/>
      <c r="AC40" s="57"/>
      <c r="AD40" s="57"/>
      <c r="AE40" s="57"/>
      <c r="AF40" s="55">
        <f t="shared" si="69"/>
        <v>15.731401731423231</v>
      </c>
      <c r="AG40" s="55">
        <f t="shared" si="69"/>
        <v>16.090202185746691</v>
      </c>
      <c r="AH40" s="55"/>
      <c r="AI40" s="55">
        <f>AA40/G40*100</f>
        <v>14.072668485088544</v>
      </c>
    </row>
    <row r="41" spans="1:35" s="23" customFormat="1" ht="41.25" hidden="1" customHeight="1" x14ac:dyDescent="0.3">
      <c r="A41" s="56" t="s">
        <v>80</v>
      </c>
      <c r="B41" s="83" t="s">
        <v>131</v>
      </c>
      <c r="C41" s="59"/>
      <c r="D41" s="57">
        <f>SUM(D42:D52)</f>
        <v>3196210496</v>
      </c>
      <c r="E41" s="57">
        <f t="shared" ref="E41:AA41" si="71">SUM(E42:E52)</f>
        <v>2728733400</v>
      </c>
      <c r="F41" s="57">
        <f t="shared" si="71"/>
        <v>0</v>
      </c>
      <c r="G41" s="57">
        <f t="shared" si="71"/>
        <v>467477096</v>
      </c>
      <c r="H41" s="57">
        <f t="shared" si="71"/>
        <v>630855880</v>
      </c>
      <c r="I41" s="57">
        <f t="shared" si="71"/>
        <v>528453777</v>
      </c>
      <c r="J41" s="57">
        <f t="shared" si="71"/>
        <v>0</v>
      </c>
      <c r="K41" s="57">
        <f t="shared" si="71"/>
        <v>102402103</v>
      </c>
      <c r="L41" s="57">
        <f t="shared" si="71"/>
        <v>1140094390</v>
      </c>
      <c r="M41" s="57">
        <f t="shared" si="71"/>
        <v>1006573569</v>
      </c>
      <c r="N41" s="57">
        <f t="shared" si="71"/>
        <v>0</v>
      </c>
      <c r="O41" s="57">
        <f t="shared" si="71"/>
        <v>133520821</v>
      </c>
      <c r="P41" s="57">
        <f t="shared" si="71"/>
        <v>617722655</v>
      </c>
      <c r="Q41" s="57">
        <f t="shared" si="71"/>
        <v>489969797</v>
      </c>
      <c r="R41" s="57">
        <f t="shared" si="71"/>
        <v>0</v>
      </c>
      <c r="S41" s="57">
        <f t="shared" si="71"/>
        <v>127752858</v>
      </c>
      <c r="T41" s="57">
        <f t="shared" si="71"/>
        <v>823893630</v>
      </c>
      <c r="U41" s="57">
        <f t="shared" si="71"/>
        <v>718385201</v>
      </c>
      <c r="V41" s="57">
        <f t="shared" si="71"/>
        <v>0</v>
      </c>
      <c r="W41" s="57">
        <f t="shared" si="71"/>
        <v>105508429</v>
      </c>
      <c r="X41" s="57">
        <f t="shared" si="71"/>
        <v>501697791.69</v>
      </c>
      <c r="Y41" s="57">
        <f t="shared" si="71"/>
        <v>439058721.17000002</v>
      </c>
      <c r="Z41" s="57">
        <f t="shared" si="71"/>
        <v>0</v>
      </c>
      <c r="AA41" s="57">
        <f t="shared" si="71"/>
        <v>62639070.520000003</v>
      </c>
      <c r="AB41" s="57"/>
      <c r="AC41" s="57"/>
      <c r="AD41" s="57"/>
      <c r="AE41" s="57"/>
      <c r="AF41" s="55">
        <f t="shared" si="69"/>
        <v>15.696644270390381</v>
      </c>
      <c r="AG41" s="55">
        <f t="shared" si="69"/>
        <v>16.090202185746691</v>
      </c>
      <c r="AH41" s="55"/>
      <c r="AI41" s="55">
        <f>AA41/G41*100</f>
        <v>13.399388131734266</v>
      </c>
    </row>
    <row r="42" spans="1:35" s="1" customFormat="1" ht="39" hidden="1" customHeight="1" x14ac:dyDescent="0.3">
      <c r="A42" s="84" t="s">
        <v>133</v>
      </c>
      <c r="B42" s="69" t="s">
        <v>31</v>
      </c>
      <c r="C42" s="61" t="s">
        <v>4</v>
      </c>
      <c r="D42" s="63">
        <f>SUM(E42:G42)</f>
        <v>458640796</v>
      </c>
      <c r="E42" s="63">
        <f t="shared" ref="E42:E43" si="72">I42+M42+Q42+U42</f>
        <v>0</v>
      </c>
      <c r="F42" s="63">
        <f t="shared" ref="F42:F43" si="73">J42+N42+R42+V42</f>
        <v>0</v>
      </c>
      <c r="G42" s="63">
        <v>458640796</v>
      </c>
      <c r="H42" s="63">
        <f t="shared" ref="H42:H52" si="74">I42+J42+K42</f>
        <v>100285131</v>
      </c>
      <c r="I42" s="63">
        <v>0</v>
      </c>
      <c r="J42" s="63">
        <v>0</v>
      </c>
      <c r="K42" s="63">
        <v>100285131</v>
      </c>
      <c r="L42" s="63">
        <f t="shared" ref="L42:L43" si="75">M42+N42+O42</f>
        <v>131240621</v>
      </c>
      <c r="M42" s="63">
        <v>0</v>
      </c>
      <c r="N42" s="63">
        <v>0</v>
      </c>
      <c r="O42" s="63">
        <v>131240621</v>
      </c>
      <c r="P42" s="63">
        <f t="shared" ref="P42:P43" si="76">Q42+R42+S42</f>
        <v>126958458</v>
      </c>
      <c r="Q42" s="63">
        <v>0</v>
      </c>
      <c r="R42" s="63">
        <v>0</v>
      </c>
      <c r="S42" s="63">
        <v>126958458</v>
      </c>
      <c r="T42" s="63">
        <f t="shared" ref="T42:T43" si="77">U42+V42+W42</f>
        <v>101839229</v>
      </c>
      <c r="U42" s="63">
        <v>0</v>
      </c>
      <c r="V42" s="63">
        <v>0</v>
      </c>
      <c r="W42" s="63">
        <v>101839229</v>
      </c>
      <c r="X42" s="63">
        <f>Y42+AA42</f>
        <v>61089606.759999998</v>
      </c>
      <c r="Y42" s="63">
        <v>0</v>
      </c>
      <c r="Z42" s="63">
        <v>0</v>
      </c>
      <c r="AA42" s="63">
        <v>61089606.759999998</v>
      </c>
      <c r="AB42" s="63"/>
      <c r="AC42" s="63"/>
      <c r="AD42" s="63"/>
      <c r="AE42" s="63"/>
      <c r="AF42" s="62">
        <f t="shared" ref="AF42:AF62" si="78">X42/D42*100</f>
        <v>13.319706247849789</v>
      </c>
      <c r="AG42" s="62"/>
      <c r="AH42" s="62"/>
      <c r="AI42" s="62">
        <f>AA42/G42*100</f>
        <v>13.319706247849789</v>
      </c>
    </row>
    <row r="43" spans="1:35" s="1" customFormat="1" ht="131.25" hidden="1" x14ac:dyDescent="0.3">
      <c r="A43" s="84" t="s">
        <v>134</v>
      </c>
      <c r="B43" s="85" t="s">
        <v>182</v>
      </c>
      <c r="C43" s="61" t="s">
        <v>4</v>
      </c>
      <c r="D43" s="63">
        <f t="shared" ref="D43:D52" si="79">SUM(E43:G43)</f>
        <v>78751000</v>
      </c>
      <c r="E43" s="63">
        <f t="shared" si="72"/>
        <v>78751000</v>
      </c>
      <c r="F43" s="63">
        <f t="shared" si="73"/>
        <v>0</v>
      </c>
      <c r="G43" s="63">
        <f t="shared" ref="G43" si="80">K43+O43+S43+W43</f>
        <v>0</v>
      </c>
      <c r="H43" s="63">
        <f t="shared" si="74"/>
        <v>19428633</v>
      </c>
      <c r="I43" s="63">
        <v>19428633</v>
      </c>
      <c r="J43" s="63">
        <v>0</v>
      </c>
      <c r="K43" s="63">
        <v>0</v>
      </c>
      <c r="L43" s="63">
        <f t="shared" si="75"/>
        <v>19501047</v>
      </c>
      <c r="M43" s="63">
        <v>19501047</v>
      </c>
      <c r="N43" s="63">
        <v>0</v>
      </c>
      <c r="O43" s="63">
        <v>0</v>
      </c>
      <c r="P43" s="63">
        <f t="shared" si="76"/>
        <v>13401097</v>
      </c>
      <c r="Q43" s="63">
        <v>13401097</v>
      </c>
      <c r="R43" s="63">
        <v>0</v>
      </c>
      <c r="S43" s="63">
        <v>0</v>
      </c>
      <c r="T43" s="63">
        <f t="shared" si="77"/>
        <v>26420223</v>
      </c>
      <c r="U43" s="63">
        <v>26420223</v>
      </c>
      <c r="V43" s="63">
        <v>0</v>
      </c>
      <c r="W43" s="63">
        <v>0</v>
      </c>
      <c r="X43" s="63">
        <f>Y43+AA43</f>
        <v>13700314.66</v>
      </c>
      <c r="Y43" s="63">
        <v>13700314.66</v>
      </c>
      <c r="Z43" s="63">
        <v>0</v>
      </c>
      <c r="AA43" s="63">
        <v>0</v>
      </c>
      <c r="AB43" s="63"/>
      <c r="AC43" s="63"/>
      <c r="AD43" s="63"/>
      <c r="AE43" s="63"/>
      <c r="AF43" s="62">
        <f t="shared" si="78"/>
        <v>17.397004050742211</v>
      </c>
      <c r="AG43" s="62">
        <f t="shared" ref="AG43:AG49" si="81">Y43/E43*100</f>
        <v>17.397004050742211</v>
      </c>
      <c r="AH43" s="72"/>
      <c r="AI43" s="72"/>
    </row>
    <row r="44" spans="1:35" s="1" customFormat="1" ht="84" hidden="1" customHeight="1" x14ac:dyDescent="0.3">
      <c r="A44" s="84" t="s">
        <v>135</v>
      </c>
      <c r="B44" s="69" t="s">
        <v>179</v>
      </c>
      <c r="C44" s="61" t="s">
        <v>4</v>
      </c>
      <c r="D44" s="63">
        <f t="shared" si="79"/>
        <v>76292500</v>
      </c>
      <c r="E44" s="63">
        <f t="shared" ref="E44:E50" si="82">I44+M44+Q44+U44</f>
        <v>76292500</v>
      </c>
      <c r="F44" s="63">
        <f t="shared" ref="F44:F50" si="83">J44+N44+R44+V44</f>
        <v>0</v>
      </c>
      <c r="G44" s="63">
        <f t="shared" ref="G44:G50" si="84">K44+O44+S44+W44</f>
        <v>0</v>
      </c>
      <c r="H44" s="63">
        <f t="shared" si="74"/>
        <v>19275000</v>
      </c>
      <c r="I44" s="63">
        <v>19275000</v>
      </c>
      <c r="J44" s="63">
        <v>0</v>
      </c>
      <c r="K44" s="63">
        <v>0</v>
      </c>
      <c r="L44" s="63">
        <f t="shared" ref="L44:L51" si="85">M44+N44+O44</f>
        <v>25839630</v>
      </c>
      <c r="M44" s="63">
        <v>25839630</v>
      </c>
      <c r="N44" s="63">
        <v>0</v>
      </c>
      <c r="O44" s="63">
        <v>0</v>
      </c>
      <c r="P44" s="63">
        <f t="shared" ref="P44:P51" si="86">Q44+R44+S44</f>
        <v>9000000</v>
      </c>
      <c r="Q44" s="63">
        <v>9000000</v>
      </c>
      <c r="R44" s="63">
        <v>0</v>
      </c>
      <c r="S44" s="63">
        <v>0</v>
      </c>
      <c r="T44" s="63">
        <f t="shared" ref="T44:T56" si="87">U44+V44+W44</f>
        <v>22177870</v>
      </c>
      <c r="U44" s="63">
        <v>22177870</v>
      </c>
      <c r="V44" s="63">
        <v>0</v>
      </c>
      <c r="W44" s="63">
        <v>0</v>
      </c>
      <c r="X44" s="63">
        <f t="shared" ref="X44:X52" si="88">Y44+AA44</f>
        <v>5908345.6600000001</v>
      </c>
      <c r="Y44" s="63">
        <v>5908345.6600000001</v>
      </c>
      <c r="Z44" s="63">
        <v>0</v>
      </c>
      <c r="AA44" s="63">
        <v>0</v>
      </c>
      <c r="AB44" s="63"/>
      <c r="AC44" s="63"/>
      <c r="AD44" s="63"/>
      <c r="AE44" s="63"/>
      <c r="AF44" s="62">
        <f t="shared" si="78"/>
        <v>7.744333532129632</v>
      </c>
      <c r="AG44" s="62">
        <f t="shared" si="81"/>
        <v>7.744333532129632</v>
      </c>
      <c r="AH44" s="62"/>
      <c r="AI44" s="62"/>
    </row>
    <row r="45" spans="1:35" s="1" customFormat="1" ht="175.5" hidden="1" customHeight="1" x14ac:dyDescent="0.3">
      <c r="A45" s="84" t="s">
        <v>136</v>
      </c>
      <c r="B45" s="69" t="s">
        <v>180</v>
      </c>
      <c r="C45" s="61" t="s">
        <v>4</v>
      </c>
      <c r="D45" s="63">
        <f t="shared" si="79"/>
        <v>8640000</v>
      </c>
      <c r="E45" s="63">
        <v>8640000</v>
      </c>
      <c r="F45" s="63">
        <f t="shared" si="83"/>
        <v>0</v>
      </c>
      <c r="G45" s="63">
        <f t="shared" si="84"/>
        <v>0</v>
      </c>
      <c r="H45" s="63">
        <f t="shared" si="74"/>
        <v>2235000</v>
      </c>
      <c r="I45" s="63">
        <v>2235000</v>
      </c>
      <c r="J45" s="63">
        <v>0</v>
      </c>
      <c r="K45" s="63">
        <v>0</v>
      </c>
      <c r="L45" s="63">
        <f t="shared" si="85"/>
        <v>2160000</v>
      </c>
      <c r="M45" s="63">
        <v>2160000</v>
      </c>
      <c r="N45" s="63">
        <v>0</v>
      </c>
      <c r="O45" s="63">
        <v>0</v>
      </c>
      <c r="P45" s="63">
        <f t="shared" si="86"/>
        <v>2160000</v>
      </c>
      <c r="Q45" s="63">
        <v>2160000</v>
      </c>
      <c r="R45" s="63">
        <v>0</v>
      </c>
      <c r="S45" s="63">
        <v>0</v>
      </c>
      <c r="T45" s="63">
        <f t="shared" si="87"/>
        <v>2160000</v>
      </c>
      <c r="U45" s="63">
        <v>2160000</v>
      </c>
      <c r="V45" s="63">
        <v>0</v>
      </c>
      <c r="W45" s="63">
        <v>0</v>
      </c>
      <c r="X45" s="63">
        <f t="shared" si="88"/>
        <v>2214000</v>
      </c>
      <c r="Y45" s="63">
        <v>2214000</v>
      </c>
      <c r="Z45" s="63">
        <v>0</v>
      </c>
      <c r="AA45" s="63">
        <v>0</v>
      </c>
      <c r="AB45" s="63"/>
      <c r="AC45" s="63"/>
      <c r="AD45" s="63"/>
      <c r="AE45" s="63"/>
      <c r="AF45" s="62">
        <f t="shared" si="78"/>
        <v>25.624999999999996</v>
      </c>
      <c r="AG45" s="62">
        <f t="shared" si="81"/>
        <v>25.624999999999996</v>
      </c>
      <c r="AH45" s="62"/>
      <c r="AI45" s="62"/>
    </row>
    <row r="46" spans="1:35" s="1" customFormat="1" ht="196.5" hidden="1" customHeight="1" x14ac:dyDescent="0.3">
      <c r="A46" s="84" t="s">
        <v>137</v>
      </c>
      <c r="B46" s="69" t="s">
        <v>181</v>
      </c>
      <c r="C46" s="61" t="s">
        <v>4</v>
      </c>
      <c r="D46" s="63">
        <f t="shared" si="79"/>
        <v>11973200</v>
      </c>
      <c r="E46" s="63">
        <f t="shared" si="82"/>
        <v>11973200</v>
      </c>
      <c r="F46" s="63">
        <f t="shared" si="83"/>
        <v>0</v>
      </c>
      <c r="G46" s="63">
        <f t="shared" si="84"/>
        <v>0</v>
      </c>
      <c r="H46" s="63">
        <f t="shared" si="74"/>
        <v>3991200</v>
      </c>
      <c r="I46" s="63">
        <v>3991200</v>
      </c>
      <c r="J46" s="63">
        <v>0</v>
      </c>
      <c r="K46" s="63">
        <v>0</v>
      </c>
      <c r="L46" s="63">
        <f t="shared" si="85"/>
        <v>2660800</v>
      </c>
      <c r="M46" s="63">
        <v>2660800</v>
      </c>
      <c r="N46" s="63">
        <v>0</v>
      </c>
      <c r="O46" s="63">
        <v>0</v>
      </c>
      <c r="P46" s="63">
        <f t="shared" si="86"/>
        <v>1330400</v>
      </c>
      <c r="Q46" s="63">
        <v>1330400</v>
      </c>
      <c r="R46" s="63">
        <v>0</v>
      </c>
      <c r="S46" s="63">
        <v>0</v>
      </c>
      <c r="T46" s="63">
        <f t="shared" si="87"/>
        <v>3990800</v>
      </c>
      <c r="U46" s="63">
        <v>3990800</v>
      </c>
      <c r="V46" s="63">
        <v>0</v>
      </c>
      <c r="W46" s="63">
        <v>0</v>
      </c>
      <c r="X46" s="63">
        <f t="shared" si="88"/>
        <v>600000</v>
      </c>
      <c r="Y46" s="63">
        <v>600000</v>
      </c>
      <c r="Z46" s="63">
        <v>0</v>
      </c>
      <c r="AA46" s="63">
        <v>0</v>
      </c>
      <c r="AB46" s="63"/>
      <c r="AC46" s="63"/>
      <c r="AD46" s="63"/>
      <c r="AE46" s="63"/>
      <c r="AF46" s="62">
        <f t="shared" si="78"/>
        <v>5.0111916613770759</v>
      </c>
      <c r="AG46" s="62">
        <f t="shared" si="81"/>
        <v>5.0111916613770759</v>
      </c>
      <c r="AH46" s="62"/>
      <c r="AI46" s="62"/>
    </row>
    <row r="47" spans="1:35" s="23" customFormat="1" ht="138" hidden="1" customHeight="1" x14ac:dyDescent="0.3">
      <c r="A47" s="84" t="s">
        <v>138</v>
      </c>
      <c r="B47" s="69" t="s">
        <v>182</v>
      </c>
      <c r="C47" s="61" t="s">
        <v>4</v>
      </c>
      <c r="D47" s="63">
        <f t="shared" si="79"/>
        <v>87833000</v>
      </c>
      <c r="E47" s="63">
        <f t="shared" si="82"/>
        <v>87833000</v>
      </c>
      <c r="F47" s="63">
        <f t="shared" si="83"/>
        <v>0</v>
      </c>
      <c r="G47" s="63">
        <f t="shared" si="84"/>
        <v>0</v>
      </c>
      <c r="H47" s="63">
        <f t="shared" si="74"/>
        <v>20880000</v>
      </c>
      <c r="I47" s="63">
        <v>20880000</v>
      </c>
      <c r="J47" s="63">
        <v>0</v>
      </c>
      <c r="K47" s="63">
        <v>0</v>
      </c>
      <c r="L47" s="63">
        <f t="shared" si="85"/>
        <v>30617392</v>
      </c>
      <c r="M47" s="63">
        <v>30617392</v>
      </c>
      <c r="N47" s="63">
        <v>0</v>
      </c>
      <c r="O47" s="63">
        <v>0</v>
      </c>
      <c r="P47" s="63">
        <f t="shared" si="86"/>
        <v>8800000</v>
      </c>
      <c r="Q47" s="63">
        <v>8800000</v>
      </c>
      <c r="R47" s="63">
        <v>0</v>
      </c>
      <c r="S47" s="63">
        <v>0</v>
      </c>
      <c r="T47" s="63">
        <f t="shared" si="87"/>
        <v>27535608</v>
      </c>
      <c r="U47" s="63">
        <v>27535608</v>
      </c>
      <c r="V47" s="63">
        <v>0</v>
      </c>
      <c r="W47" s="63">
        <v>0</v>
      </c>
      <c r="X47" s="63">
        <f t="shared" si="88"/>
        <v>15740495.800000001</v>
      </c>
      <c r="Y47" s="63">
        <v>15740495.800000001</v>
      </c>
      <c r="Z47" s="63">
        <v>0</v>
      </c>
      <c r="AA47" s="63">
        <v>0</v>
      </c>
      <c r="AB47" s="63"/>
      <c r="AC47" s="63"/>
      <c r="AD47" s="63"/>
      <c r="AE47" s="63"/>
      <c r="AF47" s="62">
        <f t="shared" si="78"/>
        <v>17.920936094634136</v>
      </c>
      <c r="AG47" s="62">
        <f t="shared" si="81"/>
        <v>17.920936094634136</v>
      </c>
      <c r="AH47" s="62"/>
      <c r="AI47" s="62"/>
    </row>
    <row r="48" spans="1:35" s="23" customFormat="1" ht="159" hidden="1" customHeight="1" x14ac:dyDescent="0.3">
      <c r="A48" s="84" t="s">
        <v>139</v>
      </c>
      <c r="B48" s="69" t="s">
        <v>183</v>
      </c>
      <c r="C48" s="61" t="s">
        <v>4</v>
      </c>
      <c r="D48" s="63">
        <f t="shared" si="79"/>
        <v>2465043300</v>
      </c>
      <c r="E48" s="63">
        <v>2465043300</v>
      </c>
      <c r="F48" s="63">
        <f t="shared" si="83"/>
        <v>0</v>
      </c>
      <c r="G48" s="63">
        <f t="shared" si="84"/>
        <v>0</v>
      </c>
      <c r="H48" s="63">
        <f t="shared" si="74"/>
        <v>462588944</v>
      </c>
      <c r="I48" s="63">
        <v>462588944</v>
      </c>
      <c r="J48" s="63">
        <v>0</v>
      </c>
      <c r="K48" s="63">
        <v>0</v>
      </c>
      <c r="L48" s="63">
        <f t="shared" si="85"/>
        <v>925649300</v>
      </c>
      <c r="M48" s="63">
        <v>925649300</v>
      </c>
      <c r="N48" s="63">
        <v>0</v>
      </c>
      <c r="O48" s="63">
        <v>0</v>
      </c>
      <c r="P48" s="63">
        <f t="shared" si="86"/>
        <v>455278300</v>
      </c>
      <c r="Q48" s="63">
        <v>455278300</v>
      </c>
      <c r="R48" s="63">
        <v>0</v>
      </c>
      <c r="S48" s="63">
        <v>0</v>
      </c>
      <c r="T48" s="63">
        <f t="shared" si="87"/>
        <v>636100700</v>
      </c>
      <c r="U48" s="63">
        <v>636100700</v>
      </c>
      <c r="V48" s="63">
        <v>0</v>
      </c>
      <c r="W48" s="63">
        <v>0</v>
      </c>
      <c r="X48" s="63">
        <f t="shared" si="88"/>
        <v>400840565.05000001</v>
      </c>
      <c r="Y48" s="63">
        <v>400840565.05000001</v>
      </c>
      <c r="Z48" s="63">
        <v>0</v>
      </c>
      <c r="AA48" s="63">
        <v>0</v>
      </c>
      <c r="AB48" s="63"/>
      <c r="AC48" s="63"/>
      <c r="AD48" s="63"/>
      <c r="AE48" s="63"/>
      <c r="AF48" s="62">
        <f t="shared" si="78"/>
        <v>16.260994890028911</v>
      </c>
      <c r="AG48" s="62">
        <f t="shared" si="81"/>
        <v>16.260994890028911</v>
      </c>
      <c r="AH48" s="62"/>
      <c r="AI48" s="62"/>
    </row>
    <row r="49" spans="1:35" s="23" customFormat="1" ht="59.25" hidden="1" customHeight="1" x14ac:dyDescent="0.3">
      <c r="A49" s="84" t="s">
        <v>140</v>
      </c>
      <c r="B49" s="69" t="s">
        <v>132</v>
      </c>
      <c r="C49" s="61" t="s">
        <v>4</v>
      </c>
      <c r="D49" s="63">
        <f t="shared" si="79"/>
        <v>145400</v>
      </c>
      <c r="E49" s="63">
        <f t="shared" si="82"/>
        <v>145400</v>
      </c>
      <c r="F49" s="63">
        <f t="shared" si="83"/>
        <v>0</v>
      </c>
      <c r="G49" s="63">
        <f t="shared" si="84"/>
        <v>0</v>
      </c>
      <c r="H49" s="63">
        <f t="shared" si="74"/>
        <v>0</v>
      </c>
      <c r="I49" s="63">
        <v>0</v>
      </c>
      <c r="J49" s="63">
        <v>0</v>
      </c>
      <c r="K49" s="63">
        <v>0</v>
      </c>
      <c r="L49" s="63">
        <f t="shared" si="85"/>
        <v>145400</v>
      </c>
      <c r="M49" s="63">
        <v>145400</v>
      </c>
      <c r="N49" s="63">
        <v>0</v>
      </c>
      <c r="O49" s="63">
        <v>0</v>
      </c>
      <c r="P49" s="63">
        <f t="shared" si="86"/>
        <v>0</v>
      </c>
      <c r="Q49" s="63">
        <v>0</v>
      </c>
      <c r="R49" s="63">
        <v>0</v>
      </c>
      <c r="S49" s="63">
        <v>0</v>
      </c>
      <c r="T49" s="63">
        <f t="shared" si="87"/>
        <v>0</v>
      </c>
      <c r="U49" s="63">
        <v>0</v>
      </c>
      <c r="V49" s="63">
        <v>0</v>
      </c>
      <c r="W49" s="63">
        <v>0</v>
      </c>
      <c r="X49" s="63">
        <f t="shared" si="88"/>
        <v>0</v>
      </c>
      <c r="Y49" s="63">
        <v>0</v>
      </c>
      <c r="Z49" s="63">
        <v>0</v>
      </c>
      <c r="AA49" s="63">
        <v>0</v>
      </c>
      <c r="AB49" s="63"/>
      <c r="AC49" s="63"/>
      <c r="AD49" s="63"/>
      <c r="AE49" s="63"/>
      <c r="AF49" s="62">
        <f t="shared" si="78"/>
        <v>0</v>
      </c>
      <c r="AG49" s="62">
        <f t="shared" si="81"/>
        <v>0</v>
      </c>
      <c r="AH49" s="62"/>
      <c r="AI49" s="62"/>
    </row>
    <row r="50" spans="1:35" s="23" customFormat="1" ht="149.25" hidden="1" customHeight="1" x14ac:dyDescent="0.3">
      <c r="A50" s="84" t="s">
        <v>141</v>
      </c>
      <c r="B50" s="69" t="s">
        <v>243</v>
      </c>
      <c r="C50" s="61" t="s">
        <v>4</v>
      </c>
      <c r="D50" s="63">
        <f t="shared" si="79"/>
        <v>5131400</v>
      </c>
      <c r="E50" s="63">
        <f t="shared" si="82"/>
        <v>0</v>
      </c>
      <c r="F50" s="63">
        <f t="shared" si="83"/>
        <v>0</v>
      </c>
      <c r="G50" s="63">
        <f t="shared" si="84"/>
        <v>5131400</v>
      </c>
      <c r="H50" s="63">
        <f t="shared" si="74"/>
        <v>1710700</v>
      </c>
      <c r="I50" s="63">
        <v>0</v>
      </c>
      <c r="J50" s="63">
        <v>0</v>
      </c>
      <c r="K50" s="63">
        <v>1710700</v>
      </c>
      <c r="L50" s="63">
        <f t="shared" si="85"/>
        <v>1140300</v>
      </c>
      <c r="M50" s="63">
        <v>0</v>
      </c>
      <c r="N50" s="63">
        <v>0</v>
      </c>
      <c r="O50" s="63">
        <v>1140300</v>
      </c>
      <c r="P50" s="63">
        <f t="shared" si="86"/>
        <v>570400</v>
      </c>
      <c r="Q50" s="63">
        <v>0</v>
      </c>
      <c r="R50" s="63">
        <v>0</v>
      </c>
      <c r="S50" s="63">
        <v>570400</v>
      </c>
      <c r="T50" s="63">
        <f t="shared" si="87"/>
        <v>1710000</v>
      </c>
      <c r="U50" s="63">
        <v>0</v>
      </c>
      <c r="V50" s="63">
        <v>0</v>
      </c>
      <c r="W50" s="63">
        <v>1710000</v>
      </c>
      <c r="X50" s="63">
        <f t="shared" si="88"/>
        <v>1502329.06</v>
      </c>
      <c r="Y50" s="63">
        <v>0</v>
      </c>
      <c r="Z50" s="63">
        <v>0</v>
      </c>
      <c r="AA50" s="63">
        <v>1502329.06</v>
      </c>
      <c r="AB50" s="63"/>
      <c r="AC50" s="63"/>
      <c r="AD50" s="63"/>
      <c r="AE50" s="63"/>
      <c r="AF50" s="62">
        <f t="shared" si="78"/>
        <v>29.27717698873602</v>
      </c>
      <c r="AG50" s="62"/>
      <c r="AH50" s="62"/>
      <c r="AI50" s="62"/>
    </row>
    <row r="51" spans="1:35" s="23" customFormat="1" hidden="1" x14ac:dyDescent="0.3">
      <c r="A51" s="84" t="s">
        <v>195</v>
      </c>
      <c r="B51" s="69" t="s">
        <v>127</v>
      </c>
      <c r="C51" s="61" t="s">
        <v>4</v>
      </c>
      <c r="D51" s="63">
        <f t="shared" si="79"/>
        <v>3704900</v>
      </c>
      <c r="E51" s="63">
        <f t="shared" ref="E51" si="89">I51+M51+Q51+U51</f>
        <v>0</v>
      </c>
      <c r="F51" s="63">
        <f t="shared" ref="F51" si="90">J51+N51+R51+V51</f>
        <v>0</v>
      </c>
      <c r="G51" s="63">
        <v>3704900</v>
      </c>
      <c r="H51" s="63">
        <f t="shared" ref="H51" si="91">I51+J51+K51</f>
        <v>406272</v>
      </c>
      <c r="I51" s="63">
        <v>0</v>
      </c>
      <c r="J51" s="63">
        <v>0</v>
      </c>
      <c r="K51" s="63">
        <v>406272</v>
      </c>
      <c r="L51" s="63">
        <f t="shared" si="85"/>
        <v>1139900</v>
      </c>
      <c r="M51" s="63">
        <v>0</v>
      </c>
      <c r="N51" s="63">
        <v>0</v>
      </c>
      <c r="O51" s="63">
        <v>1139900</v>
      </c>
      <c r="P51" s="63">
        <f t="shared" si="86"/>
        <v>224000</v>
      </c>
      <c r="Q51" s="63">
        <v>0</v>
      </c>
      <c r="R51" s="63">
        <v>0</v>
      </c>
      <c r="S51" s="63">
        <v>224000</v>
      </c>
      <c r="T51" s="63">
        <f t="shared" si="87"/>
        <v>1959200</v>
      </c>
      <c r="U51" s="63">
        <v>0</v>
      </c>
      <c r="V51" s="63">
        <v>0</v>
      </c>
      <c r="W51" s="63">
        <v>1959200</v>
      </c>
      <c r="X51" s="63">
        <f t="shared" si="88"/>
        <v>47134.7</v>
      </c>
      <c r="Y51" s="63">
        <v>0</v>
      </c>
      <c r="Z51" s="63">
        <v>0</v>
      </c>
      <c r="AA51" s="63">
        <v>47134.7</v>
      </c>
      <c r="AB51" s="63"/>
      <c r="AC51" s="63"/>
      <c r="AD51" s="63"/>
      <c r="AE51" s="63"/>
      <c r="AF51" s="62"/>
      <c r="AG51" s="62"/>
      <c r="AH51" s="62"/>
      <c r="AI51" s="62"/>
    </row>
    <row r="52" spans="1:35" s="23" customFormat="1" ht="69.75" hidden="1" customHeight="1" x14ac:dyDescent="0.3">
      <c r="A52" s="84" t="s">
        <v>196</v>
      </c>
      <c r="B52" s="69" t="s">
        <v>192</v>
      </c>
      <c r="C52" s="61" t="s">
        <v>4</v>
      </c>
      <c r="D52" s="63">
        <f t="shared" si="79"/>
        <v>55000</v>
      </c>
      <c r="E52" s="63">
        <f t="shared" ref="E52" si="92">I52+M52+Q52+U52</f>
        <v>55000</v>
      </c>
      <c r="F52" s="63">
        <f t="shared" ref="F52" si="93">J52+N52+R52+V52</f>
        <v>0</v>
      </c>
      <c r="G52" s="63">
        <f t="shared" ref="G52" si="94">K52+O52+S52+W52</f>
        <v>0</v>
      </c>
      <c r="H52" s="63">
        <f t="shared" si="74"/>
        <v>55000</v>
      </c>
      <c r="I52" s="63">
        <v>55000</v>
      </c>
      <c r="J52" s="63">
        <v>0</v>
      </c>
      <c r="K52" s="63">
        <v>0</v>
      </c>
      <c r="L52" s="63">
        <f>M52+N52+O52</f>
        <v>0</v>
      </c>
      <c r="M52" s="63">
        <v>0</v>
      </c>
      <c r="N52" s="63">
        <v>0</v>
      </c>
      <c r="O52" s="63">
        <v>0</v>
      </c>
      <c r="P52" s="63">
        <f t="shared" ref="P52:P56" si="95">Q52+R52+S52</f>
        <v>0</v>
      </c>
      <c r="Q52" s="63">
        <v>0</v>
      </c>
      <c r="R52" s="63">
        <v>0</v>
      </c>
      <c r="S52" s="63">
        <v>0</v>
      </c>
      <c r="T52" s="63">
        <f t="shared" si="87"/>
        <v>0</v>
      </c>
      <c r="U52" s="63">
        <v>0</v>
      </c>
      <c r="V52" s="63">
        <v>0</v>
      </c>
      <c r="W52" s="63">
        <v>0</v>
      </c>
      <c r="X52" s="63">
        <f t="shared" si="88"/>
        <v>55000</v>
      </c>
      <c r="Y52" s="63">
        <v>55000</v>
      </c>
      <c r="Z52" s="63">
        <v>0</v>
      </c>
      <c r="AA52" s="63">
        <v>0</v>
      </c>
      <c r="AB52" s="63"/>
      <c r="AC52" s="63"/>
      <c r="AD52" s="63"/>
      <c r="AE52" s="63"/>
      <c r="AF52" s="62">
        <f t="shared" si="78"/>
        <v>100</v>
      </c>
      <c r="AG52" s="62">
        <f>Y52/E52*100</f>
        <v>100</v>
      </c>
      <c r="AH52" s="62"/>
      <c r="AI52" s="62"/>
    </row>
    <row r="53" spans="1:35" s="23" customFormat="1" ht="37.5" hidden="1" x14ac:dyDescent="0.3">
      <c r="A53" s="56" t="s">
        <v>81</v>
      </c>
      <c r="B53" s="71" t="s">
        <v>142</v>
      </c>
      <c r="C53" s="59"/>
      <c r="D53" s="57">
        <f>SUM(D54:D55)</f>
        <v>37219118</v>
      </c>
      <c r="E53" s="57">
        <f t="shared" ref="E53:AA53" si="96">SUM(E54:E55)</f>
        <v>0</v>
      </c>
      <c r="F53" s="57">
        <f t="shared" si="96"/>
        <v>0</v>
      </c>
      <c r="G53" s="57">
        <f t="shared" si="96"/>
        <v>37219118</v>
      </c>
      <c r="H53" s="57">
        <f t="shared" si="96"/>
        <v>8546556</v>
      </c>
      <c r="I53" s="57">
        <f t="shared" si="96"/>
        <v>0</v>
      </c>
      <c r="J53" s="57">
        <f t="shared" si="96"/>
        <v>0</v>
      </c>
      <c r="K53" s="57">
        <f t="shared" si="96"/>
        <v>8546556</v>
      </c>
      <c r="L53" s="57" t="e">
        <f t="shared" si="96"/>
        <v>#REF!</v>
      </c>
      <c r="M53" s="57" t="e">
        <f t="shared" si="96"/>
        <v>#REF!</v>
      </c>
      <c r="N53" s="57" t="e">
        <f t="shared" si="96"/>
        <v>#REF!</v>
      </c>
      <c r="O53" s="57" t="e">
        <f t="shared" si="96"/>
        <v>#REF!</v>
      </c>
      <c r="P53" s="57" t="e">
        <f t="shared" si="96"/>
        <v>#REF!</v>
      </c>
      <c r="Q53" s="57" t="e">
        <f t="shared" si="96"/>
        <v>#REF!</v>
      </c>
      <c r="R53" s="57" t="e">
        <f t="shared" si="96"/>
        <v>#REF!</v>
      </c>
      <c r="S53" s="57" t="e">
        <f t="shared" si="96"/>
        <v>#REF!</v>
      </c>
      <c r="T53" s="57" t="e">
        <f t="shared" si="96"/>
        <v>#REF!</v>
      </c>
      <c r="U53" s="57" t="e">
        <f t="shared" si="96"/>
        <v>#REF!</v>
      </c>
      <c r="V53" s="57" t="e">
        <f t="shared" si="96"/>
        <v>#REF!</v>
      </c>
      <c r="W53" s="57" t="e">
        <f t="shared" si="96"/>
        <v>#REF!</v>
      </c>
      <c r="X53" s="57">
        <f t="shared" si="96"/>
        <v>99453.94</v>
      </c>
      <c r="Y53" s="57">
        <f t="shared" si="96"/>
        <v>0</v>
      </c>
      <c r="Z53" s="57">
        <f t="shared" si="96"/>
        <v>0</v>
      </c>
      <c r="AA53" s="57">
        <f t="shared" si="96"/>
        <v>99453.94</v>
      </c>
      <c r="AB53" s="57"/>
      <c r="AC53" s="57"/>
      <c r="AD53" s="57"/>
      <c r="AE53" s="57"/>
      <c r="AF53" s="55">
        <f t="shared" si="78"/>
        <v>0.26721197423324217</v>
      </c>
      <c r="AG53" s="55"/>
      <c r="AH53" s="55"/>
      <c r="AI53" s="55">
        <f>AA53/G53*100</f>
        <v>0.26721197423324217</v>
      </c>
    </row>
    <row r="54" spans="1:35" s="23" customFormat="1" ht="42.75" hidden="1" customHeight="1" x14ac:dyDescent="0.3">
      <c r="A54" s="84" t="s">
        <v>245</v>
      </c>
      <c r="B54" s="73" t="s">
        <v>244</v>
      </c>
      <c r="C54" s="61"/>
      <c r="D54" s="63">
        <f>SUM(E54:G54)</f>
        <v>15825159</v>
      </c>
      <c r="E54" s="63">
        <v>0</v>
      </c>
      <c r="F54" s="63">
        <v>0</v>
      </c>
      <c r="G54" s="63">
        <v>15825159</v>
      </c>
      <c r="H54" s="63">
        <f>SUM(I54:K54)</f>
        <v>5631611</v>
      </c>
      <c r="I54" s="63">
        <v>0</v>
      </c>
      <c r="J54" s="63">
        <v>0</v>
      </c>
      <c r="K54" s="63">
        <v>5631611</v>
      </c>
      <c r="L54" s="63" t="e">
        <f>#REF!+#REF!+#REF!+#REF!+#REF!</f>
        <v>#REF!</v>
      </c>
      <c r="M54" s="63" t="e">
        <f>#REF!+#REF!+#REF!+#REF!+#REF!</f>
        <v>#REF!</v>
      </c>
      <c r="N54" s="63" t="e">
        <f>#REF!+#REF!+#REF!+#REF!+#REF!</f>
        <v>#REF!</v>
      </c>
      <c r="O54" s="63" t="e">
        <f>#REF!+#REF!+#REF!+#REF!+#REF!</f>
        <v>#REF!</v>
      </c>
      <c r="P54" s="63" t="e">
        <f>#REF!+#REF!+#REF!+#REF!+#REF!</f>
        <v>#REF!</v>
      </c>
      <c r="Q54" s="63" t="e">
        <f>#REF!+#REF!+#REF!+#REF!+#REF!</f>
        <v>#REF!</v>
      </c>
      <c r="R54" s="63" t="e">
        <f>#REF!+#REF!+#REF!+#REF!+#REF!</f>
        <v>#REF!</v>
      </c>
      <c r="S54" s="63" t="e">
        <f>#REF!+#REF!+#REF!+#REF!+#REF!</f>
        <v>#REF!</v>
      </c>
      <c r="T54" s="63" t="e">
        <f>#REF!+#REF!+#REF!+#REF!+#REF!</f>
        <v>#REF!</v>
      </c>
      <c r="U54" s="63" t="e">
        <f>#REF!+#REF!+#REF!+#REF!+#REF!</f>
        <v>#REF!</v>
      </c>
      <c r="V54" s="63" t="e">
        <f>#REF!+#REF!+#REF!+#REF!+#REF!</f>
        <v>#REF!</v>
      </c>
      <c r="W54" s="63" t="e">
        <f>#REF!+#REF!+#REF!+#REF!+#REF!</f>
        <v>#REF!</v>
      </c>
      <c r="X54" s="63">
        <f>SUM(Y54:AA54)</f>
        <v>0</v>
      </c>
      <c r="Y54" s="63">
        <v>0</v>
      </c>
      <c r="Z54" s="63">
        <v>0</v>
      </c>
      <c r="AA54" s="63">
        <v>0</v>
      </c>
      <c r="AB54" s="63"/>
      <c r="AC54" s="63"/>
      <c r="AD54" s="63"/>
      <c r="AE54" s="63"/>
      <c r="AF54" s="62"/>
      <c r="AG54" s="62"/>
      <c r="AH54" s="62"/>
      <c r="AI54" s="62"/>
    </row>
    <row r="55" spans="1:35" s="23" customFormat="1" ht="30.75" hidden="1" customHeight="1" x14ac:dyDescent="0.3">
      <c r="A55" s="84" t="s">
        <v>250</v>
      </c>
      <c r="B55" s="73" t="s">
        <v>127</v>
      </c>
      <c r="C55" s="61"/>
      <c r="D55" s="63">
        <f>SUM(E55:G55)</f>
        <v>21393959</v>
      </c>
      <c r="E55" s="63">
        <v>0</v>
      </c>
      <c r="F55" s="63">
        <v>0</v>
      </c>
      <c r="G55" s="63">
        <v>21393959</v>
      </c>
      <c r="H55" s="63">
        <f>SUM(I55:K55)</f>
        <v>2914945</v>
      </c>
      <c r="I55" s="63">
        <v>0</v>
      </c>
      <c r="J55" s="63">
        <v>0</v>
      </c>
      <c r="K55" s="63">
        <v>2914945</v>
      </c>
      <c r="L55" s="63" t="e">
        <f>#REF!+#REF!+#REF!+#REF!+#REF!+#REF!+#REF!+#REF!+#REF!+#REF!+#REF!+#REF!</f>
        <v>#REF!</v>
      </c>
      <c r="M55" s="63" t="e">
        <f>#REF!+#REF!+#REF!+#REF!+#REF!+#REF!+#REF!+#REF!+#REF!+#REF!+#REF!+#REF!</f>
        <v>#REF!</v>
      </c>
      <c r="N55" s="63" t="e">
        <f>#REF!+#REF!+#REF!+#REF!+#REF!+#REF!+#REF!+#REF!+#REF!+#REF!+#REF!+#REF!</f>
        <v>#REF!</v>
      </c>
      <c r="O55" s="63" t="e">
        <f>#REF!+#REF!+#REF!+#REF!+#REF!+#REF!+#REF!+#REF!+#REF!+#REF!+#REF!+#REF!</f>
        <v>#REF!</v>
      </c>
      <c r="P55" s="63" t="e">
        <f>#REF!+#REF!+#REF!+#REF!+#REF!+#REF!+#REF!+#REF!+#REF!+#REF!+#REF!+#REF!</f>
        <v>#REF!</v>
      </c>
      <c r="Q55" s="63" t="e">
        <f>#REF!+#REF!+#REF!+#REF!+#REF!+#REF!+#REF!+#REF!+#REF!+#REF!+#REF!+#REF!</f>
        <v>#REF!</v>
      </c>
      <c r="R55" s="63" t="e">
        <f>#REF!+#REF!+#REF!+#REF!+#REF!+#REF!+#REF!+#REF!+#REF!+#REF!+#REF!+#REF!</f>
        <v>#REF!</v>
      </c>
      <c r="S55" s="63" t="e">
        <f>#REF!+#REF!+#REF!+#REF!+#REF!+#REF!+#REF!+#REF!+#REF!+#REF!+#REF!+#REF!</f>
        <v>#REF!</v>
      </c>
      <c r="T55" s="63" t="e">
        <f>#REF!+#REF!+#REF!+#REF!+#REF!+#REF!+#REF!+#REF!+#REF!+#REF!+#REF!+#REF!</f>
        <v>#REF!</v>
      </c>
      <c r="U55" s="63" t="e">
        <f>#REF!+#REF!+#REF!+#REF!+#REF!+#REF!+#REF!+#REF!+#REF!+#REF!+#REF!+#REF!</f>
        <v>#REF!</v>
      </c>
      <c r="V55" s="63" t="e">
        <f>#REF!+#REF!+#REF!+#REF!+#REF!+#REF!+#REF!+#REF!+#REF!+#REF!+#REF!+#REF!</f>
        <v>#REF!</v>
      </c>
      <c r="W55" s="63" t="e">
        <f>#REF!+#REF!+#REF!+#REF!+#REF!+#REF!+#REF!+#REF!+#REF!+#REF!+#REF!+#REF!</f>
        <v>#REF!</v>
      </c>
      <c r="X55" s="63">
        <f>SUM(Y55:AA55)</f>
        <v>99453.94</v>
      </c>
      <c r="Y55" s="63">
        <v>0</v>
      </c>
      <c r="Z55" s="63">
        <v>0</v>
      </c>
      <c r="AA55" s="63">
        <v>99453.94</v>
      </c>
      <c r="AB55" s="63"/>
      <c r="AC55" s="63"/>
      <c r="AD55" s="63"/>
      <c r="AE55" s="63"/>
      <c r="AF55" s="62"/>
      <c r="AG55" s="62"/>
      <c r="AH55" s="62"/>
      <c r="AI55" s="62"/>
    </row>
    <row r="56" spans="1:35" s="23" customFormat="1" ht="75" hidden="1" x14ac:dyDescent="0.3">
      <c r="A56" s="86" t="s">
        <v>201</v>
      </c>
      <c r="B56" s="71" t="s">
        <v>202</v>
      </c>
      <c r="C56" s="61" t="s">
        <v>4</v>
      </c>
      <c r="D56" s="57">
        <f t="shared" ref="D56" si="97">SUM(E56:G56)</f>
        <v>85555887</v>
      </c>
      <c r="E56" s="57">
        <f t="shared" ref="E56" si="98">I56+M56+Q56+U56</f>
        <v>0</v>
      </c>
      <c r="F56" s="57">
        <f t="shared" ref="F56" si="99">J56+N56+R56+V56</f>
        <v>0</v>
      </c>
      <c r="G56" s="57">
        <f t="shared" ref="G56" si="100">K56+O56+S56+W56</f>
        <v>85555887</v>
      </c>
      <c r="H56" s="57">
        <f t="shared" ref="H56" si="101">I56+J56+K56</f>
        <v>20533413</v>
      </c>
      <c r="I56" s="57">
        <v>0</v>
      </c>
      <c r="J56" s="57">
        <v>0</v>
      </c>
      <c r="K56" s="57">
        <v>20533413</v>
      </c>
      <c r="L56" s="57">
        <f t="shared" ref="L56" si="102">M56+N56+O56</f>
        <v>29089002</v>
      </c>
      <c r="M56" s="57"/>
      <c r="N56" s="57"/>
      <c r="O56" s="57">
        <v>29089002</v>
      </c>
      <c r="P56" s="57">
        <f t="shared" si="95"/>
        <v>16255619</v>
      </c>
      <c r="Q56" s="57"/>
      <c r="R56" s="57"/>
      <c r="S56" s="57">
        <v>16255619</v>
      </c>
      <c r="T56" s="57">
        <f t="shared" si="87"/>
        <v>19677853</v>
      </c>
      <c r="U56" s="57"/>
      <c r="V56" s="57"/>
      <c r="W56" s="57">
        <v>19677853</v>
      </c>
      <c r="X56" s="57">
        <f>SUM(Y56:AA56)</f>
        <v>20325696.940000001</v>
      </c>
      <c r="Y56" s="57">
        <v>0</v>
      </c>
      <c r="Z56" s="57">
        <v>0</v>
      </c>
      <c r="AA56" s="57">
        <v>20325696.940000001</v>
      </c>
      <c r="AB56" s="57"/>
      <c r="AC56" s="57"/>
      <c r="AD56" s="57"/>
      <c r="AE56" s="57"/>
      <c r="AF56" s="55"/>
      <c r="AG56" s="62"/>
      <c r="AH56" s="62"/>
      <c r="AI56" s="62"/>
    </row>
    <row r="57" spans="1:35" s="23" customFormat="1" ht="79.5" hidden="1" customHeight="1" x14ac:dyDescent="0.3">
      <c r="A57" s="56" t="s">
        <v>82</v>
      </c>
      <c r="B57" s="71" t="s">
        <v>39</v>
      </c>
      <c r="C57" s="59"/>
      <c r="D57" s="57">
        <f>SUM(D58:D59)</f>
        <v>482000</v>
      </c>
      <c r="E57" s="57">
        <f t="shared" ref="E57:AA57" si="103">SUM(E58:E59)</f>
        <v>482000</v>
      </c>
      <c r="F57" s="57">
        <f t="shared" si="103"/>
        <v>0</v>
      </c>
      <c r="G57" s="57">
        <f t="shared" si="103"/>
        <v>0</v>
      </c>
      <c r="H57" s="57">
        <f t="shared" si="103"/>
        <v>0</v>
      </c>
      <c r="I57" s="57">
        <f t="shared" si="103"/>
        <v>0</v>
      </c>
      <c r="J57" s="57">
        <f t="shared" si="103"/>
        <v>0</v>
      </c>
      <c r="K57" s="57">
        <f t="shared" si="103"/>
        <v>0</v>
      </c>
      <c r="L57" s="57">
        <f t="shared" si="103"/>
        <v>162000</v>
      </c>
      <c r="M57" s="57">
        <f t="shared" si="103"/>
        <v>162000</v>
      </c>
      <c r="N57" s="57">
        <f t="shared" si="103"/>
        <v>0</v>
      </c>
      <c r="O57" s="57">
        <f t="shared" si="103"/>
        <v>0</v>
      </c>
      <c r="P57" s="57">
        <f t="shared" si="103"/>
        <v>320000</v>
      </c>
      <c r="Q57" s="57">
        <f t="shared" si="103"/>
        <v>320000</v>
      </c>
      <c r="R57" s="57">
        <f t="shared" si="103"/>
        <v>0</v>
      </c>
      <c r="S57" s="57">
        <f t="shared" si="103"/>
        <v>0</v>
      </c>
      <c r="T57" s="57">
        <f t="shared" si="103"/>
        <v>0</v>
      </c>
      <c r="U57" s="57">
        <f t="shared" si="103"/>
        <v>0</v>
      </c>
      <c r="V57" s="57">
        <f t="shared" si="103"/>
        <v>0</v>
      </c>
      <c r="W57" s="57">
        <f t="shared" si="103"/>
        <v>0</v>
      </c>
      <c r="X57" s="57">
        <f t="shared" si="103"/>
        <v>0</v>
      </c>
      <c r="Y57" s="57">
        <f t="shared" si="103"/>
        <v>0</v>
      </c>
      <c r="Z57" s="57">
        <f t="shared" si="103"/>
        <v>0</v>
      </c>
      <c r="AA57" s="57">
        <f t="shared" si="103"/>
        <v>0</v>
      </c>
      <c r="AB57" s="57"/>
      <c r="AC57" s="57"/>
      <c r="AD57" s="57"/>
      <c r="AE57" s="57"/>
      <c r="AF57" s="55">
        <f t="shared" si="78"/>
        <v>0</v>
      </c>
      <c r="AG57" s="55">
        <f>Y57/E57*100</f>
        <v>0</v>
      </c>
      <c r="AH57" s="55"/>
      <c r="AI57" s="55"/>
    </row>
    <row r="58" spans="1:35" s="23" customFormat="1" ht="30.75" hidden="1" customHeight="1" x14ac:dyDescent="0.3">
      <c r="A58" s="84" t="s">
        <v>93</v>
      </c>
      <c r="B58" s="69" t="s">
        <v>127</v>
      </c>
      <c r="C58" s="61" t="s">
        <v>4</v>
      </c>
      <c r="D58" s="63">
        <f>SUM(E58:G58)</f>
        <v>320000</v>
      </c>
      <c r="E58" s="63">
        <f t="shared" ref="E58:E59" si="104">I58+M58+Q58+U58</f>
        <v>320000</v>
      </c>
      <c r="F58" s="63">
        <f t="shared" ref="F58:F59" si="105">J58+N58+R58+V58</f>
        <v>0</v>
      </c>
      <c r="G58" s="63">
        <f t="shared" ref="G58:G59" si="106">K58+O58+S58+W58</f>
        <v>0</v>
      </c>
      <c r="H58" s="63">
        <f t="shared" ref="H58:H71" si="107">I58+J58+K58</f>
        <v>0</v>
      </c>
      <c r="I58" s="63">
        <v>0</v>
      </c>
      <c r="J58" s="63">
        <v>0</v>
      </c>
      <c r="K58" s="63">
        <v>0</v>
      </c>
      <c r="L58" s="63">
        <f t="shared" ref="L58:L59" si="108">M58+N58+O58</f>
        <v>0</v>
      </c>
      <c r="M58" s="63">
        <v>0</v>
      </c>
      <c r="N58" s="63"/>
      <c r="O58" s="63"/>
      <c r="P58" s="63">
        <f t="shared" ref="P58:P59" si="109">Q58+R58+S58</f>
        <v>320000</v>
      </c>
      <c r="Q58" s="63">
        <v>320000</v>
      </c>
      <c r="R58" s="63">
        <v>0</v>
      </c>
      <c r="S58" s="63">
        <v>0</v>
      </c>
      <c r="T58" s="63">
        <f t="shared" ref="T58:T59" si="110">U58+V58+W58</f>
        <v>0</v>
      </c>
      <c r="U58" s="63">
        <v>0</v>
      </c>
      <c r="V58" s="63">
        <v>0</v>
      </c>
      <c r="W58" s="63">
        <v>0</v>
      </c>
      <c r="X58" s="63">
        <f>Y58+AA58</f>
        <v>0</v>
      </c>
      <c r="Y58" s="63">
        <v>0</v>
      </c>
      <c r="Z58" s="63">
        <v>0</v>
      </c>
      <c r="AA58" s="63">
        <v>0</v>
      </c>
      <c r="AB58" s="63"/>
      <c r="AC58" s="63"/>
      <c r="AD58" s="63"/>
      <c r="AE58" s="63"/>
      <c r="AF58" s="62">
        <f t="shared" si="78"/>
        <v>0</v>
      </c>
      <c r="AG58" s="62"/>
      <c r="AH58" s="62"/>
      <c r="AI58" s="62"/>
    </row>
    <row r="59" spans="1:35" s="23" customFormat="1" ht="66" hidden="1" customHeight="1" x14ac:dyDescent="0.3">
      <c r="A59" s="84" t="s">
        <v>191</v>
      </c>
      <c r="B59" s="69" t="s">
        <v>186</v>
      </c>
      <c r="C59" s="61" t="s">
        <v>4</v>
      </c>
      <c r="D59" s="63">
        <f>SUM(E59:G59)</f>
        <v>162000</v>
      </c>
      <c r="E59" s="63">
        <f t="shared" si="104"/>
        <v>162000</v>
      </c>
      <c r="F59" s="63">
        <f t="shared" si="105"/>
        <v>0</v>
      </c>
      <c r="G59" s="63">
        <f t="shared" si="106"/>
        <v>0</v>
      </c>
      <c r="H59" s="63">
        <f t="shared" si="107"/>
        <v>0</v>
      </c>
      <c r="I59" s="63">
        <v>0</v>
      </c>
      <c r="J59" s="63">
        <v>0</v>
      </c>
      <c r="K59" s="63">
        <v>0</v>
      </c>
      <c r="L59" s="63">
        <f t="shared" si="108"/>
        <v>162000</v>
      </c>
      <c r="M59" s="63">
        <v>162000</v>
      </c>
      <c r="N59" s="63">
        <v>0</v>
      </c>
      <c r="O59" s="63">
        <v>0</v>
      </c>
      <c r="P59" s="63">
        <f t="shared" si="109"/>
        <v>0</v>
      </c>
      <c r="Q59" s="63">
        <v>0</v>
      </c>
      <c r="R59" s="63">
        <v>0</v>
      </c>
      <c r="S59" s="63">
        <v>0</v>
      </c>
      <c r="T59" s="63">
        <f t="shared" si="110"/>
        <v>0</v>
      </c>
      <c r="U59" s="63">
        <v>0</v>
      </c>
      <c r="V59" s="63">
        <v>0</v>
      </c>
      <c r="W59" s="63">
        <v>0</v>
      </c>
      <c r="X59" s="63">
        <f>Y59+AA59</f>
        <v>0</v>
      </c>
      <c r="Y59" s="63">
        <v>0</v>
      </c>
      <c r="Z59" s="63">
        <v>0</v>
      </c>
      <c r="AA59" s="63">
        <v>0</v>
      </c>
      <c r="AB59" s="63"/>
      <c r="AC59" s="63"/>
      <c r="AD59" s="63"/>
      <c r="AE59" s="63"/>
      <c r="AF59" s="62">
        <f t="shared" si="78"/>
        <v>0</v>
      </c>
      <c r="AG59" s="62">
        <f>Y59/E59*100</f>
        <v>0</v>
      </c>
      <c r="AH59" s="55"/>
      <c r="AI59" s="55"/>
    </row>
    <row r="60" spans="1:35" s="23" customFormat="1" ht="39.75" hidden="1" customHeight="1" x14ac:dyDescent="0.3">
      <c r="A60" s="56" t="s">
        <v>83</v>
      </c>
      <c r="B60" s="71" t="s">
        <v>40</v>
      </c>
      <c r="C60" s="59"/>
      <c r="D60" s="57">
        <f>SUM(D61:D64)</f>
        <v>44849393</v>
      </c>
      <c r="E60" s="57">
        <f t="shared" ref="E60:AA60" si="111">SUM(E61:E64)</f>
        <v>32010390</v>
      </c>
      <c r="F60" s="57">
        <f t="shared" si="111"/>
        <v>0</v>
      </c>
      <c r="G60" s="57">
        <f t="shared" si="111"/>
        <v>12839003</v>
      </c>
      <c r="H60" s="57">
        <f t="shared" si="111"/>
        <v>5439250</v>
      </c>
      <c r="I60" s="57">
        <f t="shared" si="111"/>
        <v>5400000</v>
      </c>
      <c r="J60" s="57">
        <f t="shared" si="111"/>
        <v>0</v>
      </c>
      <c r="K60" s="57">
        <f t="shared" si="111"/>
        <v>39250</v>
      </c>
      <c r="L60" s="57">
        <f t="shared" si="111"/>
        <v>13836519</v>
      </c>
      <c r="M60" s="57">
        <f t="shared" si="111"/>
        <v>10988439</v>
      </c>
      <c r="N60" s="57">
        <f t="shared" si="111"/>
        <v>0</v>
      </c>
      <c r="O60" s="57">
        <f t="shared" si="111"/>
        <v>2848080</v>
      </c>
      <c r="P60" s="57">
        <f t="shared" si="111"/>
        <v>24526648</v>
      </c>
      <c r="Q60" s="57">
        <f t="shared" si="111"/>
        <v>14574975</v>
      </c>
      <c r="R60" s="57">
        <f t="shared" si="111"/>
        <v>0</v>
      </c>
      <c r="S60" s="57">
        <f t="shared" si="111"/>
        <v>9951673</v>
      </c>
      <c r="T60" s="57">
        <f t="shared" si="111"/>
        <v>1046976</v>
      </c>
      <c r="U60" s="57">
        <f t="shared" si="111"/>
        <v>1046976</v>
      </c>
      <c r="V60" s="57">
        <f t="shared" si="111"/>
        <v>0</v>
      </c>
      <c r="W60" s="57">
        <f t="shared" si="111"/>
        <v>0</v>
      </c>
      <c r="X60" s="57">
        <f t="shared" si="111"/>
        <v>364132.02</v>
      </c>
      <c r="Y60" s="57">
        <f t="shared" si="111"/>
        <v>347182.02</v>
      </c>
      <c r="Z60" s="57">
        <f t="shared" si="111"/>
        <v>0</v>
      </c>
      <c r="AA60" s="57">
        <f t="shared" si="111"/>
        <v>16950</v>
      </c>
      <c r="AB60" s="57"/>
      <c r="AC60" s="57"/>
      <c r="AD60" s="57"/>
      <c r="AE60" s="57"/>
      <c r="AF60" s="55">
        <f t="shared" si="78"/>
        <v>0.81189955012323134</v>
      </c>
      <c r="AG60" s="55">
        <f>Y60/E60*100</f>
        <v>1.0845916591456712</v>
      </c>
      <c r="AH60" s="55"/>
      <c r="AI60" s="55">
        <f>AA60/G60*100</f>
        <v>0.13201959684875844</v>
      </c>
    </row>
    <row r="61" spans="1:35" s="23" customFormat="1" ht="44.25" hidden="1" customHeight="1" x14ac:dyDescent="0.3">
      <c r="A61" s="84" t="s">
        <v>84</v>
      </c>
      <c r="B61" s="69" t="s">
        <v>35</v>
      </c>
      <c r="C61" s="61" t="s">
        <v>4</v>
      </c>
      <c r="D61" s="63">
        <f>SUM(E61:G61)</f>
        <v>8663208</v>
      </c>
      <c r="E61" s="63">
        <f t="shared" ref="E61:E64" si="112">I61+M61+Q61+U61</f>
        <v>0</v>
      </c>
      <c r="F61" s="63">
        <f t="shared" ref="F61:F64" si="113">J61+N61+R61+V61</f>
        <v>0</v>
      </c>
      <c r="G61" s="63">
        <f t="shared" ref="G61:G64" si="114">K61+O61+S61+W61</f>
        <v>8663208</v>
      </c>
      <c r="H61" s="63">
        <f t="shared" si="107"/>
        <v>39250</v>
      </c>
      <c r="I61" s="63">
        <v>0</v>
      </c>
      <c r="J61" s="63">
        <v>0</v>
      </c>
      <c r="K61" s="63">
        <v>39250</v>
      </c>
      <c r="L61" s="63">
        <f t="shared" ref="L61:L68" si="115">M61+N61+O61</f>
        <v>1305981</v>
      </c>
      <c r="M61" s="63">
        <v>0</v>
      </c>
      <c r="N61" s="63">
        <v>0</v>
      </c>
      <c r="O61" s="63">
        <v>1305981</v>
      </c>
      <c r="P61" s="63">
        <f t="shared" ref="P61:P68" si="116">Q61+R61+S61</f>
        <v>7317977</v>
      </c>
      <c r="Q61" s="63">
        <v>0</v>
      </c>
      <c r="R61" s="63">
        <v>0</v>
      </c>
      <c r="S61" s="63">
        <v>7317977</v>
      </c>
      <c r="T61" s="63">
        <f t="shared" ref="T61:T64" si="117">U61+V61+W61</f>
        <v>0</v>
      </c>
      <c r="U61" s="63"/>
      <c r="V61" s="63"/>
      <c r="W61" s="63"/>
      <c r="X61" s="63">
        <f>Y61+AA61</f>
        <v>16950</v>
      </c>
      <c r="Y61" s="63">
        <v>0</v>
      </c>
      <c r="Z61" s="63">
        <v>0</v>
      </c>
      <c r="AA61" s="63">
        <v>16950</v>
      </c>
      <c r="AB61" s="63"/>
      <c r="AC61" s="63"/>
      <c r="AD61" s="63"/>
      <c r="AE61" s="63"/>
      <c r="AF61" s="62">
        <f t="shared" si="78"/>
        <v>0.1956550044740932</v>
      </c>
      <c r="AG61" s="62"/>
      <c r="AH61" s="62"/>
      <c r="AI61" s="62">
        <f>AA61/G61*100</f>
        <v>0.1956550044740932</v>
      </c>
    </row>
    <row r="62" spans="1:35" s="23" customFormat="1" ht="112.5" hidden="1" x14ac:dyDescent="0.3">
      <c r="A62" s="84" t="s">
        <v>85</v>
      </c>
      <c r="B62" s="85" t="s">
        <v>187</v>
      </c>
      <c r="C62" s="61" t="s">
        <v>4</v>
      </c>
      <c r="D62" s="63">
        <f t="shared" ref="D62:D64" si="118">SUM(E62:G62)</f>
        <v>9743390</v>
      </c>
      <c r="E62" s="63">
        <f t="shared" si="112"/>
        <v>9743390</v>
      </c>
      <c r="F62" s="63">
        <f t="shared" si="113"/>
        <v>0</v>
      </c>
      <c r="G62" s="63">
        <f t="shared" si="114"/>
        <v>0</v>
      </c>
      <c r="H62" s="63">
        <f t="shared" si="107"/>
        <v>0</v>
      </c>
      <c r="I62" s="63">
        <v>0</v>
      </c>
      <c r="J62" s="63">
        <v>0</v>
      </c>
      <c r="K62" s="63">
        <v>0</v>
      </c>
      <c r="L62" s="63">
        <f t="shared" si="115"/>
        <v>4988439</v>
      </c>
      <c r="M62" s="63">
        <v>4988439</v>
      </c>
      <c r="N62" s="63">
        <v>0</v>
      </c>
      <c r="O62" s="63">
        <v>0</v>
      </c>
      <c r="P62" s="63">
        <f t="shared" si="116"/>
        <v>4574975</v>
      </c>
      <c r="Q62" s="63">
        <v>4574975</v>
      </c>
      <c r="R62" s="63">
        <v>0</v>
      </c>
      <c r="S62" s="63">
        <v>0</v>
      </c>
      <c r="T62" s="63">
        <f t="shared" si="117"/>
        <v>179976</v>
      </c>
      <c r="U62" s="63">
        <v>179976</v>
      </c>
      <c r="V62" s="63">
        <v>0</v>
      </c>
      <c r="W62" s="63">
        <v>0</v>
      </c>
      <c r="X62" s="63">
        <f t="shared" ref="X62:X64" si="119">Y62+AA62</f>
        <v>0</v>
      </c>
      <c r="Y62" s="63">
        <v>0</v>
      </c>
      <c r="Z62" s="63">
        <v>0</v>
      </c>
      <c r="AA62" s="63">
        <v>0</v>
      </c>
      <c r="AB62" s="63"/>
      <c r="AC62" s="63"/>
      <c r="AD62" s="63"/>
      <c r="AE62" s="63"/>
      <c r="AF62" s="62">
        <f t="shared" si="78"/>
        <v>0</v>
      </c>
      <c r="AG62" s="62">
        <f>Y62/E62*100</f>
        <v>0</v>
      </c>
      <c r="AH62" s="62"/>
      <c r="AI62" s="62"/>
    </row>
    <row r="63" spans="1:35" s="23" customFormat="1" ht="93.75" hidden="1" x14ac:dyDescent="0.3">
      <c r="A63" s="84" t="s">
        <v>247</v>
      </c>
      <c r="B63" s="85" t="s">
        <v>246</v>
      </c>
      <c r="C63" s="61" t="s">
        <v>4</v>
      </c>
      <c r="D63" s="63">
        <f t="shared" si="118"/>
        <v>22267000</v>
      </c>
      <c r="E63" s="63">
        <f t="shared" si="112"/>
        <v>22267000</v>
      </c>
      <c r="F63" s="63">
        <f t="shared" si="113"/>
        <v>0</v>
      </c>
      <c r="G63" s="63">
        <f t="shared" si="114"/>
        <v>0</v>
      </c>
      <c r="H63" s="63">
        <f t="shared" si="107"/>
        <v>5400000</v>
      </c>
      <c r="I63" s="63">
        <v>5400000</v>
      </c>
      <c r="J63" s="63">
        <v>0</v>
      </c>
      <c r="K63" s="63">
        <v>0</v>
      </c>
      <c r="L63" s="63">
        <f t="shared" si="115"/>
        <v>6000000</v>
      </c>
      <c r="M63" s="63">
        <v>6000000</v>
      </c>
      <c r="N63" s="63">
        <v>0</v>
      </c>
      <c r="O63" s="63">
        <v>0</v>
      </c>
      <c r="P63" s="63">
        <f t="shared" si="116"/>
        <v>10000000</v>
      </c>
      <c r="Q63" s="63">
        <v>10000000</v>
      </c>
      <c r="R63" s="63">
        <v>0</v>
      </c>
      <c r="S63" s="63">
        <v>0</v>
      </c>
      <c r="T63" s="63">
        <f t="shared" si="117"/>
        <v>867000</v>
      </c>
      <c r="U63" s="63">
        <v>867000</v>
      </c>
      <c r="V63" s="63">
        <v>0</v>
      </c>
      <c r="W63" s="63">
        <v>0</v>
      </c>
      <c r="X63" s="63">
        <f t="shared" si="119"/>
        <v>347182.02</v>
      </c>
      <c r="Y63" s="63">
        <v>347182.02</v>
      </c>
      <c r="Z63" s="63">
        <v>0</v>
      </c>
      <c r="AA63" s="63">
        <v>0</v>
      </c>
      <c r="AB63" s="63"/>
      <c r="AC63" s="63"/>
      <c r="AD63" s="63"/>
      <c r="AE63" s="63"/>
      <c r="AF63" s="62"/>
      <c r="AG63" s="62"/>
      <c r="AH63" s="62"/>
      <c r="AI63" s="62"/>
    </row>
    <row r="64" spans="1:35" s="23" customFormat="1" ht="64.5" hidden="1" customHeight="1" x14ac:dyDescent="0.3">
      <c r="A64" s="84" t="s">
        <v>197</v>
      </c>
      <c r="B64" s="69" t="s">
        <v>124</v>
      </c>
      <c r="C64" s="61" t="s">
        <v>4</v>
      </c>
      <c r="D64" s="63">
        <f t="shared" si="118"/>
        <v>4175795</v>
      </c>
      <c r="E64" s="63">
        <f t="shared" si="112"/>
        <v>0</v>
      </c>
      <c r="F64" s="63">
        <f t="shared" si="113"/>
        <v>0</v>
      </c>
      <c r="G64" s="63">
        <f t="shared" si="114"/>
        <v>4175795</v>
      </c>
      <c r="H64" s="63">
        <f t="shared" si="107"/>
        <v>0</v>
      </c>
      <c r="I64" s="63">
        <v>0</v>
      </c>
      <c r="J64" s="63">
        <v>0</v>
      </c>
      <c r="K64" s="63">
        <v>0</v>
      </c>
      <c r="L64" s="63">
        <f t="shared" si="115"/>
        <v>1542099</v>
      </c>
      <c r="M64" s="63">
        <v>0</v>
      </c>
      <c r="N64" s="63">
        <v>0</v>
      </c>
      <c r="O64" s="63">
        <v>1542099</v>
      </c>
      <c r="P64" s="63">
        <f t="shared" si="116"/>
        <v>2633696</v>
      </c>
      <c r="Q64" s="63">
        <v>0</v>
      </c>
      <c r="R64" s="63">
        <v>0</v>
      </c>
      <c r="S64" s="63">
        <v>2633696</v>
      </c>
      <c r="T64" s="63">
        <f t="shared" si="117"/>
        <v>0</v>
      </c>
      <c r="U64" s="63">
        <v>0</v>
      </c>
      <c r="V64" s="63">
        <v>0</v>
      </c>
      <c r="W64" s="63">
        <v>0</v>
      </c>
      <c r="X64" s="63">
        <f t="shared" si="119"/>
        <v>0</v>
      </c>
      <c r="Y64" s="63">
        <v>0</v>
      </c>
      <c r="Z64" s="63">
        <v>0</v>
      </c>
      <c r="AA64" s="63">
        <v>0</v>
      </c>
      <c r="AB64" s="63"/>
      <c r="AC64" s="63"/>
      <c r="AD64" s="63"/>
      <c r="AE64" s="63"/>
      <c r="AF64" s="62">
        <f t="shared" ref="AF64:AF71" si="120">X64/D64*100</f>
        <v>0</v>
      </c>
      <c r="AG64" s="62"/>
      <c r="AH64" s="62"/>
      <c r="AI64" s="62">
        <f t="shared" ref="AI64:AI71" si="121">AA64/G64*100</f>
        <v>0</v>
      </c>
    </row>
    <row r="65" spans="1:35" s="23" customFormat="1" ht="37.5" hidden="1" x14ac:dyDescent="0.3">
      <c r="A65" s="56" t="s">
        <v>86</v>
      </c>
      <c r="B65" s="71" t="s">
        <v>41</v>
      </c>
      <c r="C65" s="59"/>
      <c r="D65" s="57">
        <f>D66+D67+D68</f>
        <v>48028600</v>
      </c>
      <c r="E65" s="57">
        <f t="shared" ref="E65:AA65" si="122">E66+E67+E68</f>
        <v>1824800</v>
      </c>
      <c r="F65" s="57">
        <f t="shared" si="122"/>
        <v>0</v>
      </c>
      <c r="G65" s="57">
        <f t="shared" si="122"/>
        <v>46203800</v>
      </c>
      <c r="H65" s="57">
        <f t="shared" si="122"/>
        <v>9180235</v>
      </c>
      <c r="I65" s="57">
        <f t="shared" si="122"/>
        <v>155910</v>
      </c>
      <c r="J65" s="57">
        <f t="shared" si="122"/>
        <v>0</v>
      </c>
      <c r="K65" s="57">
        <f t="shared" si="122"/>
        <v>9024325</v>
      </c>
      <c r="L65" s="57">
        <f t="shared" si="122"/>
        <v>14457190</v>
      </c>
      <c r="M65" s="57">
        <f t="shared" si="122"/>
        <v>677690</v>
      </c>
      <c r="N65" s="57">
        <f t="shared" si="122"/>
        <v>0</v>
      </c>
      <c r="O65" s="57">
        <f t="shared" si="122"/>
        <v>13779500</v>
      </c>
      <c r="P65" s="57">
        <f t="shared" si="122"/>
        <v>12457450</v>
      </c>
      <c r="Q65" s="57">
        <f t="shared" si="122"/>
        <v>658000</v>
      </c>
      <c r="R65" s="57">
        <f t="shared" si="122"/>
        <v>0</v>
      </c>
      <c r="S65" s="57">
        <f t="shared" si="122"/>
        <v>11799450</v>
      </c>
      <c r="T65" s="57">
        <f t="shared" si="122"/>
        <v>11933725</v>
      </c>
      <c r="U65" s="57">
        <f t="shared" si="122"/>
        <v>333200</v>
      </c>
      <c r="V65" s="57">
        <f t="shared" si="122"/>
        <v>0</v>
      </c>
      <c r="W65" s="57">
        <f t="shared" si="122"/>
        <v>11600525</v>
      </c>
      <c r="X65" s="57">
        <f t="shared" si="122"/>
        <v>7102939.370000001</v>
      </c>
      <c r="Y65" s="57">
        <f t="shared" si="122"/>
        <v>150047.78</v>
      </c>
      <c r="Z65" s="57">
        <f t="shared" si="122"/>
        <v>0</v>
      </c>
      <c r="AA65" s="57">
        <f t="shared" si="122"/>
        <v>6952891.5900000008</v>
      </c>
      <c r="AB65" s="57"/>
      <c r="AC65" s="57"/>
      <c r="AD65" s="57"/>
      <c r="AE65" s="57"/>
      <c r="AF65" s="55">
        <f t="shared" si="120"/>
        <v>14.78897858775813</v>
      </c>
      <c r="AG65" s="55">
        <f>Y65/E65*100</f>
        <v>8.2226972818939057</v>
      </c>
      <c r="AH65" s="55"/>
      <c r="AI65" s="55">
        <f t="shared" si="121"/>
        <v>15.048311156225246</v>
      </c>
    </row>
    <row r="66" spans="1:35" s="23" customFormat="1" ht="53.25" hidden="1" customHeight="1" x14ac:dyDescent="0.3">
      <c r="A66" s="84" t="s">
        <v>87</v>
      </c>
      <c r="B66" s="69" t="s">
        <v>31</v>
      </c>
      <c r="C66" s="61" t="s">
        <v>4</v>
      </c>
      <c r="D66" s="63">
        <f>SUM(E66:G66)</f>
        <v>35991300</v>
      </c>
      <c r="E66" s="63">
        <f t="shared" ref="E66:E67" si="123">I66+M66+Q66+U66</f>
        <v>0</v>
      </c>
      <c r="F66" s="63">
        <f t="shared" ref="F66:F67" si="124">J66+N66+R66+V66</f>
        <v>0</v>
      </c>
      <c r="G66" s="63">
        <f t="shared" ref="G66:G67" si="125">K66+O66+S66+W66</f>
        <v>35991300</v>
      </c>
      <c r="H66" s="63">
        <f t="shared" si="107"/>
        <v>6997550</v>
      </c>
      <c r="I66" s="63">
        <v>0</v>
      </c>
      <c r="J66" s="63">
        <v>0</v>
      </c>
      <c r="K66" s="63">
        <v>6997550</v>
      </c>
      <c r="L66" s="63">
        <f t="shared" si="115"/>
        <v>9849650</v>
      </c>
      <c r="M66" s="63">
        <v>0</v>
      </c>
      <c r="N66" s="63">
        <v>0</v>
      </c>
      <c r="O66" s="63">
        <v>9849650</v>
      </c>
      <c r="P66" s="63">
        <f t="shared" si="116"/>
        <v>8411750</v>
      </c>
      <c r="Q66" s="63">
        <v>0</v>
      </c>
      <c r="R66" s="63">
        <v>0</v>
      </c>
      <c r="S66" s="63">
        <v>8411750</v>
      </c>
      <c r="T66" s="63">
        <f t="shared" ref="T66:T68" si="126">U66+V66+W66</f>
        <v>10732350</v>
      </c>
      <c r="U66" s="63">
        <v>0</v>
      </c>
      <c r="V66" s="63">
        <v>0</v>
      </c>
      <c r="W66" s="63">
        <v>10732350</v>
      </c>
      <c r="X66" s="63">
        <f>Y66+AA66</f>
        <v>5605231.4800000004</v>
      </c>
      <c r="Y66" s="63">
        <v>0</v>
      </c>
      <c r="Z66" s="63">
        <v>0</v>
      </c>
      <c r="AA66" s="63">
        <v>5605231.4800000004</v>
      </c>
      <c r="AB66" s="63"/>
      <c r="AC66" s="63"/>
      <c r="AD66" s="63"/>
      <c r="AE66" s="63"/>
      <c r="AF66" s="62">
        <f t="shared" si="120"/>
        <v>15.57385112513302</v>
      </c>
      <c r="AG66" s="62"/>
      <c r="AH66" s="62"/>
      <c r="AI66" s="62">
        <f t="shared" si="121"/>
        <v>15.57385112513302</v>
      </c>
    </row>
    <row r="67" spans="1:35" s="23" customFormat="1" ht="45" hidden="1" customHeight="1" x14ac:dyDescent="0.3">
      <c r="A67" s="84" t="s">
        <v>88</v>
      </c>
      <c r="B67" s="69" t="s">
        <v>42</v>
      </c>
      <c r="C67" s="61" t="s">
        <v>4</v>
      </c>
      <c r="D67" s="63">
        <f t="shared" ref="D67:D68" si="127">H67+L67+P67+T67</f>
        <v>11244300</v>
      </c>
      <c r="E67" s="63">
        <f t="shared" si="123"/>
        <v>1824800</v>
      </c>
      <c r="F67" s="63">
        <f t="shared" si="124"/>
        <v>0</v>
      </c>
      <c r="G67" s="63">
        <f t="shared" si="125"/>
        <v>9419500</v>
      </c>
      <c r="H67" s="63">
        <f t="shared" si="107"/>
        <v>1687660</v>
      </c>
      <c r="I67" s="63">
        <v>155910</v>
      </c>
      <c r="J67" s="63">
        <v>0</v>
      </c>
      <c r="K67" s="63">
        <v>1531750</v>
      </c>
      <c r="L67" s="63">
        <f t="shared" si="115"/>
        <v>4500540</v>
      </c>
      <c r="M67" s="63">
        <v>677690</v>
      </c>
      <c r="N67" s="63">
        <v>0</v>
      </c>
      <c r="O67" s="63">
        <v>3822850</v>
      </c>
      <c r="P67" s="63">
        <f t="shared" si="116"/>
        <v>4025700</v>
      </c>
      <c r="Q67" s="63">
        <v>658000</v>
      </c>
      <c r="R67" s="63">
        <v>0</v>
      </c>
      <c r="S67" s="63">
        <v>3367700</v>
      </c>
      <c r="T67" s="63">
        <f t="shared" si="126"/>
        <v>1030400</v>
      </c>
      <c r="U67" s="63">
        <v>333200</v>
      </c>
      <c r="V67" s="63">
        <v>0</v>
      </c>
      <c r="W67" s="63">
        <v>697200</v>
      </c>
      <c r="X67" s="63">
        <f t="shared" ref="X67:X68" si="128">Y67+AA67</f>
        <v>1497707.8900000001</v>
      </c>
      <c r="Y67" s="63">
        <v>150047.78</v>
      </c>
      <c r="Z67" s="63">
        <v>0</v>
      </c>
      <c r="AA67" s="63">
        <v>1347660.11</v>
      </c>
      <c r="AB67" s="63"/>
      <c r="AC67" s="63"/>
      <c r="AD67" s="63"/>
      <c r="AE67" s="63"/>
      <c r="AF67" s="62">
        <f t="shared" si="120"/>
        <v>13.31970767411044</v>
      </c>
      <c r="AG67" s="62">
        <f>Y67/E67*100</f>
        <v>8.2226972818939057</v>
      </c>
      <c r="AH67" s="62"/>
      <c r="AI67" s="62">
        <f t="shared" si="121"/>
        <v>14.307129996284305</v>
      </c>
    </row>
    <row r="68" spans="1:35" s="23" customFormat="1" ht="30" hidden="1" customHeight="1" x14ac:dyDescent="0.3">
      <c r="A68" s="84" t="s">
        <v>89</v>
      </c>
      <c r="B68" s="69" t="s">
        <v>127</v>
      </c>
      <c r="C68" s="61" t="s">
        <v>4</v>
      </c>
      <c r="D68" s="63">
        <f t="shared" si="127"/>
        <v>793000</v>
      </c>
      <c r="E68" s="63">
        <f t="shared" ref="E68" si="129">I68+M68+Q68+U68</f>
        <v>0</v>
      </c>
      <c r="F68" s="63">
        <f t="shared" ref="F68" si="130">J68+N68+R68+V68</f>
        <v>0</v>
      </c>
      <c r="G68" s="63">
        <f t="shared" ref="G68" si="131">K68+O68+S68+W68</f>
        <v>793000</v>
      </c>
      <c r="H68" s="63">
        <f t="shared" si="107"/>
        <v>495025</v>
      </c>
      <c r="I68" s="63">
        <v>0</v>
      </c>
      <c r="J68" s="63">
        <v>0</v>
      </c>
      <c r="K68" s="63">
        <v>495025</v>
      </c>
      <c r="L68" s="63">
        <f t="shared" si="115"/>
        <v>107000</v>
      </c>
      <c r="M68" s="63">
        <v>0</v>
      </c>
      <c r="N68" s="63">
        <v>0</v>
      </c>
      <c r="O68" s="63">
        <v>107000</v>
      </c>
      <c r="P68" s="63">
        <f t="shared" si="116"/>
        <v>20000</v>
      </c>
      <c r="Q68" s="63">
        <v>0</v>
      </c>
      <c r="R68" s="63">
        <v>0</v>
      </c>
      <c r="S68" s="63">
        <v>20000</v>
      </c>
      <c r="T68" s="63">
        <f t="shared" si="126"/>
        <v>170975</v>
      </c>
      <c r="U68" s="63">
        <v>0</v>
      </c>
      <c r="V68" s="63">
        <v>0</v>
      </c>
      <c r="W68" s="63">
        <v>170975</v>
      </c>
      <c r="X68" s="63">
        <f t="shared" si="128"/>
        <v>0</v>
      </c>
      <c r="Y68" s="63">
        <v>0</v>
      </c>
      <c r="Z68" s="63">
        <v>0</v>
      </c>
      <c r="AA68" s="63">
        <v>0</v>
      </c>
      <c r="AB68" s="63"/>
      <c r="AC68" s="63"/>
      <c r="AD68" s="63"/>
      <c r="AE68" s="63"/>
      <c r="AF68" s="62">
        <f t="shared" si="120"/>
        <v>0</v>
      </c>
      <c r="AG68" s="62"/>
      <c r="AH68" s="62"/>
      <c r="AI68" s="62">
        <f t="shared" si="121"/>
        <v>0</v>
      </c>
    </row>
    <row r="69" spans="1:35" s="23" customFormat="1" ht="56.25" hidden="1" x14ac:dyDescent="0.3">
      <c r="A69" s="56" t="s">
        <v>90</v>
      </c>
      <c r="B69" s="71" t="s">
        <v>43</v>
      </c>
      <c r="C69" s="59"/>
      <c r="D69" s="57">
        <f>D70+D71</f>
        <v>115732776</v>
      </c>
      <c r="E69" s="57">
        <f t="shared" ref="E69:AA69" si="132">E70+E71</f>
        <v>0</v>
      </c>
      <c r="F69" s="57">
        <f t="shared" si="132"/>
        <v>0</v>
      </c>
      <c r="G69" s="57">
        <f t="shared" si="132"/>
        <v>115732776</v>
      </c>
      <c r="H69" s="57">
        <f t="shared" si="132"/>
        <v>34422605</v>
      </c>
      <c r="I69" s="57">
        <f t="shared" si="132"/>
        <v>0</v>
      </c>
      <c r="J69" s="57">
        <f t="shared" si="132"/>
        <v>0</v>
      </c>
      <c r="K69" s="57">
        <f t="shared" si="132"/>
        <v>34422605</v>
      </c>
      <c r="L69" s="57">
        <f t="shared" si="132"/>
        <v>30638849</v>
      </c>
      <c r="M69" s="57">
        <f t="shared" si="132"/>
        <v>0</v>
      </c>
      <c r="N69" s="57">
        <f t="shared" si="132"/>
        <v>0</v>
      </c>
      <c r="O69" s="57">
        <f t="shared" si="132"/>
        <v>30638849</v>
      </c>
      <c r="P69" s="57">
        <f t="shared" si="132"/>
        <v>25695522</v>
      </c>
      <c r="Q69" s="57">
        <f t="shared" si="132"/>
        <v>0</v>
      </c>
      <c r="R69" s="57">
        <f t="shared" si="132"/>
        <v>0</v>
      </c>
      <c r="S69" s="57">
        <f t="shared" si="132"/>
        <v>25695522</v>
      </c>
      <c r="T69" s="57">
        <f t="shared" si="132"/>
        <v>27081700</v>
      </c>
      <c r="U69" s="57">
        <f t="shared" si="132"/>
        <v>0</v>
      </c>
      <c r="V69" s="57">
        <f t="shared" si="132"/>
        <v>0</v>
      </c>
      <c r="W69" s="57">
        <f t="shared" si="132"/>
        <v>27081700</v>
      </c>
      <c r="X69" s="57">
        <f t="shared" si="132"/>
        <v>30663755.490000002</v>
      </c>
      <c r="Y69" s="57">
        <f t="shared" si="132"/>
        <v>0</v>
      </c>
      <c r="Z69" s="57">
        <f t="shared" si="132"/>
        <v>0</v>
      </c>
      <c r="AA69" s="57">
        <f t="shared" si="132"/>
        <v>30663755.490000002</v>
      </c>
      <c r="AB69" s="57"/>
      <c r="AC69" s="57"/>
      <c r="AD69" s="57"/>
      <c r="AE69" s="57"/>
      <c r="AF69" s="55">
        <f t="shared" si="120"/>
        <v>26.495308027520224</v>
      </c>
      <c r="AG69" s="55"/>
      <c r="AH69" s="55"/>
      <c r="AI69" s="55">
        <f t="shared" si="121"/>
        <v>26.495308027520224</v>
      </c>
    </row>
    <row r="70" spans="1:35" s="23" customFormat="1" ht="56.25" hidden="1" x14ac:dyDescent="0.3">
      <c r="A70" s="84" t="s">
        <v>91</v>
      </c>
      <c r="B70" s="69" t="s">
        <v>143</v>
      </c>
      <c r="C70" s="61" t="s">
        <v>4</v>
      </c>
      <c r="D70" s="63">
        <f>SUM(E70:G70)</f>
        <v>52439900</v>
      </c>
      <c r="E70" s="63">
        <f t="shared" ref="E70:E71" si="133">I70+M70+Q70+U70</f>
        <v>0</v>
      </c>
      <c r="F70" s="63">
        <f t="shared" ref="F70:F71" si="134">J70+N70+R70+V70</f>
        <v>0</v>
      </c>
      <c r="G70" s="63">
        <v>52439900</v>
      </c>
      <c r="H70" s="63">
        <f t="shared" si="107"/>
        <v>15819505</v>
      </c>
      <c r="I70" s="63">
        <v>0</v>
      </c>
      <c r="J70" s="63">
        <v>0</v>
      </c>
      <c r="K70" s="63">
        <v>15819505</v>
      </c>
      <c r="L70" s="63">
        <f t="shared" ref="L70:L71" si="135">M70+N70+O70</f>
        <v>13490949</v>
      </c>
      <c r="M70" s="63">
        <v>0</v>
      </c>
      <c r="N70" s="63">
        <v>0</v>
      </c>
      <c r="O70" s="63">
        <v>13490949</v>
      </c>
      <c r="P70" s="63">
        <f t="shared" ref="P70:P71" si="136">Q70+R70+S70</f>
        <v>8973946</v>
      </c>
      <c r="Q70" s="63">
        <v>0</v>
      </c>
      <c r="R70" s="63">
        <v>0</v>
      </c>
      <c r="S70" s="63">
        <v>8973946</v>
      </c>
      <c r="T70" s="63">
        <f t="shared" ref="T70:T71" si="137">U70+V70+W70</f>
        <v>16261400</v>
      </c>
      <c r="U70" s="63">
        <v>0</v>
      </c>
      <c r="V70" s="63">
        <v>0</v>
      </c>
      <c r="W70" s="63">
        <v>16261400</v>
      </c>
      <c r="X70" s="63">
        <f>Y70+AA70</f>
        <v>15046023.210000001</v>
      </c>
      <c r="Y70" s="63">
        <v>0</v>
      </c>
      <c r="Z70" s="63">
        <v>0</v>
      </c>
      <c r="AA70" s="63">
        <v>15046023.210000001</v>
      </c>
      <c r="AB70" s="63"/>
      <c r="AC70" s="63"/>
      <c r="AD70" s="63"/>
      <c r="AE70" s="63"/>
      <c r="AF70" s="62">
        <f t="shared" si="120"/>
        <v>28.691937265326594</v>
      </c>
      <c r="AG70" s="62"/>
      <c r="AH70" s="62"/>
      <c r="AI70" s="62">
        <f t="shared" si="121"/>
        <v>28.691937265326594</v>
      </c>
    </row>
    <row r="71" spans="1:35" s="23" customFormat="1" ht="55.5" hidden="1" customHeight="1" x14ac:dyDescent="0.3">
      <c r="A71" s="84" t="s">
        <v>198</v>
      </c>
      <c r="B71" s="69" t="s">
        <v>199</v>
      </c>
      <c r="C71" s="61" t="s">
        <v>4</v>
      </c>
      <c r="D71" s="63">
        <f>SUM(E71:G71)</f>
        <v>63292876</v>
      </c>
      <c r="E71" s="63">
        <f t="shared" si="133"/>
        <v>0</v>
      </c>
      <c r="F71" s="63">
        <f t="shared" si="134"/>
        <v>0</v>
      </c>
      <c r="G71" s="63">
        <v>63292876</v>
      </c>
      <c r="H71" s="63">
        <f t="shared" si="107"/>
        <v>18603100</v>
      </c>
      <c r="I71" s="63">
        <v>0</v>
      </c>
      <c r="J71" s="63">
        <v>0</v>
      </c>
      <c r="K71" s="63">
        <v>18603100</v>
      </c>
      <c r="L71" s="63">
        <f t="shared" si="135"/>
        <v>17147900</v>
      </c>
      <c r="M71" s="63">
        <v>0</v>
      </c>
      <c r="N71" s="63">
        <v>0</v>
      </c>
      <c r="O71" s="63">
        <v>17147900</v>
      </c>
      <c r="P71" s="63">
        <f t="shared" si="136"/>
        <v>16721576</v>
      </c>
      <c r="Q71" s="63">
        <v>0</v>
      </c>
      <c r="R71" s="63">
        <v>0</v>
      </c>
      <c r="S71" s="63">
        <v>16721576</v>
      </c>
      <c r="T71" s="63">
        <f t="shared" si="137"/>
        <v>10820300</v>
      </c>
      <c r="U71" s="63">
        <v>0</v>
      </c>
      <c r="V71" s="63">
        <v>0</v>
      </c>
      <c r="W71" s="63">
        <v>10820300</v>
      </c>
      <c r="X71" s="63">
        <f>Y71+AA71</f>
        <v>15617732.279999999</v>
      </c>
      <c r="Y71" s="63">
        <v>0</v>
      </c>
      <c r="Z71" s="63">
        <v>0</v>
      </c>
      <c r="AA71" s="63">
        <v>15617732.279999999</v>
      </c>
      <c r="AB71" s="63"/>
      <c r="AC71" s="63"/>
      <c r="AD71" s="63"/>
      <c r="AE71" s="63"/>
      <c r="AF71" s="62">
        <f t="shared" si="120"/>
        <v>24.67533989133311</v>
      </c>
      <c r="AG71" s="62"/>
      <c r="AH71" s="62"/>
      <c r="AI71" s="62">
        <f t="shared" si="121"/>
        <v>24.67533989133311</v>
      </c>
    </row>
    <row r="72" spans="1:35" s="1" customFormat="1" ht="26.25" hidden="1" customHeight="1" x14ac:dyDescent="0.3">
      <c r="A72" s="93" t="s">
        <v>19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</row>
    <row r="73" spans="1:35" s="1" customFormat="1" ht="44.25" hidden="1" customHeight="1" x14ac:dyDescent="0.3">
      <c r="A73" s="56" t="s">
        <v>27</v>
      </c>
      <c r="B73" s="98" t="s">
        <v>20</v>
      </c>
      <c r="C73" s="98"/>
      <c r="D73" s="65">
        <f t="shared" ref="D73:AA73" si="138">D74+D79+D91</f>
        <v>265157608</v>
      </c>
      <c r="E73" s="65">
        <f t="shared" si="138"/>
        <v>93319700</v>
      </c>
      <c r="F73" s="65">
        <f t="shared" si="138"/>
        <v>3364700</v>
      </c>
      <c r="G73" s="65">
        <f t="shared" si="138"/>
        <v>168473208</v>
      </c>
      <c r="H73" s="65">
        <f t="shared" si="138"/>
        <v>58210568</v>
      </c>
      <c r="I73" s="65">
        <f t="shared" si="138"/>
        <v>0</v>
      </c>
      <c r="J73" s="65">
        <f t="shared" si="138"/>
        <v>0</v>
      </c>
      <c r="K73" s="65">
        <f t="shared" si="138"/>
        <v>58210568</v>
      </c>
      <c r="L73" s="65">
        <f t="shared" si="138"/>
        <v>39763573</v>
      </c>
      <c r="M73" s="65">
        <f t="shared" si="138"/>
        <v>11513100</v>
      </c>
      <c r="N73" s="65">
        <f t="shared" si="138"/>
        <v>0</v>
      </c>
      <c r="O73" s="65">
        <f t="shared" si="138"/>
        <v>28250473</v>
      </c>
      <c r="P73" s="65">
        <f t="shared" si="138"/>
        <v>97763978</v>
      </c>
      <c r="Q73" s="65">
        <f t="shared" si="138"/>
        <v>59616900</v>
      </c>
      <c r="R73" s="65">
        <f t="shared" si="138"/>
        <v>2175600</v>
      </c>
      <c r="S73" s="65">
        <f t="shared" si="138"/>
        <v>35971478</v>
      </c>
      <c r="T73" s="65">
        <f t="shared" si="138"/>
        <v>69529489</v>
      </c>
      <c r="U73" s="65">
        <f t="shared" si="138"/>
        <v>22189700</v>
      </c>
      <c r="V73" s="65">
        <f t="shared" si="138"/>
        <v>1189100</v>
      </c>
      <c r="W73" s="65">
        <f t="shared" si="138"/>
        <v>46150689</v>
      </c>
      <c r="X73" s="65">
        <f t="shared" si="138"/>
        <v>26203421.09</v>
      </c>
      <c r="Y73" s="65">
        <f t="shared" si="138"/>
        <v>0</v>
      </c>
      <c r="Z73" s="65">
        <f t="shared" si="138"/>
        <v>0</v>
      </c>
      <c r="AA73" s="65">
        <f t="shared" si="138"/>
        <v>26203421.09</v>
      </c>
      <c r="AB73" s="65"/>
      <c r="AC73" s="65"/>
      <c r="AD73" s="65"/>
      <c r="AE73" s="65"/>
      <c r="AF73" s="55">
        <f>X73/D73*100</f>
        <v>9.8822060161290946</v>
      </c>
      <c r="AG73" s="55">
        <f>Y73/E73*100</f>
        <v>0</v>
      </c>
      <c r="AH73" s="55">
        <f>Z73/F73*100</f>
        <v>0</v>
      </c>
      <c r="AI73" s="55">
        <f>AA73/G73*100</f>
        <v>15.553464791861742</v>
      </c>
    </row>
    <row r="74" spans="1:35" s="1" customFormat="1" ht="51.75" hidden="1" customHeight="1" x14ac:dyDescent="0.3">
      <c r="A74" s="56" t="s">
        <v>11</v>
      </c>
      <c r="B74" s="83" t="s">
        <v>44</v>
      </c>
      <c r="C74" s="83"/>
      <c r="D74" s="65">
        <f t="shared" ref="D74:AA74" si="139">SUM(D75:D78)</f>
        <v>132910919</v>
      </c>
      <c r="E74" s="65">
        <f t="shared" si="139"/>
        <v>9344600</v>
      </c>
      <c r="F74" s="65">
        <f t="shared" si="139"/>
        <v>0</v>
      </c>
      <c r="G74" s="65">
        <f t="shared" si="139"/>
        <v>123566319</v>
      </c>
      <c r="H74" s="65">
        <f t="shared" si="139"/>
        <v>35654683</v>
      </c>
      <c r="I74" s="65">
        <f t="shared" si="139"/>
        <v>0</v>
      </c>
      <c r="J74" s="65">
        <f t="shared" si="139"/>
        <v>0</v>
      </c>
      <c r="K74" s="65">
        <f t="shared" si="139"/>
        <v>35654683</v>
      </c>
      <c r="L74" s="65">
        <f t="shared" si="139"/>
        <v>26013701</v>
      </c>
      <c r="M74" s="65">
        <f t="shared" si="139"/>
        <v>0</v>
      </c>
      <c r="N74" s="65">
        <f t="shared" si="139"/>
        <v>0</v>
      </c>
      <c r="O74" s="65">
        <f t="shared" si="139"/>
        <v>26013701</v>
      </c>
      <c r="P74" s="65">
        <f t="shared" si="139"/>
        <v>26376488</v>
      </c>
      <c r="Q74" s="65">
        <f t="shared" si="139"/>
        <v>0</v>
      </c>
      <c r="R74" s="65">
        <f t="shared" si="139"/>
        <v>0</v>
      </c>
      <c r="S74" s="65">
        <f t="shared" si="139"/>
        <v>26376488</v>
      </c>
      <c r="T74" s="65">
        <f t="shared" si="139"/>
        <v>44976047</v>
      </c>
      <c r="U74" s="65">
        <f t="shared" si="139"/>
        <v>9344600</v>
      </c>
      <c r="V74" s="65">
        <f t="shared" si="139"/>
        <v>0</v>
      </c>
      <c r="W74" s="65">
        <f t="shared" si="139"/>
        <v>35631447</v>
      </c>
      <c r="X74" s="65">
        <f t="shared" si="139"/>
        <v>26203421.09</v>
      </c>
      <c r="Y74" s="65">
        <f t="shared" si="139"/>
        <v>0</v>
      </c>
      <c r="Z74" s="65">
        <f t="shared" si="139"/>
        <v>0</v>
      </c>
      <c r="AA74" s="65">
        <f t="shared" si="139"/>
        <v>26203421.09</v>
      </c>
      <c r="AB74" s="65"/>
      <c r="AC74" s="65"/>
      <c r="AD74" s="65"/>
      <c r="AE74" s="65"/>
      <c r="AF74" s="55">
        <f t="shared" ref="AF74:AF80" si="140">X74/D74*100</f>
        <v>19.715025136497626</v>
      </c>
      <c r="AG74" s="55"/>
      <c r="AH74" s="55"/>
      <c r="AI74" s="55">
        <f t="shared" ref="AI74:AI80" si="141">AA74/G74*100</f>
        <v>21.205957498822961</v>
      </c>
    </row>
    <row r="75" spans="1:35" s="1" customFormat="1" ht="37.5" hidden="1" x14ac:dyDescent="0.3">
      <c r="A75" s="84" t="s">
        <v>32</v>
      </c>
      <c r="B75" s="85" t="s">
        <v>144</v>
      </c>
      <c r="C75" s="66" t="s">
        <v>194</v>
      </c>
      <c r="D75" s="63">
        <f>SUM(E75:G75)</f>
        <v>18807390</v>
      </c>
      <c r="E75" s="63">
        <v>9344600</v>
      </c>
      <c r="F75" s="63">
        <f t="shared" ref="E75:F78" si="142">J75+N75+R75+V75</f>
        <v>0</v>
      </c>
      <c r="G75" s="63">
        <v>9462790</v>
      </c>
      <c r="H75" s="63">
        <f>I75+J75+K75</f>
        <v>3658973</v>
      </c>
      <c r="I75" s="63">
        <v>0</v>
      </c>
      <c r="J75" s="63">
        <v>0</v>
      </c>
      <c r="K75" s="63">
        <v>3658973</v>
      </c>
      <c r="L75" s="63">
        <f>M75+N75+O75</f>
        <v>432938</v>
      </c>
      <c r="M75" s="63">
        <v>0</v>
      </c>
      <c r="N75" s="63">
        <v>0</v>
      </c>
      <c r="O75" s="63">
        <v>432938</v>
      </c>
      <c r="P75" s="63">
        <f>Q75+R75+S75</f>
        <v>2832938</v>
      </c>
      <c r="Q75" s="63">
        <v>0</v>
      </c>
      <c r="R75" s="63">
        <v>0</v>
      </c>
      <c r="S75" s="63">
        <v>2832938</v>
      </c>
      <c r="T75" s="63">
        <f>U75+V75+W75</f>
        <v>11882541</v>
      </c>
      <c r="U75" s="63">
        <v>9344600</v>
      </c>
      <c r="V75" s="63">
        <v>0</v>
      </c>
      <c r="W75" s="63">
        <f>1382941+1155000</f>
        <v>2537941</v>
      </c>
      <c r="X75" s="74">
        <f>SUM(Y75:AA75)</f>
        <v>336020.32</v>
      </c>
      <c r="Y75" s="74">
        <v>0</v>
      </c>
      <c r="Z75" s="74">
        <v>0</v>
      </c>
      <c r="AA75" s="74">
        <v>336020.32</v>
      </c>
      <c r="AB75" s="74"/>
      <c r="AC75" s="74"/>
      <c r="AD75" s="74"/>
      <c r="AE75" s="74"/>
      <c r="AF75" s="62">
        <f t="shared" si="140"/>
        <v>1.7866398261534429</v>
      </c>
      <c r="AG75" s="55"/>
      <c r="AH75" s="55"/>
      <c r="AI75" s="62">
        <f t="shared" si="141"/>
        <v>3.5509645675324086</v>
      </c>
    </row>
    <row r="76" spans="1:35" s="1" customFormat="1" ht="45" hidden="1" customHeight="1" x14ac:dyDescent="0.3">
      <c r="A76" s="84" t="s">
        <v>207</v>
      </c>
      <c r="B76" s="60" t="s">
        <v>31</v>
      </c>
      <c r="C76" s="66" t="s">
        <v>194</v>
      </c>
      <c r="D76" s="63">
        <f t="shared" ref="D76:D77" si="143">SUM(E76:G76)</f>
        <v>40307629</v>
      </c>
      <c r="E76" s="63">
        <f t="shared" si="142"/>
        <v>0</v>
      </c>
      <c r="F76" s="63">
        <f t="shared" si="142"/>
        <v>0</v>
      </c>
      <c r="G76" s="63">
        <v>40307629</v>
      </c>
      <c r="H76" s="63">
        <f t="shared" ref="H76:H78" si="144">I76+J76+K76</f>
        <v>7907310</v>
      </c>
      <c r="I76" s="63">
        <v>0</v>
      </c>
      <c r="J76" s="63">
        <v>0</v>
      </c>
      <c r="K76" s="63">
        <v>7907310</v>
      </c>
      <c r="L76" s="63">
        <f t="shared" ref="L76:L78" si="145">M76+N76+O76</f>
        <v>10476913</v>
      </c>
      <c r="M76" s="63">
        <v>0</v>
      </c>
      <c r="N76" s="63">
        <v>0</v>
      </c>
      <c r="O76" s="63">
        <v>10476913</v>
      </c>
      <c r="P76" s="63">
        <f t="shared" ref="P76:P78" si="146">Q76+R76+S76</f>
        <v>10876800</v>
      </c>
      <c r="Q76" s="63">
        <v>0</v>
      </c>
      <c r="R76" s="63">
        <v>0</v>
      </c>
      <c r="S76" s="63">
        <v>10876800</v>
      </c>
      <c r="T76" s="63">
        <f t="shared" ref="T76:T78" si="147">U76+V76+W76</f>
        <v>11073606</v>
      </c>
      <c r="U76" s="63">
        <v>0</v>
      </c>
      <c r="V76" s="63">
        <v>0</v>
      </c>
      <c r="W76" s="63">
        <v>11073606</v>
      </c>
      <c r="X76" s="74">
        <f t="shared" ref="X76:X78" si="148">SUM(Y76:AA76)</f>
        <v>6240355.54</v>
      </c>
      <c r="Y76" s="63">
        <v>0</v>
      </c>
      <c r="Z76" s="63">
        <v>0</v>
      </c>
      <c r="AA76" s="74">
        <v>6240355.54</v>
      </c>
      <c r="AB76" s="74"/>
      <c r="AC76" s="74"/>
      <c r="AD76" s="74"/>
      <c r="AE76" s="74"/>
      <c r="AF76" s="62">
        <f t="shared" si="140"/>
        <v>15.48182241133558</v>
      </c>
      <c r="AG76" s="55"/>
      <c r="AH76" s="55"/>
      <c r="AI76" s="62">
        <f t="shared" si="141"/>
        <v>15.48182241133558</v>
      </c>
    </row>
    <row r="77" spans="1:35" s="1" customFormat="1" ht="40.5" hidden="1" customHeight="1" x14ac:dyDescent="0.3">
      <c r="A77" s="84" t="s">
        <v>102</v>
      </c>
      <c r="B77" s="60" t="s">
        <v>36</v>
      </c>
      <c r="C77" s="66" t="s">
        <v>194</v>
      </c>
      <c r="D77" s="63">
        <f t="shared" si="143"/>
        <v>72092700</v>
      </c>
      <c r="E77" s="63">
        <f t="shared" si="142"/>
        <v>0</v>
      </c>
      <c r="F77" s="63">
        <f t="shared" si="142"/>
        <v>0</v>
      </c>
      <c r="G77" s="63">
        <v>72092700</v>
      </c>
      <c r="H77" s="63">
        <f t="shared" si="144"/>
        <v>23662600</v>
      </c>
      <c r="I77" s="63">
        <v>0</v>
      </c>
      <c r="J77" s="63">
        <v>0</v>
      </c>
      <c r="K77" s="63">
        <v>23662600</v>
      </c>
      <c r="L77" s="63">
        <f t="shared" si="145"/>
        <v>14678050</v>
      </c>
      <c r="M77" s="63">
        <v>0</v>
      </c>
      <c r="N77" s="63">
        <v>0</v>
      </c>
      <c r="O77" s="63">
        <v>14678050</v>
      </c>
      <c r="P77" s="63">
        <f t="shared" si="146"/>
        <v>12240950</v>
      </c>
      <c r="Q77" s="63">
        <v>0</v>
      </c>
      <c r="R77" s="63">
        <v>0</v>
      </c>
      <c r="S77" s="63">
        <v>12240950</v>
      </c>
      <c r="T77" s="63">
        <f t="shared" si="147"/>
        <v>21594100</v>
      </c>
      <c r="U77" s="63">
        <v>0</v>
      </c>
      <c r="V77" s="63">
        <v>0</v>
      </c>
      <c r="W77" s="63">
        <v>21594100</v>
      </c>
      <c r="X77" s="74">
        <f t="shared" si="148"/>
        <v>19337696.77</v>
      </c>
      <c r="Y77" s="63">
        <v>0</v>
      </c>
      <c r="Z77" s="63">
        <v>0</v>
      </c>
      <c r="AA77" s="74">
        <v>19337696.77</v>
      </c>
      <c r="AB77" s="74"/>
      <c r="AC77" s="74"/>
      <c r="AD77" s="74"/>
      <c r="AE77" s="74"/>
      <c r="AF77" s="62">
        <f t="shared" si="140"/>
        <v>26.823377082561755</v>
      </c>
      <c r="AG77" s="55"/>
      <c r="AH77" s="55"/>
      <c r="AI77" s="62">
        <f t="shared" si="141"/>
        <v>26.823377082561755</v>
      </c>
    </row>
    <row r="78" spans="1:35" s="1" customFormat="1" ht="39.75" hidden="1" customHeight="1" x14ac:dyDescent="0.3">
      <c r="A78" s="84" t="s">
        <v>66</v>
      </c>
      <c r="B78" s="60" t="s">
        <v>147</v>
      </c>
      <c r="C78" s="66" t="s">
        <v>194</v>
      </c>
      <c r="D78" s="63">
        <f>SUM(E78:G78)</f>
        <v>1703200</v>
      </c>
      <c r="E78" s="63">
        <f t="shared" si="142"/>
        <v>0</v>
      </c>
      <c r="F78" s="63">
        <f t="shared" si="142"/>
        <v>0</v>
      </c>
      <c r="G78" s="63">
        <f t="shared" ref="G78" si="149">K78+O78+S78+W78</f>
        <v>1703200</v>
      </c>
      <c r="H78" s="63">
        <f t="shared" si="144"/>
        <v>425800</v>
      </c>
      <c r="I78" s="63">
        <v>0</v>
      </c>
      <c r="J78" s="63">
        <v>0</v>
      </c>
      <c r="K78" s="63">
        <v>425800</v>
      </c>
      <c r="L78" s="63">
        <f t="shared" si="145"/>
        <v>425800</v>
      </c>
      <c r="M78" s="63">
        <v>0</v>
      </c>
      <c r="N78" s="63">
        <v>0</v>
      </c>
      <c r="O78" s="63">
        <v>425800</v>
      </c>
      <c r="P78" s="63">
        <f t="shared" si="146"/>
        <v>425800</v>
      </c>
      <c r="Q78" s="63">
        <v>0</v>
      </c>
      <c r="R78" s="63">
        <v>0</v>
      </c>
      <c r="S78" s="63">
        <v>425800</v>
      </c>
      <c r="T78" s="63">
        <f t="shared" si="147"/>
        <v>425800</v>
      </c>
      <c r="U78" s="63">
        <v>0</v>
      </c>
      <c r="V78" s="63">
        <v>0</v>
      </c>
      <c r="W78" s="63">
        <v>425800</v>
      </c>
      <c r="X78" s="74">
        <f t="shared" si="148"/>
        <v>289348.46000000002</v>
      </c>
      <c r="Y78" s="63">
        <v>0</v>
      </c>
      <c r="Z78" s="63">
        <v>0</v>
      </c>
      <c r="AA78" s="74">
        <v>289348.46000000002</v>
      </c>
      <c r="AB78" s="74"/>
      <c r="AC78" s="74"/>
      <c r="AD78" s="74"/>
      <c r="AE78" s="74"/>
      <c r="AF78" s="62">
        <f t="shared" si="140"/>
        <v>16.988519257867544</v>
      </c>
      <c r="AG78" s="55"/>
      <c r="AH78" s="55"/>
      <c r="AI78" s="62">
        <f t="shared" si="141"/>
        <v>16.988519257867544</v>
      </c>
    </row>
    <row r="79" spans="1:35" s="23" customFormat="1" ht="56.25" hidden="1" x14ac:dyDescent="0.3">
      <c r="A79" s="56" t="s">
        <v>12</v>
      </c>
      <c r="B79" s="58" t="s">
        <v>45</v>
      </c>
      <c r="C79" s="67"/>
      <c r="D79" s="65">
        <f t="shared" ref="D79:AA79" si="150">D80+D86</f>
        <v>127038366</v>
      </c>
      <c r="E79" s="65">
        <f t="shared" si="150"/>
        <v>82742000</v>
      </c>
      <c r="F79" s="65">
        <f t="shared" si="150"/>
        <v>0</v>
      </c>
      <c r="G79" s="65">
        <f t="shared" si="150"/>
        <v>44296366</v>
      </c>
      <c r="H79" s="65">
        <f t="shared" si="150"/>
        <v>22555885</v>
      </c>
      <c r="I79" s="65">
        <f t="shared" si="150"/>
        <v>0</v>
      </c>
      <c r="J79" s="65">
        <f t="shared" si="150"/>
        <v>0</v>
      </c>
      <c r="K79" s="65">
        <f t="shared" si="150"/>
        <v>22555885</v>
      </c>
      <c r="L79" s="65">
        <f t="shared" si="150"/>
        <v>13749872</v>
      </c>
      <c r="M79" s="65">
        <f t="shared" si="150"/>
        <v>11513100</v>
      </c>
      <c r="N79" s="65">
        <f t="shared" si="150"/>
        <v>0</v>
      </c>
      <c r="O79" s="65">
        <f t="shared" si="150"/>
        <v>2236772</v>
      </c>
      <c r="P79" s="65">
        <f t="shared" si="150"/>
        <v>67368267</v>
      </c>
      <c r="Q79" s="65">
        <f t="shared" si="150"/>
        <v>58383800</v>
      </c>
      <c r="R79" s="65">
        <f t="shared" si="150"/>
        <v>0</v>
      </c>
      <c r="S79" s="65">
        <f t="shared" si="150"/>
        <v>8984467</v>
      </c>
      <c r="T79" s="65">
        <f t="shared" si="150"/>
        <v>23364342</v>
      </c>
      <c r="U79" s="65">
        <f t="shared" si="150"/>
        <v>12845100</v>
      </c>
      <c r="V79" s="65">
        <f t="shared" si="150"/>
        <v>0</v>
      </c>
      <c r="W79" s="65">
        <f t="shared" si="150"/>
        <v>10519242</v>
      </c>
      <c r="X79" s="65">
        <f t="shared" si="150"/>
        <v>0</v>
      </c>
      <c r="Y79" s="65">
        <f t="shared" si="150"/>
        <v>0</v>
      </c>
      <c r="Z79" s="65">
        <f t="shared" si="150"/>
        <v>0</v>
      </c>
      <c r="AA79" s="65">
        <f t="shared" si="150"/>
        <v>0</v>
      </c>
      <c r="AB79" s="65"/>
      <c r="AC79" s="65"/>
      <c r="AD79" s="65"/>
      <c r="AE79" s="65"/>
      <c r="AF79" s="55">
        <f t="shared" si="140"/>
        <v>0</v>
      </c>
      <c r="AG79" s="55">
        <f>Y79/E79*100</f>
        <v>0</v>
      </c>
      <c r="AH79" s="55"/>
      <c r="AI79" s="55">
        <f t="shared" si="141"/>
        <v>0</v>
      </c>
    </row>
    <row r="80" spans="1:35" s="1" customFormat="1" ht="108" hidden="1" customHeight="1" x14ac:dyDescent="0.3">
      <c r="A80" s="84" t="s">
        <v>33</v>
      </c>
      <c r="B80" s="60" t="s">
        <v>248</v>
      </c>
      <c r="C80" s="66"/>
      <c r="D80" s="70">
        <f>D81+D82+D83+D84+D85</f>
        <v>29458904</v>
      </c>
      <c r="E80" s="70">
        <f t="shared" ref="E80:AA80" si="151">E81+E82+E83+E84+E85</f>
        <v>8431400</v>
      </c>
      <c r="F80" s="70">
        <f t="shared" si="151"/>
        <v>0</v>
      </c>
      <c r="G80" s="70">
        <f t="shared" si="151"/>
        <v>21027504</v>
      </c>
      <c r="H80" s="70">
        <f t="shared" si="151"/>
        <v>10568274</v>
      </c>
      <c r="I80" s="70">
        <f t="shared" si="151"/>
        <v>0</v>
      </c>
      <c r="J80" s="70">
        <f t="shared" si="151"/>
        <v>0</v>
      </c>
      <c r="K80" s="70">
        <f t="shared" si="151"/>
        <v>10568274</v>
      </c>
      <c r="L80" s="70">
        <f t="shared" si="151"/>
        <v>0</v>
      </c>
      <c r="M80" s="70">
        <f t="shared" si="151"/>
        <v>0</v>
      </c>
      <c r="N80" s="70">
        <f t="shared" si="151"/>
        <v>0</v>
      </c>
      <c r="O80" s="70">
        <f t="shared" si="151"/>
        <v>0</v>
      </c>
      <c r="P80" s="70">
        <f t="shared" si="151"/>
        <v>11241900</v>
      </c>
      <c r="Q80" s="70">
        <f t="shared" si="151"/>
        <v>8431400</v>
      </c>
      <c r="R80" s="70">
        <f t="shared" si="151"/>
        <v>0</v>
      </c>
      <c r="S80" s="70">
        <f t="shared" si="151"/>
        <v>2810500</v>
      </c>
      <c r="T80" s="70">
        <f t="shared" si="151"/>
        <v>7648730</v>
      </c>
      <c r="U80" s="70">
        <f t="shared" si="151"/>
        <v>0</v>
      </c>
      <c r="V80" s="70">
        <f t="shared" si="151"/>
        <v>0</v>
      </c>
      <c r="W80" s="70">
        <f t="shared" si="151"/>
        <v>7648730</v>
      </c>
      <c r="X80" s="70">
        <f t="shared" si="151"/>
        <v>0</v>
      </c>
      <c r="Y80" s="70">
        <f t="shared" si="151"/>
        <v>0</v>
      </c>
      <c r="Z80" s="70">
        <f t="shared" si="151"/>
        <v>0</v>
      </c>
      <c r="AA80" s="70">
        <f t="shared" si="151"/>
        <v>0</v>
      </c>
      <c r="AB80" s="70"/>
      <c r="AC80" s="70"/>
      <c r="AD80" s="70"/>
      <c r="AE80" s="70"/>
      <c r="AF80" s="62">
        <f t="shared" si="140"/>
        <v>0</v>
      </c>
      <c r="AG80" s="62">
        <f>Y80/E80*100</f>
        <v>0</v>
      </c>
      <c r="AH80" s="62"/>
      <c r="AI80" s="62">
        <f t="shared" si="141"/>
        <v>0</v>
      </c>
    </row>
    <row r="81" spans="1:35" s="1" customFormat="1" ht="78" hidden="1" customHeight="1" x14ac:dyDescent="0.3">
      <c r="A81" s="95"/>
      <c r="B81" s="60" t="s">
        <v>239</v>
      </c>
      <c r="C81" s="66" t="s">
        <v>194</v>
      </c>
      <c r="D81" s="70">
        <f>E81+F81+G81</f>
        <v>2915194</v>
      </c>
      <c r="E81" s="63">
        <f t="shared" ref="E81:E82" si="152">I81+M81+Q81+U81</f>
        <v>0</v>
      </c>
      <c r="F81" s="63">
        <f t="shared" ref="F81:F82" si="153">J81+N81+R81+V81</f>
        <v>0</v>
      </c>
      <c r="G81" s="63">
        <f t="shared" ref="G81:G82" si="154">K81+O81+S81+W81</f>
        <v>2915194</v>
      </c>
      <c r="H81" s="70">
        <f>I81+J81+K81</f>
        <v>0</v>
      </c>
      <c r="I81" s="70">
        <v>0</v>
      </c>
      <c r="J81" s="70">
        <v>0</v>
      </c>
      <c r="K81" s="70">
        <v>0</v>
      </c>
      <c r="L81" s="70">
        <f>M81+N81+O81</f>
        <v>0</v>
      </c>
      <c r="M81" s="70">
        <v>0</v>
      </c>
      <c r="N81" s="70">
        <v>0</v>
      </c>
      <c r="O81" s="70">
        <v>0</v>
      </c>
      <c r="P81" s="70">
        <f>Q81+R81+S81</f>
        <v>0</v>
      </c>
      <c r="Q81" s="70">
        <v>0</v>
      </c>
      <c r="R81" s="70">
        <v>0</v>
      </c>
      <c r="S81" s="70">
        <v>0</v>
      </c>
      <c r="T81" s="70">
        <f>U81+V81+W81</f>
        <v>2915194</v>
      </c>
      <c r="U81" s="70">
        <v>0</v>
      </c>
      <c r="V81" s="70">
        <v>0</v>
      </c>
      <c r="W81" s="70">
        <v>2915194</v>
      </c>
      <c r="X81" s="70">
        <f>Y81+Z81+AA81</f>
        <v>0</v>
      </c>
      <c r="Y81" s="70">
        <v>0</v>
      </c>
      <c r="Z81" s="70">
        <v>0</v>
      </c>
      <c r="AA81" s="70">
        <v>0</v>
      </c>
      <c r="AB81" s="70"/>
      <c r="AC81" s="70"/>
      <c r="AD81" s="70"/>
      <c r="AE81" s="70"/>
      <c r="AF81" s="62"/>
      <c r="AG81" s="62"/>
      <c r="AH81" s="62"/>
      <c r="AI81" s="62"/>
    </row>
    <row r="82" spans="1:35" s="1" customFormat="1" ht="78" hidden="1" customHeight="1" x14ac:dyDescent="0.3">
      <c r="A82" s="96"/>
      <c r="B82" s="60" t="s">
        <v>240</v>
      </c>
      <c r="C82" s="66" t="s">
        <v>194</v>
      </c>
      <c r="D82" s="70">
        <f>E82+F82+G82</f>
        <v>4733536</v>
      </c>
      <c r="E82" s="63">
        <f t="shared" si="152"/>
        <v>0</v>
      </c>
      <c r="F82" s="63">
        <f t="shared" si="153"/>
        <v>0</v>
      </c>
      <c r="G82" s="63">
        <f t="shared" si="154"/>
        <v>4733536</v>
      </c>
      <c r="H82" s="70">
        <f>I82+J82+K82</f>
        <v>0</v>
      </c>
      <c r="I82" s="70">
        <v>0</v>
      </c>
      <c r="J82" s="70">
        <v>0</v>
      </c>
      <c r="K82" s="70">
        <v>0</v>
      </c>
      <c r="L82" s="70">
        <f>M82+N82+O82</f>
        <v>0</v>
      </c>
      <c r="M82" s="70">
        <v>0</v>
      </c>
      <c r="N82" s="70">
        <v>0</v>
      </c>
      <c r="O82" s="70">
        <v>0</v>
      </c>
      <c r="P82" s="70">
        <f>Q82+R82+S82</f>
        <v>0</v>
      </c>
      <c r="Q82" s="70">
        <v>0</v>
      </c>
      <c r="R82" s="70">
        <v>0</v>
      </c>
      <c r="S82" s="70">
        <v>0</v>
      </c>
      <c r="T82" s="70">
        <f>U82+V82+W82</f>
        <v>4733536</v>
      </c>
      <c r="U82" s="70">
        <v>0</v>
      </c>
      <c r="V82" s="70">
        <v>0</v>
      </c>
      <c r="W82" s="70">
        <v>4733536</v>
      </c>
      <c r="X82" s="70">
        <f>Y82+Z82+AA82</f>
        <v>0</v>
      </c>
      <c r="Y82" s="70">
        <v>0</v>
      </c>
      <c r="Z82" s="70">
        <v>0</v>
      </c>
      <c r="AA82" s="70">
        <v>0</v>
      </c>
      <c r="AB82" s="70"/>
      <c r="AC82" s="70"/>
      <c r="AD82" s="70"/>
      <c r="AE82" s="70"/>
      <c r="AF82" s="62"/>
      <c r="AG82" s="62"/>
      <c r="AH82" s="62"/>
      <c r="AI82" s="62"/>
    </row>
    <row r="83" spans="1:35" s="1" customFormat="1" ht="102.75" hidden="1" customHeight="1" x14ac:dyDescent="0.3">
      <c r="A83" s="96"/>
      <c r="B83" s="60" t="s">
        <v>177</v>
      </c>
      <c r="C83" s="66" t="s">
        <v>194</v>
      </c>
      <c r="D83" s="70">
        <f>E83+F83+G83</f>
        <v>98274</v>
      </c>
      <c r="E83" s="63">
        <f t="shared" ref="E83" si="155">I83+M83+Q83+U83</f>
        <v>0</v>
      </c>
      <c r="F83" s="63">
        <f t="shared" ref="F83" si="156">J83+N83+R83+V83</f>
        <v>0</v>
      </c>
      <c r="G83" s="63">
        <f t="shared" ref="G83" si="157">K83+O83+S83+W83</f>
        <v>98274</v>
      </c>
      <c r="H83" s="70">
        <f>I83+J83+K83</f>
        <v>98274</v>
      </c>
      <c r="I83" s="63">
        <v>0</v>
      </c>
      <c r="J83" s="63">
        <v>0</v>
      </c>
      <c r="K83" s="63">
        <v>98274</v>
      </c>
      <c r="L83" s="63"/>
      <c r="M83" s="63">
        <v>0</v>
      </c>
      <c r="N83" s="63">
        <v>0</v>
      </c>
      <c r="O83" s="63">
        <v>0</v>
      </c>
      <c r="P83" s="70">
        <f>Q83+R83+S83</f>
        <v>0</v>
      </c>
      <c r="Q83" s="63">
        <v>0</v>
      </c>
      <c r="R83" s="63">
        <v>0</v>
      </c>
      <c r="S83" s="63">
        <v>0</v>
      </c>
      <c r="T83" s="70">
        <f>U83+V83+W83</f>
        <v>0</v>
      </c>
      <c r="U83" s="63">
        <v>0</v>
      </c>
      <c r="V83" s="63">
        <v>0</v>
      </c>
      <c r="W83" s="63">
        <v>0</v>
      </c>
      <c r="X83" s="70">
        <f t="shared" ref="X83:X90" si="158">SUM(Y83:AA83)</f>
        <v>0</v>
      </c>
      <c r="Y83" s="63">
        <v>0</v>
      </c>
      <c r="Z83" s="63">
        <v>0</v>
      </c>
      <c r="AA83" s="63">
        <v>0</v>
      </c>
      <c r="AB83" s="63"/>
      <c r="AC83" s="63"/>
      <c r="AD83" s="63"/>
      <c r="AE83" s="63"/>
      <c r="AF83" s="62">
        <f t="shared" ref="AF83:AG84" si="159">X83/D83*100</f>
        <v>0</v>
      </c>
      <c r="AG83" s="62" t="e">
        <f t="shared" si="159"/>
        <v>#DIV/0!</v>
      </c>
      <c r="AH83" s="62"/>
      <c r="AI83" s="62">
        <f t="shared" ref="AI83:AI89" si="160">AA83/G83*100</f>
        <v>0</v>
      </c>
    </row>
    <row r="84" spans="1:35" s="1" customFormat="1" ht="43.5" hidden="1" customHeight="1" x14ac:dyDescent="0.3">
      <c r="A84" s="96"/>
      <c r="B84" s="60" t="s">
        <v>176</v>
      </c>
      <c r="C84" s="66" t="s">
        <v>194</v>
      </c>
      <c r="D84" s="63">
        <f t="shared" ref="D84" si="161">SUM(E84:G84)</f>
        <v>11241900</v>
      </c>
      <c r="E84" s="63">
        <f t="shared" ref="E84" si="162">I84+M84+Q84+U84</f>
        <v>8431400</v>
      </c>
      <c r="F84" s="63">
        <f t="shared" ref="F84" si="163">J84+N84+R84+V84</f>
        <v>0</v>
      </c>
      <c r="G84" s="63">
        <f t="shared" ref="G84" si="164">K84+O84+S84+W84</f>
        <v>2810500</v>
      </c>
      <c r="H84" s="70">
        <f>I84+J84+K84</f>
        <v>0</v>
      </c>
      <c r="I84" s="63">
        <v>0</v>
      </c>
      <c r="J84" s="63">
        <v>0</v>
      </c>
      <c r="K84" s="63">
        <v>0</v>
      </c>
      <c r="L84" s="70">
        <f>M84+N84+O84</f>
        <v>0</v>
      </c>
      <c r="M84" s="63">
        <v>0</v>
      </c>
      <c r="N84" s="63">
        <v>0</v>
      </c>
      <c r="O84" s="63">
        <v>0</v>
      </c>
      <c r="P84" s="70">
        <f>Q84+R84+S84</f>
        <v>11241900</v>
      </c>
      <c r="Q84" s="63">
        <v>8431400</v>
      </c>
      <c r="R84" s="63">
        <v>0</v>
      </c>
      <c r="S84" s="63">
        <v>2810500</v>
      </c>
      <c r="T84" s="70">
        <f>U84+V84+W84</f>
        <v>0</v>
      </c>
      <c r="U84" s="63">
        <v>0</v>
      </c>
      <c r="V84" s="63">
        <v>0</v>
      </c>
      <c r="W84" s="63">
        <v>0</v>
      </c>
      <c r="X84" s="70">
        <f t="shared" si="158"/>
        <v>0</v>
      </c>
      <c r="Y84" s="63">
        <v>0</v>
      </c>
      <c r="Z84" s="63">
        <v>0</v>
      </c>
      <c r="AA84" s="63">
        <v>0</v>
      </c>
      <c r="AB84" s="63"/>
      <c r="AC84" s="63"/>
      <c r="AD84" s="63"/>
      <c r="AE84" s="63"/>
      <c r="AF84" s="62">
        <f t="shared" si="159"/>
        <v>0</v>
      </c>
      <c r="AG84" s="62">
        <f t="shared" si="159"/>
        <v>0</v>
      </c>
      <c r="AH84" s="62"/>
      <c r="AI84" s="62">
        <f t="shared" si="160"/>
        <v>0</v>
      </c>
    </row>
    <row r="85" spans="1:35" s="1" customFormat="1" ht="47.25" hidden="1" customHeight="1" x14ac:dyDescent="0.3">
      <c r="A85" s="97"/>
      <c r="B85" s="60" t="s">
        <v>189</v>
      </c>
      <c r="C85" s="66" t="s">
        <v>194</v>
      </c>
      <c r="D85" s="63">
        <f t="shared" ref="D85" si="165">SUM(E85:G85)</f>
        <v>10470000</v>
      </c>
      <c r="E85" s="63">
        <f t="shared" ref="E85" si="166">I85+M85+Q85+U85</f>
        <v>0</v>
      </c>
      <c r="F85" s="63">
        <f t="shared" ref="F85" si="167">J85+N85+R85+V85</f>
        <v>0</v>
      </c>
      <c r="G85" s="63">
        <f t="shared" ref="G85" si="168">K85+O85+S85+W85</f>
        <v>10470000</v>
      </c>
      <c r="H85" s="70">
        <f>I85+J85+K85</f>
        <v>10470000</v>
      </c>
      <c r="I85" s="63">
        <v>0</v>
      </c>
      <c r="J85" s="63">
        <v>0</v>
      </c>
      <c r="K85" s="63">
        <v>10470000</v>
      </c>
      <c r="L85" s="70">
        <f>M85+N85+O85</f>
        <v>0</v>
      </c>
      <c r="M85" s="63">
        <v>0</v>
      </c>
      <c r="N85" s="63">
        <v>0</v>
      </c>
      <c r="O85" s="63">
        <v>0</v>
      </c>
      <c r="P85" s="70">
        <f>Q85+R85+S85</f>
        <v>0</v>
      </c>
      <c r="Q85" s="63">
        <v>0</v>
      </c>
      <c r="R85" s="63">
        <v>0</v>
      </c>
      <c r="S85" s="63">
        <v>0</v>
      </c>
      <c r="T85" s="70">
        <f>U85+V85+W85</f>
        <v>0</v>
      </c>
      <c r="U85" s="63">
        <v>0</v>
      </c>
      <c r="V85" s="63">
        <v>0</v>
      </c>
      <c r="W85" s="63">
        <v>0</v>
      </c>
      <c r="X85" s="70">
        <f t="shared" si="158"/>
        <v>0</v>
      </c>
      <c r="Y85" s="63">
        <v>0</v>
      </c>
      <c r="Z85" s="63">
        <v>0</v>
      </c>
      <c r="AA85" s="63">
        <v>0</v>
      </c>
      <c r="AB85" s="63"/>
      <c r="AC85" s="63"/>
      <c r="AD85" s="63"/>
      <c r="AE85" s="63"/>
      <c r="AF85" s="62">
        <f t="shared" ref="AF85:AF92" si="169">X85/D85*100</f>
        <v>0</v>
      </c>
      <c r="AG85" s="62"/>
      <c r="AH85" s="62"/>
      <c r="AI85" s="62">
        <f t="shared" si="160"/>
        <v>0</v>
      </c>
    </row>
    <row r="86" spans="1:35" s="1" customFormat="1" ht="44.25" hidden="1" customHeight="1" x14ac:dyDescent="0.3">
      <c r="A86" s="84" t="s">
        <v>168</v>
      </c>
      <c r="B86" s="85" t="s">
        <v>145</v>
      </c>
      <c r="C86" s="66"/>
      <c r="D86" s="70">
        <f>SUM(D87:D90)</f>
        <v>97579462</v>
      </c>
      <c r="E86" s="70">
        <f t="shared" ref="E86:AA86" si="170">SUM(E87:E90)</f>
        <v>74310600</v>
      </c>
      <c r="F86" s="70">
        <f t="shared" si="170"/>
        <v>0</v>
      </c>
      <c r="G86" s="70">
        <f t="shared" si="170"/>
        <v>23268862</v>
      </c>
      <c r="H86" s="70">
        <f t="shared" si="170"/>
        <v>11987611</v>
      </c>
      <c r="I86" s="70">
        <f t="shared" si="170"/>
        <v>0</v>
      </c>
      <c r="J86" s="70">
        <f t="shared" si="170"/>
        <v>0</v>
      </c>
      <c r="K86" s="70">
        <f t="shared" si="170"/>
        <v>11987611</v>
      </c>
      <c r="L86" s="70">
        <f t="shared" si="170"/>
        <v>13749872</v>
      </c>
      <c r="M86" s="70">
        <f t="shared" si="170"/>
        <v>11513100</v>
      </c>
      <c r="N86" s="70">
        <f t="shared" si="170"/>
        <v>0</v>
      </c>
      <c r="O86" s="70">
        <f t="shared" si="170"/>
        <v>2236772</v>
      </c>
      <c r="P86" s="70">
        <f t="shared" si="170"/>
        <v>56126367</v>
      </c>
      <c r="Q86" s="70">
        <f t="shared" si="170"/>
        <v>49952400</v>
      </c>
      <c r="R86" s="70">
        <f t="shared" si="170"/>
        <v>0</v>
      </c>
      <c r="S86" s="70">
        <f t="shared" si="170"/>
        <v>6173967</v>
      </c>
      <c r="T86" s="70">
        <f t="shared" si="170"/>
        <v>15715612</v>
      </c>
      <c r="U86" s="70">
        <f t="shared" si="170"/>
        <v>12845100</v>
      </c>
      <c r="V86" s="70">
        <f t="shared" si="170"/>
        <v>0</v>
      </c>
      <c r="W86" s="70">
        <f t="shared" si="170"/>
        <v>2870512</v>
      </c>
      <c r="X86" s="70">
        <f t="shared" si="170"/>
        <v>0</v>
      </c>
      <c r="Y86" s="70">
        <f t="shared" si="170"/>
        <v>0</v>
      </c>
      <c r="Z86" s="70">
        <f t="shared" si="170"/>
        <v>0</v>
      </c>
      <c r="AA86" s="70">
        <f t="shared" si="170"/>
        <v>0</v>
      </c>
      <c r="AB86" s="70"/>
      <c r="AC86" s="70"/>
      <c r="AD86" s="70"/>
      <c r="AE86" s="70"/>
      <c r="AF86" s="62">
        <f t="shared" si="169"/>
        <v>0</v>
      </c>
      <c r="AG86" s="62">
        <f t="shared" ref="AG86:AG92" si="171">Y86/E86*100</f>
        <v>0</v>
      </c>
      <c r="AH86" s="62"/>
      <c r="AI86" s="62">
        <f t="shared" si="160"/>
        <v>0</v>
      </c>
    </row>
    <row r="87" spans="1:35" s="1" customFormat="1" ht="78.75" hidden="1" customHeight="1" x14ac:dyDescent="0.3">
      <c r="A87" s="105"/>
      <c r="B87" s="85" t="s">
        <v>169</v>
      </c>
      <c r="C87" s="66" t="s">
        <v>193</v>
      </c>
      <c r="D87" s="63">
        <f t="shared" ref="D87" si="172">H87+L87+P87+T87</f>
        <v>43016444</v>
      </c>
      <c r="E87" s="63">
        <f t="shared" ref="E87" si="173">I87+M87+Q87+U87</f>
        <v>37139300</v>
      </c>
      <c r="F87" s="63">
        <f t="shared" ref="F87:F88" si="174">J87+N87+R87+V87</f>
        <v>0</v>
      </c>
      <c r="G87" s="63">
        <f t="shared" ref="G87:G90" si="175">K87+O87+S87+W87</f>
        <v>5877144</v>
      </c>
      <c r="H87" s="70">
        <f>I87+J87+K87</f>
        <v>0</v>
      </c>
      <c r="I87" s="63">
        <v>0</v>
      </c>
      <c r="J87" s="63">
        <v>0</v>
      </c>
      <c r="K87" s="63">
        <v>0</v>
      </c>
      <c r="L87" s="70">
        <f>M87+N87+O87</f>
        <v>0</v>
      </c>
      <c r="M87" s="63">
        <v>0</v>
      </c>
      <c r="N87" s="63">
        <v>0</v>
      </c>
      <c r="O87" s="63">
        <v>0</v>
      </c>
      <c r="P87" s="70">
        <f>Q87+R87+S87</f>
        <v>41729600</v>
      </c>
      <c r="Q87" s="63">
        <v>37139300</v>
      </c>
      <c r="R87" s="63">
        <v>0</v>
      </c>
      <c r="S87" s="63">
        <v>4590300</v>
      </c>
      <c r="T87" s="70">
        <f>U87+V87+W87</f>
        <v>1286844</v>
      </c>
      <c r="U87" s="63">
        <v>0</v>
      </c>
      <c r="V87" s="63">
        <v>0</v>
      </c>
      <c r="W87" s="63">
        <v>1286844</v>
      </c>
      <c r="X87" s="70">
        <f t="shared" si="158"/>
        <v>0</v>
      </c>
      <c r="Y87" s="63">
        <v>0</v>
      </c>
      <c r="Z87" s="63">
        <v>0</v>
      </c>
      <c r="AA87" s="63">
        <v>0</v>
      </c>
      <c r="AB87" s="63"/>
      <c r="AC87" s="63"/>
      <c r="AD87" s="63"/>
      <c r="AE87" s="63"/>
      <c r="AF87" s="62">
        <f t="shared" si="169"/>
        <v>0</v>
      </c>
      <c r="AG87" s="62">
        <f t="shared" si="171"/>
        <v>0</v>
      </c>
      <c r="AH87" s="62"/>
      <c r="AI87" s="62">
        <f t="shared" si="160"/>
        <v>0</v>
      </c>
    </row>
    <row r="88" spans="1:35" s="1" customFormat="1" ht="64.5" hidden="1" customHeight="1" x14ac:dyDescent="0.3">
      <c r="A88" s="106"/>
      <c r="B88" s="85" t="s">
        <v>170</v>
      </c>
      <c r="C88" s="66" t="s">
        <v>3</v>
      </c>
      <c r="D88" s="63">
        <f>H88+L88+P88+T88</f>
        <v>41729602</v>
      </c>
      <c r="E88" s="63">
        <v>37139300</v>
      </c>
      <c r="F88" s="63">
        <f t="shared" si="174"/>
        <v>0</v>
      </c>
      <c r="G88" s="63">
        <f t="shared" ref="G88" si="176">K88+O88+S88+W88</f>
        <v>4590302</v>
      </c>
      <c r="H88" s="70">
        <f>I88+J88+K88</f>
        <v>0</v>
      </c>
      <c r="I88" s="63">
        <v>0</v>
      </c>
      <c r="J88" s="63">
        <v>0</v>
      </c>
      <c r="K88" s="63">
        <v>0</v>
      </c>
      <c r="L88" s="70">
        <f>M88+N88+O88</f>
        <v>12936067</v>
      </c>
      <c r="M88" s="63">
        <v>11513100</v>
      </c>
      <c r="N88" s="63">
        <v>0</v>
      </c>
      <c r="O88" s="63">
        <v>1422967</v>
      </c>
      <c r="P88" s="70">
        <f>Q88+R88+S88</f>
        <v>14396767</v>
      </c>
      <c r="Q88" s="63">
        <v>12813100</v>
      </c>
      <c r="R88" s="63">
        <v>0</v>
      </c>
      <c r="S88" s="63">
        <v>1583667</v>
      </c>
      <c r="T88" s="70">
        <f>U88+V88+W88</f>
        <v>14396768</v>
      </c>
      <c r="U88" s="63">
        <v>12813100</v>
      </c>
      <c r="V88" s="63">
        <v>0</v>
      </c>
      <c r="W88" s="63">
        <v>1583668</v>
      </c>
      <c r="X88" s="70">
        <f t="shared" si="158"/>
        <v>0</v>
      </c>
      <c r="Y88" s="63">
        <v>0</v>
      </c>
      <c r="Z88" s="63">
        <v>0</v>
      </c>
      <c r="AA88" s="63">
        <v>0</v>
      </c>
      <c r="AB88" s="63"/>
      <c r="AC88" s="63"/>
      <c r="AD88" s="63"/>
      <c r="AE88" s="63"/>
      <c r="AF88" s="62">
        <f t="shared" si="169"/>
        <v>0</v>
      </c>
      <c r="AG88" s="62">
        <f t="shared" si="171"/>
        <v>0</v>
      </c>
      <c r="AH88" s="62"/>
      <c r="AI88" s="62">
        <f t="shared" si="160"/>
        <v>0</v>
      </c>
    </row>
    <row r="89" spans="1:35" s="1" customFormat="1" ht="64.5" hidden="1" customHeight="1" x14ac:dyDescent="0.3">
      <c r="A89" s="106"/>
      <c r="B89" s="85" t="s">
        <v>249</v>
      </c>
      <c r="C89" s="66" t="s">
        <v>193</v>
      </c>
      <c r="D89" s="63">
        <f>H89+L89+P89+T89</f>
        <v>12801416</v>
      </c>
      <c r="E89" s="63">
        <f t="shared" ref="E89" si="177">I89+M89+Q89+U89</f>
        <v>0</v>
      </c>
      <c r="F89" s="63">
        <f t="shared" ref="F89" si="178">J89+N89+R89+V89</f>
        <v>0</v>
      </c>
      <c r="G89" s="63">
        <f t="shared" ref="G89" si="179">K89+O89+S89+W89</f>
        <v>12801416</v>
      </c>
      <c r="H89" s="70">
        <f>I89+J89+K89</f>
        <v>11987611</v>
      </c>
      <c r="I89" s="63">
        <v>0</v>
      </c>
      <c r="J89" s="63">
        <v>0</v>
      </c>
      <c r="K89" s="63">
        <v>11987611</v>
      </c>
      <c r="L89" s="70">
        <f>M89+N89+O89</f>
        <v>813805</v>
      </c>
      <c r="M89" s="63">
        <v>0</v>
      </c>
      <c r="N89" s="63">
        <v>0</v>
      </c>
      <c r="O89" s="63">
        <v>813805</v>
      </c>
      <c r="P89" s="70"/>
      <c r="Q89" s="63"/>
      <c r="R89" s="63"/>
      <c r="S89" s="63"/>
      <c r="T89" s="70"/>
      <c r="U89" s="63"/>
      <c r="V89" s="63"/>
      <c r="W89" s="63"/>
      <c r="X89" s="70">
        <f t="shared" si="158"/>
        <v>0</v>
      </c>
      <c r="Y89" s="63">
        <v>0</v>
      </c>
      <c r="Z89" s="63">
        <v>0</v>
      </c>
      <c r="AA89" s="63">
        <v>0</v>
      </c>
      <c r="AB89" s="63"/>
      <c r="AC89" s="63"/>
      <c r="AD89" s="63"/>
      <c r="AE89" s="63"/>
      <c r="AF89" s="62">
        <f t="shared" si="169"/>
        <v>0</v>
      </c>
      <c r="AG89" s="62" t="e">
        <f t="shared" si="171"/>
        <v>#DIV/0!</v>
      </c>
      <c r="AH89" s="62"/>
      <c r="AI89" s="62">
        <f t="shared" si="160"/>
        <v>0</v>
      </c>
    </row>
    <row r="90" spans="1:35" s="1" customFormat="1" ht="83.25" hidden="1" customHeight="1" x14ac:dyDescent="0.3">
      <c r="A90" s="106"/>
      <c r="B90" s="85" t="s">
        <v>188</v>
      </c>
      <c r="C90" s="66" t="s">
        <v>3</v>
      </c>
      <c r="D90" s="63">
        <f t="shared" ref="D90" si="180">SUM(E90:G90)</f>
        <v>32000</v>
      </c>
      <c r="E90" s="63">
        <f t="shared" ref="E90" si="181">I90+M90+Q90+U90</f>
        <v>32000</v>
      </c>
      <c r="F90" s="63">
        <f t="shared" ref="F90" si="182">J90+N90+R90+V90</f>
        <v>0</v>
      </c>
      <c r="G90" s="63">
        <f t="shared" si="175"/>
        <v>0</v>
      </c>
      <c r="H90" s="63">
        <v>0</v>
      </c>
      <c r="I90" s="63">
        <v>0</v>
      </c>
      <c r="J90" s="63">
        <v>0</v>
      </c>
      <c r="K90" s="63">
        <v>0</v>
      </c>
      <c r="L90" s="70">
        <f>M90+N90+O90</f>
        <v>0</v>
      </c>
      <c r="M90" s="63">
        <v>0</v>
      </c>
      <c r="N90" s="63">
        <v>0</v>
      </c>
      <c r="O90" s="63">
        <v>0</v>
      </c>
      <c r="P90" s="70">
        <f>Q90+R90+S90</f>
        <v>0</v>
      </c>
      <c r="Q90" s="63">
        <v>0</v>
      </c>
      <c r="R90" s="63">
        <v>0</v>
      </c>
      <c r="S90" s="63">
        <v>0</v>
      </c>
      <c r="T90" s="70">
        <f>U90+V90+W90</f>
        <v>32000</v>
      </c>
      <c r="U90" s="63">
        <v>32000</v>
      </c>
      <c r="V90" s="63">
        <v>0</v>
      </c>
      <c r="W90" s="63">
        <v>0</v>
      </c>
      <c r="X90" s="70">
        <f t="shared" si="158"/>
        <v>0</v>
      </c>
      <c r="Y90" s="63">
        <v>0</v>
      </c>
      <c r="Z90" s="63">
        <v>0</v>
      </c>
      <c r="AA90" s="63">
        <v>0</v>
      </c>
      <c r="AB90" s="63"/>
      <c r="AC90" s="63"/>
      <c r="AD90" s="63"/>
      <c r="AE90" s="63"/>
      <c r="AF90" s="62">
        <f t="shared" si="169"/>
        <v>0</v>
      </c>
      <c r="AG90" s="62">
        <f t="shared" si="171"/>
        <v>0</v>
      </c>
      <c r="AH90" s="62"/>
      <c r="AI90" s="62"/>
    </row>
    <row r="91" spans="1:35" s="23" customFormat="1" ht="81" hidden="1" customHeight="1" x14ac:dyDescent="0.3">
      <c r="A91" s="56" t="s">
        <v>28</v>
      </c>
      <c r="B91" s="83" t="s">
        <v>46</v>
      </c>
      <c r="C91" s="67"/>
      <c r="D91" s="65">
        <f t="shared" ref="D91:AA91" si="183">SUM(D92:D93)</f>
        <v>5208323</v>
      </c>
      <c r="E91" s="65">
        <f t="shared" si="183"/>
        <v>1233100</v>
      </c>
      <c r="F91" s="65">
        <f t="shared" si="183"/>
        <v>3364700</v>
      </c>
      <c r="G91" s="65">
        <f t="shared" si="183"/>
        <v>610523</v>
      </c>
      <c r="H91" s="65">
        <f t="shared" si="183"/>
        <v>0</v>
      </c>
      <c r="I91" s="65">
        <f t="shared" si="183"/>
        <v>0</v>
      </c>
      <c r="J91" s="65">
        <f t="shared" si="183"/>
        <v>0</v>
      </c>
      <c r="K91" s="65">
        <f t="shared" si="183"/>
        <v>0</v>
      </c>
      <c r="L91" s="65">
        <f t="shared" si="183"/>
        <v>0</v>
      </c>
      <c r="M91" s="65">
        <f t="shared" si="183"/>
        <v>0</v>
      </c>
      <c r="N91" s="65">
        <f t="shared" si="183"/>
        <v>0</v>
      </c>
      <c r="O91" s="65">
        <f t="shared" si="183"/>
        <v>0</v>
      </c>
      <c r="P91" s="65">
        <f t="shared" si="183"/>
        <v>4019223</v>
      </c>
      <c r="Q91" s="65">
        <f t="shared" si="183"/>
        <v>1233100</v>
      </c>
      <c r="R91" s="65">
        <f t="shared" si="183"/>
        <v>2175600</v>
      </c>
      <c r="S91" s="65">
        <f t="shared" si="183"/>
        <v>610523</v>
      </c>
      <c r="T91" s="65">
        <f t="shared" si="183"/>
        <v>1189100</v>
      </c>
      <c r="U91" s="65">
        <f t="shared" si="183"/>
        <v>0</v>
      </c>
      <c r="V91" s="65">
        <f t="shared" si="183"/>
        <v>1189100</v>
      </c>
      <c r="W91" s="65">
        <f t="shared" si="183"/>
        <v>0</v>
      </c>
      <c r="X91" s="65">
        <f t="shared" si="183"/>
        <v>0</v>
      </c>
      <c r="Y91" s="65">
        <f t="shared" si="183"/>
        <v>0</v>
      </c>
      <c r="Z91" s="65">
        <f t="shared" si="183"/>
        <v>0</v>
      </c>
      <c r="AA91" s="65">
        <f t="shared" si="183"/>
        <v>0</v>
      </c>
      <c r="AB91" s="65"/>
      <c r="AC91" s="65"/>
      <c r="AD91" s="65"/>
      <c r="AE91" s="65"/>
      <c r="AF91" s="55">
        <f t="shared" si="169"/>
        <v>0</v>
      </c>
      <c r="AG91" s="55">
        <f t="shared" si="171"/>
        <v>0</v>
      </c>
      <c r="AH91" s="55">
        <f>Z91/F91*100</f>
        <v>0</v>
      </c>
      <c r="AI91" s="55">
        <f>AA91/G91*100</f>
        <v>0</v>
      </c>
    </row>
    <row r="92" spans="1:35" s="1" customFormat="1" ht="56.25" hidden="1" customHeight="1" x14ac:dyDescent="0.3">
      <c r="A92" s="95" t="s">
        <v>49</v>
      </c>
      <c r="B92" s="99" t="s">
        <v>25</v>
      </c>
      <c r="C92" s="66" t="s">
        <v>4</v>
      </c>
      <c r="D92" s="63">
        <f>SUM(E92:G92)</f>
        <v>2037423</v>
      </c>
      <c r="E92" s="63">
        <f>I92+M92+Q92+U92</f>
        <v>1233100</v>
      </c>
      <c r="F92" s="63">
        <f t="shared" ref="F92:F93" si="184">J92+N92+R92+V92</f>
        <v>193800</v>
      </c>
      <c r="G92" s="63">
        <f t="shared" ref="G92:G93" si="185">K92+O92+S92+W92</f>
        <v>610523</v>
      </c>
      <c r="H92" s="63">
        <f>I92+J92+K92</f>
        <v>0</v>
      </c>
      <c r="I92" s="63">
        <v>0</v>
      </c>
      <c r="J92" s="63">
        <v>0</v>
      </c>
      <c r="K92" s="63">
        <v>0</v>
      </c>
      <c r="L92" s="63">
        <f>M92+N92+O92</f>
        <v>0</v>
      </c>
      <c r="M92" s="63">
        <v>0</v>
      </c>
      <c r="N92" s="63">
        <v>0</v>
      </c>
      <c r="O92" s="63">
        <v>0</v>
      </c>
      <c r="P92" s="63">
        <f>Q92+R92+S92</f>
        <v>2037423</v>
      </c>
      <c r="Q92" s="63">
        <v>1233100</v>
      </c>
      <c r="R92" s="63">
        <v>193800</v>
      </c>
      <c r="S92" s="63">
        <v>610523</v>
      </c>
      <c r="T92" s="63">
        <f>U92+V92+W92</f>
        <v>0</v>
      </c>
      <c r="U92" s="63">
        <v>0</v>
      </c>
      <c r="V92" s="63">
        <v>0</v>
      </c>
      <c r="W92" s="63">
        <v>0</v>
      </c>
      <c r="X92" s="63">
        <f>SUM(Y92:AA92)</f>
        <v>0</v>
      </c>
      <c r="Y92" s="63">
        <v>0</v>
      </c>
      <c r="Z92" s="63">
        <v>0</v>
      </c>
      <c r="AA92" s="63">
        <v>0</v>
      </c>
      <c r="AB92" s="63"/>
      <c r="AC92" s="63"/>
      <c r="AD92" s="63"/>
      <c r="AE92" s="63"/>
      <c r="AF92" s="62">
        <f t="shared" si="169"/>
        <v>0</v>
      </c>
      <c r="AG92" s="62">
        <f t="shared" si="171"/>
        <v>0</v>
      </c>
      <c r="AH92" s="62">
        <f>Z92/F92*100</f>
        <v>0</v>
      </c>
      <c r="AI92" s="62">
        <f>AA92/G92*100</f>
        <v>0</v>
      </c>
    </row>
    <row r="93" spans="1:35" s="1" customFormat="1" ht="56.25" hidden="1" customHeight="1" x14ac:dyDescent="0.3">
      <c r="A93" s="101"/>
      <c r="B93" s="100"/>
      <c r="C93" s="66" t="s">
        <v>3</v>
      </c>
      <c r="D93" s="63">
        <f>SUM(E93:G93)</f>
        <v>3170900</v>
      </c>
      <c r="E93" s="63">
        <f t="shared" ref="E93" si="186">I93+M93+Q93+U93</f>
        <v>0</v>
      </c>
      <c r="F93" s="63">
        <f t="shared" si="184"/>
        <v>3170900</v>
      </c>
      <c r="G93" s="63">
        <f t="shared" si="185"/>
        <v>0</v>
      </c>
      <c r="H93" s="63">
        <f t="shared" ref="H93" si="187">I93+J93+K93</f>
        <v>0</v>
      </c>
      <c r="I93" s="63">
        <v>0</v>
      </c>
      <c r="J93" s="63">
        <v>0</v>
      </c>
      <c r="K93" s="63">
        <v>0</v>
      </c>
      <c r="L93" s="63">
        <f t="shared" ref="L93" si="188">M93+N93+O93</f>
        <v>0</v>
      </c>
      <c r="M93" s="63">
        <v>0</v>
      </c>
      <c r="N93" s="63">
        <v>0</v>
      </c>
      <c r="O93" s="63">
        <v>0</v>
      </c>
      <c r="P93" s="63">
        <f t="shared" ref="P93" si="189">Q93+R93+S93</f>
        <v>1981800</v>
      </c>
      <c r="Q93" s="63">
        <v>0</v>
      </c>
      <c r="R93" s="63">
        <f>1189100+792700</f>
        <v>1981800</v>
      </c>
      <c r="S93" s="63">
        <v>0</v>
      </c>
      <c r="T93" s="63">
        <f t="shared" ref="T93" si="190">U93+V93+W93</f>
        <v>1189100</v>
      </c>
      <c r="U93" s="63">
        <v>0</v>
      </c>
      <c r="V93" s="63">
        <v>1189100</v>
      </c>
      <c r="W93" s="63">
        <v>0</v>
      </c>
      <c r="X93" s="63">
        <f>SUM(Y93:AA93)</f>
        <v>0</v>
      </c>
      <c r="Y93" s="63">
        <v>0</v>
      </c>
      <c r="Z93" s="63">
        <v>0</v>
      </c>
      <c r="AA93" s="63">
        <v>0</v>
      </c>
      <c r="AB93" s="63"/>
      <c r="AC93" s="63"/>
      <c r="AD93" s="63"/>
      <c r="AE93" s="63"/>
      <c r="AF93" s="62"/>
      <c r="AG93" s="62"/>
      <c r="AH93" s="62"/>
      <c r="AI93" s="62"/>
    </row>
    <row r="94" spans="1:35" s="1" customFormat="1" ht="21.75" hidden="1" customHeight="1" x14ac:dyDescent="0.3">
      <c r="A94" s="103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</row>
    <row r="95" spans="1:35" s="1" customFormat="1" ht="122.25" hidden="1" customHeight="1" x14ac:dyDescent="0.3">
      <c r="A95" s="56" t="s">
        <v>67</v>
      </c>
      <c r="B95" s="98" t="s">
        <v>21</v>
      </c>
      <c r="C95" s="98"/>
      <c r="D95" s="65">
        <f>D96+D99</f>
        <v>13362053</v>
      </c>
      <c r="E95" s="65">
        <f t="shared" ref="E95:W95" si="191">E96+E99</f>
        <v>92000</v>
      </c>
      <c r="F95" s="65">
        <f t="shared" si="191"/>
        <v>0</v>
      </c>
      <c r="G95" s="65">
        <f t="shared" si="191"/>
        <v>13270053</v>
      </c>
      <c r="H95" s="65">
        <f t="shared" si="191"/>
        <v>518533</v>
      </c>
      <c r="I95" s="65">
        <f t="shared" si="191"/>
        <v>7000</v>
      </c>
      <c r="J95" s="65">
        <f t="shared" si="191"/>
        <v>0</v>
      </c>
      <c r="K95" s="65">
        <f t="shared" si="191"/>
        <v>511533</v>
      </c>
      <c r="L95" s="65">
        <f t="shared" si="191"/>
        <v>1713312</v>
      </c>
      <c r="M95" s="65">
        <f t="shared" si="191"/>
        <v>42500</v>
      </c>
      <c r="N95" s="65">
        <f t="shared" si="191"/>
        <v>0</v>
      </c>
      <c r="O95" s="65">
        <f t="shared" si="191"/>
        <v>1670812</v>
      </c>
      <c r="P95" s="65">
        <f t="shared" si="191"/>
        <v>8052641</v>
      </c>
      <c r="Q95" s="65">
        <f t="shared" si="191"/>
        <v>0</v>
      </c>
      <c r="R95" s="65">
        <f t="shared" si="191"/>
        <v>0</v>
      </c>
      <c r="S95" s="65">
        <f t="shared" si="191"/>
        <v>8052641</v>
      </c>
      <c r="T95" s="65">
        <f t="shared" si="191"/>
        <v>3077567</v>
      </c>
      <c r="U95" s="65">
        <f t="shared" si="191"/>
        <v>42500</v>
      </c>
      <c r="V95" s="65">
        <f t="shared" si="191"/>
        <v>0</v>
      </c>
      <c r="W95" s="65">
        <f t="shared" si="191"/>
        <v>3035067</v>
      </c>
      <c r="X95" s="65">
        <f>X96+X99</f>
        <v>106055.81</v>
      </c>
      <c r="Y95" s="65">
        <f t="shared" ref="Y95:AA95" si="192">Y96+Y99</f>
        <v>0</v>
      </c>
      <c r="Z95" s="65">
        <f>Z96+Z99</f>
        <v>0</v>
      </c>
      <c r="AA95" s="65">
        <f t="shared" si="192"/>
        <v>106055.81</v>
      </c>
      <c r="AB95" s="65"/>
      <c r="AC95" s="65"/>
      <c r="AD95" s="65"/>
      <c r="AE95" s="65"/>
      <c r="AF95" s="55">
        <f t="shared" ref="AF95:AG98" si="193">X95/D95*100</f>
        <v>0.79370894577352746</v>
      </c>
      <c r="AG95" s="55">
        <f t="shared" si="193"/>
        <v>0</v>
      </c>
      <c r="AH95" s="55"/>
      <c r="AI95" s="55">
        <f t="shared" ref="AI95:AI100" si="194">AA95/G95*100</f>
        <v>0.79921165348774414</v>
      </c>
    </row>
    <row r="96" spans="1:35" s="23" customFormat="1" ht="42.75" hidden="1" customHeight="1" x14ac:dyDescent="0.3">
      <c r="A96" s="56" t="s">
        <v>68</v>
      </c>
      <c r="B96" s="83" t="s">
        <v>47</v>
      </c>
      <c r="C96" s="67"/>
      <c r="D96" s="65">
        <f>SUM(D97:D98)</f>
        <v>4762053</v>
      </c>
      <c r="E96" s="65">
        <f t="shared" ref="E96:W96" si="195">SUM(E97:E98)</f>
        <v>92000</v>
      </c>
      <c r="F96" s="65">
        <f t="shared" si="195"/>
        <v>0</v>
      </c>
      <c r="G96" s="65">
        <f t="shared" si="195"/>
        <v>4670053</v>
      </c>
      <c r="H96" s="65">
        <f t="shared" si="195"/>
        <v>518533</v>
      </c>
      <c r="I96" s="65">
        <f t="shared" si="195"/>
        <v>7000</v>
      </c>
      <c r="J96" s="65">
        <f t="shared" si="195"/>
        <v>0</v>
      </c>
      <c r="K96" s="65">
        <f t="shared" si="195"/>
        <v>511533</v>
      </c>
      <c r="L96" s="65">
        <f t="shared" si="195"/>
        <v>1713312</v>
      </c>
      <c r="M96" s="65">
        <f t="shared" si="195"/>
        <v>42500</v>
      </c>
      <c r="N96" s="65">
        <f t="shared" si="195"/>
        <v>0</v>
      </c>
      <c r="O96" s="65">
        <f t="shared" si="195"/>
        <v>1670812</v>
      </c>
      <c r="P96" s="65">
        <f t="shared" si="195"/>
        <v>1452641</v>
      </c>
      <c r="Q96" s="65">
        <f t="shared" si="195"/>
        <v>0</v>
      </c>
      <c r="R96" s="65">
        <f t="shared" si="195"/>
        <v>0</v>
      </c>
      <c r="S96" s="65">
        <f t="shared" si="195"/>
        <v>1452641</v>
      </c>
      <c r="T96" s="65">
        <f t="shared" si="195"/>
        <v>1077567</v>
      </c>
      <c r="U96" s="65">
        <f t="shared" si="195"/>
        <v>42500</v>
      </c>
      <c r="V96" s="65">
        <f t="shared" si="195"/>
        <v>0</v>
      </c>
      <c r="W96" s="65">
        <f t="shared" si="195"/>
        <v>1035067</v>
      </c>
      <c r="X96" s="65">
        <f t="shared" ref="X96:AA96" si="196">SUM(X97:X98)</f>
        <v>106055.81</v>
      </c>
      <c r="Y96" s="65">
        <f t="shared" si="196"/>
        <v>0</v>
      </c>
      <c r="Z96" s="65">
        <f t="shared" si="196"/>
        <v>0</v>
      </c>
      <c r="AA96" s="65">
        <f t="shared" si="196"/>
        <v>106055.81</v>
      </c>
      <c r="AB96" s="65"/>
      <c r="AC96" s="65"/>
      <c r="AD96" s="65"/>
      <c r="AE96" s="65"/>
      <c r="AF96" s="55">
        <f t="shared" si="193"/>
        <v>2.2271026802935623</v>
      </c>
      <c r="AG96" s="55">
        <f t="shared" si="193"/>
        <v>0</v>
      </c>
      <c r="AH96" s="55"/>
      <c r="AI96" s="55">
        <f t="shared" si="194"/>
        <v>2.270976582064486</v>
      </c>
    </row>
    <row r="97" spans="1:35" s="1" customFormat="1" ht="48" hidden="1" customHeight="1" x14ac:dyDescent="0.3">
      <c r="A97" s="84" t="s">
        <v>208</v>
      </c>
      <c r="B97" s="85" t="s">
        <v>146</v>
      </c>
      <c r="C97" s="66" t="s">
        <v>22</v>
      </c>
      <c r="D97" s="63">
        <f>SUM(E97:G97)</f>
        <v>131500</v>
      </c>
      <c r="E97" s="70">
        <f t="shared" ref="E97:E98" si="197">I97+M97+Q97+U97</f>
        <v>92000</v>
      </c>
      <c r="F97" s="70">
        <f t="shared" ref="F97:F98" si="198">J97+N97+R97+V97</f>
        <v>0</v>
      </c>
      <c r="G97" s="70">
        <f t="shared" ref="G97:G98" si="199">K97+O97+S97+W97</f>
        <v>39500</v>
      </c>
      <c r="H97" s="63">
        <f>I97+J97+K97</f>
        <v>10000</v>
      </c>
      <c r="I97" s="63">
        <v>7000</v>
      </c>
      <c r="J97" s="63">
        <v>0</v>
      </c>
      <c r="K97" s="63">
        <v>3000</v>
      </c>
      <c r="L97" s="63">
        <f>M97+N97+O97</f>
        <v>60900</v>
      </c>
      <c r="M97" s="63">
        <v>42500</v>
      </c>
      <c r="N97" s="63">
        <v>0</v>
      </c>
      <c r="O97" s="63">
        <v>18400</v>
      </c>
      <c r="P97" s="63">
        <f>Q97+R97+S97</f>
        <v>0</v>
      </c>
      <c r="Q97" s="63">
        <v>0</v>
      </c>
      <c r="R97" s="63">
        <v>0</v>
      </c>
      <c r="S97" s="63">
        <v>0</v>
      </c>
      <c r="T97" s="63">
        <f>U97+V97+W97</f>
        <v>60600</v>
      </c>
      <c r="U97" s="63">
        <v>42500</v>
      </c>
      <c r="V97" s="63">
        <v>0</v>
      </c>
      <c r="W97" s="63">
        <v>18100</v>
      </c>
      <c r="X97" s="62">
        <f t="shared" ref="X97:X98" si="200">Y97+AA97</f>
        <v>0</v>
      </c>
      <c r="Y97" s="62">
        <v>0</v>
      </c>
      <c r="Z97" s="62">
        <v>0</v>
      </c>
      <c r="AA97" s="62">
        <v>0</v>
      </c>
      <c r="AB97" s="62"/>
      <c r="AC97" s="62"/>
      <c r="AD97" s="62"/>
      <c r="AE97" s="62"/>
      <c r="AF97" s="62">
        <f t="shared" si="193"/>
        <v>0</v>
      </c>
      <c r="AG97" s="62">
        <f t="shared" si="193"/>
        <v>0</v>
      </c>
      <c r="AH97" s="62"/>
      <c r="AI97" s="62">
        <f t="shared" si="194"/>
        <v>0</v>
      </c>
    </row>
    <row r="98" spans="1:35" s="1" customFormat="1" ht="61.5" hidden="1" customHeight="1" x14ac:dyDescent="0.3">
      <c r="A98" s="84" t="s">
        <v>69</v>
      </c>
      <c r="B98" s="85" t="s">
        <v>190</v>
      </c>
      <c r="C98" s="66" t="s">
        <v>3</v>
      </c>
      <c r="D98" s="63">
        <f>SUM(E98:G98)</f>
        <v>4630553</v>
      </c>
      <c r="E98" s="70">
        <f t="shared" si="197"/>
        <v>0</v>
      </c>
      <c r="F98" s="70">
        <f t="shared" si="198"/>
        <v>0</v>
      </c>
      <c r="G98" s="70">
        <f t="shared" si="199"/>
        <v>4630553</v>
      </c>
      <c r="H98" s="63">
        <f>I98+J98+K98</f>
        <v>508533</v>
      </c>
      <c r="I98" s="63">
        <v>0</v>
      </c>
      <c r="J98" s="63">
        <v>0</v>
      </c>
      <c r="K98" s="63">
        <v>508533</v>
      </c>
      <c r="L98" s="63">
        <f>M98+N98+O98</f>
        <v>1652412</v>
      </c>
      <c r="M98" s="63">
        <v>0</v>
      </c>
      <c r="N98" s="63">
        <v>0</v>
      </c>
      <c r="O98" s="63">
        <v>1652412</v>
      </c>
      <c r="P98" s="63">
        <f>Q98+R98+S98</f>
        <v>1452641</v>
      </c>
      <c r="Q98" s="63">
        <v>0</v>
      </c>
      <c r="R98" s="63">
        <v>0</v>
      </c>
      <c r="S98" s="63">
        <v>1452641</v>
      </c>
      <c r="T98" s="63">
        <f>U98+V98+W98</f>
        <v>1016967</v>
      </c>
      <c r="U98" s="63">
        <v>0</v>
      </c>
      <c r="V98" s="63">
        <v>0</v>
      </c>
      <c r="W98" s="63">
        <v>1016967</v>
      </c>
      <c r="X98" s="62">
        <f t="shared" si="200"/>
        <v>106055.81</v>
      </c>
      <c r="Y98" s="62">
        <v>0</v>
      </c>
      <c r="Z98" s="62">
        <v>0</v>
      </c>
      <c r="AA98" s="62">
        <v>106055.81</v>
      </c>
      <c r="AB98" s="62"/>
      <c r="AC98" s="62"/>
      <c r="AD98" s="62"/>
      <c r="AE98" s="62"/>
      <c r="AF98" s="62">
        <f t="shared" si="193"/>
        <v>2.2903486905343704</v>
      </c>
      <c r="AG98" s="62" t="e">
        <f t="shared" si="193"/>
        <v>#DIV/0!</v>
      </c>
      <c r="AH98" s="62"/>
      <c r="AI98" s="62">
        <f t="shared" si="194"/>
        <v>2.2903486905343704</v>
      </c>
    </row>
    <row r="99" spans="1:35" s="1" customFormat="1" ht="46.5" hidden="1" customHeight="1" x14ac:dyDescent="0.3">
      <c r="A99" s="56" t="s">
        <v>227</v>
      </c>
      <c r="B99" s="83" t="s">
        <v>228</v>
      </c>
      <c r="C99" s="66"/>
      <c r="D99" s="57">
        <f>D100</f>
        <v>8600000</v>
      </c>
      <c r="E99" s="57">
        <f t="shared" ref="E99:AA99" si="201">E100</f>
        <v>0</v>
      </c>
      <c r="F99" s="57">
        <f t="shared" si="201"/>
        <v>0</v>
      </c>
      <c r="G99" s="57">
        <f t="shared" si="201"/>
        <v>8600000</v>
      </c>
      <c r="H99" s="57">
        <f t="shared" si="201"/>
        <v>0</v>
      </c>
      <c r="I99" s="57">
        <f t="shared" si="201"/>
        <v>0</v>
      </c>
      <c r="J99" s="57">
        <f t="shared" si="201"/>
        <v>0</v>
      </c>
      <c r="K99" s="57">
        <f t="shared" si="201"/>
        <v>0</v>
      </c>
      <c r="L99" s="57">
        <f t="shared" si="201"/>
        <v>0</v>
      </c>
      <c r="M99" s="57">
        <f t="shared" si="201"/>
        <v>0</v>
      </c>
      <c r="N99" s="57">
        <f t="shared" si="201"/>
        <v>0</v>
      </c>
      <c r="O99" s="57">
        <f t="shared" si="201"/>
        <v>0</v>
      </c>
      <c r="P99" s="57">
        <f t="shared" si="201"/>
        <v>6600000</v>
      </c>
      <c r="Q99" s="57">
        <f t="shared" si="201"/>
        <v>0</v>
      </c>
      <c r="R99" s="57">
        <f t="shared" si="201"/>
        <v>0</v>
      </c>
      <c r="S99" s="57">
        <f t="shared" si="201"/>
        <v>6600000</v>
      </c>
      <c r="T99" s="57">
        <f t="shared" si="201"/>
        <v>2000000</v>
      </c>
      <c r="U99" s="57">
        <f t="shared" si="201"/>
        <v>0</v>
      </c>
      <c r="V99" s="57">
        <f t="shared" si="201"/>
        <v>0</v>
      </c>
      <c r="W99" s="57">
        <f t="shared" si="201"/>
        <v>2000000</v>
      </c>
      <c r="X99" s="57">
        <f t="shared" si="201"/>
        <v>0</v>
      </c>
      <c r="Y99" s="57">
        <f t="shared" si="201"/>
        <v>0</v>
      </c>
      <c r="Z99" s="57">
        <f t="shared" si="201"/>
        <v>0</v>
      </c>
      <c r="AA99" s="57">
        <f t="shared" si="201"/>
        <v>0</v>
      </c>
      <c r="AB99" s="57"/>
      <c r="AC99" s="57"/>
      <c r="AD99" s="57"/>
      <c r="AE99" s="57"/>
      <c r="AF99" s="55">
        <f t="shared" ref="AF99:AF100" si="202">X99/D99*100</f>
        <v>0</v>
      </c>
      <c r="AG99" s="55"/>
      <c r="AH99" s="55"/>
      <c r="AI99" s="55">
        <f t="shared" si="194"/>
        <v>0</v>
      </c>
    </row>
    <row r="100" spans="1:35" s="1" customFormat="1" ht="80.25" hidden="1" customHeight="1" x14ac:dyDescent="0.3">
      <c r="A100" s="84" t="s">
        <v>230</v>
      </c>
      <c r="B100" s="85" t="s">
        <v>229</v>
      </c>
      <c r="C100" s="66" t="s">
        <v>3</v>
      </c>
      <c r="D100" s="63">
        <f>E100+F100+G100</f>
        <v>8600000</v>
      </c>
      <c r="E100" s="63">
        <v>0</v>
      </c>
      <c r="F100" s="63">
        <v>0</v>
      </c>
      <c r="G100" s="70">
        <f>K100+O100+S100+W100</f>
        <v>8600000</v>
      </c>
      <c r="H100" s="70">
        <f t="shared" ref="H100" si="203">I100+J100+K100</f>
        <v>0</v>
      </c>
      <c r="I100" s="63">
        <v>0</v>
      </c>
      <c r="J100" s="63">
        <v>0</v>
      </c>
      <c r="K100" s="63">
        <v>0</v>
      </c>
      <c r="L100" s="70">
        <f t="shared" ref="L100" si="204">M100+N100+O100</f>
        <v>0</v>
      </c>
      <c r="M100" s="63">
        <v>0</v>
      </c>
      <c r="N100" s="63">
        <v>0</v>
      </c>
      <c r="O100" s="63">
        <v>0</v>
      </c>
      <c r="P100" s="70">
        <f>Q100+R100+S100</f>
        <v>6600000</v>
      </c>
      <c r="Q100" s="63">
        <v>0</v>
      </c>
      <c r="R100" s="63">
        <v>0</v>
      </c>
      <c r="S100" s="63">
        <v>6600000</v>
      </c>
      <c r="T100" s="70">
        <f>U100+V100+W100</f>
        <v>2000000</v>
      </c>
      <c r="U100" s="63">
        <v>0</v>
      </c>
      <c r="V100" s="63">
        <v>0</v>
      </c>
      <c r="W100" s="63">
        <v>2000000</v>
      </c>
      <c r="X100" s="63">
        <f>Y100+Z100+AA100</f>
        <v>0</v>
      </c>
      <c r="Y100" s="62">
        <v>0</v>
      </c>
      <c r="Z100" s="62">
        <v>0</v>
      </c>
      <c r="AA100" s="62">
        <v>0</v>
      </c>
      <c r="AB100" s="62"/>
      <c r="AC100" s="62"/>
      <c r="AD100" s="62"/>
      <c r="AE100" s="62"/>
      <c r="AF100" s="62">
        <f t="shared" si="202"/>
        <v>0</v>
      </c>
      <c r="AG100" s="62"/>
      <c r="AH100" s="62"/>
      <c r="AI100" s="62">
        <f t="shared" si="194"/>
        <v>0</v>
      </c>
    </row>
    <row r="101" spans="1:35" s="1" customFormat="1" ht="80.25" hidden="1" customHeight="1" x14ac:dyDescent="0.3">
      <c r="A101" s="84" t="s">
        <v>204</v>
      </c>
      <c r="B101" s="88" t="s">
        <v>200</v>
      </c>
      <c r="C101" s="61" t="s">
        <v>22</v>
      </c>
      <c r="D101" s="63">
        <f t="shared" ref="D101:D102" si="205">SUM(E101:G101)</f>
        <v>97400</v>
      </c>
      <c r="E101" s="63">
        <f t="shared" ref="E101:E102" si="206">I101+M101+Q101+U101</f>
        <v>0</v>
      </c>
      <c r="F101" s="63">
        <f t="shared" ref="F101" si="207">J101+N101+R101+V101</f>
        <v>97400</v>
      </c>
      <c r="G101" s="63">
        <f t="shared" ref="G101" si="208">K101+O101+S101+W101</f>
        <v>0</v>
      </c>
      <c r="H101" s="63">
        <f t="shared" ref="H101:H102" si="209">I101++J101+K101</f>
        <v>0</v>
      </c>
      <c r="I101" s="63">
        <v>0</v>
      </c>
      <c r="J101" s="63">
        <v>0</v>
      </c>
      <c r="K101" s="63">
        <v>0</v>
      </c>
      <c r="L101" s="63">
        <f t="shared" ref="L101:L102" si="210">M101++N101+O101</f>
        <v>0</v>
      </c>
      <c r="M101" s="63">
        <v>0</v>
      </c>
      <c r="N101" s="63">
        <v>0</v>
      </c>
      <c r="O101" s="63">
        <v>0</v>
      </c>
      <c r="P101" s="63">
        <f t="shared" ref="P101:P102" si="211">Q101++R101+S101</f>
        <v>0</v>
      </c>
      <c r="Q101" s="63">
        <v>0</v>
      </c>
      <c r="R101" s="63">
        <v>0</v>
      </c>
      <c r="S101" s="63">
        <v>0</v>
      </c>
      <c r="T101" s="63">
        <f t="shared" ref="T101:T102" si="212">U101++V101+W101</f>
        <v>97400</v>
      </c>
      <c r="U101" s="63">
        <v>0</v>
      </c>
      <c r="V101" s="63">
        <v>97400</v>
      </c>
      <c r="W101" s="63">
        <v>0</v>
      </c>
      <c r="X101" s="63">
        <f t="shared" ref="X101:X102" si="213">SUM(Y101:AA101)</f>
        <v>0</v>
      </c>
      <c r="Y101" s="63">
        <v>0</v>
      </c>
      <c r="Z101" s="63">
        <v>0</v>
      </c>
      <c r="AA101" s="63">
        <v>0</v>
      </c>
      <c r="AB101" s="63"/>
      <c r="AC101" s="63"/>
      <c r="AD101" s="63"/>
      <c r="AE101" s="63"/>
      <c r="AF101" s="62">
        <f t="shared" ref="AF101:AF107" si="214">X101/D101*100</f>
        <v>0</v>
      </c>
      <c r="AG101" s="62"/>
      <c r="AH101" s="62">
        <f>Z101/F101*100</f>
        <v>0</v>
      </c>
      <c r="AI101" s="62"/>
    </row>
    <row r="102" spans="1:35" s="1" customFormat="1" ht="63" hidden="1" customHeight="1" x14ac:dyDescent="0.3">
      <c r="A102" s="84" t="s">
        <v>149</v>
      </c>
      <c r="B102" s="88" t="s">
        <v>148</v>
      </c>
      <c r="C102" s="61" t="s">
        <v>22</v>
      </c>
      <c r="D102" s="63">
        <f t="shared" si="205"/>
        <v>28320000</v>
      </c>
      <c r="E102" s="63">
        <f t="shared" si="206"/>
        <v>28320000</v>
      </c>
      <c r="F102" s="63">
        <f t="shared" ref="F102" si="215">J102+N102+R102+V102</f>
        <v>0</v>
      </c>
      <c r="G102" s="63">
        <f t="shared" ref="G102" si="216">K102+O102+S102+W102</f>
        <v>0</v>
      </c>
      <c r="H102" s="63">
        <f t="shared" si="209"/>
        <v>5943000</v>
      </c>
      <c r="I102" s="63">
        <v>5943000</v>
      </c>
      <c r="J102" s="63">
        <v>0</v>
      </c>
      <c r="K102" s="63">
        <v>0</v>
      </c>
      <c r="L102" s="63">
        <f t="shared" si="210"/>
        <v>5963000</v>
      </c>
      <c r="M102" s="63">
        <v>5963000</v>
      </c>
      <c r="N102" s="63">
        <v>0</v>
      </c>
      <c r="O102" s="63">
        <v>0</v>
      </c>
      <c r="P102" s="63">
        <f t="shared" si="211"/>
        <v>8773000</v>
      </c>
      <c r="Q102" s="63">
        <v>8773000</v>
      </c>
      <c r="R102" s="63">
        <v>0</v>
      </c>
      <c r="S102" s="63">
        <v>0</v>
      </c>
      <c r="T102" s="63">
        <f t="shared" si="212"/>
        <v>7641000</v>
      </c>
      <c r="U102" s="63">
        <v>7641000</v>
      </c>
      <c r="V102" s="63">
        <v>0</v>
      </c>
      <c r="W102" s="63">
        <v>0</v>
      </c>
      <c r="X102" s="63">
        <f t="shared" si="213"/>
        <v>0</v>
      </c>
      <c r="Y102" s="63">
        <v>0</v>
      </c>
      <c r="Z102" s="63">
        <v>0</v>
      </c>
      <c r="AA102" s="63">
        <v>0</v>
      </c>
      <c r="AB102" s="63"/>
      <c r="AC102" s="63"/>
      <c r="AD102" s="63"/>
      <c r="AE102" s="63"/>
      <c r="AF102" s="62">
        <f t="shared" si="214"/>
        <v>0</v>
      </c>
      <c r="AG102" s="62">
        <f>Y102/E102*100</f>
        <v>0</v>
      </c>
      <c r="AH102" s="62"/>
      <c r="AI102" s="62"/>
    </row>
    <row r="103" spans="1:35" s="23" customFormat="1" ht="42" hidden="1" customHeight="1" x14ac:dyDescent="0.3">
      <c r="A103" s="56" t="s">
        <v>151</v>
      </c>
      <c r="B103" s="87" t="s">
        <v>48</v>
      </c>
      <c r="C103" s="59"/>
      <c r="D103" s="57">
        <f>SUM(D104:D104)</f>
        <v>2497855</v>
      </c>
      <c r="E103" s="57">
        <f t="shared" ref="E103:AA103" si="217">SUM(E104:E104)</f>
        <v>0</v>
      </c>
      <c r="F103" s="57">
        <f t="shared" si="217"/>
        <v>0</v>
      </c>
      <c r="G103" s="57">
        <f t="shared" si="217"/>
        <v>2497855</v>
      </c>
      <c r="H103" s="57">
        <f t="shared" si="217"/>
        <v>0</v>
      </c>
      <c r="I103" s="57">
        <f t="shared" si="217"/>
        <v>0</v>
      </c>
      <c r="J103" s="57">
        <f t="shared" si="217"/>
        <v>0</v>
      </c>
      <c r="K103" s="57">
        <f t="shared" si="217"/>
        <v>0</v>
      </c>
      <c r="L103" s="57">
        <f t="shared" si="217"/>
        <v>510815</v>
      </c>
      <c r="M103" s="57">
        <f t="shared" si="217"/>
        <v>0</v>
      </c>
      <c r="N103" s="57">
        <f t="shared" si="217"/>
        <v>0</v>
      </c>
      <c r="O103" s="57">
        <f t="shared" si="217"/>
        <v>510815</v>
      </c>
      <c r="P103" s="57">
        <f t="shared" si="217"/>
        <v>1887040</v>
      </c>
      <c r="Q103" s="57">
        <f t="shared" si="217"/>
        <v>0</v>
      </c>
      <c r="R103" s="57">
        <f t="shared" si="217"/>
        <v>0</v>
      </c>
      <c r="S103" s="57">
        <f t="shared" si="217"/>
        <v>1887040</v>
      </c>
      <c r="T103" s="57">
        <f t="shared" si="217"/>
        <v>100000</v>
      </c>
      <c r="U103" s="57">
        <f t="shared" si="217"/>
        <v>0</v>
      </c>
      <c r="V103" s="57">
        <f t="shared" si="217"/>
        <v>0</v>
      </c>
      <c r="W103" s="57">
        <f t="shared" si="217"/>
        <v>100000</v>
      </c>
      <c r="X103" s="57">
        <f t="shared" si="217"/>
        <v>0</v>
      </c>
      <c r="Y103" s="57">
        <f t="shared" si="217"/>
        <v>0</v>
      </c>
      <c r="Z103" s="57">
        <f t="shared" si="217"/>
        <v>0</v>
      </c>
      <c r="AA103" s="57">
        <f t="shared" si="217"/>
        <v>0</v>
      </c>
      <c r="AB103" s="57"/>
      <c r="AC103" s="57"/>
      <c r="AD103" s="57"/>
      <c r="AE103" s="57"/>
      <c r="AF103" s="55">
        <f t="shared" si="214"/>
        <v>0</v>
      </c>
      <c r="AG103" s="55"/>
      <c r="AH103" s="55"/>
      <c r="AI103" s="55">
        <f>AA103/G103*100</f>
        <v>0</v>
      </c>
    </row>
    <row r="104" spans="1:35" s="1" customFormat="1" ht="62.25" hidden="1" customHeight="1" x14ac:dyDescent="0.3">
      <c r="A104" s="84" t="s">
        <v>154</v>
      </c>
      <c r="B104" s="88" t="s">
        <v>150</v>
      </c>
      <c r="C104" s="61" t="s">
        <v>22</v>
      </c>
      <c r="D104" s="63">
        <f>SUM(E104:G104)</f>
        <v>2497855</v>
      </c>
      <c r="E104" s="63">
        <f t="shared" ref="E104" si="218">I104+M104+Q104+U104</f>
        <v>0</v>
      </c>
      <c r="F104" s="63">
        <f t="shared" ref="F104" si="219">J104+N104+R104+V104</f>
        <v>0</v>
      </c>
      <c r="G104" s="63">
        <f t="shared" ref="G104" si="220">K104+O104+S104+W104</f>
        <v>2497855</v>
      </c>
      <c r="H104" s="63">
        <f>I104++J104+K104</f>
        <v>0</v>
      </c>
      <c r="I104" s="63">
        <v>0</v>
      </c>
      <c r="J104" s="63">
        <v>0</v>
      </c>
      <c r="K104" s="63">
        <v>0</v>
      </c>
      <c r="L104" s="63">
        <f>M104++N104+O104</f>
        <v>510815</v>
      </c>
      <c r="M104" s="63">
        <v>0</v>
      </c>
      <c r="N104" s="63">
        <v>0</v>
      </c>
      <c r="O104" s="63">
        <v>510815</v>
      </c>
      <c r="P104" s="63">
        <f>Q104++R104+S104</f>
        <v>1887040</v>
      </c>
      <c r="Q104" s="63">
        <v>0</v>
      </c>
      <c r="R104" s="63">
        <v>0</v>
      </c>
      <c r="S104" s="63">
        <v>1887040</v>
      </c>
      <c r="T104" s="63">
        <f>U104++V104+W104</f>
        <v>100000</v>
      </c>
      <c r="U104" s="63">
        <v>0</v>
      </c>
      <c r="V104" s="63">
        <v>0</v>
      </c>
      <c r="W104" s="63">
        <v>100000</v>
      </c>
      <c r="X104" s="63">
        <f>Y104+AA104</f>
        <v>0</v>
      </c>
      <c r="Y104" s="63">
        <v>0</v>
      </c>
      <c r="Z104" s="63">
        <v>0</v>
      </c>
      <c r="AA104" s="63">
        <v>0</v>
      </c>
      <c r="AB104" s="63"/>
      <c r="AC104" s="63"/>
      <c r="AD104" s="63"/>
      <c r="AE104" s="63"/>
      <c r="AF104" s="62">
        <f t="shared" si="214"/>
        <v>0</v>
      </c>
      <c r="AG104" s="62"/>
      <c r="AH104" s="62"/>
      <c r="AI104" s="62">
        <f>AA104/G104*100</f>
        <v>0</v>
      </c>
    </row>
    <row r="105" spans="1:35" s="1" customFormat="1" ht="96.75" hidden="1" customHeight="1" x14ac:dyDescent="0.3">
      <c r="A105" s="56" t="s">
        <v>172</v>
      </c>
      <c r="B105" s="87" t="s">
        <v>152</v>
      </c>
      <c r="C105" s="59"/>
      <c r="D105" s="75">
        <f>SUM(D106:D107)</f>
        <v>44191000</v>
      </c>
      <c r="E105" s="75">
        <f t="shared" ref="E105:AA105" si="221">SUM(E106:E107)</f>
        <v>0</v>
      </c>
      <c r="F105" s="75">
        <f t="shared" si="221"/>
        <v>0</v>
      </c>
      <c r="G105" s="75">
        <f t="shared" si="221"/>
        <v>44191000</v>
      </c>
      <c r="H105" s="75">
        <f t="shared" si="221"/>
        <v>7672270</v>
      </c>
      <c r="I105" s="75">
        <f t="shared" si="221"/>
        <v>0</v>
      </c>
      <c r="J105" s="75">
        <f t="shared" si="221"/>
        <v>0</v>
      </c>
      <c r="K105" s="75">
        <f t="shared" si="221"/>
        <v>7672270</v>
      </c>
      <c r="L105" s="75">
        <f t="shared" si="221"/>
        <v>12674210</v>
      </c>
      <c r="M105" s="75">
        <f t="shared" si="221"/>
        <v>0</v>
      </c>
      <c r="N105" s="75">
        <f t="shared" si="221"/>
        <v>0</v>
      </c>
      <c r="O105" s="75">
        <f t="shared" si="221"/>
        <v>12674210</v>
      </c>
      <c r="P105" s="75">
        <f t="shared" si="221"/>
        <v>12978160</v>
      </c>
      <c r="Q105" s="75">
        <f t="shared" si="221"/>
        <v>0</v>
      </c>
      <c r="R105" s="75">
        <f t="shared" si="221"/>
        <v>0</v>
      </c>
      <c r="S105" s="75">
        <f t="shared" si="221"/>
        <v>12978160</v>
      </c>
      <c r="T105" s="75">
        <f t="shared" si="221"/>
        <v>10866360</v>
      </c>
      <c r="U105" s="75">
        <f t="shared" si="221"/>
        <v>0</v>
      </c>
      <c r="V105" s="75">
        <f t="shared" si="221"/>
        <v>0</v>
      </c>
      <c r="W105" s="75">
        <f t="shared" si="221"/>
        <v>10866360</v>
      </c>
      <c r="X105" s="75">
        <f t="shared" si="221"/>
        <v>3436036.69</v>
      </c>
      <c r="Y105" s="75">
        <f t="shared" si="221"/>
        <v>0</v>
      </c>
      <c r="Z105" s="75">
        <f t="shared" si="221"/>
        <v>0</v>
      </c>
      <c r="AA105" s="75">
        <f t="shared" si="221"/>
        <v>3436036.69</v>
      </c>
      <c r="AB105" s="75"/>
      <c r="AC105" s="75"/>
      <c r="AD105" s="75"/>
      <c r="AE105" s="75"/>
      <c r="AF105" s="55">
        <f t="shared" si="214"/>
        <v>7.7754218958611485</v>
      </c>
      <c r="AG105" s="55"/>
      <c r="AH105" s="55"/>
      <c r="AI105" s="55">
        <f>AA105/G105*100</f>
        <v>7.7754218958611485</v>
      </c>
    </row>
    <row r="106" spans="1:35" s="1" customFormat="1" ht="50.25" hidden="1" customHeight="1" x14ac:dyDescent="0.3">
      <c r="A106" s="95" t="s">
        <v>173</v>
      </c>
      <c r="B106" s="111" t="s">
        <v>153</v>
      </c>
      <c r="C106" s="61" t="s">
        <v>22</v>
      </c>
      <c r="D106" s="63">
        <f>SUM(E106:G106)</f>
        <v>22788400</v>
      </c>
      <c r="E106" s="63">
        <f t="shared" ref="E106:E107" si="222">I106+M106+Q106+U106</f>
        <v>0</v>
      </c>
      <c r="F106" s="63">
        <f t="shared" ref="F106:F107" si="223">J106+N106+R106+V106</f>
        <v>0</v>
      </c>
      <c r="G106" s="63">
        <f t="shared" ref="G106:G107" si="224">K106+O106+S106+W106</f>
        <v>22788400</v>
      </c>
      <c r="H106" s="63">
        <f t="shared" ref="H106:H107" si="225">I106++J106+K106</f>
        <v>3282400</v>
      </c>
      <c r="I106" s="63">
        <v>0</v>
      </c>
      <c r="J106" s="63">
        <v>0</v>
      </c>
      <c r="K106" s="63">
        <v>3282400</v>
      </c>
      <c r="L106" s="63">
        <f t="shared" ref="L106:L107" si="226">M106++N106+O106</f>
        <v>6793300</v>
      </c>
      <c r="M106" s="63">
        <v>0</v>
      </c>
      <c r="N106" s="63">
        <v>0</v>
      </c>
      <c r="O106" s="63">
        <v>6793300</v>
      </c>
      <c r="P106" s="63">
        <f t="shared" ref="P106:P107" si="227">Q106++R106+S106</f>
        <v>7164350</v>
      </c>
      <c r="Q106" s="63">
        <v>0</v>
      </c>
      <c r="R106" s="63">
        <v>0</v>
      </c>
      <c r="S106" s="63">
        <v>7164350</v>
      </c>
      <c r="T106" s="63">
        <f t="shared" ref="T106:T107" si="228">U106++V106+W106</f>
        <v>5548350</v>
      </c>
      <c r="U106" s="63">
        <v>0</v>
      </c>
      <c r="V106" s="63">
        <v>0</v>
      </c>
      <c r="W106" s="63">
        <v>5548350</v>
      </c>
      <c r="X106" s="63">
        <f>SUM(Y106:AA106)</f>
        <v>1772375.5</v>
      </c>
      <c r="Y106" s="63">
        <v>0</v>
      </c>
      <c r="Z106" s="63">
        <v>0</v>
      </c>
      <c r="AA106" s="63">
        <v>1772375.5</v>
      </c>
      <c r="AB106" s="63"/>
      <c r="AC106" s="63"/>
      <c r="AD106" s="63"/>
      <c r="AE106" s="63"/>
      <c r="AF106" s="62">
        <f t="shared" si="214"/>
        <v>7.7775337452388058</v>
      </c>
      <c r="AG106" s="62"/>
      <c r="AH106" s="62"/>
      <c r="AI106" s="62">
        <f>AA106/G106*100</f>
        <v>7.7775337452388058</v>
      </c>
    </row>
    <row r="107" spans="1:35" s="1" customFormat="1" ht="51.75" hidden="1" customHeight="1" x14ac:dyDescent="0.3">
      <c r="A107" s="110"/>
      <c r="B107" s="112"/>
      <c r="C107" s="61" t="s">
        <v>193</v>
      </c>
      <c r="D107" s="63">
        <f>SUM(E107:G107)</f>
        <v>21402600</v>
      </c>
      <c r="E107" s="63">
        <f t="shared" si="222"/>
        <v>0</v>
      </c>
      <c r="F107" s="63">
        <f t="shared" si="223"/>
        <v>0</v>
      </c>
      <c r="G107" s="63">
        <f t="shared" si="224"/>
        <v>21402600</v>
      </c>
      <c r="H107" s="63">
        <f t="shared" si="225"/>
        <v>4389870</v>
      </c>
      <c r="I107" s="63">
        <v>0</v>
      </c>
      <c r="J107" s="63">
        <v>0</v>
      </c>
      <c r="K107" s="63">
        <v>4389870</v>
      </c>
      <c r="L107" s="63">
        <f t="shared" si="226"/>
        <v>5880910</v>
      </c>
      <c r="M107" s="63">
        <v>0</v>
      </c>
      <c r="N107" s="63">
        <v>0</v>
      </c>
      <c r="O107" s="63">
        <v>5880910</v>
      </c>
      <c r="P107" s="63">
        <f t="shared" si="227"/>
        <v>5813810</v>
      </c>
      <c r="Q107" s="63">
        <v>0</v>
      </c>
      <c r="R107" s="63">
        <v>0</v>
      </c>
      <c r="S107" s="63">
        <v>5813810</v>
      </c>
      <c r="T107" s="63">
        <f t="shared" si="228"/>
        <v>5318010</v>
      </c>
      <c r="U107" s="63">
        <v>0</v>
      </c>
      <c r="V107" s="63">
        <v>0</v>
      </c>
      <c r="W107" s="63">
        <v>5318010</v>
      </c>
      <c r="X107" s="63">
        <f>SUM(Y107:AA107)</f>
        <v>1663661.19</v>
      </c>
      <c r="Y107" s="63">
        <v>0</v>
      </c>
      <c r="Z107" s="63">
        <v>0</v>
      </c>
      <c r="AA107" s="63">
        <v>1663661.19</v>
      </c>
      <c r="AB107" s="63"/>
      <c r="AC107" s="63"/>
      <c r="AD107" s="63"/>
      <c r="AE107" s="63"/>
      <c r="AF107" s="62">
        <f t="shared" si="214"/>
        <v>7.7731733060469281</v>
      </c>
      <c r="AG107" s="62"/>
      <c r="AH107" s="62"/>
      <c r="AI107" s="62">
        <f>AA107/G107*100</f>
        <v>7.7731733060469281</v>
      </c>
    </row>
    <row r="108" spans="1:35" ht="33.75" hidden="1" customHeight="1" x14ac:dyDescent="0.3">
      <c r="A108" s="103" t="s">
        <v>156</v>
      </c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</row>
    <row r="109" spans="1:35" ht="63.75" hidden="1" customHeight="1" x14ac:dyDescent="0.3">
      <c r="A109" s="56" t="s">
        <v>75</v>
      </c>
      <c r="B109" s="113" t="s">
        <v>155</v>
      </c>
      <c r="C109" s="114"/>
      <c r="D109" s="57">
        <f>D110+D112</f>
        <v>99232800</v>
      </c>
      <c r="E109" s="57">
        <f t="shared" ref="E109:AA109" si="229">E110+E112</f>
        <v>99232800</v>
      </c>
      <c r="F109" s="57">
        <f t="shared" si="229"/>
        <v>0</v>
      </c>
      <c r="G109" s="57">
        <f t="shared" si="229"/>
        <v>0</v>
      </c>
      <c r="H109" s="57">
        <f t="shared" si="229"/>
        <v>16509620</v>
      </c>
      <c r="I109" s="57">
        <f t="shared" si="229"/>
        <v>16509620</v>
      </c>
      <c r="J109" s="57">
        <f t="shared" si="229"/>
        <v>0</v>
      </c>
      <c r="K109" s="57">
        <f t="shared" si="229"/>
        <v>0</v>
      </c>
      <c r="L109" s="57">
        <f t="shared" si="229"/>
        <v>13426650</v>
      </c>
      <c r="M109" s="57">
        <f t="shared" si="229"/>
        <v>13426650</v>
      </c>
      <c r="N109" s="57">
        <f t="shared" si="229"/>
        <v>0</v>
      </c>
      <c r="O109" s="57">
        <f t="shared" si="229"/>
        <v>0</v>
      </c>
      <c r="P109" s="57">
        <f t="shared" si="229"/>
        <v>55670950</v>
      </c>
      <c r="Q109" s="57">
        <f t="shared" si="229"/>
        <v>55670950</v>
      </c>
      <c r="R109" s="57">
        <f t="shared" si="229"/>
        <v>0</v>
      </c>
      <c r="S109" s="57">
        <f t="shared" si="229"/>
        <v>0</v>
      </c>
      <c r="T109" s="57">
        <f t="shared" si="229"/>
        <v>14108580</v>
      </c>
      <c r="U109" s="57">
        <f t="shared" si="229"/>
        <v>14108580</v>
      </c>
      <c r="V109" s="57">
        <f t="shared" si="229"/>
        <v>0</v>
      </c>
      <c r="W109" s="57">
        <f t="shared" si="229"/>
        <v>0</v>
      </c>
      <c r="X109" s="57">
        <f t="shared" si="229"/>
        <v>13104261.48</v>
      </c>
      <c r="Y109" s="57">
        <f t="shared" si="229"/>
        <v>13104261.48</v>
      </c>
      <c r="Z109" s="57">
        <f t="shared" si="229"/>
        <v>0</v>
      </c>
      <c r="AA109" s="57">
        <f t="shared" si="229"/>
        <v>0</v>
      </c>
      <c r="AB109" s="57"/>
      <c r="AC109" s="57"/>
      <c r="AD109" s="57"/>
      <c r="AE109" s="57"/>
      <c r="AF109" s="55">
        <f t="shared" ref="AF109:AG114" si="230">X109/D109*100</f>
        <v>13.205574648704864</v>
      </c>
      <c r="AG109" s="55">
        <f t="shared" si="230"/>
        <v>13.205574648704864</v>
      </c>
      <c r="AH109" s="62"/>
      <c r="AI109" s="62"/>
    </row>
    <row r="110" spans="1:35" ht="56.25" hidden="1" x14ac:dyDescent="0.3">
      <c r="A110" s="56" t="s">
        <v>76</v>
      </c>
      <c r="B110" s="76" t="s">
        <v>157</v>
      </c>
      <c r="C110" s="59"/>
      <c r="D110" s="57">
        <f>D111</f>
        <v>32088300</v>
      </c>
      <c r="E110" s="57">
        <f t="shared" ref="E110:AA110" si="231">E111</f>
        <v>32088300</v>
      </c>
      <c r="F110" s="57">
        <f t="shared" si="231"/>
        <v>0</v>
      </c>
      <c r="G110" s="57">
        <f t="shared" si="231"/>
        <v>0</v>
      </c>
      <c r="H110" s="57">
        <f t="shared" si="231"/>
        <v>10456820</v>
      </c>
      <c r="I110" s="57">
        <f t="shared" si="231"/>
        <v>10456820</v>
      </c>
      <c r="J110" s="57">
        <f t="shared" si="231"/>
        <v>0</v>
      </c>
      <c r="K110" s="57">
        <f t="shared" si="231"/>
        <v>0</v>
      </c>
      <c r="L110" s="57">
        <f t="shared" si="231"/>
        <v>7816650</v>
      </c>
      <c r="M110" s="57">
        <f t="shared" si="231"/>
        <v>7816650</v>
      </c>
      <c r="N110" s="57">
        <f t="shared" si="231"/>
        <v>0</v>
      </c>
      <c r="O110" s="57">
        <f t="shared" si="231"/>
        <v>0</v>
      </c>
      <c r="P110" s="57">
        <f t="shared" si="231"/>
        <v>6300250</v>
      </c>
      <c r="Q110" s="57">
        <f t="shared" si="231"/>
        <v>6300250</v>
      </c>
      <c r="R110" s="57">
        <f t="shared" si="231"/>
        <v>0</v>
      </c>
      <c r="S110" s="57">
        <f t="shared" si="231"/>
        <v>0</v>
      </c>
      <c r="T110" s="57">
        <f t="shared" si="231"/>
        <v>7997580</v>
      </c>
      <c r="U110" s="57">
        <f t="shared" si="231"/>
        <v>7997580</v>
      </c>
      <c r="V110" s="57">
        <f t="shared" si="231"/>
        <v>0</v>
      </c>
      <c r="W110" s="57">
        <f t="shared" si="231"/>
        <v>0</v>
      </c>
      <c r="X110" s="57">
        <f t="shared" si="231"/>
        <v>9353858.9199999999</v>
      </c>
      <c r="Y110" s="57">
        <f t="shared" si="231"/>
        <v>9353858.9199999999</v>
      </c>
      <c r="Z110" s="57">
        <f t="shared" si="231"/>
        <v>0</v>
      </c>
      <c r="AA110" s="57">
        <f t="shared" si="231"/>
        <v>0</v>
      </c>
      <c r="AB110" s="57"/>
      <c r="AC110" s="57"/>
      <c r="AD110" s="57"/>
      <c r="AE110" s="57"/>
      <c r="AF110" s="55">
        <f t="shared" si="230"/>
        <v>29.150372316389461</v>
      </c>
      <c r="AG110" s="55">
        <f t="shared" si="230"/>
        <v>29.150372316389461</v>
      </c>
      <c r="AH110" s="62"/>
      <c r="AI110" s="62"/>
    </row>
    <row r="111" spans="1:35" ht="60" hidden="1" customHeight="1" x14ac:dyDescent="0.3">
      <c r="A111" s="84" t="s">
        <v>159</v>
      </c>
      <c r="B111" s="64" t="s">
        <v>158</v>
      </c>
      <c r="C111" s="61" t="s">
        <v>160</v>
      </c>
      <c r="D111" s="63">
        <f>SUM(E111:G111)</f>
        <v>32088300</v>
      </c>
      <c r="E111" s="63">
        <v>32088300</v>
      </c>
      <c r="F111" s="63">
        <v>0</v>
      </c>
      <c r="G111" s="63">
        <v>0</v>
      </c>
      <c r="H111" s="63">
        <f>SUM(I111:K111)</f>
        <v>10456820</v>
      </c>
      <c r="I111" s="63">
        <v>10456820</v>
      </c>
      <c r="J111" s="63">
        <v>0</v>
      </c>
      <c r="K111" s="63">
        <v>0</v>
      </c>
      <c r="L111" s="63">
        <f>SUM(M111:O111)</f>
        <v>7816650</v>
      </c>
      <c r="M111" s="63">
        <v>7816650</v>
      </c>
      <c r="N111" s="63">
        <v>0</v>
      </c>
      <c r="O111" s="63">
        <v>0</v>
      </c>
      <c r="P111" s="63">
        <f>SUM(Q111:S111)</f>
        <v>6300250</v>
      </c>
      <c r="Q111" s="63">
        <v>6300250</v>
      </c>
      <c r="R111" s="63">
        <v>0</v>
      </c>
      <c r="S111" s="63">
        <v>0</v>
      </c>
      <c r="T111" s="63">
        <f>SUM(U111:W111)</f>
        <v>7997580</v>
      </c>
      <c r="U111" s="63">
        <v>7997580</v>
      </c>
      <c r="V111" s="63">
        <v>0</v>
      </c>
      <c r="W111" s="63">
        <v>0</v>
      </c>
      <c r="X111" s="62">
        <f>SUM(Y111:AA111)</f>
        <v>9353858.9199999999</v>
      </c>
      <c r="Y111" s="62">
        <v>9353858.9199999999</v>
      </c>
      <c r="Z111" s="77">
        <v>0</v>
      </c>
      <c r="AA111" s="77">
        <v>0</v>
      </c>
      <c r="AB111" s="77"/>
      <c r="AC111" s="77"/>
      <c r="AD111" s="77"/>
      <c r="AE111" s="77"/>
      <c r="AF111" s="62">
        <f t="shared" si="230"/>
        <v>29.150372316389461</v>
      </c>
      <c r="AG111" s="62">
        <f t="shared" si="230"/>
        <v>29.150372316389461</v>
      </c>
      <c r="AH111" s="62"/>
      <c r="AI111" s="62"/>
    </row>
    <row r="112" spans="1:35" ht="112.5" hidden="1" x14ac:dyDescent="0.3">
      <c r="A112" s="56" t="s">
        <v>77</v>
      </c>
      <c r="B112" s="76" t="s">
        <v>161</v>
      </c>
      <c r="C112" s="59"/>
      <c r="D112" s="57">
        <f t="shared" ref="D112:AA112" si="232">D113+D114</f>
        <v>67144500</v>
      </c>
      <c r="E112" s="57">
        <f t="shared" si="232"/>
        <v>67144500</v>
      </c>
      <c r="F112" s="57">
        <f t="shared" si="232"/>
        <v>0</v>
      </c>
      <c r="G112" s="57">
        <f t="shared" si="232"/>
        <v>0</v>
      </c>
      <c r="H112" s="57">
        <f t="shared" si="232"/>
        <v>6052800</v>
      </c>
      <c r="I112" s="57">
        <f t="shared" si="232"/>
        <v>6052800</v>
      </c>
      <c r="J112" s="57">
        <f t="shared" si="232"/>
        <v>0</v>
      </c>
      <c r="K112" s="57">
        <f t="shared" si="232"/>
        <v>0</v>
      </c>
      <c r="L112" s="57">
        <f t="shared" si="232"/>
        <v>5610000</v>
      </c>
      <c r="M112" s="57">
        <f t="shared" si="232"/>
        <v>5610000</v>
      </c>
      <c r="N112" s="57">
        <f t="shared" si="232"/>
        <v>0</v>
      </c>
      <c r="O112" s="57">
        <f t="shared" si="232"/>
        <v>0</v>
      </c>
      <c r="P112" s="57">
        <f t="shared" si="232"/>
        <v>49370700</v>
      </c>
      <c r="Q112" s="57">
        <f t="shared" si="232"/>
        <v>49370700</v>
      </c>
      <c r="R112" s="57">
        <f t="shared" si="232"/>
        <v>0</v>
      </c>
      <c r="S112" s="57">
        <f t="shared" si="232"/>
        <v>0</v>
      </c>
      <c r="T112" s="57">
        <f t="shared" si="232"/>
        <v>6111000</v>
      </c>
      <c r="U112" s="57">
        <f t="shared" si="232"/>
        <v>6111000</v>
      </c>
      <c r="V112" s="57">
        <f t="shared" si="232"/>
        <v>0</v>
      </c>
      <c r="W112" s="57">
        <f t="shared" si="232"/>
        <v>0</v>
      </c>
      <c r="X112" s="57">
        <f t="shared" si="232"/>
        <v>3750402.56</v>
      </c>
      <c r="Y112" s="57">
        <f t="shared" si="232"/>
        <v>3750402.56</v>
      </c>
      <c r="Z112" s="57">
        <f t="shared" si="232"/>
        <v>0</v>
      </c>
      <c r="AA112" s="57">
        <f t="shared" si="232"/>
        <v>0</v>
      </c>
      <c r="AB112" s="57"/>
      <c r="AC112" s="57"/>
      <c r="AD112" s="57"/>
      <c r="AE112" s="57"/>
      <c r="AF112" s="55">
        <f t="shared" si="230"/>
        <v>5.5855692722412114</v>
      </c>
      <c r="AG112" s="55">
        <f t="shared" si="230"/>
        <v>5.5855692722412114</v>
      </c>
      <c r="AH112" s="62"/>
      <c r="AI112" s="62"/>
    </row>
    <row r="113" spans="1:38" ht="51" hidden="1" customHeight="1" x14ac:dyDescent="0.3">
      <c r="A113" s="102" t="s">
        <v>163</v>
      </c>
      <c r="B113" s="116" t="s">
        <v>162</v>
      </c>
      <c r="C113" s="61" t="s">
        <v>160</v>
      </c>
      <c r="D113" s="63">
        <f>SUM(E113:G113)</f>
        <v>23389000</v>
      </c>
      <c r="E113" s="63">
        <f t="shared" ref="E113" si="233">I113+M113+Q113+U113</f>
        <v>23389000</v>
      </c>
      <c r="F113" s="63">
        <v>0</v>
      </c>
      <c r="G113" s="63">
        <v>0</v>
      </c>
      <c r="H113" s="63">
        <f t="shared" ref="H113" si="234">I113+J113+K113</f>
        <v>6052800</v>
      </c>
      <c r="I113" s="63">
        <v>6052800</v>
      </c>
      <c r="J113" s="63">
        <v>0</v>
      </c>
      <c r="K113" s="63">
        <v>0</v>
      </c>
      <c r="L113" s="63">
        <f t="shared" ref="L113" si="235">M113+N113+O113</f>
        <v>5610000</v>
      </c>
      <c r="M113" s="63">
        <v>5610000</v>
      </c>
      <c r="N113" s="63">
        <v>0</v>
      </c>
      <c r="O113" s="63">
        <v>0</v>
      </c>
      <c r="P113" s="63">
        <f t="shared" ref="P113" si="236">Q113+R113+S113</f>
        <v>5615200</v>
      </c>
      <c r="Q113" s="63">
        <v>5615200</v>
      </c>
      <c r="R113" s="63">
        <v>0</v>
      </c>
      <c r="S113" s="63">
        <v>0</v>
      </c>
      <c r="T113" s="63">
        <f t="shared" ref="T113" si="237">U113+V113+W113</f>
        <v>6111000</v>
      </c>
      <c r="U113" s="63">
        <f>5720000+391000</f>
        <v>6111000</v>
      </c>
      <c r="V113" s="63">
        <v>0</v>
      </c>
      <c r="W113" s="63">
        <v>0</v>
      </c>
      <c r="X113" s="77">
        <f t="shared" ref="X113:X114" si="238">SUM(Y113:AA113)</f>
        <v>3750402.56</v>
      </c>
      <c r="Y113" s="62">
        <v>3750402.56</v>
      </c>
      <c r="Z113" s="77">
        <v>0</v>
      </c>
      <c r="AA113" s="77">
        <v>0</v>
      </c>
      <c r="AB113" s="77"/>
      <c r="AC113" s="77"/>
      <c r="AD113" s="77"/>
      <c r="AE113" s="77"/>
      <c r="AF113" s="62">
        <f t="shared" si="230"/>
        <v>16.034899140621661</v>
      </c>
      <c r="AG113" s="62">
        <f t="shared" si="230"/>
        <v>16.034899140621661</v>
      </c>
      <c r="AH113" s="62"/>
      <c r="AI113" s="62"/>
    </row>
    <row r="114" spans="1:38" ht="81" hidden="1" customHeight="1" x14ac:dyDescent="0.3">
      <c r="A114" s="115"/>
      <c r="B114" s="117"/>
      <c r="C114" s="61" t="s">
        <v>193</v>
      </c>
      <c r="D114" s="63">
        <f>SUM(E114:G114)</f>
        <v>43755500</v>
      </c>
      <c r="E114" s="63">
        <f>I114+M114+Q114+U114</f>
        <v>43755500</v>
      </c>
      <c r="F114" s="63">
        <v>0</v>
      </c>
      <c r="G114" s="63">
        <v>0</v>
      </c>
      <c r="H114" s="63">
        <f>I114+J114+K114</f>
        <v>0</v>
      </c>
      <c r="I114" s="63">
        <v>0</v>
      </c>
      <c r="J114" s="63">
        <v>0</v>
      </c>
      <c r="K114" s="63">
        <v>0</v>
      </c>
      <c r="L114" s="63">
        <f>M114+N114+O114</f>
        <v>0</v>
      </c>
      <c r="M114" s="63">
        <v>0</v>
      </c>
      <c r="N114" s="63">
        <v>0</v>
      </c>
      <c r="O114" s="63">
        <v>0</v>
      </c>
      <c r="P114" s="63">
        <f>Q114+R114+S114</f>
        <v>43755500</v>
      </c>
      <c r="Q114" s="63">
        <v>43755500</v>
      </c>
      <c r="R114" s="63">
        <v>0</v>
      </c>
      <c r="S114" s="63">
        <v>0</v>
      </c>
      <c r="T114" s="63">
        <f>U114+V114+W114</f>
        <v>0</v>
      </c>
      <c r="U114" s="63">
        <v>0</v>
      </c>
      <c r="V114" s="63">
        <v>0</v>
      </c>
      <c r="W114" s="63">
        <v>0</v>
      </c>
      <c r="X114" s="77">
        <f t="shared" si="238"/>
        <v>0</v>
      </c>
      <c r="Y114" s="63">
        <v>0</v>
      </c>
      <c r="Z114" s="63">
        <v>0</v>
      </c>
      <c r="AA114" s="63">
        <v>0</v>
      </c>
      <c r="AB114" s="63"/>
      <c r="AC114" s="63"/>
      <c r="AD114" s="63"/>
      <c r="AE114" s="63"/>
      <c r="AF114" s="62">
        <f t="shared" si="230"/>
        <v>0</v>
      </c>
      <c r="AG114" s="62">
        <f t="shared" si="230"/>
        <v>0</v>
      </c>
      <c r="AH114" s="62"/>
      <c r="AI114" s="62"/>
    </row>
    <row r="115" spans="1:38" s="1" customFormat="1" ht="78.75" customHeight="1" x14ac:dyDescent="0.3">
      <c r="A115" s="78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80"/>
      <c r="Y115" s="81"/>
      <c r="Z115" s="81"/>
      <c r="AA115" s="81"/>
      <c r="AB115" s="81"/>
      <c r="AC115" s="81"/>
      <c r="AD115" s="81"/>
      <c r="AE115" s="81"/>
      <c r="AF115" s="82"/>
      <c r="AG115" s="82"/>
      <c r="AH115" s="82"/>
      <c r="AI115" s="82"/>
    </row>
    <row r="116" spans="1:38" s="1" customFormat="1" x14ac:dyDescent="0.3">
      <c r="A116" s="78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81"/>
      <c r="Y116" s="81"/>
      <c r="Z116" s="81"/>
      <c r="AA116" s="81"/>
      <c r="AB116" s="81"/>
      <c r="AC116" s="81"/>
      <c r="AD116" s="81"/>
      <c r="AE116" s="81"/>
      <c r="AF116" s="82"/>
      <c r="AG116" s="82"/>
      <c r="AH116" s="82"/>
      <c r="AI116" s="82"/>
    </row>
    <row r="117" spans="1:38" s="1" customFormat="1" ht="64.5" customHeight="1" x14ac:dyDescent="0.3">
      <c r="A117" s="78"/>
      <c r="B117" s="79"/>
      <c r="C117" s="79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79"/>
      <c r="AK117" s="79"/>
      <c r="AL117" s="79"/>
    </row>
    <row r="118" spans="1:38" s="1" customFormat="1" x14ac:dyDescent="0.3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81"/>
      <c r="Y118" s="81"/>
      <c r="Z118" s="81"/>
      <c r="AA118" s="81"/>
      <c r="AB118" s="81"/>
      <c r="AC118" s="81"/>
      <c r="AD118" s="81"/>
      <c r="AE118" s="81"/>
      <c r="AF118" s="82"/>
      <c r="AG118" s="82"/>
      <c r="AH118" s="82"/>
      <c r="AI118" s="82"/>
    </row>
    <row r="119" spans="1:38" s="1" customFormat="1" x14ac:dyDescent="0.3">
      <c r="A119" s="78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81"/>
      <c r="Y119" s="81"/>
      <c r="Z119" s="81"/>
      <c r="AA119" s="81"/>
      <c r="AB119" s="81"/>
      <c r="AC119" s="81"/>
      <c r="AD119" s="81"/>
      <c r="AE119" s="81"/>
      <c r="AF119" s="82"/>
      <c r="AG119" s="82"/>
      <c r="AH119" s="82"/>
      <c r="AI119" s="82"/>
    </row>
    <row r="120" spans="1:38" s="1" customFormat="1" x14ac:dyDescent="0.3">
      <c r="A120" s="78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81"/>
      <c r="Y120" s="81"/>
      <c r="Z120" s="81"/>
      <c r="AA120" s="81"/>
      <c r="AB120" s="81"/>
      <c r="AC120" s="81"/>
      <c r="AD120" s="81"/>
      <c r="AE120" s="81"/>
      <c r="AF120" s="82"/>
      <c r="AG120" s="82"/>
      <c r="AH120" s="82"/>
      <c r="AI120" s="82"/>
    </row>
    <row r="121" spans="1:38" s="1" customFormat="1" x14ac:dyDescent="0.3">
      <c r="A121" s="78"/>
      <c r="B121" s="79"/>
      <c r="C121" s="79"/>
      <c r="D121" s="79"/>
      <c r="E121" s="79"/>
      <c r="F121" s="79"/>
      <c r="G121" s="79"/>
      <c r="H121" s="80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81"/>
      <c r="Y121" s="81"/>
      <c r="Z121" s="81"/>
      <c r="AA121" s="81"/>
      <c r="AB121" s="81"/>
      <c r="AC121" s="81"/>
      <c r="AD121" s="81"/>
      <c r="AE121" s="81"/>
      <c r="AF121" s="82"/>
      <c r="AG121" s="82"/>
      <c r="AH121" s="82"/>
      <c r="AI121" s="82"/>
    </row>
    <row r="122" spans="1:38" s="1" customFormat="1" x14ac:dyDescent="0.3">
      <c r="A122" s="78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81"/>
      <c r="Y122" s="81"/>
      <c r="Z122" s="81"/>
      <c r="AA122" s="81"/>
      <c r="AB122" s="81"/>
      <c r="AC122" s="81"/>
      <c r="AD122" s="81"/>
      <c r="AE122" s="81"/>
      <c r="AF122" s="82"/>
      <c r="AG122" s="82"/>
      <c r="AH122" s="82"/>
      <c r="AI122" s="82"/>
    </row>
    <row r="123" spans="1:38" s="1" customFormat="1" x14ac:dyDescent="0.3">
      <c r="A123" s="78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81"/>
      <c r="Y123" s="81"/>
      <c r="Z123" s="81"/>
      <c r="AA123" s="81"/>
      <c r="AB123" s="81"/>
      <c r="AC123" s="81"/>
      <c r="AD123" s="81"/>
      <c r="AE123" s="81"/>
      <c r="AF123" s="82"/>
      <c r="AG123" s="82"/>
      <c r="AH123" s="82"/>
      <c r="AI123" s="82"/>
    </row>
    <row r="124" spans="1:38" s="1" customFormat="1" x14ac:dyDescent="0.3">
      <c r="A124" s="78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81"/>
      <c r="Y124" s="81"/>
      <c r="Z124" s="81"/>
      <c r="AA124" s="81"/>
      <c r="AB124" s="81"/>
      <c r="AC124" s="81"/>
      <c r="AD124" s="81"/>
      <c r="AE124" s="81"/>
      <c r="AF124" s="82"/>
      <c r="AG124" s="82"/>
      <c r="AH124" s="82"/>
      <c r="AI124" s="82"/>
    </row>
    <row r="125" spans="1:38" s="1" customFormat="1" x14ac:dyDescent="0.3">
      <c r="A125" s="78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81"/>
      <c r="Y125" s="81"/>
      <c r="Z125" s="81"/>
      <c r="AA125" s="81"/>
      <c r="AB125" s="81"/>
      <c r="AC125" s="81"/>
      <c r="AD125" s="81"/>
      <c r="AE125" s="81"/>
      <c r="AF125" s="82"/>
      <c r="AG125" s="82"/>
      <c r="AH125" s="82"/>
      <c r="AI125" s="82"/>
    </row>
    <row r="126" spans="1:38" s="1" customFormat="1" x14ac:dyDescent="0.3">
      <c r="A126" s="78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81"/>
      <c r="Y126" s="81"/>
      <c r="Z126" s="81"/>
      <c r="AA126" s="81"/>
      <c r="AB126" s="81"/>
      <c r="AC126" s="81"/>
      <c r="AD126" s="81"/>
      <c r="AE126" s="81"/>
      <c r="AF126" s="82"/>
      <c r="AG126" s="82"/>
      <c r="AH126" s="82"/>
      <c r="AI126" s="82"/>
    </row>
    <row r="127" spans="1:38" s="1" customFormat="1" x14ac:dyDescent="0.3">
      <c r="A127" s="78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81"/>
      <c r="Y127" s="81"/>
      <c r="Z127" s="81"/>
      <c r="AA127" s="81"/>
      <c r="AB127" s="81"/>
      <c r="AC127" s="81"/>
      <c r="AD127" s="81"/>
      <c r="AE127" s="81"/>
      <c r="AF127" s="82"/>
      <c r="AG127" s="82"/>
      <c r="AH127" s="82"/>
      <c r="AI127" s="82"/>
    </row>
    <row r="128" spans="1:38" s="1" customFormat="1" x14ac:dyDescent="0.3">
      <c r="A128" s="78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81"/>
      <c r="Y128" s="81"/>
      <c r="Z128" s="81"/>
      <c r="AA128" s="81"/>
      <c r="AB128" s="81"/>
      <c r="AC128" s="81"/>
      <c r="AD128" s="81"/>
      <c r="AE128" s="81"/>
      <c r="AF128" s="82"/>
      <c r="AG128" s="82"/>
      <c r="AH128" s="82"/>
      <c r="AI128" s="82"/>
    </row>
    <row r="129" spans="1:35" s="1" customFormat="1" x14ac:dyDescent="0.3">
      <c r="A129" s="78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81"/>
      <c r="Y129" s="81"/>
      <c r="Z129" s="81"/>
      <c r="AA129" s="81"/>
      <c r="AB129" s="81"/>
      <c r="AC129" s="81"/>
      <c r="AD129" s="81"/>
      <c r="AE129" s="81"/>
      <c r="AF129" s="82"/>
      <c r="AG129" s="82"/>
      <c r="AH129" s="82"/>
      <c r="AI129" s="82"/>
    </row>
    <row r="130" spans="1:35" s="1" customFormat="1" x14ac:dyDescent="0.3">
      <c r="A130" s="78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81"/>
      <c r="Y130" s="81"/>
      <c r="Z130" s="81"/>
      <c r="AA130" s="81"/>
      <c r="AB130" s="81"/>
      <c r="AC130" s="81"/>
      <c r="AD130" s="81"/>
      <c r="AE130" s="81"/>
      <c r="AF130" s="82"/>
      <c r="AG130" s="82"/>
      <c r="AH130" s="82"/>
      <c r="AI130" s="82"/>
    </row>
    <row r="131" spans="1:35" s="1" customFormat="1" x14ac:dyDescent="0.3">
      <c r="A131" s="78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81"/>
      <c r="Y131" s="81"/>
      <c r="Z131" s="81"/>
      <c r="AA131" s="81"/>
      <c r="AB131" s="81"/>
      <c r="AC131" s="81"/>
      <c r="AD131" s="81"/>
      <c r="AE131" s="81"/>
      <c r="AF131" s="82"/>
      <c r="AG131" s="82"/>
      <c r="AH131" s="82"/>
      <c r="AI131" s="82"/>
    </row>
    <row r="132" spans="1:35" s="1" customFormat="1" x14ac:dyDescent="0.3">
      <c r="A132" s="78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81"/>
      <c r="Y132" s="81"/>
      <c r="Z132" s="81"/>
      <c r="AA132" s="81"/>
      <c r="AB132" s="81"/>
      <c r="AC132" s="81"/>
      <c r="AD132" s="81"/>
      <c r="AE132" s="81"/>
      <c r="AF132" s="82"/>
      <c r="AG132" s="82"/>
      <c r="AH132" s="82"/>
      <c r="AI132" s="82"/>
    </row>
    <row r="133" spans="1:35" s="1" customFormat="1" x14ac:dyDescent="0.3">
      <c r="A133" s="78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81"/>
      <c r="Y133" s="81"/>
      <c r="Z133" s="81"/>
      <c r="AA133" s="81"/>
      <c r="AB133" s="81"/>
      <c r="AC133" s="81"/>
      <c r="AD133" s="81"/>
      <c r="AE133" s="81"/>
      <c r="AF133" s="82"/>
      <c r="AG133" s="82"/>
      <c r="AH133" s="82"/>
      <c r="AI133" s="82"/>
    </row>
    <row r="134" spans="1:35" s="1" customFormat="1" x14ac:dyDescent="0.3">
      <c r="A134" s="78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81"/>
      <c r="Y134" s="81"/>
      <c r="Z134" s="81"/>
      <c r="AA134" s="81"/>
      <c r="AB134" s="81"/>
      <c r="AC134" s="81"/>
      <c r="AD134" s="81"/>
      <c r="AE134" s="81"/>
      <c r="AF134" s="82"/>
      <c r="AG134" s="82"/>
      <c r="AH134" s="82"/>
      <c r="AI134" s="82"/>
    </row>
    <row r="135" spans="1:35" s="1" customFormat="1" x14ac:dyDescent="0.3">
      <c r="A135" s="78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81"/>
      <c r="Y135" s="81"/>
      <c r="Z135" s="81"/>
      <c r="AA135" s="81"/>
      <c r="AB135" s="81"/>
      <c r="AC135" s="81"/>
      <c r="AD135" s="81"/>
      <c r="AE135" s="81"/>
      <c r="AF135" s="82"/>
      <c r="AG135" s="82"/>
      <c r="AH135" s="82"/>
      <c r="AI135" s="82"/>
    </row>
    <row r="136" spans="1:35" s="1" customFormat="1" x14ac:dyDescent="0.3">
      <c r="A136" s="78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81"/>
      <c r="Y136" s="81"/>
      <c r="Z136" s="81"/>
      <c r="AA136" s="81"/>
      <c r="AB136" s="81"/>
      <c r="AC136" s="81"/>
      <c r="AD136" s="81"/>
      <c r="AE136" s="81"/>
      <c r="AF136" s="82"/>
      <c r="AG136" s="82"/>
      <c r="AH136" s="82"/>
      <c r="AI136" s="82"/>
    </row>
    <row r="137" spans="1:35" s="1" customFormat="1" x14ac:dyDescent="0.3">
      <c r="A137" s="78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81"/>
      <c r="Y137" s="81"/>
      <c r="Z137" s="81"/>
      <c r="AA137" s="81"/>
      <c r="AB137" s="81"/>
      <c r="AC137" s="81"/>
      <c r="AD137" s="81"/>
      <c r="AE137" s="81"/>
      <c r="AF137" s="82"/>
      <c r="AG137" s="82"/>
      <c r="AH137" s="82"/>
      <c r="AI137" s="82"/>
    </row>
    <row r="138" spans="1:35" s="1" customFormat="1" x14ac:dyDescent="0.3">
      <c r="A138" s="78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81"/>
      <c r="Y138" s="81"/>
      <c r="Z138" s="81"/>
      <c r="AA138" s="81"/>
      <c r="AB138" s="81"/>
      <c r="AC138" s="81"/>
      <c r="AD138" s="81"/>
      <c r="AE138" s="81"/>
      <c r="AF138" s="82"/>
      <c r="AG138" s="82"/>
      <c r="AH138" s="82"/>
      <c r="AI138" s="82"/>
    </row>
    <row r="139" spans="1:35" s="1" customFormat="1" x14ac:dyDescent="0.3">
      <c r="A139" s="78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81"/>
      <c r="Y139" s="81"/>
      <c r="Z139" s="81"/>
      <c r="AA139" s="81"/>
      <c r="AB139" s="81"/>
      <c r="AC139" s="81"/>
      <c r="AD139" s="81"/>
      <c r="AE139" s="81"/>
      <c r="AF139" s="82"/>
      <c r="AG139" s="82"/>
      <c r="AH139" s="82"/>
      <c r="AI139" s="82"/>
    </row>
    <row r="140" spans="1:35" s="1" customFormat="1" x14ac:dyDescent="0.3">
      <c r="A140" s="78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81"/>
      <c r="Y140" s="81"/>
      <c r="Z140" s="81"/>
      <c r="AA140" s="81"/>
      <c r="AB140" s="81"/>
      <c r="AC140" s="81"/>
      <c r="AD140" s="81"/>
      <c r="AE140" s="81"/>
      <c r="AF140" s="82"/>
      <c r="AG140" s="82"/>
      <c r="AH140" s="82"/>
      <c r="AI140" s="82"/>
    </row>
    <row r="141" spans="1:35" s="1" customFormat="1" x14ac:dyDescent="0.3">
      <c r="A141" s="78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81"/>
      <c r="Y141" s="81"/>
      <c r="Z141" s="81"/>
      <c r="AA141" s="81"/>
      <c r="AB141" s="81"/>
      <c r="AC141" s="81"/>
      <c r="AD141" s="81"/>
      <c r="AE141" s="81"/>
      <c r="AF141" s="82"/>
      <c r="AG141" s="82"/>
      <c r="AH141" s="82"/>
      <c r="AI141" s="82"/>
    </row>
    <row r="142" spans="1:35" s="1" customFormat="1" x14ac:dyDescent="0.3">
      <c r="A142" s="78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81"/>
      <c r="Y142" s="81"/>
      <c r="Z142" s="81"/>
      <c r="AA142" s="81"/>
      <c r="AB142" s="81"/>
      <c r="AC142" s="81"/>
      <c r="AD142" s="81"/>
      <c r="AE142" s="81"/>
      <c r="AF142" s="82"/>
      <c r="AG142" s="82"/>
      <c r="AH142" s="82"/>
      <c r="AI142" s="82"/>
    </row>
    <row r="143" spans="1:35" s="1" customFormat="1" x14ac:dyDescent="0.3">
      <c r="A143" s="78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81"/>
      <c r="Y143" s="81"/>
      <c r="Z143" s="81"/>
      <c r="AA143" s="81"/>
      <c r="AB143" s="81"/>
      <c r="AC143" s="81"/>
      <c r="AD143" s="81"/>
      <c r="AE143" s="81"/>
      <c r="AF143" s="82"/>
      <c r="AG143" s="82"/>
      <c r="AH143" s="82"/>
      <c r="AI143" s="82"/>
    </row>
    <row r="144" spans="1:35" s="1" customFormat="1" x14ac:dyDescent="0.3">
      <c r="A144" s="78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81"/>
      <c r="Y144" s="81"/>
      <c r="Z144" s="81"/>
      <c r="AA144" s="81"/>
      <c r="AB144" s="81"/>
      <c r="AC144" s="81"/>
      <c r="AD144" s="81"/>
      <c r="AE144" s="81"/>
      <c r="AF144" s="82"/>
      <c r="AG144" s="82"/>
      <c r="AH144" s="82"/>
      <c r="AI144" s="82"/>
    </row>
    <row r="145" spans="1:35" s="1" customFormat="1" x14ac:dyDescent="0.3">
      <c r="A145" s="78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81"/>
      <c r="Y145" s="81"/>
      <c r="Z145" s="81"/>
      <c r="AA145" s="81"/>
      <c r="AB145" s="81"/>
      <c r="AC145" s="81"/>
      <c r="AD145" s="81"/>
      <c r="AE145" s="81"/>
      <c r="AF145" s="82"/>
      <c r="AG145" s="82"/>
      <c r="AH145" s="82"/>
      <c r="AI145" s="82"/>
    </row>
    <row r="146" spans="1:35" s="1" customFormat="1" x14ac:dyDescent="0.3">
      <c r="A146" s="78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81"/>
      <c r="Y146" s="81"/>
      <c r="Z146" s="81"/>
      <c r="AA146" s="81"/>
      <c r="AB146" s="81"/>
      <c r="AC146" s="81"/>
      <c r="AD146" s="81"/>
      <c r="AE146" s="81"/>
      <c r="AF146" s="82"/>
      <c r="AG146" s="82"/>
      <c r="AH146" s="82"/>
      <c r="AI146" s="82"/>
    </row>
    <row r="147" spans="1:35" s="1" customFormat="1" x14ac:dyDescent="0.3">
      <c r="A147" s="78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81"/>
      <c r="Y147" s="81"/>
      <c r="Z147" s="81"/>
      <c r="AA147" s="81"/>
      <c r="AB147" s="81"/>
      <c r="AC147" s="81"/>
      <c r="AD147" s="81"/>
      <c r="AE147" s="81"/>
      <c r="AF147" s="82"/>
      <c r="AG147" s="82"/>
      <c r="AH147" s="82"/>
      <c r="AI147" s="82"/>
    </row>
    <row r="148" spans="1:35" s="1" customFormat="1" x14ac:dyDescent="0.3">
      <c r="A148" s="78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81"/>
      <c r="Y148" s="81"/>
      <c r="Z148" s="81"/>
      <c r="AA148" s="81"/>
      <c r="AB148" s="81"/>
      <c r="AC148" s="81"/>
      <c r="AD148" s="81"/>
      <c r="AE148" s="81"/>
      <c r="AF148" s="82"/>
      <c r="AG148" s="82"/>
      <c r="AH148" s="82"/>
      <c r="AI148" s="82"/>
    </row>
    <row r="149" spans="1:35" s="1" customFormat="1" x14ac:dyDescent="0.3">
      <c r="A149" s="78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81"/>
      <c r="Y149" s="81"/>
      <c r="Z149" s="81"/>
      <c r="AA149" s="81"/>
      <c r="AB149" s="81"/>
      <c r="AC149" s="81"/>
      <c r="AD149" s="81"/>
      <c r="AE149" s="81"/>
      <c r="AF149" s="82"/>
      <c r="AG149" s="82"/>
      <c r="AH149" s="82"/>
      <c r="AI149" s="82"/>
    </row>
    <row r="150" spans="1:35" s="1" customFormat="1" x14ac:dyDescent="0.3">
      <c r="A150" s="78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81"/>
      <c r="Y150" s="81"/>
      <c r="Z150" s="81"/>
      <c r="AA150" s="81"/>
      <c r="AB150" s="81"/>
      <c r="AC150" s="81"/>
      <c r="AD150" s="81"/>
      <c r="AE150" s="81"/>
      <c r="AF150" s="82"/>
      <c r="AG150" s="82"/>
      <c r="AH150" s="82"/>
      <c r="AI150" s="82"/>
    </row>
    <row r="151" spans="1:35" s="1" customFormat="1" x14ac:dyDescent="0.3">
      <c r="A151" s="78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81"/>
      <c r="Y151" s="81"/>
      <c r="Z151" s="81"/>
      <c r="AA151" s="81"/>
      <c r="AB151" s="81"/>
      <c r="AC151" s="81"/>
      <c r="AD151" s="81"/>
      <c r="AE151" s="81"/>
      <c r="AF151" s="82"/>
      <c r="AG151" s="82"/>
      <c r="AH151" s="82"/>
      <c r="AI151" s="82"/>
    </row>
    <row r="152" spans="1:35" s="1" customFormat="1" x14ac:dyDescent="0.3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81"/>
      <c r="Y152" s="81"/>
      <c r="Z152" s="81"/>
      <c r="AA152" s="81"/>
      <c r="AB152" s="81"/>
      <c r="AC152" s="81"/>
      <c r="AD152" s="81"/>
      <c r="AE152" s="81"/>
      <c r="AF152" s="82"/>
      <c r="AG152" s="82"/>
      <c r="AH152" s="82"/>
      <c r="AI152" s="82"/>
    </row>
    <row r="153" spans="1:35" s="1" customFormat="1" x14ac:dyDescent="0.3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81"/>
      <c r="Y153" s="81"/>
      <c r="Z153" s="81"/>
      <c r="AA153" s="81"/>
      <c r="AB153" s="81"/>
      <c r="AC153" s="81"/>
      <c r="AD153" s="81"/>
      <c r="AE153" s="81"/>
      <c r="AF153" s="82"/>
      <c r="AG153" s="82"/>
      <c r="AH153" s="82"/>
      <c r="AI153" s="82"/>
    </row>
    <row r="154" spans="1:35" s="1" customFormat="1" x14ac:dyDescent="0.3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81"/>
      <c r="Y154" s="81"/>
      <c r="Z154" s="81"/>
      <c r="AA154" s="81"/>
      <c r="AB154" s="81"/>
      <c r="AC154" s="81"/>
      <c r="AD154" s="81"/>
      <c r="AE154" s="81"/>
      <c r="AF154" s="82"/>
      <c r="AG154" s="82"/>
      <c r="AH154" s="82"/>
      <c r="AI154" s="82"/>
    </row>
    <row r="155" spans="1:35" s="1" customFormat="1" x14ac:dyDescent="0.3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81"/>
      <c r="Y155" s="81"/>
      <c r="Z155" s="81"/>
      <c r="AA155" s="81"/>
      <c r="AB155" s="81"/>
      <c r="AC155" s="81"/>
      <c r="AD155" s="81"/>
      <c r="AE155" s="81"/>
      <c r="AF155" s="82"/>
      <c r="AG155" s="82"/>
      <c r="AH155" s="82"/>
      <c r="AI155" s="82"/>
    </row>
    <row r="156" spans="1:35" s="1" customFormat="1" x14ac:dyDescent="0.3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81"/>
      <c r="Y156" s="81"/>
      <c r="Z156" s="81"/>
      <c r="AA156" s="81"/>
      <c r="AB156" s="81"/>
      <c r="AC156" s="81"/>
      <c r="AD156" s="81"/>
      <c r="AE156" s="81"/>
      <c r="AF156" s="82"/>
      <c r="AG156" s="82"/>
      <c r="AH156" s="82"/>
      <c r="AI156" s="82"/>
    </row>
    <row r="157" spans="1:35" s="1" customFormat="1" x14ac:dyDescent="0.3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81"/>
      <c r="Y157" s="81"/>
      <c r="Z157" s="81"/>
      <c r="AA157" s="81"/>
      <c r="AB157" s="81"/>
      <c r="AC157" s="81"/>
      <c r="AD157" s="81"/>
      <c r="AE157" s="81"/>
      <c r="AF157" s="82"/>
      <c r="AG157" s="82"/>
      <c r="AH157" s="82"/>
      <c r="AI157" s="82"/>
    </row>
    <row r="158" spans="1:35" s="1" customFormat="1" x14ac:dyDescent="0.3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81"/>
      <c r="Y158" s="81"/>
      <c r="Z158" s="81"/>
      <c r="AA158" s="81"/>
      <c r="AB158" s="81"/>
      <c r="AC158" s="81"/>
      <c r="AD158" s="81"/>
      <c r="AE158" s="81"/>
      <c r="AF158" s="82"/>
      <c r="AG158" s="82"/>
      <c r="AH158" s="82"/>
      <c r="AI158" s="82"/>
    </row>
    <row r="159" spans="1:35" s="1" customFormat="1" x14ac:dyDescent="0.3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81"/>
      <c r="Y159" s="81"/>
      <c r="Z159" s="81"/>
      <c r="AA159" s="81"/>
      <c r="AB159" s="81"/>
      <c r="AC159" s="81"/>
      <c r="AD159" s="81"/>
      <c r="AE159" s="81"/>
      <c r="AF159" s="82"/>
      <c r="AG159" s="82"/>
      <c r="AH159" s="82"/>
      <c r="AI159" s="82"/>
    </row>
    <row r="160" spans="1:35" s="1" customFormat="1" x14ac:dyDescent="0.3">
      <c r="A160" s="78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81"/>
      <c r="Y160" s="81"/>
      <c r="Z160" s="81"/>
      <c r="AA160" s="81"/>
      <c r="AB160" s="81"/>
      <c r="AC160" s="81"/>
      <c r="AD160" s="81"/>
      <c r="AE160" s="81"/>
      <c r="AF160" s="82"/>
      <c r="AG160" s="82"/>
      <c r="AH160" s="82"/>
      <c r="AI160" s="82"/>
    </row>
    <row r="161" spans="1:35" s="1" customFormat="1" x14ac:dyDescent="0.3">
      <c r="A161" s="78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81"/>
      <c r="Y161" s="81"/>
      <c r="Z161" s="81"/>
      <c r="AA161" s="81"/>
      <c r="AB161" s="81"/>
      <c r="AC161" s="81"/>
      <c r="AD161" s="81"/>
      <c r="AE161" s="81"/>
      <c r="AF161" s="82"/>
      <c r="AG161" s="82"/>
      <c r="AH161" s="82"/>
      <c r="AI161" s="82"/>
    </row>
    <row r="162" spans="1:35" s="1" customFormat="1" x14ac:dyDescent="0.3">
      <c r="A162" s="78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81"/>
      <c r="Y162" s="81"/>
      <c r="Z162" s="81"/>
      <c r="AA162" s="81"/>
      <c r="AB162" s="81"/>
      <c r="AC162" s="81"/>
      <c r="AD162" s="81"/>
      <c r="AE162" s="81"/>
      <c r="AF162" s="82"/>
      <c r="AG162" s="82"/>
      <c r="AH162" s="82"/>
      <c r="AI162" s="82"/>
    </row>
    <row r="163" spans="1:35" s="1" customFormat="1" x14ac:dyDescent="0.3">
      <c r="A163" s="78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81"/>
      <c r="Y163" s="81"/>
      <c r="Z163" s="81"/>
      <c r="AA163" s="81"/>
      <c r="AB163" s="81"/>
      <c r="AC163" s="81"/>
      <c r="AD163" s="81"/>
      <c r="AE163" s="81"/>
      <c r="AF163" s="82"/>
      <c r="AG163" s="82"/>
      <c r="AH163" s="82"/>
      <c r="AI163" s="82"/>
    </row>
    <row r="164" spans="1:35" s="1" customFormat="1" x14ac:dyDescent="0.3">
      <c r="A164" s="78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81"/>
      <c r="Y164" s="81"/>
      <c r="Z164" s="81"/>
      <c r="AA164" s="81"/>
      <c r="AB164" s="81"/>
      <c r="AC164" s="81"/>
      <c r="AD164" s="81"/>
      <c r="AE164" s="81"/>
      <c r="AF164" s="82"/>
      <c r="AG164" s="82"/>
      <c r="AH164" s="82"/>
      <c r="AI164" s="82"/>
    </row>
    <row r="165" spans="1:35" s="1" customFormat="1" x14ac:dyDescent="0.3">
      <c r="A165" s="78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81"/>
      <c r="Y165" s="81"/>
      <c r="Z165" s="81"/>
      <c r="AA165" s="81"/>
      <c r="AB165" s="81"/>
      <c r="AC165" s="81"/>
      <c r="AD165" s="81"/>
      <c r="AE165" s="81"/>
      <c r="AF165" s="82"/>
      <c r="AG165" s="82"/>
      <c r="AH165" s="82"/>
      <c r="AI165" s="82"/>
    </row>
    <row r="166" spans="1:35" s="1" customFormat="1" x14ac:dyDescent="0.3">
      <c r="A166" s="78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81"/>
      <c r="Y166" s="81"/>
      <c r="Z166" s="81"/>
      <c r="AA166" s="81"/>
      <c r="AB166" s="81"/>
      <c r="AC166" s="81"/>
      <c r="AD166" s="81"/>
      <c r="AE166" s="81"/>
      <c r="AF166" s="82"/>
      <c r="AG166" s="82"/>
      <c r="AH166" s="82"/>
      <c r="AI166" s="82"/>
    </row>
    <row r="167" spans="1:35" s="1" customFormat="1" x14ac:dyDescent="0.3">
      <c r="A167" s="78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81"/>
      <c r="Y167" s="81"/>
      <c r="Z167" s="81"/>
      <c r="AA167" s="81"/>
      <c r="AB167" s="81"/>
      <c r="AC167" s="81"/>
      <c r="AD167" s="81"/>
      <c r="AE167" s="81"/>
      <c r="AF167" s="82"/>
      <c r="AG167" s="82"/>
      <c r="AH167" s="82"/>
      <c r="AI167" s="82"/>
    </row>
    <row r="168" spans="1:35" s="1" customFormat="1" x14ac:dyDescent="0.3">
      <c r="A168" s="78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81"/>
      <c r="Y168" s="81"/>
      <c r="Z168" s="81"/>
      <c r="AA168" s="81"/>
      <c r="AB168" s="81"/>
      <c r="AC168" s="81"/>
      <c r="AD168" s="81"/>
      <c r="AE168" s="81"/>
      <c r="AF168" s="82"/>
      <c r="AG168" s="82"/>
      <c r="AH168" s="82"/>
      <c r="AI168" s="82"/>
    </row>
    <row r="169" spans="1:35" s="1" customFormat="1" x14ac:dyDescent="0.3">
      <c r="A169" s="78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81"/>
      <c r="Y169" s="81"/>
      <c r="Z169" s="81"/>
      <c r="AA169" s="81"/>
      <c r="AB169" s="81"/>
      <c r="AC169" s="81"/>
      <c r="AD169" s="81"/>
      <c r="AE169" s="81"/>
      <c r="AF169" s="82"/>
      <c r="AG169" s="82"/>
      <c r="AH169" s="82"/>
      <c r="AI169" s="82"/>
    </row>
    <row r="170" spans="1:35" s="1" customFormat="1" x14ac:dyDescent="0.3">
      <c r="A170" s="78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81"/>
      <c r="Y170" s="81"/>
      <c r="Z170" s="81"/>
      <c r="AA170" s="81"/>
      <c r="AB170" s="81"/>
      <c r="AC170" s="81"/>
      <c r="AD170" s="81"/>
      <c r="AE170" s="81"/>
      <c r="AF170" s="82"/>
      <c r="AG170" s="82"/>
      <c r="AH170" s="82"/>
      <c r="AI170" s="82"/>
    </row>
    <row r="171" spans="1:35" s="1" customFormat="1" x14ac:dyDescent="0.3">
      <c r="A171" s="78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81"/>
      <c r="Y171" s="81"/>
      <c r="Z171" s="81"/>
      <c r="AA171" s="81"/>
      <c r="AB171" s="81"/>
      <c r="AC171" s="81"/>
      <c r="AD171" s="81"/>
      <c r="AE171" s="81"/>
      <c r="AF171" s="82"/>
      <c r="AG171" s="82"/>
      <c r="AH171" s="82"/>
      <c r="AI171" s="82"/>
    </row>
    <row r="172" spans="1:35" s="1" customFormat="1" x14ac:dyDescent="0.3">
      <c r="A172" s="78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81"/>
      <c r="Y172" s="81"/>
      <c r="Z172" s="81"/>
      <c r="AA172" s="81"/>
      <c r="AB172" s="81"/>
      <c r="AC172" s="81"/>
      <c r="AD172" s="81"/>
      <c r="AE172" s="81"/>
      <c r="AF172" s="82"/>
      <c r="AG172" s="82"/>
      <c r="AH172" s="82"/>
      <c r="AI172" s="82"/>
    </row>
    <row r="173" spans="1:35" s="1" customFormat="1" x14ac:dyDescent="0.3">
      <c r="A173" s="78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81"/>
      <c r="Y173" s="81"/>
      <c r="Z173" s="81"/>
      <c r="AA173" s="81"/>
      <c r="AB173" s="81"/>
      <c r="AC173" s="81"/>
      <c r="AD173" s="81"/>
      <c r="AE173" s="81"/>
      <c r="AF173" s="82"/>
      <c r="AG173" s="82"/>
      <c r="AH173" s="82"/>
      <c r="AI173" s="82"/>
    </row>
    <row r="174" spans="1:35" s="1" customFormat="1" x14ac:dyDescent="0.3">
      <c r="A174" s="78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81"/>
      <c r="Y174" s="81"/>
      <c r="Z174" s="81"/>
      <c r="AA174" s="81"/>
      <c r="AB174" s="81"/>
      <c r="AC174" s="81"/>
      <c r="AD174" s="81"/>
      <c r="AE174" s="81"/>
      <c r="AF174" s="82"/>
      <c r="AG174" s="82"/>
      <c r="AH174" s="82"/>
      <c r="AI174" s="82"/>
    </row>
    <row r="175" spans="1:35" s="1" customFormat="1" x14ac:dyDescent="0.3">
      <c r="A175" s="78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81"/>
      <c r="Y175" s="81"/>
      <c r="Z175" s="81"/>
      <c r="AA175" s="81"/>
      <c r="AB175" s="81"/>
      <c r="AC175" s="81"/>
      <c r="AD175" s="81"/>
      <c r="AE175" s="81"/>
      <c r="AF175" s="82"/>
      <c r="AG175" s="82"/>
      <c r="AH175" s="82"/>
      <c r="AI175" s="82"/>
    </row>
    <row r="176" spans="1:35" s="1" customFormat="1" x14ac:dyDescent="0.3">
      <c r="A176" s="78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81"/>
      <c r="Y176" s="81"/>
      <c r="Z176" s="81"/>
      <c r="AA176" s="81"/>
      <c r="AB176" s="81"/>
      <c r="AC176" s="81"/>
      <c r="AD176" s="81"/>
      <c r="AE176" s="81"/>
      <c r="AF176" s="82"/>
      <c r="AG176" s="82"/>
      <c r="AH176" s="82"/>
      <c r="AI176" s="82"/>
    </row>
    <row r="177" spans="1:35" s="1" customFormat="1" x14ac:dyDescent="0.3">
      <c r="A177" s="78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81"/>
      <c r="Y177" s="81"/>
      <c r="Z177" s="81"/>
      <c r="AA177" s="81"/>
      <c r="AB177" s="81"/>
      <c r="AC177" s="81"/>
      <c r="AD177" s="81"/>
      <c r="AE177" s="81"/>
      <c r="AF177" s="82"/>
      <c r="AG177" s="82"/>
      <c r="AH177" s="82"/>
      <c r="AI177" s="82"/>
    </row>
    <row r="178" spans="1:35" s="1" customFormat="1" x14ac:dyDescent="0.3">
      <c r="A178" s="78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81"/>
      <c r="Y178" s="81"/>
      <c r="Z178" s="81"/>
      <c r="AA178" s="81"/>
      <c r="AB178" s="81"/>
      <c r="AC178" s="81"/>
      <c r="AD178" s="81"/>
      <c r="AE178" s="81"/>
      <c r="AF178" s="82"/>
      <c r="AG178" s="82"/>
      <c r="AH178" s="82"/>
      <c r="AI178" s="82"/>
    </row>
    <row r="179" spans="1:35" s="1" customFormat="1" x14ac:dyDescent="0.3">
      <c r="A179" s="78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81"/>
      <c r="Y179" s="81"/>
      <c r="Z179" s="81"/>
      <c r="AA179" s="81"/>
      <c r="AB179" s="81"/>
      <c r="AC179" s="81"/>
      <c r="AD179" s="81"/>
      <c r="AE179" s="81"/>
      <c r="AF179" s="82"/>
      <c r="AG179" s="82"/>
      <c r="AH179" s="82"/>
      <c r="AI179" s="82"/>
    </row>
    <row r="180" spans="1:35" s="1" customFormat="1" x14ac:dyDescent="0.3">
      <c r="A180" s="78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81"/>
      <c r="Y180" s="81"/>
      <c r="Z180" s="81"/>
      <c r="AA180" s="81"/>
      <c r="AB180" s="81"/>
      <c r="AC180" s="81"/>
      <c r="AD180" s="81"/>
      <c r="AE180" s="81"/>
      <c r="AF180" s="82"/>
      <c r="AG180" s="82"/>
      <c r="AH180" s="82"/>
      <c r="AI180" s="82"/>
    </row>
    <row r="181" spans="1:35" s="1" customFormat="1" x14ac:dyDescent="0.3">
      <c r="A181" s="78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81"/>
      <c r="Y181" s="81"/>
      <c r="Z181" s="81"/>
      <c r="AA181" s="81"/>
      <c r="AB181" s="81"/>
      <c r="AC181" s="81"/>
      <c r="AD181" s="81"/>
      <c r="AE181" s="81"/>
      <c r="AF181" s="82"/>
      <c r="AG181" s="82"/>
      <c r="AH181" s="82"/>
      <c r="AI181" s="82"/>
    </row>
    <row r="182" spans="1:35" s="1" customFormat="1" x14ac:dyDescent="0.3">
      <c r="A182" s="78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81"/>
      <c r="Y182" s="81"/>
      <c r="Z182" s="81"/>
      <c r="AA182" s="81"/>
      <c r="AB182" s="81"/>
      <c r="AC182" s="81"/>
      <c r="AD182" s="81"/>
      <c r="AE182" s="81"/>
      <c r="AF182" s="82"/>
      <c r="AG182" s="82"/>
      <c r="AH182" s="82"/>
      <c r="AI182" s="82"/>
    </row>
    <row r="183" spans="1:35" s="1" customFormat="1" x14ac:dyDescent="0.3">
      <c r="A183" s="78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81"/>
      <c r="Y183" s="81"/>
      <c r="Z183" s="81"/>
      <c r="AA183" s="81"/>
      <c r="AB183" s="81"/>
      <c r="AC183" s="81"/>
      <c r="AD183" s="81"/>
      <c r="AE183" s="81"/>
      <c r="AF183" s="82"/>
      <c r="AG183" s="82"/>
      <c r="AH183" s="82"/>
      <c r="AI183" s="82"/>
    </row>
    <row r="184" spans="1:35" s="1" customFormat="1" x14ac:dyDescent="0.3">
      <c r="A184" s="78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81"/>
      <c r="Y184" s="81"/>
      <c r="Z184" s="81"/>
      <c r="AA184" s="81"/>
      <c r="AB184" s="81"/>
      <c r="AC184" s="81"/>
      <c r="AD184" s="81"/>
      <c r="AE184" s="81"/>
      <c r="AF184" s="82"/>
      <c r="AG184" s="82"/>
      <c r="AH184" s="82"/>
      <c r="AI184" s="82"/>
    </row>
    <row r="185" spans="1:35" s="1" customFormat="1" x14ac:dyDescent="0.3">
      <c r="A185" s="78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81"/>
      <c r="Y185" s="81"/>
      <c r="Z185" s="81"/>
      <c r="AA185" s="81"/>
      <c r="AB185" s="81"/>
      <c r="AC185" s="81"/>
      <c r="AD185" s="81"/>
      <c r="AE185" s="81"/>
      <c r="AF185" s="82"/>
      <c r="AG185" s="82"/>
      <c r="AH185" s="82"/>
      <c r="AI185" s="82"/>
    </row>
    <row r="186" spans="1:35" s="1" customFormat="1" x14ac:dyDescent="0.3">
      <c r="A186" s="78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81"/>
      <c r="Y186" s="81"/>
      <c r="Z186" s="81"/>
      <c r="AA186" s="81"/>
      <c r="AB186" s="81"/>
      <c r="AC186" s="81"/>
      <c r="AD186" s="81"/>
      <c r="AE186" s="81"/>
      <c r="AF186" s="82"/>
      <c r="AG186" s="82"/>
      <c r="AH186" s="82"/>
      <c r="AI186" s="82"/>
    </row>
    <row r="187" spans="1:35" s="1" customFormat="1" x14ac:dyDescent="0.3">
      <c r="A187" s="78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81"/>
      <c r="Y187" s="81"/>
      <c r="Z187" s="81"/>
      <c r="AA187" s="81"/>
      <c r="AB187" s="81"/>
      <c r="AC187" s="81"/>
      <c r="AD187" s="81"/>
      <c r="AE187" s="81"/>
      <c r="AF187" s="82"/>
      <c r="AG187" s="82"/>
      <c r="AH187" s="82"/>
      <c r="AI187" s="82"/>
    </row>
    <row r="188" spans="1:35" s="1" customFormat="1" x14ac:dyDescent="0.3">
      <c r="A188" s="78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81"/>
      <c r="Y188" s="81"/>
      <c r="Z188" s="81"/>
      <c r="AA188" s="81"/>
      <c r="AB188" s="81"/>
      <c r="AC188" s="81"/>
      <c r="AD188" s="81"/>
      <c r="AE188" s="81"/>
      <c r="AF188" s="82"/>
      <c r="AG188" s="82"/>
      <c r="AH188" s="82"/>
      <c r="AI188" s="82"/>
    </row>
    <row r="189" spans="1:35" s="1" customFormat="1" x14ac:dyDescent="0.3">
      <c r="A189" s="78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81"/>
      <c r="Y189" s="81"/>
      <c r="Z189" s="81"/>
      <c r="AA189" s="81"/>
      <c r="AB189" s="81"/>
      <c r="AC189" s="81"/>
      <c r="AD189" s="81"/>
      <c r="AE189" s="81"/>
      <c r="AF189" s="82"/>
      <c r="AG189" s="82"/>
      <c r="AH189" s="82"/>
      <c r="AI189" s="82"/>
    </row>
    <row r="190" spans="1:35" s="1" customFormat="1" x14ac:dyDescent="0.3">
      <c r="A190" s="78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81"/>
      <c r="Y190" s="81"/>
      <c r="Z190" s="81"/>
      <c r="AA190" s="81"/>
      <c r="AB190" s="81"/>
      <c r="AC190" s="81"/>
      <c r="AD190" s="81"/>
      <c r="AE190" s="81"/>
      <c r="AF190" s="82"/>
      <c r="AG190" s="82"/>
      <c r="AH190" s="82"/>
      <c r="AI190" s="82"/>
    </row>
    <row r="191" spans="1:35" s="1" customFormat="1" x14ac:dyDescent="0.3">
      <c r="A191" s="78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81"/>
      <c r="Y191" s="81"/>
      <c r="Z191" s="81"/>
      <c r="AA191" s="81"/>
      <c r="AB191" s="81"/>
      <c r="AC191" s="81"/>
      <c r="AD191" s="81"/>
      <c r="AE191" s="81"/>
      <c r="AF191" s="82"/>
      <c r="AG191" s="82"/>
      <c r="AH191" s="82"/>
      <c r="AI191" s="82"/>
    </row>
    <row r="192" spans="1:35" s="1" customFormat="1" x14ac:dyDescent="0.3">
      <c r="A192" s="78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81"/>
      <c r="Y192" s="81"/>
      <c r="Z192" s="81"/>
      <c r="AA192" s="81"/>
      <c r="AB192" s="81"/>
      <c r="AC192" s="81"/>
      <c r="AD192" s="81"/>
      <c r="AE192" s="81"/>
      <c r="AF192" s="82"/>
      <c r="AG192" s="82"/>
      <c r="AH192" s="82"/>
      <c r="AI192" s="82"/>
    </row>
    <row r="193" spans="1:35" s="1" customFormat="1" x14ac:dyDescent="0.3">
      <c r="A193" s="78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81"/>
      <c r="Y193" s="81"/>
      <c r="Z193" s="81"/>
      <c r="AA193" s="81"/>
      <c r="AB193" s="81"/>
      <c r="AC193" s="81"/>
      <c r="AD193" s="81"/>
      <c r="AE193" s="81"/>
      <c r="AF193" s="82"/>
      <c r="AG193" s="82"/>
      <c r="AH193" s="82"/>
      <c r="AI193" s="82"/>
    </row>
    <row r="194" spans="1:35" s="1" customFormat="1" x14ac:dyDescent="0.3">
      <c r="A194" s="78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81"/>
      <c r="Y194" s="81"/>
      <c r="Z194" s="81"/>
      <c r="AA194" s="81"/>
      <c r="AB194" s="81"/>
      <c r="AC194" s="81"/>
      <c r="AD194" s="81"/>
      <c r="AE194" s="81"/>
      <c r="AF194" s="82"/>
      <c r="AG194" s="82"/>
      <c r="AH194" s="82"/>
      <c r="AI194" s="82"/>
    </row>
    <row r="195" spans="1:35" s="1" customFormat="1" x14ac:dyDescent="0.3">
      <c r="A195" s="78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81"/>
      <c r="Y195" s="81"/>
      <c r="Z195" s="81"/>
      <c r="AA195" s="81"/>
      <c r="AB195" s="81"/>
      <c r="AC195" s="81"/>
      <c r="AD195" s="81"/>
      <c r="AE195" s="81"/>
      <c r="AF195" s="82"/>
      <c r="AG195" s="82"/>
      <c r="AH195" s="82"/>
      <c r="AI195" s="82"/>
    </row>
    <row r="196" spans="1:35" s="1" customFormat="1" x14ac:dyDescent="0.3">
      <c r="A196" s="78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81"/>
      <c r="Y196" s="81"/>
      <c r="Z196" s="81"/>
      <c r="AA196" s="81"/>
      <c r="AB196" s="81"/>
      <c r="AC196" s="81"/>
      <c r="AD196" s="81"/>
      <c r="AE196" s="81"/>
      <c r="AF196" s="82"/>
      <c r="AG196" s="82"/>
      <c r="AH196" s="82"/>
      <c r="AI196" s="82"/>
    </row>
    <row r="197" spans="1:35" s="1" customFormat="1" x14ac:dyDescent="0.3">
      <c r="A197" s="78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81"/>
      <c r="Y197" s="81"/>
      <c r="Z197" s="81"/>
      <c r="AA197" s="81"/>
      <c r="AB197" s="81"/>
      <c r="AC197" s="81"/>
      <c r="AD197" s="81"/>
      <c r="AE197" s="81"/>
      <c r="AF197" s="82"/>
      <c r="AG197" s="82"/>
      <c r="AH197" s="82"/>
      <c r="AI197" s="82"/>
    </row>
    <row r="198" spans="1:35" s="1" customFormat="1" x14ac:dyDescent="0.3">
      <c r="A198" s="78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81"/>
      <c r="Y198" s="81"/>
      <c r="Z198" s="81"/>
      <c r="AA198" s="81"/>
      <c r="AB198" s="81"/>
      <c r="AC198" s="81"/>
      <c r="AD198" s="81"/>
      <c r="AE198" s="81"/>
      <c r="AF198" s="82"/>
      <c r="AG198" s="82"/>
      <c r="AH198" s="82"/>
      <c r="AI198" s="82"/>
    </row>
    <row r="199" spans="1:35" s="1" customFormat="1" x14ac:dyDescent="0.3">
      <c r="A199" s="78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81"/>
      <c r="Y199" s="81"/>
      <c r="Z199" s="81"/>
      <c r="AA199" s="81"/>
      <c r="AB199" s="81"/>
      <c r="AC199" s="81"/>
      <c r="AD199" s="81"/>
      <c r="AE199" s="81"/>
      <c r="AF199" s="82"/>
      <c r="AG199" s="82"/>
      <c r="AH199" s="82"/>
      <c r="AI199" s="82"/>
    </row>
    <row r="200" spans="1:35" s="1" customFormat="1" x14ac:dyDescent="0.3">
      <c r="A200" s="78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81"/>
      <c r="Y200" s="81"/>
      <c r="Z200" s="81"/>
      <c r="AA200" s="81"/>
      <c r="AB200" s="81"/>
      <c r="AC200" s="81"/>
      <c r="AD200" s="81"/>
      <c r="AE200" s="81"/>
      <c r="AF200" s="82"/>
      <c r="AG200" s="82"/>
      <c r="AH200" s="82"/>
      <c r="AI200" s="82"/>
    </row>
    <row r="201" spans="1:35" s="1" customFormat="1" x14ac:dyDescent="0.3">
      <c r="A201" s="78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81"/>
      <c r="Y201" s="81"/>
      <c r="Z201" s="81"/>
      <c r="AA201" s="81"/>
      <c r="AB201" s="81"/>
      <c r="AC201" s="81"/>
      <c r="AD201" s="81"/>
      <c r="AE201" s="81"/>
      <c r="AF201" s="82"/>
      <c r="AG201" s="82"/>
      <c r="AH201" s="82"/>
      <c r="AI201" s="82"/>
    </row>
    <row r="202" spans="1:35" s="1" customFormat="1" x14ac:dyDescent="0.3">
      <c r="A202" s="78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81"/>
      <c r="Y202" s="81"/>
      <c r="Z202" s="81"/>
      <c r="AA202" s="81"/>
      <c r="AB202" s="81"/>
      <c r="AC202" s="81"/>
      <c r="AD202" s="81"/>
      <c r="AE202" s="81"/>
      <c r="AF202" s="82"/>
      <c r="AG202" s="82"/>
      <c r="AH202" s="82"/>
      <c r="AI202" s="82"/>
    </row>
    <row r="203" spans="1:35" s="1" customFormat="1" x14ac:dyDescent="0.3">
      <c r="A203" s="78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81"/>
      <c r="Y203" s="81"/>
      <c r="Z203" s="81"/>
      <c r="AA203" s="81"/>
      <c r="AB203" s="81"/>
      <c r="AC203" s="81"/>
      <c r="AD203" s="81"/>
      <c r="AE203" s="81"/>
      <c r="AF203" s="82"/>
      <c r="AG203" s="82"/>
      <c r="AH203" s="82"/>
      <c r="AI203" s="82"/>
    </row>
    <row r="204" spans="1:35" s="1" customFormat="1" x14ac:dyDescent="0.3">
      <c r="A204" s="78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81"/>
      <c r="Y204" s="81"/>
      <c r="Z204" s="81"/>
      <c r="AA204" s="81"/>
      <c r="AB204" s="81"/>
      <c r="AC204" s="81"/>
      <c r="AD204" s="81"/>
      <c r="AE204" s="81"/>
      <c r="AF204" s="82"/>
      <c r="AG204" s="82"/>
      <c r="AH204" s="82"/>
      <c r="AI204" s="82"/>
    </row>
    <row r="205" spans="1:35" s="1" customFormat="1" x14ac:dyDescent="0.3">
      <c r="A205" s="78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81"/>
      <c r="Y205" s="81"/>
      <c r="Z205" s="81"/>
      <c r="AA205" s="81"/>
      <c r="AB205" s="81"/>
      <c r="AC205" s="81"/>
      <c r="AD205" s="81"/>
      <c r="AE205" s="81"/>
      <c r="AF205" s="82"/>
      <c r="AG205" s="82"/>
      <c r="AH205" s="82"/>
      <c r="AI205" s="82"/>
    </row>
    <row r="206" spans="1:35" s="1" customFormat="1" x14ac:dyDescent="0.3">
      <c r="A206" s="78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81"/>
      <c r="Y206" s="81"/>
      <c r="Z206" s="81"/>
      <c r="AA206" s="81"/>
      <c r="AB206" s="81"/>
      <c r="AC206" s="81"/>
      <c r="AD206" s="81"/>
      <c r="AE206" s="81"/>
      <c r="AF206" s="82"/>
      <c r="AG206" s="82"/>
      <c r="AH206" s="82"/>
      <c r="AI206" s="82"/>
    </row>
    <row r="207" spans="1:35" s="1" customFormat="1" x14ac:dyDescent="0.3">
      <c r="A207" s="78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81"/>
      <c r="Y207" s="81"/>
      <c r="Z207" s="81"/>
      <c r="AA207" s="81"/>
      <c r="AB207" s="81"/>
      <c r="AC207" s="81"/>
      <c r="AD207" s="81"/>
      <c r="AE207" s="81"/>
      <c r="AF207" s="82"/>
      <c r="AG207" s="82"/>
      <c r="AH207" s="82"/>
      <c r="AI207" s="82"/>
    </row>
    <row r="208" spans="1:35" s="1" customFormat="1" x14ac:dyDescent="0.3">
      <c r="A208" s="78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81"/>
      <c r="Y208" s="81"/>
      <c r="Z208" s="81"/>
      <c r="AA208" s="81"/>
      <c r="AB208" s="81"/>
      <c r="AC208" s="81"/>
      <c r="AD208" s="81"/>
      <c r="AE208" s="81"/>
      <c r="AF208" s="82"/>
      <c r="AG208" s="82"/>
      <c r="AH208" s="82"/>
      <c r="AI208" s="82"/>
    </row>
    <row r="209" spans="1:35" s="1" customFormat="1" x14ac:dyDescent="0.3">
      <c r="A209" s="78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81"/>
      <c r="Y209" s="81"/>
      <c r="Z209" s="81"/>
      <c r="AA209" s="81"/>
      <c r="AB209" s="81"/>
      <c r="AC209" s="81"/>
      <c r="AD209" s="81"/>
      <c r="AE209" s="81"/>
      <c r="AF209" s="82"/>
      <c r="AG209" s="82"/>
      <c r="AH209" s="82"/>
      <c r="AI209" s="82"/>
    </row>
    <row r="210" spans="1:35" s="1" customFormat="1" x14ac:dyDescent="0.3">
      <c r="A210" s="78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81"/>
      <c r="Y210" s="81"/>
      <c r="Z210" s="81"/>
      <c r="AA210" s="81"/>
      <c r="AB210" s="81"/>
      <c r="AC210" s="81"/>
      <c r="AD210" s="81"/>
      <c r="AE210" s="81"/>
      <c r="AF210" s="82"/>
      <c r="AG210" s="82"/>
      <c r="AH210" s="82"/>
      <c r="AI210" s="82"/>
    </row>
    <row r="211" spans="1:35" s="1" customFormat="1" x14ac:dyDescent="0.3">
      <c r="A211" s="78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81"/>
      <c r="Y211" s="81"/>
      <c r="Z211" s="81"/>
      <c r="AA211" s="81"/>
      <c r="AB211" s="81"/>
      <c r="AC211" s="81"/>
      <c r="AD211" s="81"/>
      <c r="AE211" s="81"/>
      <c r="AF211" s="82"/>
      <c r="AG211" s="82"/>
      <c r="AH211" s="82"/>
      <c r="AI211" s="82"/>
    </row>
    <row r="212" spans="1:35" s="1" customFormat="1" x14ac:dyDescent="0.3">
      <c r="A212" s="78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81"/>
      <c r="Y212" s="81"/>
      <c r="Z212" s="81"/>
      <c r="AA212" s="81"/>
      <c r="AB212" s="81"/>
      <c r="AC212" s="81"/>
      <c r="AD212" s="81"/>
      <c r="AE212" s="81"/>
      <c r="AF212" s="82"/>
      <c r="AG212" s="82"/>
      <c r="AH212" s="82"/>
      <c r="AI212" s="82"/>
    </row>
    <row r="213" spans="1:35" s="1" customFormat="1" x14ac:dyDescent="0.3">
      <c r="A213" s="78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81"/>
      <c r="Y213" s="81"/>
      <c r="Z213" s="81"/>
      <c r="AA213" s="81"/>
      <c r="AB213" s="81"/>
      <c r="AC213" s="81"/>
      <c r="AD213" s="81"/>
      <c r="AE213" s="81"/>
      <c r="AF213" s="82"/>
      <c r="AG213" s="82"/>
      <c r="AH213" s="82"/>
      <c r="AI213" s="82"/>
    </row>
    <row r="214" spans="1:35" s="1" customFormat="1" x14ac:dyDescent="0.3">
      <c r="A214" s="78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81"/>
      <c r="Y214" s="81"/>
      <c r="Z214" s="81"/>
      <c r="AA214" s="81"/>
      <c r="AB214" s="81"/>
      <c r="AC214" s="81"/>
      <c r="AD214" s="81"/>
      <c r="AE214" s="81"/>
      <c r="AF214" s="82"/>
      <c r="AG214" s="82"/>
      <c r="AH214" s="82"/>
      <c r="AI214" s="82"/>
    </row>
    <row r="215" spans="1:35" s="1" customFormat="1" x14ac:dyDescent="0.3">
      <c r="A215" s="78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81"/>
      <c r="Y215" s="81"/>
      <c r="Z215" s="81"/>
      <c r="AA215" s="81"/>
      <c r="AB215" s="81"/>
      <c r="AC215" s="81"/>
      <c r="AD215" s="81"/>
      <c r="AE215" s="81"/>
      <c r="AF215" s="82"/>
      <c r="AG215" s="82"/>
      <c r="AH215" s="82"/>
      <c r="AI215" s="82"/>
    </row>
    <row r="216" spans="1:35" s="1" customFormat="1" x14ac:dyDescent="0.3">
      <c r="A216" s="78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81"/>
      <c r="Y216" s="81"/>
      <c r="Z216" s="81"/>
      <c r="AA216" s="81"/>
      <c r="AB216" s="81"/>
      <c r="AC216" s="81"/>
      <c r="AD216" s="81"/>
      <c r="AE216" s="81"/>
      <c r="AF216" s="82"/>
      <c r="AG216" s="82"/>
      <c r="AH216" s="82"/>
      <c r="AI216" s="82"/>
    </row>
    <row r="217" spans="1:35" s="1" customFormat="1" x14ac:dyDescent="0.3">
      <c r="A217" s="78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81"/>
      <c r="Y217" s="81"/>
      <c r="Z217" s="81"/>
      <c r="AA217" s="81"/>
      <c r="AB217" s="81"/>
      <c r="AC217" s="81"/>
      <c r="AD217" s="81"/>
      <c r="AE217" s="81"/>
      <c r="AF217" s="82"/>
      <c r="AG217" s="82"/>
      <c r="AH217" s="82"/>
      <c r="AI217" s="82"/>
    </row>
    <row r="218" spans="1:35" s="1" customFormat="1" x14ac:dyDescent="0.3">
      <c r="A218" s="78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81"/>
      <c r="Y218" s="81"/>
      <c r="Z218" s="81"/>
      <c r="AA218" s="81"/>
      <c r="AB218" s="81"/>
      <c r="AC218" s="81"/>
      <c r="AD218" s="81"/>
      <c r="AE218" s="81"/>
      <c r="AF218" s="82"/>
      <c r="AG218" s="82"/>
      <c r="AH218" s="82"/>
      <c r="AI218" s="82"/>
    </row>
    <row r="219" spans="1:35" s="1" customFormat="1" x14ac:dyDescent="0.3">
      <c r="A219" s="3"/>
      <c r="X219" s="20"/>
      <c r="Y219" s="20"/>
      <c r="Z219" s="20"/>
      <c r="AA219" s="20"/>
      <c r="AB219" s="20"/>
      <c r="AC219" s="20"/>
      <c r="AD219" s="20"/>
      <c r="AE219" s="20"/>
      <c r="AF219" s="21"/>
      <c r="AG219" s="21"/>
      <c r="AH219" s="21"/>
      <c r="AI219" s="21"/>
    </row>
    <row r="220" spans="1:35" s="1" customFormat="1" x14ac:dyDescent="0.3">
      <c r="A220" s="3"/>
      <c r="X220" s="20"/>
      <c r="Y220" s="20"/>
      <c r="Z220" s="20"/>
      <c r="AA220" s="20"/>
      <c r="AB220" s="20"/>
      <c r="AC220" s="20"/>
      <c r="AD220" s="20"/>
      <c r="AE220" s="20"/>
      <c r="AF220" s="21"/>
      <c r="AG220" s="21"/>
      <c r="AH220" s="21"/>
      <c r="AI220" s="21"/>
    </row>
    <row r="221" spans="1:35" s="1" customFormat="1" x14ac:dyDescent="0.3">
      <c r="A221" s="3"/>
      <c r="X221" s="20"/>
      <c r="Y221" s="20"/>
      <c r="Z221" s="20"/>
      <c r="AA221" s="20"/>
      <c r="AB221" s="20"/>
      <c r="AC221" s="20"/>
      <c r="AD221" s="20"/>
      <c r="AE221" s="20"/>
      <c r="AF221" s="21"/>
      <c r="AG221" s="21"/>
      <c r="AH221" s="21"/>
      <c r="AI221" s="21"/>
    </row>
    <row r="222" spans="1:35" s="1" customFormat="1" x14ac:dyDescent="0.3">
      <c r="A222" s="3"/>
      <c r="X222" s="20"/>
      <c r="Y222" s="20"/>
      <c r="Z222" s="20"/>
      <c r="AA222" s="20"/>
      <c r="AB222" s="20"/>
      <c r="AC222" s="20"/>
      <c r="AD222" s="20"/>
      <c r="AE222" s="20"/>
      <c r="AF222" s="21"/>
      <c r="AG222" s="21"/>
      <c r="AH222" s="21"/>
      <c r="AI222" s="21"/>
    </row>
    <row r="223" spans="1:35" s="1" customFormat="1" x14ac:dyDescent="0.3">
      <c r="A223" s="3"/>
      <c r="X223" s="20"/>
      <c r="Y223" s="20"/>
      <c r="Z223" s="20"/>
      <c r="AA223" s="20"/>
      <c r="AB223" s="20"/>
      <c r="AC223" s="20"/>
      <c r="AD223" s="20"/>
      <c r="AE223" s="20"/>
      <c r="AF223" s="21"/>
      <c r="AG223" s="21"/>
      <c r="AH223" s="21"/>
      <c r="AI223" s="21"/>
    </row>
    <row r="224" spans="1:35" s="1" customFormat="1" x14ac:dyDescent="0.3">
      <c r="A224" s="3"/>
      <c r="X224" s="20"/>
      <c r="Y224" s="20"/>
      <c r="Z224" s="20"/>
      <c r="AA224" s="20"/>
      <c r="AB224" s="20"/>
      <c r="AC224" s="20"/>
      <c r="AD224" s="20"/>
      <c r="AE224" s="20"/>
      <c r="AF224" s="21"/>
      <c r="AG224" s="21"/>
      <c r="AH224" s="21"/>
      <c r="AI224" s="21"/>
    </row>
    <row r="225" spans="1:35" s="1" customFormat="1" x14ac:dyDescent="0.3">
      <c r="A225" s="3"/>
      <c r="X225" s="20"/>
      <c r="Y225" s="20"/>
      <c r="Z225" s="20"/>
      <c r="AA225" s="20"/>
      <c r="AB225" s="20"/>
      <c r="AC225" s="20"/>
      <c r="AD225" s="20"/>
      <c r="AE225" s="20"/>
      <c r="AF225" s="21"/>
      <c r="AG225" s="21"/>
      <c r="AH225" s="21"/>
      <c r="AI225" s="21"/>
    </row>
    <row r="226" spans="1:35" s="1" customFormat="1" x14ac:dyDescent="0.3">
      <c r="A226" s="3"/>
      <c r="X226" s="20"/>
      <c r="Y226" s="20"/>
      <c r="Z226" s="20"/>
      <c r="AA226" s="20"/>
      <c r="AB226" s="20"/>
      <c r="AC226" s="20"/>
      <c r="AD226" s="20"/>
      <c r="AE226" s="20"/>
      <c r="AF226" s="21"/>
      <c r="AG226" s="21"/>
      <c r="AH226" s="21"/>
      <c r="AI226" s="21"/>
    </row>
    <row r="227" spans="1:35" s="1" customFormat="1" x14ac:dyDescent="0.3">
      <c r="A227" s="3"/>
      <c r="X227" s="20"/>
      <c r="Y227" s="20"/>
      <c r="Z227" s="20"/>
      <c r="AA227" s="20"/>
      <c r="AB227" s="20"/>
      <c r="AC227" s="20"/>
      <c r="AD227" s="20"/>
      <c r="AE227" s="20"/>
      <c r="AF227" s="21"/>
      <c r="AG227" s="21"/>
      <c r="AH227" s="21"/>
      <c r="AI227" s="21"/>
    </row>
    <row r="228" spans="1:35" s="1" customFormat="1" x14ac:dyDescent="0.3">
      <c r="A228" s="3"/>
      <c r="X228" s="20"/>
      <c r="Y228" s="20"/>
      <c r="Z228" s="20"/>
      <c r="AA228" s="20"/>
      <c r="AB228" s="20"/>
      <c r="AC228" s="20"/>
      <c r="AD228" s="20"/>
      <c r="AE228" s="20"/>
      <c r="AF228" s="21"/>
      <c r="AG228" s="21"/>
      <c r="AH228" s="21"/>
      <c r="AI228" s="21"/>
    </row>
    <row r="229" spans="1:35" s="1" customFormat="1" x14ac:dyDescent="0.3">
      <c r="A229" s="3"/>
      <c r="X229" s="20"/>
      <c r="Y229" s="20"/>
      <c r="Z229" s="20"/>
      <c r="AA229" s="20"/>
      <c r="AB229" s="20"/>
      <c r="AC229" s="20"/>
      <c r="AD229" s="20"/>
      <c r="AE229" s="20"/>
      <c r="AF229" s="21"/>
      <c r="AG229" s="21"/>
      <c r="AH229" s="21"/>
      <c r="AI229" s="21"/>
    </row>
    <row r="230" spans="1:35" s="1" customFormat="1" x14ac:dyDescent="0.3">
      <c r="A230" s="3"/>
      <c r="X230" s="20"/>
      <c r="Y230" s="20"/>
      <c r="Z230" s="20"/>
      <c r="AA230" s="20"/>
      <c r="AB230" s="20"/>
      <c r="AC230" s="20"/>
      <c r="AD230" s="20"/>
      <c r="AE230" s="20"/>
      <c r="AF230" s="21"/>
      <c r="AG230" s="21"/>
      <c r="AH230" s="21"/>
      <c r="AI230" s="21"/>
    </row>
    <row r="231" spans="1:35" s="1" customFormat="1" x14ac:dyDescent="0.3">
      <c r="A231" s="3"/>
      <c r="X231" s="20"/>
      <c r="Y231" s="20"/>
      <c r="Z231" s="20"/>
      <c r="AA231" s="20"/>
      <c r="AB231" s="20"/>
      <c r="AC231" s="20"/>
      <c r="AD231" s="20"/>
      <c r="AE231" s="20"/>
      <c r="AF231" s="21"/>
      <c r="AG231" s="21"/>
      <c r="AH231" s="21"/>
      <c r="AI231" s="21"/>
    </row>
    <row r="232" spans="1:35" s="1" customFormat="1" x14ac:dyDescent="0.3">
      <c r="A232" s="3"/>
      <c r="X232" s="20"/>
      <c r="Y232" s="20"/>
      <c r="Z232" s="20"/>
      <c r="AA232" s="20"/>
      <c r="AB232" s="20"/>
      <c r="AC232" s="20"/>
      <c r="AD232" s="20"/>
      <c r="AE232" s="20"/>
      <c r="AF232" s="21"/>
      <c r="AG232" s="21"/>
      <c r="AH232" s="21"/>
      <c r="AI232" s="21"/>
    </row>
    <row r="233" spans="1:35" s="1" customFormat="1" x14ac:dyDescent="0.3">
      <c r="A233" s="3"/>
      <c r="X233" s="20"/>
      <c r="Y233" s="20"/>
      <c r="Z233" s="20"/>
      <c r="AA233" s="20"/>
      <c r="AB233" s="20"/>
      <c r="AC233" s="20"/>
      <c r="AD233" s="20"/>
      <c r="AE233" s="20"/>
      <c r="AF233" s="21"/>
      <c r="AG233" s="21"/>
      <c r="AH233" s="21"/>
      <c r="AI233" s="21"/>
    </row>
    <row r="234" spans="1:35" s="1" customFormat="1" x14ac:dyDescent="0.3">
      <c r="A234" s="3"/>
      <c r="X234" s="20"/>
      <c r="Y234" s="20"/>
      <c r="Z234" s="20"/>
      <c r="AA234" s="20"/>
      <c r="AB234" s="20"/>
      <c r="AC234" s="20"/>
      <c r="AD234" s="20"/>
      <c r="AE234" s="20"/>
      <c r="AF234" s="21"/>
      <c r="AG234" s="21"/>
      <c r="AH234" s="21"/>
      <c r="AI234" s="21"/>
    </row>
    <row r="235" spans="1:35" s="1" customFormat="1" x14ac:dyDescent="0.3">
      <c r="A235" s="3"/>
      <c r="X235" s="20"/>
      <c r="Y235" s="20"/>
      <c r="Z235" s="20"/>
      <c r="AA235" s="20"/>
      <c r="AB235" s="20"/>
      <c r="AC235" s="20"/>
      <c r="AD235" s="20"/>
      <c r="AE235" s="20"/>
      <c r="AF235" s="21"/>
      <c r="AG235" s="21"/>
      <c r="AH235" s="21"/>
      <c r="AI235" s="21"/>
    </row>
    <row r="236" spans="1:35" s="1" customFormat="1" x14ac:dyDescent="0.3">
      <c r="A236" s="3"/>
      <c r="X236" s="20"/>
      <c r="Y236" s="20"/>
      <c r="Z236" s="20"/>
      <c r="AA236" s="20"/>
      <c r="AB236" s="20"/>
      <c r="AC236" s="20"/>
      <c r="AD236" s="20"/>
      <c r="AE236" s="20"/>
      <c r="AF236" s="21"/>
      <c r="AG236" s="21"/>
      <c r="AH236" s="21"/>
      <c r="AI236" s="21"/>
    </row>
    <row r="237" spans="1:35" s="1" customFormat="1" x14ac:dyDescent="0.3">
      <c r="A237" s="3"/>
      <c r="X237" s="20"/>
      <c r="Y237" s="20"/>
      <c r="Z237" s="20"/>
      <c r="AA237" s="20"/>
      <c r="AB237" s="20"/>
      <c r="AC237" s="20"/>
      <c r="AD237" s="20"/>
      <c r="AE237" s="20"/>
      <c r="AF237" s="21"/>
      <c r="AG237" s="21"/>
      <c r="AH237" s="21"/>
      <c r="AI237" s="21"/>
    </row>
    <row r="238" spans="1:35" s="1" customFormat="1" x14ac:dyDescent="0.3">
      <c r="A238" s="3"/>
      <c r="X238" s="20"/>
      <c r="Y238" s="20"/>
      <c r="Z238" s="20"/>
      <c r="AA238" s="20"/>
      <c r="AB238" s="20"/>
      <c r="AC238" s="20"/>
      <c r="AD238" s="20"/>
      <c r="AE238" s="20"/>
      <c r="AF238" s="21"/>
      <c r="AG238" s="21"/>
      <c r="AH238" s="21"/>
      <c r="AI238" s="21"/>
    </row>
    <row r="239" spans="1:35" s="1" customFormat="1" x14ac:dyDescent="0.3">
      <c r="A239" s="3"/>
      <c r="X239" s="20"/>
      <c r="Y239" s="20"/>
      <c r="Z239" s="20"/>
      <c r="AA239" s="20"/>
      <c r="AB239" s="20"/>
      <c r="AC239" s="20"/>
      <c r="AD239" s="20"/>
      <c r="AE239" s="20"/>
      <c r="AF239" s="21"/>
      <c r="AG239" s="21"/>
      <c r="AH239" s="21"/>
      <c r="AI239" s="21"/>
    </row>
    <row r="240" spans="1:35" s="1" customFormat="1" x14ac:dyDescent="0.3">
      <c r="A240" s="3"/>
      <c r="X240" s="20"/>
      <c r="Y240" s="20"/>
      <c r="Z240" s="20"/>
      <c r="AA240" s="20"/>
      <c r="AB240" s="20"/>
      <c r="AC240" s="20"/>
      <c r="AD240" s="20"/>
      <c r="AE240" s="20"/>
      <c r="AF240" s="21"/>
      <c r="AG240" s="21"/>
      <c r="AH240" s="21"/>
      <c r="AI240" s="21"/>
    </row>
    <row r="241" spans="1:38" s="1" customFormat="1" x14ac:dyDescent="0.3">
      <c r="A241" s="3"/>
      <c r="X241" s="20"/>
      <c r="Y241" s="20"/>
      <c r="Z241" s="20"/>
      <c r="AA241" s="20"/>
      <c r="AB241" s="20"/>
      <c r="AC241" s="20"/>
      <c r="AD241" s="20"/>
      <c r="AE241" s="20"/>
      <c r="AF241" s="21"/>
      <c r="AG241" s="21"/>
      <c r="AH241" s="21"/>
      <c r="AI241" s="21"/>
    </row>
    <row r="242" spans="1:38" s="1" customFormat="1" x14ac:dyDescent="0.3">
      <c r="A242" s="3"/>
      <c r="X242" s="20"/>
      <c r="Y242" s="20"/>
      <c r="Z242" s="20"/>
      <c r="AA242" s="20"/>
      <c r="AB242" s="20"/>
      <c r="AC242" s="20"/>
      <c r="AD242" s="20"/>
      <c r="AE242" s="20"/>
      <c r="AF242" s="21"/>
      <c r="AG242" s="21"/>
      <c r="AH242" s="21"/>
      <c r="AI242" s="21"/>
    </row>
    <row r="243" spans="1:38" s="1" customFormat="1" x14ac:dyDescent="0.3">
      <c r="A243" s="3"/>
      <c r="X243" s="20"/>
      <c r="Y243" s="20"/>
      <c r="Z243" s="20"/>
      <c r="AA243" s="20"/>
      <c r="AB243" s="20"/>
      <c r="AC243" s="20"/>
      <c r="AD243" s="20"/>
      <c r="AE243" s="20"/>
      <c r="AF243" s="21"/>
      <c r="AG243" s="21"/>
      <c r="AH243" s="21"/>
      <c r="AI243" s="21"/>
    </row>
    <row r="244" spans="1:38" s="1" customFormat="1" x14ac:dyDescent="0.3">
      <c r="A244" s="3"/>
      <c r="X244" s="20"/>
      <c r="Y244" s="20"/>
      <c r="Z244" s="20"/>
      <c r="AA244" s="20"/>
      <c r="AB244" s="20"/>
      <c r="AC244" s="20"/>
      <c r="AD244" s="20"/>
      <c r="AE244" s="20"/>
      <c r="AF244" s="21"/>
      <c r="AG244" s="21"/>
      <c r="AH244" s="21"/>
      <c r="AI244" s="21"/>
    </row>
    <row r="245" spans="1:38" s="1" customFormat="1" x14ac:dyDescent="0.3">
      <c r="A245" s="3"/>
      <c r="X245" s="20"/>
      <c r="Y245" s="20"/>
      <c r="Z245" s="20"/>
      <c r="AA245" s="20"/>
      <c r="AB245" s="20"/>
      <c r="AC245" s="20"/>
      <c r="AD245" s="20"/>
      <c r="AE245" s="20"/>
      <c r="AF245" s="21"/>
      <c r="AG245" s="21"/>
      <c r="AH245" s="21"/>
      <c r="AI245" s="21"/>
    </row>
    <row r="246" spans="1:38" s="1" customFormat="1" x14ac:dyDescent="0.3">
      <c r="A246" s="3"/>
      <c r="X246" s="20"/>
      <c r="Y246" s="20"/>
      <c r="Z246" s="20"/>
      <c r="AA246" s="20"/>
      <c r="AB246" s="20"/>
      <c r="AC246" s="20"/>
      <c r="AD246" s="20"/>
      <c r="AE246" s="20"/>
      <c r="AF246" s="21"/>
      <c r="AG246" s="21"/>
      <c r="AH246" s="21"/>
      <c r="AI246" s="21"/>
    </row>
    <row r="247" spans="1:38" s="1" customFormat="1" x14ac:dyDescent="0.3">
      <c r="A247" s="3"/>
      <c r="X247" s="20"/>
      <c r="Y247" s="20"/>
      <c r="Z247" s="20"/>
      <c r="AA247" s="20"/>
      <c r="AB247" s="20"/>
      <c r="AC247" s="20"/>
      <c r="AD247" s="20"/>
      <c r="AE247" s="20"/>
      <c r="AF247" s="21"/>
      <c r="AG247" s="21"/>
      <c r="AH247" s="21"/>
      <c r="AI247" s="21"/>
    </row>
    <row r="248" spans="1:38" s="1" customFormat="1" x14ac:dyDescent="0.3">
      <c r="A248" s="3"/>
      <c r="X248" s="20"/>
      <c r="Y248" s="20"/>
      <c r="Z248" s="20"/>
      <c r="AA248" s="20"/>
      <c r="AB248" s="20"/>
      <c r="AC248" s="20"/>
      <c r="AD248" s="20"/>
      <c r="AE248" s="20"/>
      <c r="AF248" s="21"/>
      <c r="AG248" s="21"/>
      <c r="AH248" s="21"/>
      <c r="AI248" s="21"/>
    </row>
    <row r="249" spans="1:38" s="1" customFormat="1" x14ac:dyDescent="0.3">
      <c r="A249" s="3"/>
      <c r="X249" s="20"/>
      <c r="Y249" s="20"/>
      <c r="Z249" s="20"/>
      <c r="AA249" s="20"/>
      <c r="AB249" s="20"/>
      <c r="AC249" s="20"/>
      <c r="AD249" s="20"/>
      <c r="AE249" s="20"/>
      <c r="AF249" s="21"/>
      <c r="AG249" s="21"/>
      <c r="AH249" s="21"/>
      <c r="AI249" s="21"/>
    </row>
    <row r="250" spans="1:38" s="1" customFormat="1" x14ac:dyDescent="0.3">
      <c r="A250" s="3"/>
      <c r="X250" s="20"/>
      <c r="Y250" s="20"/>
      <c r="Z250" s="20"/>
      <c r="AA250" s="20"/>
      <c r="AB250" s="20"/>
      <c r="AC250" s="20"/>
      <c r="AD250" s="20"/>
      <c r="AE250" s="20"/>
      <c r="AF250" s="21"/>
      <c r="AG250" s="21"/>
      <c r="AH250" s="21"/>
      <c r="AI250" s="21"/>
      <c r="AL250" s="1" t="s">
        <v>184</v>
      </c>
    </row>
    <row r="251" spans="1:38" s="1" customFormat="1" x14ac:dyDescent="0.3">
      <c r="A251" s="3"/>
      <c r="X251" s="20"/>
      <c r="Y251" s="20"/>
      <c r="Z251" s="20"/>
      <c r="AA251" s="20"/>
      <c r="AB251" s="20"/>
      <c r="AC251" s="20"/>
      <c r="AD251" s="20"/>
      <c r="AE251" s="20"/>
      <c r="AF251" s="21"/>
      <c r="AG251" s="21"/>
      <c r="AH251" s="21"/>
      <c r="AI251" s="21"/>
    </row>
    <row r="252" spans="1:38" s="1" customFormat="1" x14ac:dyDescent="0.3">
      <c r="A252" s="3"/>
      <c r="X252" s="20"/>
      <c r="Y252" s="20"/>
      <c r="Z252" s="20"/>
      <c r="AA252" s="20"/>
      <c r="AB252" s="20"/>
      <c r="AC252" s="20"/>
      <c r="AD252" s="20"/>
      <c r="AE252" s="20"/>
      <c r="AF252" s="21"/>
      <c r="AG252" s="21"/>
      <c r="AH252" s="21"/>
      <c r="AI252" s="21"/>
    </row>
    <row r="253" spans="1:38" s="1" customFormat="1" x14ac:dyDescent="0.3">
      <c r="A253" s="3"/>
      <c r="X253" s="20"/>
      <c r="Y253" s="20"/>
      <c r="Z253" s="20"/>
      <c r="AA253" s="20"/>
      <c r="AB253" s="20"/>
      <c r="AC253" s="20"/>
      <c r="AD253" s="20"/>
      <c r="AE253" s="20"/>
      <c r="AF253" s="21"/>
      <c r="AG253" s="21"/>
      <c r="AH253" s="21"/>
      <c r="AI253" s="21"/>
    </row>
    <row r="265" ht="12" customHeight="1" x14ac:dyDescent="0.3"/>
    <row r="266" hidden="1" x14ac:dyDescent="0.3"/>
  </sheetData>
  <mergeCells count="29">
    <mergeCell ref="A1:AI1"/>
    <mergeCell ref="AF2:AI2"/>
    <mergeCell ref="D2:G2"/>
    <mergeCell ref="X2:AA2"/>
    <mergeCell ref="H2:K2"/>
    <mergeCell ref="L2:O2"/>
    <mergeCell ref="P2:S2"/>
    <mergeCell ref="T2:W2"/>
    <mergeCell ref="A2:A3"/>
    <mergeCell ref="C2:C3"/>
    <mergeCell ref="B109:C109"/>
    <mergeCell ref="A113:A114"/>
    <mergeCell ref="B113:B114"/>
    <mergeCell ref="A38:AI38"/>
    <mergeCell ref="A108:AI108"/>
    <mergeCell ref="A106:A107"/>
    <mergeCell ref="B73:C73"/>
    <mergeCell ref="B95:C95"/>
    <mergeCell ref="B106:B107"/>
    <mergeCell ref="B92:B93"/>
    <mergeCell ref="A92:A93"/>
    <mergeCell ref="A94:AI94"/>
    <mergeCell ref="A87:A90"/>
    <mergeCell ref="A33:A35"/>
    <mergeCell ref="AB2:AE2"/>
    <mergeCell ref="A72:AI72"/>
    <mergeCell ref="A81:A85"/>
    <mergeCell ref="B4:C4"/>
    <mergeCell ref="B39:C39"/>
  </mergeCells>
  <pageMargins left="0.19685039370078741" right="0.19685039370078741" top="0.39370078740157483" bottom="0.19685039370078741" header="0.31496062992125984" footer="0.31496062992125984"/>
  <pageSetup paperSize="8" scale="34" fitToHeight="14" orientation="landscape" verticalDpi="4294967295" r:id="rId1"/>
  <headerFooter>
    <oddFooter>&amp;C&amp;P</oddFoot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28" t="s">
        <v>96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32.25" customHeight="1" x14ac:dyDescent="0.25">
      <c r="A2" s="130" t="s">
        <v>0</v>
      </c>
      <c r="B2" s="7" t="s">
        <v>1</v>
      </c>
      <c r="C2" s="131" t="s">
        <v>29</v>
      </c>
      <c r="D2" s="132" t="s">
        <v>92</v>
      </c>
      <c r="E2" s="132"/>
      <c r="F2" s="132"/>
      <c r="G2" s="133" t="s">
        <v>101</v>
      </c>
      <c r="H2" s="133"/>
      <c r="I2" s="133"/>
      <c r="J2" s="134" t="s">
        <v>99</v>
      </c>
      <c r="K2" s="135"/>
      <c r="L2" s="136"/>
      <c r="M2" s="137" t="s">
        <v>94</v>
      </c>
      <c r="N2" s="137" t="s">
        <v>95</v>
      </c>
    </row>
    <row r="3" spans="1:14" ht="25.5" x14ac:dyDescent="0.25">
      <c r="A3" s="130"/>
      <c r="B3" s="8" t="s">
        <v>2</v>
      </c>
      <c r="C3" s="131"/>
      <c r="D3" s="9" t="s">
        <v>50</v>
      </c>
      <c r="E3" s="9" t="s">
        <v>51</v>
      </c>
      <c r="F3" s="9" t="s">
        <v>52</v>
      </c>
      <c r="G3" s="9" t="s">
        <v>50</v>
      </c>
      <c r="H3" s="9" t="s">
        <v>51</v>
      </c>
      <c r="I3" s="9" t="s">
        <v>52</v>
      </c>
      <c r="J3" s="9" t="s">
        <v>50</v>
      </c>
      <c r="K3" s="9" t="s">
        <v>51</v>
      </c>
      <c r="L3" s="9" t="s">
        <v>52</v>
      </c>
      <c r="M3" s="138"/>
      <c r="N3" s="138"/>
    </row>
    <row r="4" spans="1:14" x14ac:dyDescent="0.25">
      <c r="A4" s="10" t="s">
        <v>5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27" t="s">
        <v>97</v>
      </c>
      <c r="C5" s="127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7</v>
      </c>
      <c r="B6" s="16" t="s">
        <v>34</v>
      </c>
      <c r="C6" s="16" t="s">
        <v>100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8</v>
      </c>
      <c r="B7" s="16" t="s">
        <v>98</v>
      </c>
      <c r="C7" s="16" t="s">
        <v>100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46" t="s">
        <v>0</v>
      </c>
      <c r="B1" s="27" t="s">
        <v>1</v>
      </c>
      <c r="C1" s="147" t="s">
        <v>29</v>
      </c>
      <c r="D1" s="148" t="s">
        <v>215</v>
      </c>
      <c r="E1" s="148"/>
      <c r="F1" s="148"/>
      <c r="G1" s="148"/>
      <c r="H1" s="148" t="s">
        <v>216</v>
      </c>
      <c r="I1" s="148"/>
      <c r="J1" s="148"/>
      <c r="K1" s="148"/>
      <c r="L1" s="149" t="s">
        <v>226</v>
      </c>
      <c r="M1" s="150"/>
      <c r="N1" s="150"/>
      <c r="O1" s="151"/>
      <c r="P1" s="143" t="s">
        <v>217</v>
      </c>
      <c r="Q1" s="143"/>
      <c r="R1" s="143"/>
      <c r="S1" s="143"/>
      <c r="T1" s="143" t="s">
        <v>218</v>
      </c>
      <c r="U1" s="144"/>
      <c r="V1" s="144"/>
      <c r="W1" s="144"/>
    </row>
    <row r="2" spans="1:23" ht="22.5" x14ac:dyDescent="0.25">
      <c r="A2" s="146"/>
      <c r="B2" s="27" t="s">
        <v>2</v>
      </c>
      <c r="C2" s="147"/>
      <c r="D2" s="28" t="s">
        <v>50</v>
      </c>
      <c r="E2" s="28" t="s">
        <v>51</v>
      </c>
      <c r="F2" s="28" t="s">
        <v>103</v>
      </c>
      <c r="G2" s="28" t="s">
        <v>52</v>
      </c>
      <c r="H2" s="28" t="s">
        <v>50</v>
      </c>
      <c r="I2" s="28" t="s">
        <v>51</v>
      </c>
      <c r="J2" s="28" t="s">
        <v>103</v>
      </c>
      <c r="K2" s="28" t="s">
        <v>52</v>
      </c>
      <c r="L2" s="28" t="s">
        <v>50</v>
      </c>
      <c r="M2" s="28" t="s">
        <v>51</v>
      </c>
      <c r="N2" s="28" t="s">
        <v>103</v>
      </c>
      <c r="O2" s="28" t="s">
        <v>52</v>
      </c>
      <c r="P2" s="28" t="s">
        <v>50</v>
      </c>
      <c r="Q2" s="28" t="s">
        <v>51</v>
      </c>
      <c r="R2" s="28" t="s">
        <v>103</v>
      </c>
      <c r="S2" s="28" t="s">
        <v>52</v>
      </c>
      <c r="T2" s="28" t="s">
        <v>50</v>
      </c>
      <c r="U2" s="29" t="s">
        <v>51</v>
      </c>
      <c r="V2" s="28" t="s">
        <v>103</v>
      </c>
      <c r="W2" s="28" t="s">
        <v>52</v>
      </c>
    </row>
    <row r="3" spans="1:23" x14ac:dyDescent="0.25">
      <c r="A3" s="25" t="s">
        <v>5</v>
      </c>
      <c r="B3" s="25" t="s">
        <v>23</v>
      </c>
      <c r="C3" s="25" t="s">
        <v>54</v>
      </c>
      <c r="D3" s="25" t="s">
        <v>56</v>
      </c>
      <c r="E3" s="25" t="s">
        <v>26</v>
      </c>
      <c r="F3" s="25" t="s">
        <v>57</v>
      </c>
      <c r="G3" s="25" t="s">
        <v>57</v>
      </c>
      <c r="H3" s="25" t="s">
        <v>78</v>
      </c>
      <c r="I3" s="25" t="s">
        <v>67</v>
      </c>
      <c r="J3" s="25" t="s">
        <v>70</v>
      </c>
      <c r="K3" s="25" t="s">
        <v>71</v>
      </c>
      <c r="L3" s="25" t="s">
        <v>72</v>
      </c>
      <c r="M3" s="25" t="s">
        <v>73</v>
      </c>
      <c r="N3" s="25" t="s">
        <v>74</v>
      </c>
      <c r="O3" s="25" t="s">
        <v>75</v>
      </c>
      <c r="P3" s="25" t="s">
        <v>27</v>
      </c>
      <c r="Q3" s="25" t="s">
        <v>67</v>
      </c>
      <c r="R3" s="25" t="s">
        <v>214</v>
      </c>
      <c r="S3" s="25" t="s">
        <v>70</v>
      </c>
      <c r="T3" s="25" t="s">
        <v>71</v>
      </c>
      <c r="U3" s="25" t="s">
        <v>219</v>
      </c>
      <c r="V3" s="25" t="s">
        <v>171</v>
      </c>
      <c r="W3" s="25" t="s">
        <v>203</v>
      </c>
    </row>
    <row r="4" spans="1:23" x14ac:dyDescent="0.25">
      <c r="A4" s="145" t="s">
        <v>53</v>
      </c>
      <c r="B4" s="145"/>
      <c r="C4" s="14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27" t="s">
        <v>13</v>
      </c>
      <c r="C5" s="12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8</v>
      </c>
      <c r="B6" s="33" t="s">
        <v>167</v>
      </c>
      <c r="C6" s="7" t="s">
        <v>194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23</v>
      </c>
      <c r="B7" s="127" t="s">
        <v>220</v>
      </c>
      <c r="C7" s="12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9</v>
      </c>
      <c r="B8" s="35" t="s">
        <v>221</v>
      </c>
      <c r="C8" s="7" t="s">
        <v>194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10</v>
      </c>
      <c r="B9" s="35" t="s">
        <v>222</v>
      </c>
      <c r="C9" s="7" t="s">
        <v>194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54</v>
      </c>
      <c r="B10" s="24" t="s">
        <v>15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223</v>
      </c>
      <c r="B11" s="35" t="s">
        <v>224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54</v>
      </c>
      <c r="B12" s="127" t="s">
        <v>16</v>
      </c>
      <c r="C12" s="12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55</v>
      </c>
      <c r="B13" s="39" t="s">
        <v>24</v>
      </c>
      <c r="C13" s="7" t="s">
        <v>194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27</v>
      </c>
      <c r="B14" s="139" t="s">
        <v>20</v>
      </c>
      <c r="C14" s="14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37" t="s">
        <v>33</v>
      </c>
      <c r="B15" s="35" t="s">
        <v>225</v>
      </c>
      <c r="C15" s="7" t="s">
        <v>194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41"/>
      <c r="B16" s="35" t="s">
        <v>174</v>
      </c>
      <c r="C16" s="7" t="s">
        <v>194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41"/>
      <c r="B17" s="35" t="s">
        <v>175</v>
      </c>
      <c r="C17" s="7" t="s">
        <v>194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42"/>
      <c r="B18" s="35" t="s">
        <v>176</v>
      </c>
      <c r="C18" s="7" t="s">
        <v>194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BreakPreview" zoomScale="60" workbookViewId="0">
      <selection activeCell="B5" sqref="B5:C5"/>
    </sheetView>
  </sheetViews>
  <sheetFormatPr defaultRowHeight="15" x14ac:dyDescent="0.25"/>
  <cols>
    <col min="1" max="1" width="7.140625" customWidth="1"/>
    <col min="2" max="2" width="43.28515625" customWidth="1"/>
    <col min="4" max="4" width="9.28515625" bestFit="1" customWidth="1"/>
    <col min="5" max="5" width="9.7109375" bestFit="1" customWidth="1"/>
    <col min="6" max="6" width="9.5703125" customWidth="1"/>
    <col min="7" max="9" width="9.28515625" bestFit="1" customWidth="1"/>
    <col min="10" max="10" width="10.42578125" customWidth="1"/>
    <col min="11" max="13" width="9.28515625" bestFit="1" customWidth="1"/>
    <col min="14" max="14" width="10" customWidth="1"/>
    <col min="15" max="15" width="9.28515625" bestFit="1" customWidth="1"/>
  </cols>
  <sheetData>
    <row r="1" spans="1:15" ht="18" customHeight="1" x14ac:dyDescent="0.25">
      <c r="A1" s="146" t="s">
        <v>0</v>
      </c>
      <c r="B1" s="47" t="s">
        <v>1</v>
      </c>
      <c r="C1" s="147" t="s">
        <v>29</v>
      </c>
      <c r="D1" s="148" t="s">
        <v>235</v>
      </c>
      <c r="E1" s="148"/>
      <c r="F1" s="148"/>
      <c r="G1" s="148"/>
      <c r="H1" s="143" t="s">
        <v>236</v>
      </c>
      <c r="I1" s="143"/>
      <c r="J1" s="143"/>
      <c r="K1" s="143"/>
      <c r="L1" s="143" t="s">
        <v>218</v>
      </c>
      <c r="M1" s="144"/>
      <c r="N1" s="144"/>
      <c r="O1" s="144"/>
    </row>
    <row r="2" spans="1:15" ht="30" customHeight="1" x14ac:dyDescent="0.25">
      <c r="A2" s="146"/>
      <c r="B2" s="47" t="s">
        <v>2</v>
      </c>
      <c r="C2" s="147"/>
      <c r="D2" s="48" t="s">
        <v>50</v>
      </c>
      <c r="E2" s="48" t="s">
        <v>51</v>
      </c>
      <c r="F2" s="48" t="s">
        <v>103</v>
      </c>
      <c r="G2" s="48" t="s">
        <v>52</v>
      </c>
      <c r="H2" s="48" t="s">
        <v>50</v>
      </c>
      <c r="I2" s="48" t="s">
        <v>51</v>
      </c>
      <c r="J2" s="48" t="s">
        <v>103</v>
      </c>
      <c r="K2" s="48" t="s">
        <v>52</v>
      </c>
      <c r="L2" s="48" t="s">
        <v>50</v>
      </c>
      <c r="M2" s="29" t="s">
        <v>51</v>
      </c>
      <c r="N2" s="48" t="s">
        <v>103</v>
      </c>
      <c r="O2" s="48" t="s">
        <v>52</v>
      </c>
    </row>
    <row r="3" spans="1:15" x14ac:dyDescent="0.25">
      <c r="A3" s="46" t="s">
        <v>5</v>
      </c>
      <c r="B3" s="46" t="s">
        <v>23</v>
      </c>
      <c r="C3" s="46" t="s">
        <v>54</v>
      </c>
      <c r="D3" s="46" t="s">
        <v>56</v>
      </c>
      <c r="E3" s="46" t="s">
        <v>26</v>
      </c>
      <c r="F3" s="46" t="s">
        <v>57</v>
      </c>
      <c r="G3" s="46" t="s">
        <v>78</v>
      </c>
      <c r="H3" s="46" t="s">
        <v>27</v>
      </c>
      <c r="I3" s="46" t="s">
        <v>67</v>
      </c>
      <c r="J3" s="46" t="s">
        <v>70</v>
      </c>
      <c r="K3" s="46" t="s">
        <v>71</v>
      </c>
      <c r="L3" s="46" t="s">
        <v>72</v>
      </c>
      <c r="M3" s="46" t="s">
        <v>73</v>
      </c>
      <c r="N3" s="46" t="s">
        <v>74</v>
      </c>
      <c r="O3" s="46" t="s">
        <v>75</v>
      </c>
    </row>
    <row r="4" spans="1:15" x14ac:dyDescent="0.25">
      <c r="A4" s="145" t="s">
        <v>53</v>
      </c>
      <c r="B4" s="145"/>
      <c r="C4" s="145"/>
      <c r="D4" s="30">
        <f>D5+D8</f>
        <v>129642.04300000001</v>
      </c>
      <c r="E4" s="30">
        <f t="shared" ref="E4:K4" si="0">E5+E8</f>
        <v>117226.1</v>
      </c>
      <c r="F4" s="30">
        <f t="shared" si="0"/>
        <v>0</v>
      </c>
      <c r="G4" s="30">
        <f t="shared" si="0"/>
        <v>12415.942999999999</v>
      </c>
      <c r="H4" s="30">
        <f t="shared" si="0"/>
        <v>0</v>
      </c>
      <c r="I4" s="30">
        <f t="shared" si="0"/>
        <v>0</v>
      </c>
      <c r="J4" s="30">
        <f t="shared" si="0"/>
        <v>0</v>
      </c>
      <c r="K4" s="30">
        <f t="shared" si="0"/>
        <v>0</v>
      </c>
      <c r="L4" s="30">
        <f>H4/D4*100</f>
        <v>0</v>
      </c>
      <c r="M4" s="30">
        <f>I4/E4*100</f>
        <v>0</v>
      </c>
      <c r="N4" s="30">
        <v>0</v>
      </c>
      <c r="O4" s="30">
        <f t="shared" ref="O4:O9" si="1">K4/G4*100</f>
        <v>0</v>
      </c>
    </row>
    <row r="5" spans="1:15" ht="29.25" customHeight="1" x14ac:dyDescent="0.25">
      <c r="A5" s="31" t="s">
        <v>23</v>
      </c>
      <c r="B5" s="127" t="s">
        <v>220</v>
      </c>
      <c r="C5" s="127"/>
      <c r="D5" s="30">
        <f>D6+D7</f>
        <v>90435</v>
      </c>
      <c r="E5" s="30">
        <f t="shared" ref="E5:G5" si="2">E6+E7</f>
        <v>85913.2</v>
      </c>
      <c r="F5" s="30">
        <f t="shared" si="2"/>
        <v>0</v>
      </c>
      <c r="G5" s="30">
        <f t="shared" si="2"/>
        <v>4521.8</v>
      </c>
      <c r="H5" s="30">
        <f t="shared" ref="H5:L5" si="3">H6</f>
        <v>0</v>
      </c>
      <c r="I5" s="30">
        <f t="shared" si="3"/>
        <v>0</v>
      </c>
      <c r="J5" s="30">
        <f t="shared" si="3"/>
        <v>0</v>
      </c>
      <c r="K5" s="30">
        <f t="shared" si="3"/>
        <v>0</v>
      </c>
      <c r="L5" s="30">
        <f t="shared" si="3"/>
        <v>0</v>
      </c>
      <c r="M5" s="30">
        <f>I5/E5*100</f>
        <v>0</v>
      </c>
      <c r="N5" s="34">
        <v>0</v>
      </c>
      <c r="O5" s="30">
        <f t="shared" si="1"/>
        <v>0</v>
      </c>
    </row>
    <row r="6" spans="1:15" ht="38.25" x14ac:dyDescent="0.25">
      <c r="A6" s="32"/>
      <c r="B6" s="33" t="s">
        <v>237</v>
      </c>
      <c r="C6" s="7" t="s">
        <v>194</v>
      </c>
      <c r="D6" s="34">
        <f>SUM(E6:G6)</f>
        <v>32705.599999999999</v>
      </c>
      <c r="E6" s="50">
        <v>31070.3</v>
      </c>
      <c r="F6" s="34">
        <v>0</v>
      </c>
      <c r="G6" s="50">
        <v>1635.3</v>
      </c>
      <c r="H6" s="34">
        <f>I6+K6</f>
        <v>0</v>
      </c>
      <c r="I6" s="34">
        <v>0</v>
      </c>
      <c r="J6" s="34">
        <v>0</v>
      </c>
      <c r="K6" s="34">
        <v>0</v>
      </c>
      <c r="L6" s="34">
        <f>H6/D6*100</f>
        <v>0</v>
      </c>
      <c r="M6" s="34">
        <f>I6/E6*100</f>
        <v>0</v>
      </c>
      <c r="N6" s="34">
        <v>0</v>
      </c>
      <c r="O6" s="34">
        <f t="shared" si="1"/>
        <v>0</v>
      </c>
    </row>
    <row r="7" spans="1:15" ht="38.25" x14ac:dyDescent="0.25">
      <c r="A7" s="32"/>
      <c r="B7" s="33" t="s">
        <v>238</v>
      </c>
      <c r="C7" s="7" t="s">
        <v>194</v>
      </c>
      <c r="D7" s="34">
        <f>SUM(E7:G7)</f>
        <v>57729.4</v>
      </c>
      <c r="E7" s="50">
        <v>54842.9</v>
      </c>
      <c r="F7" s="34">
        <v>0</v>
      </c>
      <c r="G7" s="50">
        <v>2886.5</v>
      </c>
      <c r="H7" s="34">
        <f>I7+K7</f>
        <v>0</v>
      </c>
      <c r="I7" s="34">
        <v>0</v>
      </c>
      <c r="J7" s="34">
        <v>0</v>
      </c>
      <c r="K7" s="34">
        <v>0</v>
      </c>
      <c r="L7" s="34">
        <f>H7/D7*100</f>
        <v>0</v>
      </c>
      <c r="M7" s="34">
        <f>I7/E7*100</f>
        <v>0</v>
      </c>
      <c r="N7" s="34">
        <v>0</v>
      </c>
      <c r="O7" s="34">
        <f t="shared" si="1"/>
        <v>0</v>
      </c>
    </row>
    <row r="8" spans="1:15" ht="34.5" customHeight="1" x14ac:dyDescent="0.25">
      <c r="A8" s="31" t="s">
        <v>27</v>
      </c>
      <c r="B8" s="127" t="s">
        <v>20</v>
      </c>
      <c r="C8" s="127"/>
      <c r="D8" s="30">
        <f>D9</f>
        <v>39207.043000000005</v>
      </c>
      <c r="E8" s="30">
        <f t="shared" ref="E8:M8" si="4">E9</f>
        <v>31312.9</v>
      </c>
      <c r="F8" s="30">
        <f t="shared" si="4"/>
        <v>0</v>
      </c>
      <c r="G8" s="30">
        <f t="shared" si="4"/>
        <v>7894.143</v>
      </c>
      <c r="H8" s="30">
        <f t="shared" si="4"/>
        <v>0</v>
      </c>
      <c r="I8" s="30">
        <f t="shared" si="4"/>
        <v>0</v>
      </c>
      <c r="J8" s="30">
        <f t="shared" si="4"/>
        <v>0</v>
      </c>
      <c r="K8" s="30">
        <f t="shared" si="4"/>
        <v>0</v>
      </c>
      <c r="L8" s="30">
        <f t="shared" si="4"/>
        <v>0</v>
      </c>
      <c r="M8" s="30">
        <f t="shared" si="4"/>
        <v>0</v>
      </c>
      <c r="N8" s="30">
        <v>0</v>
      </c>
      <c r="O8" s="30">
        <f t="shared" si="1"/>
        <v>0</v>
      </c>
    </row>
    <row r="9" spans="1:15" ht="34.5" customHeight="1" x14ac:dyDescent="0.25">
      <c r="A9" s="49"/>
      <c r="B9" s="35" t="s">
        <v>176</v>
      </c>
      <c r="C9" s="7" t="s">
        <v>194</v>
      </c>
      <c r="D9" s="34">
        <f t="shared" ref="D9" si="5">SUM(E9:G9)</f>
        <v>39207.043000000005</v>
      </c>
      <c r="E9" s="34">
        <v>31312.9</v>
      </c>
      <c r="F9" s="34">
        <v>0</v>
      </c>
      <c r="G9" s="34">
        <v>7894.143</v>
      </c>
      <c r="H9" s="34">
        <f t="shared" ref="H9" si="6">I9+K9</f>
        <v>0</v>
      </c>
      <c r="I9" s="34">
        <v>0</v>
      </c>
      <c r="J9" s="34">
        <v>0</v>
      </c>
      <c r="K9" s="34">
        <v>0</v>
      </c>
      <c r="L9" s="34">
        <f>H9/D9*100</f>
        <v>0</v>
      </c>
      <c r="M9" s="34">
        <f>I9/E9*100</f>
        <v>0</v>
      </c>
      <c r="N9" s="34">
        <v>0</v>
      </c>
      <c r="O9" s="34">
        <f t="shared" si="1"/>
        <v>0</v>
      </c>
    </row>
  </sheetData>
  <mergeCells count="8">
    <mergeCell ref="H1:K1"/>
    <mergeCell ref="L1:O1"/>
    <mergeCell ref="A4:C4"/>
    <mergeCell ref="B5:C5"/>
    <mergeCell ref="B8:C8"/>
    <mergeCell ref="A1:A2"/>
    <mergeCell ref="C1:C2"/>
    <mergeCell ref="D1:G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ведомственная</vt:lpstr>
      <vt:lpstr>АИП</vt:lpstr>
      <vt:lpstr>АИП_2018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2018-02-08T05:25:38Z</cp:lastPrinted>
  <dcterms:created xsi:type="dcterms:W3CDTF">2012-05-22T08:33:39Z</dcterms:created>
  <dcterms:modified xsi:type="dcterms:W3CDTF">2018-09-20T12:08:13Z</dcterms:modified>
</cp:coreProperties>
</file>