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19320" windowHeight="11040"/>
  </bookViews>
  <sheets>
    <sheet name="муниципальные" sheetId="33" r:id="rId1"/>
    <sheet name="ведомственная" sheetId="36" state="hidden" r:id="rId2"/>
    <sheet name="АИП" sheetId="37" state="hidden" r:id="rId3"/>
    <sheet name="АИП_2018" sheetId="38" r:id="rId4"/>
  </sheets>
  <externalReferences>
    <externalReference r:id="rId5"/>
  </externalReferences>
  <definedNames>
    <definedName name="_xlnm._FilterDatabase" localSheetId="0" hidden="1">муниципальные!$A$4:$AI$114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муниципальные!$A$1:$AI$249</definedName>
  </definedNames>
  <calcPr calcId="145621"/>
</workbook>
</file>

<file path=xl/calcChain.xml><?xml version="1.0" encoding="utf-8"?>
<calcChain xmlns="http://schemas.openxmlformats.org/spreadsheetml/2006/main">
  <c r="E20" i="33" l="1"/>
  <c r="H51" i="33"/>
  <c r="H43" i="33"/>
  <c r="H44" i="33"/>
  <c r="H42" i="33"/>
  <c r="H38" i="33"/>
  <c r="H39" i="33"/>
  <c r="H40" i="33"/>
  <c r="H37" i="33"/>
  <c r="H35" i="33"/>
  <c r="H34" i="33"/>
  <c r="H31" i="33"/>
  <c r="H32" i="33"/>
  <c r="H30" i="33"/>
  <c r="H27" i="33"/>
  <c r="H28" i="33"/>
  <c r="H26" i="33"/>
  <c r="H22" i="33"/>
  <c r="H23" i="33"/>
  <c r="H24" i="33"/>
  <c r="X21" i="33" l="1"/>
  <c r="I36" i="33" l="1"/>
  <c r="J36" i="33"/>
  <c r="K36" i="33"/>
  <c r="M36" i="33"/>
  <c r="N36" i="33"/>
  <c r="O36" i="33"/>
  <c r="Q36" i="33"/>
  <c r="R36" i="33"/>
  <c r="S36" i="33"/>
  <c r="U36" i="33"/>
  <c r="V36" i="33"/>
  <c r="W36" i="33"/>
  <c r="Y36" i="33"/>
  <c r="Z36" i="33"/>
  <c r="AA36" i="33"/>
  <c r="G33" i="33"/>
  <c r="I33" i="33"/>
  <c r="J33" i="33"/>
  <c r="K33" i="33"/>
  <c r="M33" i="33"/>
  <c r="N33" i="33"/>
  <c r="O33" i="33"/>
  <c r="Q33" i="33"/>
  <c r="R33" i="33"/>
  <c r="S33" i="33"/>
  <c r="U33" i="33"/>
  <c r="V33" i="33"/>
  <c r="W33" i="33"/>
  <c r="Y33" i="33"/>
  <c r="Z33" i="33"/>
  <c r="AA33" i="33"/>
  <c r="X40" i="33"/>
  <c r="D40" i="33"/>
  <c r="G28" i="33"/>
  <c r="E28" i="33"/>
  <c r="AF40" i="33" l="1"/>
  <c r="X103" i="33"/>
  <c r="X70" i="33"/>
  <c r="X69" i="33"/>
  <c r="X68" i="33"/>
  <c r="H69" i="33"/>
  <c r="H68" i="33"/>
  <c r="D69" i="33"/>
  <c r="D68" i="33"/>
  <c r="E67" i="33"/>
  <c r="F67" i="33"/>
  <c r="G67" i="33"/>
  <c r="I67" i="33"/>
  <c r="J67" i="33"/>
  <c r="K67" i="33"/>
  <c r="Y67" i="33"/>
  <c r="Z67" i="33"/>
  <c r="AA67" i="33"/>
  <c r="I55" i="33"/>
  <c r="J55" i="33"/>
  <c r="K55" i="33"/>
  <c r="M55" i="33"/>
  <c r="N55" i="33"/>
  <c r="O55" i="33"/>
  <c r="Q55" i="33"/>
  <c r="R55" i="33"/>
  <c r="S55" i="33"/>
  <c r="U55" i="33"/>
  <c r="V55" i="33"/>
  <c r="W55" i="33"/>
  <c r="Y55" i="33"/>
  <c r="Z55" i="33"/>
  <c r="AA55" i="33"/>
  <c r="X48" i="33"/>
  <c r="E46" i="33"/>
  <c r="E45" i="33" s="1"/>
  <c r="F46" i="33"/>
  <c r="I46" i="33"/>
  <c r="I45" i="33" s="1"/>
  <c r="J46" i="33"/>
  <c r="J45" i="33" s="1"/>
  <c r="K46" i="33"/>
  <c r="M46" i="33"/>
  <c r="N46" i="33"/>
  <c r="N45" i="33" s="1"/>
  <c r="O46" i="33"/>
  <c r="O45" i="33" s="1"/>
  <c r="P46" i="33"/>
  <c r="P45" i="33" s="1"/>
  <c r="Q46" i="33"/>
  <c r="Q45" i="33" s="1"/>
  <c r="R46" i="33"/>
  <c r="R45" i="33" s="1"/>
  <c r="S46" i="33"/>
  <c r="S45" i="33" s="1"/>
  <c r="T46" i="33"/>
  <c r="T45" i="33" s="1"/>
  <c r="U46" i="33"/>
  <c r="U45" i="33" s="1"/>
  <c r="V46" i="33"/>
  <c r="V45" i="33" s="1"/>
  <c r="W46" i="33"/>
  <c r="W45" i="33" s="1"/>
  <c r="Y46" i="33"/>
  <c r="Y45" i="33" s="1"/>
  <c r="Z46" i="33"/>
  <c r="Z45" i="33" s="1"/>
  <c r="AA46" i="33"/>
  <c r="AA45" i="33" s="1"/>
  <c r="F45" i="33"/>
  <c r="K45" i="33"/>
  <c r="M45" i="33"/>
  <c r="D21" i="33"/>
  <c r="H21" i="33"/>
  <c r="L21" i="33"/>
  <c r="P21" i="33"/>
  <c r="T21" i="33"/>
  <c r="D15" i="33"/>
  <c r="G11" i="33"/>
  <c r="I11" i="33"/>
  <c r="J11" i="33"/>
  <c r="K11" i="33"/>
  <c r="M11" i="33"/>
  <c r="N11" i="33"/>
  <c r="O11" i="33"/>
  <c r="Q11" i="33"/>
  <c r="R11" i="33"/>
  <c r="S11" i="33"/>
  <c r="U11" i="33"/>
  <c r="V11" i="33"/>
  <c r="W11" i="33"/>
  <c r="Y11" i="33"/>
  <c r="Z11" i="33"/>
  <c r="AA11" i="33"/>
  <c r="X15" i="33"/>
  <c r="AI15" i="33"/>
  <c r="H15" i="33"/>
  <c r="I5" i="33"/>
  <c r="J5" i="33"/>
  <c r="K5" i="33"/>
  <c r="M5" i="33"/>
  <c r="N5" i="33"/>
  <c r="O5" i="33"/>
  <c r="Q5" i="33"/>
  <c r="R5" i="33"/>
  <c r="S5" i="33"/>
  <c r="U5" i="33"/>
  <c r="V5" i="33"/>
  <c r="W5" i="33"/>
  <c r="Y5" i="33"/>
  <c r="Z5" i="33"/>
  <c r="AA5" i="33"/>
  <c r="H67" i="33" l="1"/>
  <c r="X67" i="33"/>
  <c r="D67" i="33"/>
  <c r="G48" i="33" l="1"/>
  <c r="D48" i="33" s="1"/>
  <c r="H48" i="33"/>
  <c r="R4" i="33"/>
  <c r="S4" i="33"/>
  <c r="H16" i="33"/>
  <c r="E16" i="33"/>
  <c r="F16" i="33"/>
  <c r="E14" i="33"/>
  <c r="F14" i="33"/>
  <c r="H14" i="33"/>
  <c r="Q4" i="33"/>
  <c r="L65" i="33"/>
  <c r="P65" i="33"/>
  <c r="T65" i="33"/>
  <c r="X65" i="33"/>
  <c r="E65" i="33"/>
  <c r="F65" i="33"/>
  <c r="H65" i="33"/>
  <c r="L68" i="33"/>
  <c r="L67" i="33" s="1"/>
  <c r="M68" i="33"/>
  <c r="M67" i="33" s="1"/>
  <c r="N68" i="33"/>
  <c r="N67" i="33" s="1"/>
  <c r="O68" i="33"/>
  <c r="O67" i="33" s="1"/>
  <c r="P68" i="33"/>
  <c r="P67" i="33" s="1"/>
  <c r="Q68" i="33"/>
  <c r="Q67" i="33" s="1"/>
  <c r="R68" i="33"/>
  <c r="R67" i="33" s="1"/>
  <c r="S68" i="33"/>
  <c r="S67" i="33" s="1"/>
  <c r="T68" i="33"/>
  <c r="T67" i="33" s="1"/>
  <c r="U68" i="33"/>
  <c r="U67" i="33" s="1"/>
  <c r="V68" i="33"/>
  <c r="V67" i="33" s="1"/>
  <c r="W68" i="33"/>
  <c r="W67" i="33" s="1"/>
  <c r="M69" i="33"/>
  <c r="N69" i="33"/>
  <c r="O69" i="33"/>
  <c r="Q69" i="33"/>
  <c r="R69" i="33"/>
  <c r="S69" i="33"/>
  <c r="U69" i="33"/>
  <c r="V69" i="33"/>
  <c r="W69" i="33"/>
  <c r="E70" i="33"/>
  <c r="F70" i="33"/>
  <c r="G70" i="33"/>
  <c r="H70" i="33"/>
  <c r="L70" i="33"/>
  <c r="P70" i="33"/>
  <c r="T70" i="33"/>
  <c r="L69" i="33"/>
  <c r="T69" i="33"/>
  <c r="X57" i="33"/>
  <c r="R107" i="33"/>
  <c r="L103" i="33"/>
  <c r="E103" i="33"/>
  <c r="AG103" i="33" s="1"/>
  <c r="F103" i="33"/>
  <c r="G103" i="33"/>
  <c r="AI103" i="33" s="1"/>
  <c r="H103" i="33"/>
  <c r="D103" i="33" s="1"/>
  <c r="AF103" i="33" s="1"/>
  <c r="I94" i="33"/>
  <c r="J94" i="33"/>
  <c r="K94" i="33"/>
  <c r="M94" i="33"/>
  <c r="N94" i="33"/>
  <c r="O94" i="33"/>
  <c r="Q94" i="33"/>
  <c r="R94" i="33"/>
  <c r="S94" i="33"/>
  <c r="U94" i="33"/>
  <c r="V94" i="33"/>
  <c r="W94" i="33"/>
  <c r="Y94" i="33"/>
  <c r="Z94" i="33"/>
  <c r="AA94" i="33"/>
  <c r="T99" i="33"/>
  <c r="P99" i="33"/>
  <c r="L99" i="33"/>
  <c r="E99" i="33"/>
  <c r="F99" i="33"/>
  <c r="G99" i="33"/>
  <c r="H99" i="33"/>
  <c r="H97" i="33"/>
  <c r="E97" i="33"/>
  <c r="F97" i="33"/>
  <c r="G97" i="33"/>
  <c r="T97" i="33"/>
  <c r="P97" i="33"/>
  <c r="W89" i="33"/>
  <c r="D65" i="33" l="1"/>
  <c r="D14" i="33"/>
  <c r="D16" i="33"/>
  <c r="P69" i="33"/>
  <c r="D70" i="33"/>
  <c r="D99" i="33"/>
  <c r="D97" i="33"/>
  <c r="I83" i="33" l="1"/>
  <c r="J83" i="33"/>
  <c r="K83" i="33"/>
  <c r="M83" i="33"/>
  <c r="N83" i="33"/>
  <c r="O83" i="33"/>
  <c r="Q83" i="33"/>
  <c r="R83" i="33"/>
  <c r="S83" i="33"/>
  <c r="U83" i="33"/>
  <c r="V83" i="33"/>
  <c r="W83" i="33"/>
  <c r="Y83" i="33"/>
  <c r="Z83" i="33"/>
  <c r="AA83" i="33"/>
  <c r="T85" i="33"/>
  <c r="T84" i="33"/>
  <c r="P85" i="33"/>
  <c r="P84" i="33"/>
  <c r="L85" i="33"/>
  <c r="L84" i="33"/>
  <c r="F85" i="33"/>
  <c r="E85" i="33"/>
  <c r="F84" i="33"/>
  <c r="E84" i="33"/>
  <c r="H85" i="33"/>
  <c r="H84" i="33"/>
  <c r="I79" i="33"/>
  <c r="J79" i="33"/>
  <c r="K79" i="33"/>
  <c r="M79" i="33"/>
  <c r="N79" i="33"/>
  <c r="O79" i="33"/>
  <c r="Q79" i="33"/>
  <c r="R79" i="33"/>
  <c r="S79" i="33"/>
  <c r="U79" i="33"/>
  <c r="V79" i="33"/>
  <c r="W79" i="33"/>
  <c r="Y79" i="33"/>
  <c r="Z79" i="33"/>
  <c r="AA79" i="33"/>
  <c r="T82" i="33"/>
  <c r="P82" i="33"/>
  <c r="E82" i="33"/>
  <c r="F82" i="33"/>
  <c r="G82" i="33"/>
  <c r="E81" i="33"/>
  <c r="F81" i="33"/>
  <c r="G81" i="33"/>
  <c r="T81" i="33"/>
  <c r="P81" i="33"/>
  <c r="L81" i="33"/>
  <c r="L82" i="33"/>
  <c r="T80" i="33"/>
  <c r="T79" i="33" s="1"/>
  <c r="P80" i="33"/>
  <c r="P79" i="33" s="1"/>
  <c r="L80" i="33"/>
  <c r="G80" i="33"/>
  <c r="F80" i="33"/>
  <c r="E80" i="33"/>
  <c r="H82" i="33"/>
  <c r="H81" i="33"/>
  <c r="H80" i="33"/>
  <c r="I74" i="33"/>
  <c r="J74" i="33"/>
  <c r="K74" i="33"/>
  <c r="M74" i="33"/>
  <c r="N74" i="33"/>
  <c r="O74" i="33"/>
  <c r="Q74" i="33"/>
  <c r="R74" i="33"/>
  <c r="S74" i="33"/>
  <c r="U74" i="33"/>
  <c r="V74" i="33"/>
  <c r="W74" i="33"/>
  <c r="Y74" i="33"/>
  <c r="Z74" i="33"/>
  <c r="AA74" i="33"/>
  <c r="E77" i="33"/>
  <c r="F77" i="33"/>
  <c r="E78" i="33"/>
  <c r="F78" i="33"/>
  <c r="G78" i="33"/>
  <c r="X77" i="33"/>
  <c r="T77" i="33"/>
  <c r="P77" i="33"/>
  <c r="L77" i="33"/>
  <c r="G77" i="33"/>
  <c r="H77" i="33"/>
  <c r="E75" i="33"/>
  <c r="F75" i="33"/>
  <c r="E76" i="33"/>
  <c r="F76" i="33"/>
  <c r="G76" i="33"/>
  <c r="G75" i="33"/>
  <c r="T78" i="33"/>
  <c r="T76" i="33"/>
  <c r="T75" i="33"/>
  <c r="P78" i="33"/>
  <c r="P76" i="33"/>
  <c r="P75" i="33"/>
  <c r="L78" i="33"/>
  <c r="L76" i="33"/>
  <c r="L75" i="33"/>
  <c r="H78" i="33"/>
  <c r="H76" i="33"/>
  <c r="H75" i="33"/>
  <c r="I71" i="33"/>
  <c r="J71" i="33"/>
  <c r="K71" i="33"/>
  <c r="M71" i="33"/>
  <c r="N71" i="33"/>
  <c r="O71" i="33"/>
  <c r="Q71" i="33"/>
  <c r="R71" i="33"/>
  <c r="S71" i="33"/>
  <c r="U71" i="33"/>
  <c r="V71" i="33"/>
  <c r="W71" i="33"/>
  <c r="Y71" i="33"/>
  <c r="Z71" i="33"/>
  <c r="AA71" i="33"/>
  <c r="E72" i="33"/>
  <c r="F72" i="33"/>
  <c r="E73" i="33"/>
  <c r="F73" i="33"/>
  <c r="G73" i="33"/>
  <c r="G72" i="33"/>
  <c r="T73" i="33"/>
  <c r="T72" i="33"/>
  <c r="P73" i="33"/>
  <c r="P72" i="33"/>
  <c r="L73" i="33"/>
  <c r="L72" i="33"/>
  <c r="H73" i="33"/>
  <c r="H72" i="33"/>
  <c r="I54" i="33"/>
  <c r="J54" i="33"/>
  <c r="K54" i="33"/>
  <c r="M54" i="33"/>
  <c r="N54" i="33"/>
  <c r="O54" i="33"/>
  <c r="Q54" i="33"/>
  <c r="R54" i="33"/>
  <c r="S54" i="33"/>
  <c r="U54" i="33"/>
  <c r="V54" i="33"/>
  <c r="W54" i="33"/>
  <c r="Y54" i="33"/>
  <c r="Z54" i="33"/>
  <c r="AA54" i="33"/>
  <c r="T57" i="33"/>
  <c r="P57" i="33"/>
  <c r="L57" i="33"/>
  <c r="E56" i="33"/>
  <c r="F56" i="33"/>
  <c r="E57" i="33"/>
  <c r="F57" i="33"/>
  <c r="G57" i="33"/>
  <c r="H57" i="33"/>
  <c r="T64" i="33"/>
  <c r="P64" i="33"/>
  <c r="L64" i="33"/>
  <c r="H64" i="33"/>
  <c r="E63" i="33"/>
  <c r="F63" i="33"/>
  <c r="E64" i="33"/>
  <c r="F64" i="33"/>
  <c r="G64" i="33"/>
  <c r="E66" i="33"/>
  <c r="AG66" i="33" s="1"/>
  <c r="F66" i="33"/>
  <c r="T66" i="33"/>
  <c r="P66" i="33"/>
  <c r="L66" i="33"/>
  <c r="H66" i="33"/>
  <c r="G66" i="33"/>
  <c r="F62" i="33"/>
  <c r="G63" i="33"/>
  <c r="T63" i="33"/>
  <c r="P63" i="33"/>
  <c r="H63" i="33"/>
  <c r="L63" i="33"/>
  <c r="T62" i="33"/>
  <c r="P62" i="33"/>
  <c r="L62" i="33"/>
  <c r="E61" i="33"/>
  <c r="F61" i="33"/>
  <c r="G62" i="33"/>
  <c r="H62" i="33"/>
  <c r="T61" i="33"/>
  <c r="P61" i="33"/>
  <c r="L61" i="33"/>
  <c r="E60" i="33"/>
  <c r="F60" i="33"/>
  <c r="G61" i="33"/>
  <c r="H61" i="33"/>
  <c r="T60" i="33"/>
  <c r="P60" i="33"/>
  <c r="L60" i="33"/>
  <c r="F59" i="33"/>
  <c r="G60" i="33"/>
  <c r="H60" i="33"/>
  <c r="G59" i="33"/>
  <c r="H59" i="33"/>
  <c r="L59" i="33"/>
  <c r="P59" i="33"/>
  <c r="T59" i="33"/>
  <c r="T58" i="33"/>
  <c r="P58" i="33"/>
  <c r="L58" i="33"/>
  <c r="G58" i="33"/>
  <c r="F58" i="33"/>
  <c r="E58" i="33"/>
  <c r="H58" i="33"/>
  <c r="T56" i="33"/>
  <c r="P56" i="33"/>
  <c r="L56" i="33"/>
  <c r="H56" i="33"/>
  <c r="T51" i="33"/>
  <c r="T50" i="33" s="1"/>
  <c r="P51" i="33"/>
  <c r="P50" i="33" s="1"/>
  <c r="I50" i="33"/>
  <c r="J50" i="33"/>
  <c r="K50" i="33"/>
  <c r="M50" i="33"/>
  <c r="N50" i="33"/>
  <c r="O50" i="33"/>
  <c r="Q50" i="33"/>
  <c r="R50" i="33"/>
  <c r="S50" i="33"/>
  <c r="U50" i="33"/>
  <c r="V50" i="33"/>
  <c r="W50" i="33"/>
  <c r="Y50" i="33"/>
  <c r="Z50" i="33"/>
  <c r="AA50" i="33"/>
  <c r="E51" i="33"/>
  <c r="F51" i="33"/>
  <c r="G47" i="33"/>
  <c r="G49" i="33"/>
  <c r="G50" i="33"/>
  <c r="L47" i="33"/>
  <c r="L49" i="33"/>
  <c r="L51" i="33"/>
  <c r="L50" i="33" s="1"/>
  <c r="H47" i="33"/>
  <c r="H49" i="33"/>
  <c r="H50" i="33"/>
  <c r="I41" i="33"/>
  <c r="J41" i="33"/>
  <c r="K41" i="33"/>
  <c r="M41" i="33"/>
  <c r="N41" i="33"/>
  <c r="O41" i="33"/>
  <c r="Q41" i="33"/>
  <c r="R41" i="33"/>
  <c r="S41" i="33"/>
  <c r="U41" i="33"/>
  <c r="V41" i="33"/>
  <c r="W41" i="33"/>
  <c r="Y41" i="33"/>
  <c r="Z41" i="33"/>
  <c r="AA41" i="33"/>
  <c r="F44" i="33"/>
  <c r="F42" i="33"/>
  <c r="F43" i="33"/>
  <c r="T44" i="33"/>
  <c r="T43" i="33"/>
  <c r="T42" i="33"/>
  <c r="P44" i="33"/>
  <c r="P43" i="33"/>
  <c r="P42" i="33"/>
  <c r="L44" i="33"/>
  <c r="L43" i="33"/>
  <c r="L42" i="33"/>
  <c r="G39" i="33"/>
  <c r="G36" i="33" s="1"/>
  <c r="F39" i="33"/>
  <c r="E39" i="33"/>
  <c r="F38" i="33"/>
  <c r="E37" i="33"/>
  <c r="E36" i="33" s="1"/>
  <c r="F37" i="33"/>
  <c r="F36" i="33" s="1"/>
  <c r="T39" i="33"/>
  <c r="T38" i="33"/>
  <c r="T37" i="33"/>
  <c r="P39" i="33"/>
  <c r="P38" i="33"/>
  <c r="P37" i="33"/>
  <c r="P36" i="33" s="1"/>
  <c r="L39" i="33"/>
  <c r="L38" i="33"/>
  <c r="L37" i="33"/>
  <c r="E34" i="33"/>
  <c r="E33" i="33" s="1"/>
  <c r="F34" i="33"/>
  <c r="F35" i="33"/>
  <c r="T35" i="33"/>
  <c r="T34" i="33"/>
  <c r="T33" i="33" s="1"/>
  <c r="P35" i="33"/>
  <c r="P34" i="33"/>
  <c r="P33" i="33" s="1"/>
  <c r="L35" i="33"/>
  <c r="L34" i="33"/>
  <c r="L33" i="33" s="1"/>
  <c r="I29" i="33"/>
  <c r="J29" i="33"/>
  <c r="K29" i="33"/>
  <c r="M29" i="33"/>
  <c r="N29" i="33"/>
  <c r="O29" i="33"/>
  <c r="Q29" i="33"/>
  <c r="R29" i="33"/>
  <c r="S29" i="33"/>
  <c r="U29" i="33"/>
  <c r="V29" i="33"/>
  <c r="W29" i="33"/>
  <c r="Y29" i="33"/>
  <c r="Z29" i="33"/>
  <c r="AA29" i="33"/>
  <c r="AI32" i="33"/>
  <c r="E30" i="33"/>
  <c r="F30" i="33"/>
  <c r="F31" i="33"/>
  <c r="T32" i="33"/>
  <c r="T31" i="33"/>
  <c r="T30" i="33"/>
  <c r="P32" i="33"/>
  <c r="P31" i="33"/>
  <c r="P30" i="33"/>
  <c r="L32" i="33"/>
  <c r="L31" i="33"/>
  <c r="L30" i="33"/>
  <c r="I25" i="33"/>
  <c r="J25" i="33"/>
  <c r="K25" i="33"/>
  <c r="M25" i="33"/>
  <c r="N25" i="33"/>
  <c r="O25" i="33"/>
  <c r="Q25" i="33"/>
  <c r="R25" i="33"/>
  <c r="S25" i="33"/>
  <c r="U25" i="33"/>
  <c r="V25" i="33"/>
  <c r="W25" i="33"/>
  <c r="Y25" i="33"/>
  <c r="Z25" i="33"/>
  <c r="AA25" i="33"/>
  <c r="F28" i="33"/>
  <c r="F27" i="33"/>
  <c r="E26" i="33"/>
  <c r="D26" i="33" s="1"/>
  <c r="F26" i="33"/>
  <c r="T27" i="33"/>
  <c r="T28" i="33"/>
  <c r="T26" i="33"/>
  <c r="P28" i="33"/>
  <c r="P27" i="33"/>
  <c r="P26" i="33"/>
  <c r="L28" i="33"/>
  <c r="L27" i="33"/>
  <c r="L26" i="33"/>
  <c r="I20" i="33"/>
  <c r="J20" i="33"/>
  <c r="K20" i="33"/>
  <c r="M20" i="33"/>
  <c r="N20" i="33"/>
  <c r="O20" i="33"/>
  <c r="Q20" i="33"/>
  <c r="R20" i="33"/>
  <c r="S20" i="33"/>
  <c r="U20" i="33"/>
  <c r="V20" i="33"/>
  <c r="W20" i="33"/>
  <c r="Y20" i="33"/>
  <c r="Z20" i="33"/>
  <c r="AA20" i="33"/>
  <c r="T24" i="33"/>
  <c r="P24" i="33"/>
  <c r="L24" i="33"/>
  <c r="F23" i="33"/>
  <c r="F24" i="33"/>
  <c r="T22" i="33"/>
  <c r="T23" i="33"/>
  <c r="P22" i="33"/>
  <c r="P23" i="33"/>
  <c r="L22" i="33"/>
  <c r="L23" i="33"/>
  <c r="T13" i="33"/>
  <c r="P13" i="33"/>
  <c r="L13" i="33"/>
  <c r="E13" i="33"/>
  <c r="F13" i="33"/>
  <c r="H13" i="33"/>
  <c r="E12" i="33"/>
  <c r="F12" i="33"/>
  <c r="T12" i="33"/>
  <c r="T11" i="33" s="1"/>
  <c r="P12" i="33"/>
  <c r="P11" i="33" s="1"/>
  <c r="L12" i="33"/>
  <c r="L11" i="33" s="1"/>
  <c r="H12" i="33"/>
  <c r="H11" i="33" s="1"/>
  <c r="T10" i="33"/>
  <c r="P10" i="33"/>
  <c r="L10" i="33"/>
  <c r="E10" i="33"/>
  <c r="F10" i="33"/>
  <c r="G10" i="33"/>
  <c r="G5" i="33" s="1"/>
  <c r="H10" i="33"/>
  <c r="AG9" i="33"/>
  <c r="F9" i="33"/>
  <c r="T9" i="33"/>
  <c r="L9" i="33"/>
  <c r="H9" i="33"/>
  <c r="T8" i="33"/>
  <c r="P8" i="33"/>
  <c r="L8" i="33"/>
  <c r="H8" i="33"/>
  <c r="T7" i="33"/>
  <c r="H7" i="33"/>
  <c r="L7" i="33"/>
  <c r="P7" i="33"/>
  <c r="E6" i="33"/>
  <c r="F6" i="33"/>
  <c r="H6" i="33"/>
  <c r="L6" i="33"/>
  <c r="P6" i="33"/>
  <c r="T6" i="33"/>
  <c r="W88" i="33"/>
  <c r="I100" i="33"/>
  <c r="J100" i="33"/>
  <c r="K100" i="33"/>
  <c r="M100" i="33"/>
  <c r="N100" i="33"/>
  <c r="O100" i="33"/>
  <c r="Q100" i="33"/>
  <c r="R100" i="33"/>
  <c r="S100" i="33"/>
  <c r="U100" i="33"/>
  <c r="V100" i="33"/>
  <c r="W100" i="33"/>
  <c r="Y100" i="33"/>
  <c r="Z100" i="33"/>
  <c r="AA100" i="33"/>
  <c r="I88" i="33"/>
  <c r="J88" i="33"/>
  <c r="K88" i="33"/>
  <c r="M88" i="33"/>
  <c r="N88" i="33"/>
  <c r="O88" i="33"/>
  <c r="Q88" i="33"/>
  <c r="R88" i="33"/>
  <c r="S88" i="33"/>
  <c r="U88" i="33"/>
  <c r="V88" i="33"/>
  <c r="Y88" i="33"/>
  <c r="Z88" i="33"/>
  <c r="AA88" i="33"/>
  <c r="E106" i="33"/>
  <c r="T107" i="33"/>
  <c r="T106" i="33"/>
  <c r="P107" i="33"/>
  <c r="P106" i="33"/>
  <c r="L107" i="33"/>
  <c r="L106" i="33"/>
  <c r="H107" i="33"/>
  <c r="H106" i="33"/>
  <c r="I105" i="33"/>
  <c r="J105" i="33"/>
  <c r="K105" i="33"/>
  <c r="M105" i="33"/>
  <c r="N105" i="33"/>
  <c r="O105" i="33"/>
  <c r="Q105" i="33"/>
  <c r="R105" i="33"/>
  <c r="S105" i="33"/>
  <c r="U105" i="33"/>
  <c r="V105" i="33"/>
  <c r="W105" i="33"/>
  <c r="Y105" i="33"/>
  <c r="Z105" i="33"/>
  <c r="AA105" i="33"/>
  <c r="X107" i="33"/>
  <c r="G107" i="33"/>
  <c r="F107" i="33"/>
  <c r="E107" i="33"/>
  <c r="G106" i="33"/>
  <c r="F106" i="33"/>
  <c r="G101" i="33"/>
  <c r="E104" i="33"/>
  <c r="F104" i="33"/>
  <c r="G104" i="33"/>
  <c r="L104" i="33"/>
  <c r="P104" i="33"/>
  <c r="T104" i="33"/>
  <c r="F102" i="33"/>
  <c r="G102" i="33"/>
  <c r="T102" i="33"/>
  <c r="P102" i="33"/>
  <c r="H102" i="33"/>
  <c r="L102" i="33"/>
  <c r="E101" i="33"/>
  <c r="F101" i="33"/>
  <c r="H101" i="33"/>
  <c r="H100" i="33" s="1"/>
  <c r="L101" i="33"/>
  <c r="T101" i="33"/>
  <c r="P101" i="33"/>
  <c r="G98" i="33"/>
  <c r="F98" i="33"/>
  <c r="E98" i="33"/>
  <c r="E96" i="33"/>
  <c r="F96" i="33"/>
  <c r="L98" i="33"/>
  <c r="H98" i="33"/>
  <c r="T98" i="33"/>
  <c r="P98" i="33"/>
  <c r="G96" i="33"/>
  <c r="L96" i="33"/>
  <c r="P96" i="33"/>
  <c r="T96" i="33"/>
  <c r="X96" i="33"/>
  <c r="H96" i="33"/>
  <c r="E95" i="33"/>
  <c r="F95" i="33"/>
  <c r="G95" i="33"/>
  <c r="H95" i="33"/>
  <c r="H94" i="33" s="1"/>
  <c r="L95" i="33"/>
  <c r="P95" i="33"/>
  <c r="T95" i="33"/>
  <c r="X95" i="33"/>
  <c r="E90" i="33"/>
  <c r="F90" i="33"/>
  <c r="E91" i="33"/>
  <c r="F91" i="33"/>
  <c r="E92" i="33"/>
  <c r="F92" i="33"/>
  <c r="G92" i="33"/>
  <c r="T90" i="33"/>
  <c r="T91" i="33"/>
  <c r="T92" i="33"/>
  <c r="P90" i="33"/>
  <c r="P91" i="33"/>
  <c r="P92" i="33"/>
  <c r="L90" i="33"/>
  <c r="L91" i="33"/>
  <c r="L92" i="33"/>
  <c r="H90" i="33"/>
  <c r="H91" i="33"/>
  <c r="H92" i="33"/>
  <c r="T89" i="33"/>
  <c r="P89" i="33"/>
  <c r="F89" i="33"/>
  <c r="L89" i="33"/>
  <c r="H89" i="33"/>
  <c r="I110" i="33"/>
  <c r="J110" i="33"/>
  <c r="K110" i="33"/>
  <c r="M110" i="33"/>
  <c r="N110" i="33"/>
  <c r="O110" i="33"/>
  <c r="Q110" i="33"/>
  <c r="R110" i="33"/>
  <c r="S110" i="33"/>
  <c r="U110" i="33"/>
  <c r="V110" i="33"/>
  <c r="W110" i="33"/>
  <c r="E111" i="33"/>
  <c r="F111" i="33"/>
  <c r="E112" i="33"/>
  <c r="F112" i="33"/>
  <c r="G112" i="33"/>
  <c r="G111" i="33"/>
  <c r="P111" i="33"/>
  <c r="T111" i="33"/>
  <c r="L111" i="33"/>
  <c r="H111" i="33"/>
  <c r="T112" i="33"/>
  <c r="P112" i="33"/>
  <c r="L112" i="33"/>
  <c r="H112" i="33"/>
  <c r="E113" i="33"/>
  <c r="F113" i="33"/>
  <c r="I113" i="33"/>
  <c r="J113" i="33"/>
  <c r="K113" i="33"/>
  <c r="M113" i="33"/>
  <c r="N113" i="33"/>
  <c r="O113" i="33"/>
  <c r="Q113" i="33"/>
  <c r="R113" i="33"/>
  <c r="S113" i="33"/>
  <c r="U113" i="33"/>
  <c r="V113" i="33"/>
  <c r="W113" i="33"/>
  <c r="Y113" i="33"/>
  <c r="Z113" i="33"/>
  <c r="AA113" i="33"/>
  <c r="T114" i="33"/>
  <c r="T113" i="33" s="1"/>
  <c r="P114" i="33"/>
  <c r="P113" i="33" s="1"/>
  <c r="L114" i="33"/>
  <c r="L113" i="33" s="1"/>
  <c r="H114" i="33"/>
  <c r="H113" i="33" s="1"/>
  <c r="G114" i="33"/>
  <c r="G113" i="33" s="1"/>
  <c r="M7" i="38"/>
  <c r="O7" i="38"/>
  <c r="H7" i="38"/>
  <c r="E5" i="38"/>
  <c r="F5" i="38"/>
  <c r="G5" i="38"/>
  <c r="D7" i="38"/>
  <c r="E8" i="38"/>
  <c r="F8" i="38"/>
  <c r="F4" i="38" s="1"/>
  <c r="G8" i="38"/>
  <c r="I8" i="38"/>
  <c r="J8" i="38"/>
  <c r="K8" i="38"/>
  <c r="P100" i="33" l="1"/>
  <c r="D30" i="33"/>
  <c r="F33" i="33"/>
  <c r="L36" i="33"/>
  <c r="T36" i="33"/>
  <c r="H33" i="33"/>
  <c r="H36" i="33"/>
  <c r="T100" i="33"/>
  <c r="P5" i="33"/>
  <c r="F11" i="33"/>
  <c r="D13" i="33"/>
  <c r="F20" i="33"/>
  <c r="D24" i="33"/>
  <c r="D34" i="33"/>
  <c r="L46" i="33"/>
  <c r="L45" i="33" s="1"/>
  <c r="L55" i="33"/>
  <c r="T55" i="33"/>
  <c r="D58" i="33"/>
  <c r="D62" i="33"/>
  <c r="D66" i="33"/>
  <c r="Z53" i="33"/>
  <c r="W53" i="33"/>
  <c r="U53" i="33"/>
  <c r="R53" i="33"/>
  <c r="O53" i="33"/>
  <c r="J53" i="33"/>
  <c r="L5" i="33"/>
  <c r="L4" i="33" s="1"/>
  <c r="T5" i="33"/>
  <c r="T4" i="33" s="1"/>
  <c r="F5" i="33"/>
  <c r="D12" i="33"/>
  <c r="E11" i="33"/>
  <c r="D22" i="33"/>
  <c r="F25" i="33"/>
  <c r="D27" i="33"/>
  <c r="D28" i="33"/>
  <c r="D32" i="33"/>
  <c r="H46" i="33"/>
  <c r="H45" i="33" s="1"/>
  <c r="G46" i="33"/>
  <c r="G45" i="33" s="1"/>
  <c r="E50" i="33"/>
  <c r="D51" i="33"/>
  <c r="H55" i="33"/>
  <c r="H54" i="33" s="1"/>
  <c r="P55" i="33"/>
  <c r="P54" i="33" s="1"/>
  <c r="D59" i="33"/>
  <c r="D61" i="33"/>
  <c r="D64" i="33"/>
  <c r="D63" i="33"/>
  <c r="G55" i="33"/>
  <c r="G54" i="33" s="1"/>
  <c r="D57" i="33"/>
  <c r="E55" i="33"/>
  <c r="E54" i="33" s="1"/>
  <c r="E53" i="33" s="1"/>
  <c r="D56" i="33"/>
  <c r="D23" i="33"/>
  <c r="E25" i="33"/>
  <c r="D31" i="33"/>
  <c r="D60" i="33"/>
  <c r="F55" i="33"/>
  <c r="D35" i="33"/>
  <c r="H5" i="33"/>
  <c r="AG10" i="33"/>
  <c r="E5" i="33"/>
  <c r="V19" i="33"/>
  <c r="V18" i="33" s="1"/>
  <c r="S19" i="33"/>
  <c r="S18" i="33" s="1"/>
  <c r="N19" i="33"/>
  <c r="N18" i="33" s="1"/>
  <c r="K19" i="33"/>
  <c r="K18" i="33" s="1"/>
  <c r="I19" i="33"/>
  <c r="I18" i="33" s="1"/>
  <c r="Q19" i="33"/>
  <c r="Q18" i="33" s="1"/>
  <c r="W19" i="33"/>
  <c r="W18" i="33" s="1"/>
  <c r="U19" i="33"/>
  <c r="U18" i="33" s="1"/>
  <c r="R19" i="33"/>
  <c r="R18" i="33" s="1"/>
  <c r="O19" i="33"/>
  <c r="O18" i="33" s="1"/>
  <c r="M19" i="33"/>
  <c r="M18" i="33" s="1"/>
  <c r="J19" i="33"/>
  <c r="J18" i="33" s="1"/>
  <c r="F94" i="33"/>
  <c r="AA53" i="33"/>
  <c r="Y53" i="33"/>
  <c r="V53" i="33"/>
  <c r="S53" i="33"/>
  <c r="Q53" i="33"/>
  <c r="N53" i="33"/>
  <c r="K53" i="33"/>
  <c r="I53" i="33"/>
  <c r="AI12" i="33"/>
  <c r="G4" i="33"/>
  <c r="M53" i="33"/>
  <c r="T94" i="33"/>
  <c r="L94" i="33"/>
  <c r="G94" i="33"/>
  <c r="E94" i="33"/>
  <c r="P94" i="33"/>
  <c r="H74" i="33"/>
  <c r="P74" i="33"/>
  <c r="D78" i="33"/>
  <c r="F79" i="33"/>
  <c r="L79" i="33"/>
  <c r="E83" i="33"/>
  <c r="G83" i="33"/>
  <c r="L7" i="38"/>
  <c r="H83" i="33"/>
  <c r="H105" i="33"/>
  <c r="P105" i="33"/>
  <c r="T105" i="33"/>
  <c r="Z93" i="33"/>
  <c r="Z87" i="33" s="1"/>
  <c r="W93" i="33"/>
  <c r="U93" i="33"/>
  <c r="U87" i="33" s="1"/>
  <c r="R93" i="33"/>
  <c r="R87" i="33" s="1"/>
  <c r="O93" i="33"/>
  <c r="O87" i="33" s="1"/>
  <c r="M93" i="33"/>
  <c r="M87" i="33" s="1"/>
  <c r="J93" i="33"/>
  <c r="J87" i="33" s="1"/>
  <c r="J4" i="33"/>
  <c r="AA93" i="33"/>
  <c r="AA87" i="33" s="1"/>
  <c r="Y93" i="33"/>
  <c r="Y87" i="33" s="1"/>
  <c r="V93" i="33"/>
  <c r="V87" i="33" s="1"/>
  <c r="S93" i="33"/>
  <c r="S87" i="33" s="1"/>
  <c r="Q93" i="33"/>
  <c r="Q87" i="33" s="1"/>
  <c r="N93" i="33"/>
  <c r="N87" i="33" s="1"/>
  <c r="K93" i="33"/>
  <c r="K87" i="33" s="1"/>
  <c r="I93" i="33"/>
  <c r="I87" i="33" s="1"/>
  <c r="Z4" i="33"/>
  <c r="W4" i="33"/>
  <c r="U4" i="33"/>
  <c r="O4" i="33"/>
  <c r="M4" i="33"/>
  <c r="L29" i="33"/>
  <c r="D106" i="33"/>
  <c r="Y4" i="33"/>
  <c r="V4" i="33"/>
  <c r="N4" i="33"/>
  <c r="K4" i="33"/>
  <c r="I4" i="33"/>
  <c r="D81" i="33"/>
  <c r="H20" i="33"/>
  <c r="P20" i="33"/>
  <c r="G20" i="33"/>
  <c r="G74" i="33"/>
  <c r="E79" i="33"/>
  <c r="AA4" i="33"/>
  <c r="G79" i="33"/>
  <c r="P4" i="33"/>
  <c r="L20" i="33"/>
  <c r="T20" i="33"/>
  <c r="H71" i="33"/>
  <c r="L71" i="33"/>
  <c r="P71" i="33"/>
  <c r="E88" i="33"/>
  <c r="H79" i="33"/>
  <c r="L83" i="33"/>
  <c r="P83" i="33"/>
  <c r="T83" i="33"/>
  <c r="T71" i="33"/>
  <c r="G71" i="33"/>
  <c r="F83" i="33"/>
  <c r="D96" i="33"/>
  <c r="E100" i="33"/>
  <c r="F71" i="33"/>
  <c r="F74" i="33"/>
  <c r="E71" i="33"/>
  <c r="L74" i="33"/>
  <c r="T74" i="33"/>
  <c r="E74" i="33"/>
  <c r="D82" i="33"/>
  <c r="D77" i="33"/>
  <c r="G105" i="33"/>
  <c r="L25" i="33"/>
  <c r="P25" i="33"/>
  <c r="L88" i="33"/>
  <c r="L100" i="33"/>
  <c r="E41" i="33"/>
  <c r="L54" i="33"/>
  <c r="T54" i="33"/>
  <c r="F54" i="33"/>
  <c r="D50" i="33"/>
  <c r="T29" i="33"/>
  <c r="L41" i="33"/>
  <c r="T41" i="33"/>
  <c r="F41" i="33"/>
  <c r="H93" i="33"/>
  <c r="H41" i="33"/>
  <c r="P41" i="33"/>
  <c r="G41" i="33"/>
  <c r="F50" i="33"/>
  <c r="H88" i="33"/>
  <c r="F100" i="33"/>
  <c r="G100" i="33"/>
  <c r="D9" i="33"/>
  <c r="H25" i="33"/>
  <c r="T25" i="33"/>
  <c r="H29" i="33"/>
  <c r="P29" i="33"/>
  <c r="G29" i="33"/>
  <c r="F29" i="33"/>
  <c r="W87" i="33"/>
  <c r="E29" i="33"/>
  <c r="G110" i="33"/>
  <c r="G109" i="33" s="1"/>
  <c r="E105" i="33"/>
  <c r="L105" i="33"/>
  <c r="G25" i="33"/>
  <c r="D107" i="33"/>
  <c r="F105" i="33"/>
  <c r="D10" i="33"/>
  <c r="G88" i="33"/>
  <c r="T88" i="33"/>
  <c r="D92" i="33"/>
  <c r="F88" i="33"/>
  <c r="P88" i="33"/>
  <c r="D102" i="33"/>
  <c r="D95" i="33"/>
  <c r="E110" i="33"/>
  <c r="E109" i="33" s="1"/>
  <c r="D101" i="33"/>
  <c r="D89" i="33"/>
  <c r="H110" i="33"/>
  <c r="H109" i="33" s="1"/>
  <c r="T110" i="33"/>
  <c r="T109" i="33" s="1"/>
  <c r="F110" i="33"/>
  <c r="F109" i="33" s="1"/>
  <c r="W109" i="33"/>
  <c r="U109" i="33"/>
  <c r="R109" i="33"/>
  <c r="O109" i="33"/>
  <c r="M109" i="33"/>
  <c r="J109" i="33"/>
  <c r="L110" i="33"/>
  <c r="P110" i="33"/>
  <c r="P109" i="33" s="1"/>
  <c r="V109" i="33"/>
  <c r="S109" i="33"/>
  <c r="Q109" i="33"/>
  <c r="N109" i="33"/>
  <c r="K109" i="33"/>
  <c r="I109" i="33"/>
  <c r="L109" i="33"/>
  <c r="O9" i="38"/>
  <c r="M9" i="38"/>
  <c r="M8" i="38" s="1"/>
  <c r="H9" i="38"/>
  <c r="H8" i="38" s="1"/>
  <c r="D9" i="38"/>
  <c r="D8" i="38" s="1"/>
  <c r="O6" i="38"/>
  <c r="M6" i="38"/>
  <c r="H6" i="38"/>
  <c r="H5" i="38" s="1"/>
  <c r="H4" i="38" s="1"/>
  <c r="D6" i="38"/>
  <c r="D5" i="38" s="1"/>
  <c r="K5" i="38"/>
  <c r="K4" i="38" s="1"/>
  <c r="J5" i="38"/>
  <c r="J4" i="38" s="1"/>
  <c r="I5" i="38"/>
  <c r="I4" i="38" s="1"/>
  <c r="G4" i="38"/>
  <c r="E4" i="38"/>
  <c r="L53" i="33" l="1"/>
  <c r="P93" i="33"/>
  <c r="D25" i="33"/>
  <c r="T93" i="33"/>
  <c r="T87" i="33" s="1"/>
  <c r="D55" i="33"/>
  <c r="D11" i="33"/>
  <c r="H87" i="33"/>
  <c r="F53" i="33"/>
  <c r="T53" i="33"/>
  <c r="H53" i="33"/>
  <c r="L19" i="33"/>
  <c r="L18" i="33" s="1"/>
  <c r="G19" i="33"/>
  <c r="G18" i="33" s="1"/>
  <c r="H19" i="33"/>
  <c r="H18" i="33" s="1"/>
  <c r="T19" i="33"/>
  <c r="T18" i="33" s="1"/>
  <c r="P19" i="33"/>
  <c r="P18" i="33" s="1"/>
  <c r="G53" i="33"/>
  <c r="P53" i="33"/>
  <c r="F93" i="33"/>
  <c r="F87" i="33" s="1"/>
  <c r="H4" i="33"/>
  <c r="P87" i="33"/>
  <c r="G93" i="33"/>
  <c r="G87" i="33" s="1"/>
  <c r="E93" i="33"/>
  <c r="E87" i="33" s="1"/>
  <c r="L93" i="33"/>
  <c r="L87" i="33" s="1"/>
  <c r="D4" i="38"/>
  <c r="M4" i="38"/>
  <c r="O4" i="38"/>
  <c r="O8" i="38"/>
  <c r="L9" i="38"/>
  <c r="L8" i="38" s="1"/>
  <c r="M5" i="38"/>
  <c r="O5" i="38"/>
  <c r="L6" i="38"/>
  <c r="L5" i="38" s="1"/>
  <c r="L4" i="38" l="1"/>
  <c r="X16" i="33" l="1"/>
  <c r="AG59" i="33" l="1"/>
  <c r="AG58" i="33"/>
  <c r="AG57" i="33"/>
  <c r="AG38" i="33"/>
  <c r="AG35" i="33"/>
  <c r="X38" i="33"/>
  <c r="X28" i="33"/>
  <c r="AI13" i="33" l="1"/>
  <c r="AI14" i="33"/>
  <c r="AI16" i="33"/>
  <c r="X34" i="33"/>
  <c r="AI30" i="33"/>
  <c r="AI31" i="33"/>
  <c r="AI34" i="33"/>
  <c r="AI35" i="33"/>
  <c r="AG31" i="33"/>
  <c r="AG32" i="33"/>
  <c r="AI114" i="33"/>
  <c r="X114" i="33"/>
  <c r="X113" i="33" s="1"/>
  <c r="D114" i="33"/>
  <c r="D113" i="33" s="1"/>
  <c r="AI113" i="33" l="1"/>
  <c r="AF113" i="33"/>
  <c r="AF114" i="33"/>
  <c r="AG111" i="33" l="1"/>
  <c r="AI111" i="33"/>
  <c r="AG112" i="33"/>
  <c r="AI112" i="33"/>
  <c r="AI89" i="33"/>
  <c r="AI90" i="33"/>
  <c r="AI91" i="33"/>
  <c r="AI92" i="33"/>
  <c r="AG97" i="33"/>
  <c r="AI97" i="33"/>
  <c r="AG98" i="33"/>
  <c r="AI99" i="33"/>
  <c r="AG101" i="33"/>
  <c r="AI101" i="33"/>
  <c r="AG102" i="33"/>
  <c r="AI102" i="33"/>
  <c r="AG104" i="33"/>
  <c r="AG106" i="33"/>
  <c r="AH106" i="33"/>
  <c r="AI106" i="33"/>
  <c r="AI56" i="33"/>
  <c r="AG60" i="33"/>
  <c r="AG61" i="33"/>
  <c r="AG62" i="33"/>
  <c r="AG63" i="33"/>
  <c r="AI67" i="33"/>
  <c r="AG73" i="33"/>
  <c r="AI75" i="33"/>
  <c r="AG76" i="33"/>
  <c r="AI78" i="33"/>
  <c r="AI80" i="33"/>
  <c r="AG81" i="33"/>
  <c r="AI81" i="33"/>
  <c r="AI82" i="33"/>
  <c r="AI84" i="33"/>
  <c r="AI85" i="33"/>
  <c r="AI21" i="33"/>
  <c r="AI22" i="33"/>
  <c r="AI23" i="33"/>
  <c r="AI24" i="33"/>
  <c r="AI26" i="33"/>
  <c r="AI27" i="33"/>
  <c r="AI28" i="33"/>
  <c r="AI37" i="33"/>
  <c r="AI38" i="33"/>
  <c r="AI42" i="33"/>
  <c r="AI43" i="33"/>
  <c r="AI44" i="33"/>
  <c r="AI47" i="33"/>
  <c r="AI49" i="33"/>
  <c r="AI51" i="33"/>
  <c r="AG22" i="33"/>
  <c r="AG23" i="33"/>
  <c r="AG24" i="33"/>
  <c r="AG27" i="33"/>
  <c r="AG28" i="33"/>
  <c r="AG39" i="33"/>
  <c r="AG43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W4" i="37" s="1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D4" i="37" l="1"/>
  <c r="T12" i="37"/>
  <c r="U4" i="37"/>
  <c r="L4" i="37"/>
  <c r="P4" i="37"/>
  <c r="T4" i="37" s="1"/>
  <c r="T7" i="37"/>
  <c r="X49" i="33" l="1"/>
  <c r="X47" i="33"/>
  <c r="X46" i="33" s="1"/>
  <c r="X45" i="33" s="1"/>
  <c r="E19" i="33"/>
  <c r="E18" i="33" s="1"/>
  <c r="F19" i="33"/>
  <c r="F18" i="33" s="1"/>
  <c r="D49" i="33"/>
  <c r="D47" i="33"/>
  <c r="D46" i="33" s="1"/>
  <c r="D45" i="33" s="1"/>
  <c r="AI98" i="33"/>
  <c r="X82" i="33"/>
  <c r="AF82" i="33" s="1"/>
  <c r="AI46" i="33" l="1"/>
  <c r="Y19" i="33"/>
  <c r="Y18" i="33" s="1"/>
  <c r="AF47" i="33"/>
  <c r="Z19" i="33"/>
  <c r="Z18" i="33" s="1"/>
  <c r="AF49" i="33"/>
  <c r="AG36" i="33"/>
  <c r="AI36" i="33"/>
  <c r="X39" i="33"/>
  <c r="D39" i="33"/>
  <c r="X32" i="33"/>
  <c r="D29" i="33"/>
  <c r="X30" i="33"/>
  <c r="AI45" i="33" l="1"/>
  <c r="AA19" i="33"/>
  <c r="AA18" i="33" s="1"/>
  <c r="AG71" i="33"/>
  <c r="AF32" i="33"/>
  <c r="AG29" i="33"/>
  <c r="AF30" i="33"/>
  <c r="AI29" i="33"/>
  <c r="AF39" i="33"/>
  <c r="AF45" i="33"/>
  <c r="AF46" i="33"/>
  <c r="X35" i="33" l="1"/>
  <c r="X33" i="33" s="1"/>
  <c r="AF35" i="33" l="1"/>
  <c r="X24" i="33"/>
  <c r="X59" i="33"/>
  <c r="AG94" i="33" l="1"/>
  <c r="AI94" i="33" l="1"/>
  <c r="AG16" i="33"/>
  <c r="AI6" i="33"/>
  <c r="AI7" i="33"/>
  <c r="AI8" i="33"/>
  <c r="AI9" i="33"/>
  <c r="D112" i="33" l="1"/>
  <c r="D111" i="33"/>
  <c r="D105" i="33"/>
  <c r="D104" i="33"/>
  <c r="D100" i="33" s="1"/>
  <c r="D98" i="33"/>
  <c r="D94" i="33" s="1"/>
  <c r="D90" i="33"/>
  <c r="D91" i="33"/>
  <c r="D85" i="33"/>
  <c r="D84" i="33"/>
  <c r="D80" i="33"/>
  <c r="D79" i="33" s="1"/>
  <c r="D76" i="33"/>
  <c r="D75" i="33"/>
  <c r="D73" i="33"/>
  <c r="D72" i="33"/>
  <c r="AF59" i="33"/>
  <c r="D54" i="33" l="1"/>
  <c r="D93" i="33"/>
  <c r="D74" i="33"/>
  <c r="D71" i="33"/>
  <c r="D43" i="33"/>
  <c r="D44" i="33"/>
  <c r="D42" i="33"/>
  <c r="D38" i="33"/>
  <c r="D37" i="33"/>
  <c r="D33" i="33"/>
  <c r="AF24" i="33"/>
  <c r="D7" i="33"/>
  <c r="D8" i="33"/>
  <c r="D6" i="33"/>
  <c r="D36" i="33" l="1"/>
  <c r="D5" i="33"/>
  <c r="D4" i="33" s="1"/>
  <c r="D20" i="33"/>
  <c r="D41" i="33"/>
  <c r="D19" i="33" l="1"/>
  <c r="D18" i="33" s="1"/>
  <c r="AI83" i="33" l="1"/>
  <c r="X85" i="33"/>
  <c r="AF85" i="33" s="1"/>
  <c r="AG74" i="33"/>
  <c r="AI74" i="33"/>
  <c r="X78" i="33"/>
  <c r="AF78" i="33" s="1"/>
  <c r="AG5" i="33"/>
  <c r="AI5" i="33"/>
  <c r="X64" i="33" l="1"/>
  <c r="AF64" i="33" s="1"/>
  <c r="X66" i="33"/>
  <c r="AF66" i="33" s="1"/>
  <c r="X10" i="33"/>
  <c r="AI88" i="33" l="1"/>
  <c r="AF10" i="33"/>
  <c r="AG100" i="33" l="1"/>
  <c r="AI100" i="33"/>
  <c r="X99" i="33"/>
  <c r="AF99" i="33" s="1"/>
  <c r="X73" i="33"/>
  <c r="AF73" i="33" s="1"/>
  <c r="X13" i="33" l="1"/>
  <c r="AI11" i="33" l="1"/>
  <c r="AF13" i="33"/>
  <c r="X22" i="33" l="1"/>
  <c r="X23" i="33"/>
  <c r="AF23" i="33" s="1"/>
  <c r="AF28" i="33"/>
  <c r="AF22" i="33" l="1"/>
  <c r="X20" i="33"/>
  <c r="X9" i="33" l="1"/>
  <c r="AF9" i="33" l="1"/>
  <c r="X92" i="33" l="1"/>
  <c r="AF92" i="33" s="1"/>
  <c r="AI25" i="33" l="1"/>
  <c r="AG25" i="33"/>
  <c r="X14" i="33" l="1"/>
  <c r="AG33" i="33"/>
  <c r="AI33" i="33" l="1"/>
  <c r="AF14" i="33"/>
  <c r="X12" i="33" l="1"/>
  <c r="X11" i="33" l="1"/>
  <c r="AF11" i="33" s="1"/>
  <c r="AF21" i="33"/>
  <c r="AF12" i="33"/>
  <c r="E4" i="33"/>
  <c r="F4" i="33"/>
  <c r="AG79" i="33" l="1"/>
  <c r="AI79" i="33"/>
  <c r="AI4" i="33"/>
  <c r="AG4" i="33"/>
  <c r="X106" i="33" l="1"/>
  <c r="AF106" i="33" l="1"/>
  <c r="X105" i="33"/>
  <c r="AI105" i="33"/>
  <c r="AG55" i="33" l="1"/>
  <c r="AI55" i="33"/>
  <c r="X62" i="33"/>
  <c r="AF62" i="33" l="1"/>
  <c r="AI54" i="33" l="1"/>
  <c r="AG54" i="33"/>
  <c r="Y110" i="33" l="1"/>
  <c r="Y109" i="33" s="1"/>
  <c r="Z110" i="33"/>
  <c r="Z109" i="33" s="1"/>
  <c r="AA110" i="33"/>
  <c r="AA109" i="33" s="1"/>
  <c r="X97" i="33"/>
  <c r="X98" i="33"/>
  <c r="X101" i="33"/>
  <c r="X102" i="33"/>
  <c r="X104" i="33"/>
  <c r="AF104" i="33" s="1"/>
  <c r="X90" i="33"/>
  <c r="AF90" i="33" s="1"/>
  <c r="X91" i="33"/>
  <c r="AF91" i="33" s="1"/>
  <c r="X89" i="33"/>
  <c r="X31" i="33"/>
  <c r="X29" i="33" s="1"/>
  <c r="X37" i="33"/>
  <c r="X36" i="33" s="1"/>
  <c r="AF38" i="33"/>
  <c r="X42" i="33"/>
  <c r="AF42" i="33" s="1"/>
  <c r="X43" i="33"/>
  <c r="AF43" i="33" s="1"/>
  <c r="X44" i="33"/>
  <c r="X51" i="33"/>
  <c r="X6" i="33"/>
  <c r="X7" i="33"/>
  <c r="X8" i="33"/>
  <c r="X5" i="33" l="1"/>
  <c r="AF97" i="33"/>
  <c r="X94" i="33"/>
  <c r="AF94" i="33" s="1"/>
  <c r="AF51" i="33"/>
  <c r="X50" i="33"/>
  <c r="AF44" i="33"/>
  <c r="X41" i="33"/>
  <c r="AF41" i="33" s="1"/>
  <c r="AF89" i="33"/>
  <c r="X88" i="33"/>
  <c r="AF98" i="33"/>
  <c r="AF101" i="33"/>
  <c r="X100" i="33"/>
  <c r="AF100" i="33" s="1"/>
  <c r="X4" i="33"/>
  <c r="AF102" i="33"/>
  <c r="AF37" i="33"/>
  <c r="AF36" i="33"/>
  <c r="AF33" i="33"/>
  <c r="AF34" i="33"/>
  <c r="AF31" i="33"/>
  <c r="AF29" i="33"/>
  <c r="AF6" i="33"/>
  <c r="AF7" i="33"/>
  <c r="AF8" i="33"/>
  <c r="X93" i="33" l="1"/>
  <c r="X87" i="33" s="1"/>
  <c r="AG93" i="33"/>
  <c r="AI93" i="33"/>
  <c r="AF5" i="33"/>
  <c r="AH105" i="33" l="1"/>
  <c r="AG105" i="33" l="1"/>
  <c r="AG87" i="33"/>
  <c r="AG110" i="33"/>
  <c r="AG109" i="33"/>
  <c r="AI110" i="33"/>
  <c r="AI109" i="33"/>
  <c r="D88" i="33"/>
  <c r="AF105" i="33"/>
  <c r="AI53" i="33"/>
  <c r="AG53" i="33"/>
  <c r="AI50" i="33"/>
  <c r="AI41" i="33"/>
  <c r="AF88" i="33" l="1"/>
  <c r="AG41" i="33"/>
  <c r="D87" i="33"/>
  <c r="AH87" i="33"/>
  <c r="AF93" i="33" l="1"/>
  <c r="AI87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72" i="33" l="1"/>
  <c r="AF72" i="33" l="1"/>
  <c r="X71" i="33"/>
  <c r="AF71" i="33" s="1"/>
  <c r="X112" i="33" l="1"/>
  <c r="AF112" i="33" s="1"/>
  <c r="X60" i="33" l="1"/>
  <c r="AF60" i="33" s="1"/>
  <c r="X27" i="33"/>
  <c r="AF27" i="33" s="1"/>
  <c r="X26" i="33"/>
  <c r="AF26" i="33" l="1"/>
  <c r="X25" i="33"/>
  <c r="X19" i="33" l="1"/>
  <c r="X18" i="33" s="1"/>
  <c r="AF25" i="33"/>
  <c r="X84" i="33" l="1"/>
  <c r="D83" i="33"/>
  <c r="D53" i="33" s="1"/>
  <c r="X81" i="33"/>
  <c r="AF81" i="33" s="1"/>
  <c r="X80" i="33"/>
  <c r="X76" i="33"/>
  <c r="AF76" i="33" s="1"/>
  <c r="X75" i="33"/>
  <c r="X61" i="33"/>
  <c r="AF61" i="33" s="1"/>
  <c r="X63" i="33"/>
  <c r="AF63" i="33" s="1"/>
  <c r="AF67" i="33"/>
  <c r="AF57" i="33"/>
  <c r="X58" i="33"/>
  <c r="AF58" i="33" s="1"/>
  <c r="X56" i="33"/>
  <c r="X55" i="33" s="1"/>
  <c r="AF84" i="33" l="1"/>
  <c r="X83" i="33"/>
  <c r="AF83" i="33" s="1"/>
  <c r="AF80" i="33"/>
  <c r="X79" i="33"/>
  <c r="AF79" i="33" s="1"/>
  <c r="AF75" i="33"/>
  <c r="X74" i="33"/>
  <c r="AF74" i="33" s="1"/>
  <c r="AF56" i="33"/>
  <c r="X54" i="33"/>
  <c r="X111" i="33"/>
  <c r="AF111" i="33" s="1"/>
  <c r="D110" i="33"/>
  <c r="D109" i="33" s="1"/>
  <c r="X53" i="33" l="1"/>
  <c r="AF55" i="33"/>
  <c r="X110" i="33"/>
  <c r="X109" i="33" s="1"/>
  <c r="AF109" i="33" s="1"/>
  <c r="AF54" i="33" l="1"/>
  <c r="AF110" i="33"/>
  <c r="AF16" i="33"/>
  <c r="AF53" i="33"/>
  <c r="AF50" i="33" l="1"/>
  <c r="AF4" i="33" l="1"/>
  <c r="AF87" i="33" l="1"/>
  <c r="AG20" i="33" l="1"/>
  <c r="AG19" i="33"/>
  <c r="AF19" i="33" l="1"/>
  <c r="AF20" i="33"/>
  <c r="AG18" i="33" l="1"/>
  <c r="AF18" i="33" l="1"/>
  <c r="AI20" i="33"/>
  <c r="AI19" i="33"/>
  <c r="AI18" i="33" l="1"/>
</calcChain>
</file>

<file path=xl/sharedStrings.xml><?xml version="1.0" encoding="utf-8"?>
<sst xmlns="http://schemas.openxmlformats.org/spreadsheetml/2006/main" count="479" uniqueCount="257">
  <si>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</si>
  <si>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</si>
  <si>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</si>
  <si>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</si>
  <si>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</si>
  <si>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</si>
  <si>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</si>
  <si>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</si>
  <si>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</si>
  <si>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</si>
  <si>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</si>
  <si>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</si>
  <si>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5.1</t>
  </si>
  <si>
    <t>5.2</t>
  </si>
  <si>
    <t>8.1</t>
  </si>
  <si>
    <t>8.2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</si>
  <si>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</si>
  <si>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</si>
  <si>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</si>
  <si>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</si>
  <si>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</si>
  <si>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</si>
  <si>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</si>
  <si>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</si>
  <si>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</si>
  <si>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</si>
  <si>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</si>
  <si>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Крытый каток в 15 микрорайоне города Нефтеюганска</t>
  </si>
  <si>
    <t>Субсидия на приобретение (строительство) жилого помещения</t>
  </si>
  <si>
    <t>5</t>
  </si>
  <si>
    <t>8</t>
  </si>
  <si>
    <t>8.3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</si>
  <si>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</si>
  <si>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</si>
  <si>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</si>
  <si>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8.1.1</t>
  </si>
  <si>
    <t>8.2.1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</si>
  <si>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</si>
  <si>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</si>
  <si>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</si>
  <si>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</si>
  <si>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</si>
  <si>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</si>
  <si>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</si>
  <si>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</si>
  <si>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</si>
  <si>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</si>
  <si>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</si>
  <si>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</si>
  <si>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</si>
  <si>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</si>
  <si>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</si>
  <si>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</si>
  <si>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</si>
  <si>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</si>
  <si>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</si>
  <si>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</si>
  <si>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</si>
  <si>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</si>
  <si>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</si>
  <si>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</si>
  <si>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5.1.1</t>
  </si>
  <si>
    <t>5.1.2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</si>
  <si>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</si>
  <si>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</si>
  <si>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</si>
  <si>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</si>
  <si>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</si>
  <si>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</si>
  <si>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</si>
  <si>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</si>
  <si>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</si>
  <si>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</si>
  <si>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</si>
  <si>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</si>
  <si>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</si>
  <si>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</si>
  <si>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</si>
  <si>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</si>
  <si>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</si>
  <si>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</si>
  <si>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</si>
  <si>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</si>
  <si>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</si>
  <si>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</si>
  <si>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</si>
  <si>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</si>
  <si>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</si>
  <si>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</si>
  <si>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</si>
  <si>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</si>
  <si>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</si>
  <si>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</si>
  <si>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</si>
  <si>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</si>
  <si>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</si>
  <si>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</si>
  <si>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</si>
  <si>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</si>
  <si>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</si>
  <si>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</si>
  <si>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</si>
  <si>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</si>
  <si>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</si>
  <si>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</si>
  <si>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</si>
  <si>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</si>
  <si>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</si>
  <si>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</si>
  <si>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</si>
  <si>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</si>
  <si>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</si>
  <si>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</si>
  <si>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</si>
  <si>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</si>
  <si>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</si>
  <si>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</si>
  <si>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</si>
  <si>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</si>
  <si>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</si>
  <si>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</si>
  <si>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</si>
  <si>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</si>
  <si>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</si>
  <si>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</si>
  <si>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</si>
  <si>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</si>
  <si>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</si>
  <si>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</si>
  <si>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</si>
  <si>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</si>
  <si>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</si>
  <si>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</si>
  <si>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</si>
  <si>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</si>
  <si>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</si>
  <si>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</si>
  <si>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</si>
  <si>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</si>
  <si>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</si>
  <si>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</si>
  <si>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</si>
  <si>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</si>
  <si>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</si>
  <si>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</si>
  <si>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</si>
  <si>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</si>
  <si>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</si>
  <si>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</si>
  <si>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</si>
  <si>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</si>
  <si>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</si>
  <si>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</si>
  <si>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</si>
  <si>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Прочие мероприятия органов местного самоуправления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</si>
  <si>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</si>
  <si>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</si>
  <si>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</si>
  <si>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</si>
  <si>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</si>
  <si>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</si>
  <si>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</si>
  <si>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</si>
  <si>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22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</si>
  <si>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</si>
  <si>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</si>
  <si>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</si>
  <si>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</si>
  <si>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</si>
  <si>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</si>
  <si>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</si>
  <si>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</si>
  <si>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</si>
  <si>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</si>
  <si>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</si>
  <si>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</si>
  <si>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</si>
  <si>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</si>
  <si>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</si>
  <si>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</si>
  <si>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</si>
  <si>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</si>
  <si>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</si>
  <si>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</si>
  <si>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</si>
  <si>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</si>
  <si>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</si>
  <si>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</si>
  <si>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</si>
  <si>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</si>
  <si>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</si>
  <si>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</si>
  <si>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</si>
  <si>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</si>
  <si>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</si>
  <si>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5.1.4</t>
  </si>
  <si>
    <t>6.1.1.4</t>
  </si>
  <si>
    <t>6.1.3.3</t>
  </si>
  <si>
    <t>8.1.2</t>
  </si>
  <si>
    <t>9.1.1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</si>
  <si>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</si>
  <si>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</si>
  <si>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</si>
  <si>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</si>
  <si>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</si>
  <si>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</si>
  <si>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</si>
  <si>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</si>
  <si>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</si>
  <si>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</si>
  <si>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</si>
  <si>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</si>
  <si>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</si>
  <si>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</si>
  <si>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</si>
  <si>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</si>
  <si>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</si>
  <si>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</si>
  <si>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</si>
  <si>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</si>
  <si>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</si>
  <si>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</si>
  <si>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</si>
  <si>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5.2.5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</si>
  <si>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</si>
  <si>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</si>
  <si>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</si>
  <si>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</si>
  <si>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ПЛАН  на 2018 год</t>
  </si>
  <si>
    <t>Кассовый расход на 01.02.2018</t>
  </si>
  <si>
    <t>Дорога № 5 (ул.Киевская (от ул.Парковая до ул.Объездная-1) (участок от ул.Парковая до ул.Жилая)</t>
  </si>
  <si>
    <t>Автодорога по ул.Нефтяников (от ул.Сургутская до ул.Пойменная) (участок от ул.Юганская до ул.Усть-Балыкская). 1 этап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</si>
  <si>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</si>
  <si>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</si>
  <si>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</si>
  <si>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</si>
  <si>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</si>
  <si>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</si>
  <si>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</si>
  <si>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</si>
  <si>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</si>
  <si>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</si>
  <si>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</si>
  <si>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</si>
  <si>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</si>
  <si>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</si>
  <si>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</si>
  <si>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</si>
  <si>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На 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проведение тренировочных сборов и участие в соревнованиях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</si>
  <si>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</si>
  <si>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</si>
  <si>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</si>
  <si>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6.1.5.4</t>
  </si>
  <si>
    <t>Иные межбюджетные трансферты за счет средств резервного фонда Правительства Ханты-Мансийского автономного округа-Югры за счет средств бюджета автономного округа</t>
  </si>
  <si>
    <t>ПЛАН  на 9 месяцев 2018 год (рублей)</t>
  </si>
  <si>
    <t>Освоение на 01.08.2018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</si>
  <si>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 на 2014-2020 годы" на 01.08.2018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</si>
</sst>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1" fillId="0" borderId="0"/>
  </cellStyleXfs>
  <cellXfs count="13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0" fontId="42" fillId="0" borderId="1" xfId="99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66" fontId="3" fillId="25" borderId="1" xfId="0" applyNumberFormat="1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49" fontId="3" fillId="25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4" fontId="3" fillId="25" borderId="0" xfId="0" applyNumberFormat="1" applyFont="1" applyFill="1" applyBorder="1"/>
    <xf numFmtId="2" fontId="3" fillId="25" borderId="0" xfId="0" applyNumberFormat="1" applyFont="1" applyFill="1" applyBorder="1"/>
    <xf numFmtId="166" fontId="3" fillId="25" borderId="0" xfId="0" applyNumberFormat="1" applyFont="1" applyFill="1" applyBorder="1"/>
    <xf numFmtId="49" fontId="3" fillId="25" borderId="1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49" fontId="33" fillId="25" borderId="5" xfId="0" applyNumberFormat="1" applyFont="1" applyFill="1" applyBorder="1" applyAlignment="1">
      <alignment horizontal="center" vertical="center"/>
    </xf>
    <xf numFmtId="49" fontId="33" fillId="25" borderId="20" xfId="0" applyNumberFormat="1" applyFont="1" applyFill="1" applyBorder="1" applyAlignment="1">
      <alignment horizontal="center" vertical="center" wrapText="1"/>
    </xf>
    <xf numFmtId="166" fontId="3" fillId="25" borderId="2" xfId="0" applyNumberFormat="1" applyFont="1" applyFill="1" applyBorder="1" applyAlignment="1">
      <alignment horizontal="center" vertical="center" wrapText="1"/>
    </xf>
    <xf numFmtId="166" fontId="3" fillId="25" borderId="3" xfId="0" applyNumberFormat="1" applyFont="1" applyFill="1" applyBorder="1" applyAlignment="1">
      <alignment horizontal="center" vertical="center" wrapText="1"/>
    </xf>
    <xf numFmtId="166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7" xfId="0" applyFont="1" applyFill="1" applyBorder="1" applyAlignment="1">
      <alignment horizontal="left" vertical="center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7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3" fillId="25" borderId="2" xfId="0" applyNumberFormat="1" applyFont="1" applyFill="1" applyBorder="1" applyAlignment="1">
      <alignment horizontal="center" vertical="center" wrapText="1"/>
    </xf>
    <xf numFmtId="2" fontId="3" fillId="25" borderId="3" xfId="0" applyNumberFormat="1" applyFont="1" applyFill="1" applyBorder="1" applyAlignment="1">
      <alignment horizontal="center" vertical="center" wrapText="1"/>
    </xf>
    <xf numFmtId="2" fontId="3" fillId="25" borderId="6" xfId="0" applyNumberFormat="1" applyFont="1" applyFill="1" applyBorder="1" applyAlignment="1">
      <alignment horizontal="center" vertical="center" wrapText="1"/>
    </xf>
    <xf numFmtId="0" fontId="0" fillId="25" borderId="7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Обычный_Лист1" xfId="99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5"/>
  <sheetViews>
    <sheetView tabSelected="1" zoomScale="70" zoomScaleNormal="70" zoomScaleSheetLayoutView="50" workbookViewId="0">
      <pane xSplit="3" ySplit="3" topLeftCell="D4" activePane="bottomRight" state="frozen"/>
      <selection pane="topRight" activeCell="D1" sqref="D1"/>
      <selection pane="bottomLeft" activeCell="A5" sqref="A5"/>
      <selection pane="bottomRight" sqref="A1:AI1"/>
    </sheetView>
  </sheetViews>
  <sheetFormatPr defaultRowHeight="18.75" x14ac:dyDescent="0.3"/>
  <cols>
    <col min="1" max="1" width="9.42578125" style="6" customWidth="1"/>
    <col min="2" max="2" width="55.2851562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3" style="2" customWidth="1"/>
    <col min="9" max="9" width="21.7109375" style="2" customWidth="1"/>
    <col min="10" max="10" width="21.42578125" style="2" customWidth="1"/>
    <col min="11" max="11" width="25.4257812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1.28515625" style="4" customWidth="1"/>
    <col min="25" max="25" width="21.42578125" style="4" customWidth="1"/>
    <col min="26" max="26" width="18.28515625" style="4" customWidth="1"/>
    <col min="27" max="27" width="23.140625" style="4" customWidth="1"/>
    <col min="28" max="28" width="12.42578125" style="4" hidden="1" customWidth="1"/>
    <col min="29" max="29" width="14.28515625" style="4" hidden="1" customWidth="1"/>
    <col min="30" max="30" width="17.42578125" style="4" hidden="1" customWidth="1"/>
    <col min="31" max="31" width="12.28515625" style="4" hidden="1" customWidth="1"/>
    <col min="32" max="32" width="18.28515625" style="5" customWidth="1"/>
    <col min="33" max="34" width="14.140625" style="5" hidden="1" customWidth="1"/>
    <col min="35" max="35" width="15.5703125" style="5" hidden="1" customWidth="1"/>
    <col min="36" max="16384" width="9.140625" style="2"/>
  </cols>
  <sheetData>
    <row r="1" spans="1:35" s="22" customFormat="1" ht="62.25" customHeight="1" x14ac:dyDescent="0.3">
      <c r="A1" s="86" t="s">
        <v>256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s="1" customFormat="1" ht="57" customHeight="1" x14ac:dyDescent="0.3">
      <c r="A2" s="93" t="s">
        <v>0</v>
      </c>
      <c r="B2" s="51" t="s">
        <v>1</v>
      </c>
      <c r="C2" s="94" t="s">
        <v>32</v>
      </c>
      <c r="D2" s="91" t="s">
        <v>224</v>
      </c>
      <c r="E2" s="91"/>
      <c r="F2" s="91"/>
      <c r="G2" s="91"/>
      <c r="H2" s="91" t="s">
        <v>254</v>
      </c>
      <c r="I2" s="91"/>
      <c r="J2" s="91"/>
      <c r="K2" s="91"/>
      <c r="L2" s="91" t="s">
        <v>225</v>
      </c>
      <c r="M2" s="91"/>
      <c r="N2" s="91"/>
      <c r="O2" s="91"/>
      <c r="P2" s="91" t="s">
        <v>226</v>
      </c>
      <c r="Q2" s="91"/>
      <c r="R2" s="91"/>
      <c r="S2" s="91"/>
      <c r="T2" s="91" t="s">
        <v>227</v>
      </c>
      <c r="U2" s="91"/>
      <c r="V2" s="91"/>
      <c r="W2" s="91"/>
      <c r="X2" s="92" t="s">
        <v>255</v>
      </c>
      <c r="Y2" s="92"/>
      <c r="Z2" s="92"/>
      <c r="AA2" s="92"/>
      <c r="AB2" s="108" t="s">
        <v>246</v>
      </c>
      <c r="AC2" s="109"/>
      <c r="AD2" s="109"/>
      <c r="AE2" s="110"/>
      <c r="AF2" s="87" t="s">
        <v>251</v>
      </c>
      <c r="AG2" s="88"/>
      <c r="AH2" s="88"/>
      <c r="AI2" s="89"/>
    </row>
    <row r="3" spans="1:35" s="1" customFormat="1" ht="37.5" customHeight="1" x14ac:dyDescent="0.3">
      <c r="A3" s="93"/>
      <c r="B3" s="81" t="s">
        <v>2</v>
      </c>
      <c r="C3" s="94"/>
      <c r="D3" s="80" t="s">
        <v>54</v>
      </c>
      <c r="E3" s="80" t="s">
        <v>55</v>
      </c>
      <c r="F3" s="80" t="s">
        <v>110</v>
      </c>
      <c r="G3" s="80" t="s">
        <v>56</v>
      </c>
      <c r="H3" s="80" t="s">
        <v>54</v>
      </c>
      <c r="I3" s="80" t="s">
        <v>55</v>
      </c>
      <c r="J3" s="80" t="s">
        <v>110</v>
      </c>
      <c r="K3" s="80" t="s">
        <v>56</v>
      </c>
      <c r="L3" s="80" t="s">
        <v>54</v>
      </c>
      <c r="M3" s="80" t="s">
        <v>55</v>
      </c>
      <c r="N3" s="80" t="s">
        <v>110</v>
      </c>
      <c r="O3" s="80" t="s">
        <v>56</v>
      </c>
      <c r="P3" s="80" t="s">
        <v>54</v>
      </c>
      <c r="Q3" s="80" t="s">
        <v>55</v>
      </c>
      <c r="R3" s="80" t="s">
        <v>110</v>
      </c>
      <c r="S3" s="80" t="s">
        <v>56</v>
      </c>
      <c r="T3" s="80" t="s">
        <v>54</v>
      </c>
      <c r="U3" s="80" t="s">
        <v>55</v>
      </c>
      <c r="V3" s="80" t="s">
        <v>110</v>
      </c>
      <c r="W3" s="80" t="s">
        <v>56</v>
      </c>
      <c r="X3" s="80" t="s">
        <v>54</v>
      </c>
      <c r="Y3" s="80" t="s">
        <v>55</v>
      </c>
      <c r="Z3" s="80" t="s">
        <v>110</v>
      </c>
      <c r="AA3" s="80" t="s">
        <v>56</v>
      </c>
      <c r="AB3" s="80" t="s">
        <v>54</v>
      </c>
      <c r="AC3" s="80" t="s">
        <v>55</v>
      </c>
      <c r="AD3" s="80" t="s">
        <v>110</v>
      </c>
      <c r="AE3" s="80" t="s">
        <v>56</v>
      </c>
      <c r="AF3" s="52" t="s">
        <v>54</v>
      </c>
      <c r="AG3" s="52" t="s">
        <v>55</v>
      </c>
      <c r="AH3" s="52" t="s">
        <v>110</v>
      </c>
      <c r="AI3" s="52" t="s">
        <v>56</v>
      </c>
    </row>
    <row r="4" spans="1:35" s="1" customFormat="1" ht="49.5" hidden="1" customHeight="1" x14ac:dyDescent="0.3">
      <c r="A4" s="54" t="s">
        <v>29</v>
      </c>
      <c r="B4" s="99" t="s">
        <v>19</v>
      </c>
      <c r="C4" s="99"/>
      <c r="D4" s="62">
        <f t="shared" ref="D4:AA4" si="0">D5+D11</f>
        <v>548612702</v>
      </c>
      <c r="E4" s="62">
        <f t="shared" si="0"/>
        <v>5031711</v>
      </c>
      <c r="F4" s="62">
        <f t="shared" si="0"/>
        <v>0</v>
      </c>
      <c r="G4" s="62">
        <f t="shared" si="0"/>
        <v>543580991</v>
      </c>
      <c r="H4" s="62">
        <f t="shared" si="0"/>
        <v>154624859</v>
      </c>
      <c r="I4" s="62">
        <f t="shared" si="0"/>
        <v>1673000</v>
      </c>
      <c r="J4" s="62">
        <f t="shared" si="0"/>
        <v>0</v>
      </c>
      <c r="K4" s="62">
        <f t="shared" si="0"/>
        <v>152951859</v>
      </c>
      <c r="L4" s="62">
        <f t="shared" si="0"/>
        <v>147656725</v>
      </c>
      <c r="M4" s="62">
        <f t="shared" si="0"/>
        <v>1101000</v>
      </c>
      <c r="N4" s="62">
        <f t="shared" si="0"/>
        <v>0</v>
      </c>
      <c r="O4" s="62">
        <f t="shared" si="0"/>
        <v>146555725</v>
      </c>
      <c r="P4" s="62">
        <f t="shared" si="0"/>
        <v>114939274</v>
      </c>
      <c r="Q4" s="62">
        <f t="shared" si="0"/>
        <v>300000</v>
      </c>
      <c r="R4" s="62">
        <f t="shared" si="0"/>
        <v>0</v>
      </c>
      <c r="S4" s="62">
        <f t="shared" si="0"/>
        <v>114939274</v>
      </c>
      <c r="T4" s="62">
        <f t="shared" si="0"/>
        <v>129958939</v>
      </c>
      <c r="U4" s="62">
        <f t="shared" si="0"/>
        <v>713000</v>
      </c>
      <c r="V4" s="62">
        <f t="shared" si="0"/>
        <v>0</v>
      </c>
      <c r="W4" s="62">
        <f t="shared" si="0"/>
        <v>129245939</v>
      </c>
      <c r="X4" s="62">
        <f t="shared" si="0"/>
        <v>87898519.379999995</v>
      </c>
      <c r="Y4" s="62">
        <f t="shared" si="0"/>
        <v>0</v>
      </c>
      <c r="Z4" s="62">
        <f t="shared" si="0"/>
        <v>0</v>
      </c>
      <c r="AA4" s="62">
        <f t="shared" si="0"/>
        <v>87898519.379999995</v>
      </c>
      <c r="AB4" s="62"/>
      <c r="AC4" s="62"/>
      <c r="AD4" s="62"/>
      <c r="AE4" s="62"/>
      <c r="AF4" s="53">
        <f>X4/D4*100</f>
        <v>16.021962134591625</v>
      </c>
      <c r="AG4" s="53">
        <f>Y4/E4*100</f>
        <v>0</v>
      </c>
      <c r="AH4" s="53"/>
      <c r="AI4" s="53">
        <f t="shared" ref="AI4:AI9" si="1">AA4/G4*100</f>
        <v>16.170271005668777</v>
      </c>
    </row>
    <row r="5" spans="1:35" s="1" customFormat="1" ht="79.5" hidden="1" customHeight="1" x14ac:dyDescent="0.3">
      <c r="A5" s="54" t="s">
        <v>12</v>
      </c>
      <c r="B5" s="82" t="s">
        <v>38</v>
      </c>
      <c r="C5" s="82"/>
      <c r="D5" s="62">
        <f>SUM(D6:D10)</f>
        <v>503298001</v>
      </c>
      <c r="E5" s="62">
        <f t="shared" ref="E5:AA5" si="2">SUM(E6:E10)</f>
        <v>5031711</v>
      </c>
      <c r="F5" s="62">
        <f t="shared" si="2"/>
        <v>0</v>
      </c>
      <c r="G5" s="62">
        <f t="shared" si="2"/>
        <v>498266290</v>
      </c>
      <c r="H5" s="62">
        <f t="shared" si="2"/>
        <v>121317900</v>
      </c>
      <c r="I5" s="62">
        <f t="shared" si="2"/>
        <v>1673000</v>
      </c>
      <c r="J5" s="62">
        <f t="shared" si="2"/>
        <v>0</v>
      </c>
      <c r="K5" s="62">
        <f t="shared" si="2"/>
        <v>119644900</v>
      </c>
      <c r="L5" s="62">
        <f t="shared" si="2"/>
        <v>144399188</v>
      </c>
      <c r="M5" s="62">
        <f t="shared" si="2"/>
        <v>1101000</v>
      </c>
      <c r="N5" s="62">
        <f t="shared" si="2"/>
        <v>0</v>
      </c>
      <c r="O5" s="62">
        <f t="shared" si="2"/>
        <v>143298188</v>
      </c>
      <c r="P5" s="62">
        <f t="shared" si="2"/>
        <v>111772707</v>
      </c>
      <c r="Q5" s="62">
        <f t="shared" si="2"/>
        <v>300000</v>
      </c>
      <c r="R5" s="62">
        <f t="shared" si="2"/>
        <v>0</v>
      </c>
      <c r="S5" s="62">
        <f t="shared" si="2"/>
        <v>111772707</v>
      </c>
      <c r="T5" s="62">
        <f t="shared" si="2"/>
        <v>124327266</v>
      </c>
      <c r="U5" s="62">
        <f t="shared" si="2"/>
        <v>713000</v>
      </c>
      <c r="V5" s="62">
        <f t="shared" si="2"/>
        <v>0</v>
      </c>
      <c r="W5" s="62">
        <f t="shared" si="2"/>
        <v>123614266</v>
      </c>
      <c r="X5" s="62">
        <f t="shared" si="2"/>
        <v>81355719.109999999</v>
      </c>
      <c r="Y5" s="62">
        <f t="shared" si="2"/>
        <v>0</v>
      </c>
      <c r="Z5" s="62">
        <f t="shared" si="2"/>
        <v>0</v>
      </c>
      <c r="AA5" s="62">
        <f t="shared" si="2"/>
        <v>81355719.109999999</v>
      </c>
      <c r="AB5" s="62"/>
      <c r="AC5" s="62"/>
      <c r="AD5" s="62"/>
      <c r="AE5" s="62"/>
      <c r="AF5" s="53">
        <f>X5/D5*100</f>
        <v>16.164522598610521</v>
      </c>
      <c r="AG5" s="53">
        <f>Y5/E5*100</f>
        <v>0</v>
      </c>
      <c r="AH5" s="53"/>
      <c r="AI5" s="53">
        <f t="shared" si="1"/>
        <v>16.327759020181759</v>
      </c>
    </row>
    <row r="6" spans="1:35" s="1" customFormat="1" ht="87" hidden="1" customHeight="1" x14ac:dyDescent="0.3">
      <c r="A6" s="79" t="s">
        <v>61</v>
      </c>
      <c r="B6" s="84" t="s">
        <v>247</v>
      </c>
      <c r="C6" s="59" t="s">
        <v>4</v>
      </c>
      <c r="D6" s="61">
        <f>SUM(E6:G6)</f>
        <v>299170</v>
      </c>
      <c r="E6" s="61">
        <f t="shared" ref="E6:F6" si="3">I6+M6+Q6+U6</f>
        <v>0</v>
      </c>
      <c r="F6" s="61">
        <f t="shared" si="3"/>
        <v>0</v>
      </c>
      <c r="G6" s="61">
        <v>299170</v>
      </c>
      <c r="H6" s="61">
        <f>I6+J6+K6</f>
        <v>79000</v>
      </c>
      <c r="I6" s="61">
        <v>0</v>
      </c>
      <c r="J6" s="61">
        <v>0</v>
      </c>
      <c r="K6" s="61">
        <v>79000</v>
      </c>
      <c r="L6" s="61">
        <f>M6+N6+O6</f>
        <v>0</v>
      </c>
      <c r="M6" s="61">
        <v>0</v>
      </c>
      <c r="N6" s="61">
        <v>0</v>
      </c>
      <c r="O6" s="61">
        <v>0</v>
      </c>
      <c r="P6" s="61">
        <f>Q6+R6+S6</f>
        <v>0</v>
      </c>
      <c r="Q6" s="61">
        <v>0</v>
      </c>
      <c r="R6" s="61">
        <v>0</v>
      </c>
      <c r="S6" s="61">
        <v>0</v>
      </c>
      <c r="T6" s="61">
        <f>U6+V6+W6</f>
        <v>296270</v>
      </c>
      <c r="U6" s="61">
        <v>0</v>
      </c>
      <c r="V6" s="61">
        <v>0</v>
      </c>
      <c r="W6" s="61">
        <v>296270</v>
      </c>
      <c r="X6" s="60">
        <f t="shared" ref="X6:X8" si="4">SUM(Y6:AA6)</f>
        <v>8400</v>
      </c>
      <c r="Y6" s="60">
        <v>0</v>
      </c>
      <c r="Z6" s="60">
        <v>0</v>
      </c>
      <c r="AA6" s="60">
        <v>8400</v>
      </c>
      <c r="AB6" s="60"/>
      <c r="AC6" s="60"/>
      <c r="AD6" s="60"/>
      <c r="AE6" s="60"/>
      <c r="AF6" s="60">
        <f t="shared" ref="AF6:AF16" si="5">X6/D6*100</f>
        <v>2.8077681585720491</v>
      </c>
      <c r="AG6" s="53"/>
      <c r="AH6" s="53"/>
      <c r="AI6" s="60">
        <f t="shared" si="1"/>
        <v>2.8077681585720491</v>
      </c>
    </row>
    <row r="7" spans="1:35" s="1" customFormat="1" ht="42" hidden="1" customHeight="1" x14ac:dyDescent="0.3">
      <c r="A7" s="77" t="s">
        <v>62</v>
      </c>
      <c r="B7" s="83" t="s">
        <v>39</v>
      </c>
      <c r="C7" s="59" t="s">
        <v>5</v>
      </c>
      <c r="D7" s="61">
        <f t="shared" ref="D7:D9" si="6">SUM(E7:G7)</f>
        <v>2456832</v>
      </c>
      <c r="E7" s="61">
        <v>1212711</v>
      </c>
      <c r="F7" s="61">
        <v>0</v>
      </c>
      <c r="G7" s="61">
        <v>1244121</v>
      </c>
      <c r="H7" s="61">
        <f t="shared" ref="H7:H10" si="7">I7+J7+K7</f>
        <v>0</v>
      </c>
      <c r="I7" s="61">
        <v>0</v>
      </c>
      <c r="J7" s="61">
        <v>0</v>
      </c>
      <c r="K7" s="61">
        <v>0</v>
      </c>
      <c r="L7" s="61">
        <f t="shared" ref="L7:L8" si="8">M7+N7+O7</f>
        <v>484154</v>
      </c>
      <c r="M7" s="61">
        <v>0</v>
      </c>
      <c r="N7" s="61">
        <v>0</v>
      </c>
      <c r="O7" s="61">
        <v>484154</v>
      </c>
      <c r="P7" s="61">
        <f t="shared" ref="P7:P8" si="9">Q7+R7+S7</f>
        <v>240233</v>
      </c>
      <c r="Q7" s="61">
        <v>0</v>
      </c>
      <c r="R7" s="61">
        <v>0</v>
      </c>
      <c r="S7" s="61">
        <v>240233</v>
      </c>
      <c r="T7" s="61">
        <f t="shared" ref="T7:T8" si="10">U7+V7+W7</f>
        <v>0</v>
      </c>
      <c r="U7" s="61">
        <v>0</v>
      </c>
      <c r="V7" s="61">
        <v>0</v>
      </c>
      <c r="W7" s="61">
        <v>0</v>
      </c>
      <c r="X7" s="60">
        <f t="shared" si="4"/>
        <v>0</v>
      </c>
      <c r="Y7" s="60">
        <v>0</v>
      </c>
      <c r="Z7" s="60">
        <v>0</v>
      </c>
      <c r="AA7" s="61">
        <v>0</v>
      </c>
      <c r="AB7" s="61"/>
      <c r="AC7" s="61"/>
      <c r="AD7" s="61"/>
      <c r="AE7" s="61"/>
      <c r="AF7" s="60">
        <f t="shared" si="5"/>
        <v>0</v>
      </c>
      <c r="AG7" s="53"/>
      <c r="AH7" s="53"/>
      <c r="AI7" s="60">
        <f t="shared" si="1"/>
        <v>0</v>
      </c>
    </row>
    <row r="8" spans="1:35" s="1" customFormat="1" ht="45.75" hidden="1" customHeight="1" x14ac:dyDescent="0.3">
      <c r="A8" s="77" t="s">
        <v>195</v>
      </c>
      <c r="B8" s="83" t="s">
        <v>34</v>
      </c>
      <c r="C8" s="59" t="s">
        <v>5</v>
      </c>
      <c r="D8" s="61">
        <f t="shared" si="6"/>
        <v>496575734</v>
      </c>
      <c r="E8" s="61">
        <v>0</v>
      </c>
      <c r="F8" s="61">
        <v>0</v>
      </c>
      <c r="G8" s="61">
        <v>496575734</v>
      </c>
      <c r="H8" s="61">
        <f t="shared" si="7"/>
        <v>119487479</v>
      </c>
      <c r="I8" s="61">
        <v>0</v>
      </c>
      <c r="J8" s="61">
        <v>0</v>
      </c>
      <c r="K8" s="61">
        <v>119487479</v>
      </c>
      <c r="L8" s="61">
        <f t="shared" si="8"/>
        <v>142774139</v>
      </c>
      <c r="M8" s="61">
        <v>0</v>
      </c>
      <c r="N8" s="61">
        <v>0</v>
      </c>
      <c r="O8" s="61">
        <v>142774139</v>
      </c>
      <c r="P8" s="61">
        <f t="shared" si="9"/>
        <v>111532474</v>
      </c>
      <c r="Q8" s="61">
        <v>0</v>
      </c>
      <c r="R8" s="61">
        <v>0</v>
      </c>
      <c r="S8" s="61">
        <v>111532474</v>
      </c>
      <c r="T8" s="61">
        <f t="shared" si="10"/>
        <v>123296259</v>
      </c>
      <c r="U8" s="61">
        <v>0</v>
      </c>
      <c r="V8" s="61">
        <v>0</v>
      </c>
      <c r="W8" s="61">
        <v>123296259</v>
      </c>
      <c r="X8" s="60">
        <f t="shared" si="4"/>
        <v>81347319.109999999</v>
      </c>
      <c r="Y8" s="60">
        <v>0</v>
      </c>
      <c r="Z8" s="60">
        <v>0</v>
      </c>
      <c r="AA8" s="60">
        <v>81347319.109999999</v>
      </c>
      <c r="AB8" s="60"/>
      <c r="AC8" s="60"/>
      <c r="AD8" s="60"/>
      <c r="AE8" s="60"/>
      <c r="AF8" s="60">
        <f t="shared" si="5"/>
        <v>16.381654104346548</v>
      </c>
      <c r="AG8" s="60"/>
      <c r="AH8" s="53"/>
      <c r="AI8" s="60">
        <f t="shared" si="1"/>
        <v>16.381654104346548</v>
      </c>
    </row>
    <row r="9" spans="1:35" s="1" customFormat="1" ht="123" hidden="1" customHeight="1" x14ac:dyDescent="0.3">
      <c r="A9" s="77" t="s">
        <v>63</v>
      </c>
      <c r="B9" s="83" t="s">
        <v>248</v>
      </c>
      <c r="C9" s="59" t="s">
        <v>5</v>
      </c>
      <c r="D9" s="61">
        <f t="shared" si="6"/>
        <v>2966265</v>
      </c>
      <c r="E9" s="61">
        <v>2819000</v>
      </c>
      <c r="F9" s="61">
        <f t="shared" ref="F9:F10" si="11">J9+N9+R9+V9</f>
        <v>0</v>
      </c>
      <c r="G9" s="61">
        <v>147265</v>
      </c>
      <c r="H9" s="61">
        <f t="shared" si="7"/>
        <v>751421</v>
      </c>
      <c r="I9" s="61">
        <v>673000</v>
      </c>
      <c r="J9" s="61">
        <v>0</v>
      </c>
      <c r="K9" s="61">
        <v>78421</v>
      </c>
      <c r="L9" s="61">
        <f t="shared" ref="L9:L10" si="12">M9+N9+O9</f>
        <v>1140895</v>
      </c>
      <c r="M9" s="61">
        <v>1101000</v>
      </c>
      <c r="N9" s="61">
        <v>0</v>
      </c>
      <c r="O9" s="61">
        <v>39895</v>
      </c>
      <c r="P9" s="61">
        <v>0</v>
      </c>
      <c r="Q9" s="61">
        <v>300000</v>
      </c>
      <c r="R9" s="61">
        <v>0</v>
      </c>
      <c r="S9" s="61">
        <v>0</v>
      </c>
      <c r="T9" s="61">
        <f t="shared" ref="T9:T10" si="13">U9+V9+W9</f>
        <v>734737</v>
      </c>
      <c r="U9" s="61">
        <v>713000</v>
      </c>
      <c r="V9" s="61">
        <v>0</v>
      </c>
      <c r="W9" s="61">
        <v>21737</v>
      </c>
      <c r="X9" s="60">
        <f>SUM(Y9:AA9)</f>
        <v>0</v>
      </c>
      <c r="Y9" s="61">
        <v>0</v>
      </c>
      <c r="Z9" s="60">
        <v>0</v>
      </c>
      <c r="AA9" s="61">
        <v>0</v>
      </c>
      <c r="AB9" s="61"/>
      <c r="AC9" s="61"/>
      <c r="AD9" s="61"/>
      <c r="AE9" s="61"/>
      <c r="AF9" s="60">
        <f t="shared" si="5"/>
        <v>0</v>
      </c>
      <c r="AG9" s="60">
        <f>Y9/E9*100</f>
        <v>0</v>
      </c>
      <c r="AH9" s="53"/>
      <c r="AI9" s="60">
        <f t="shared" si="1"/>
        <v>0</v>
      </c>
    </row>
    <row r="10" spans="1:35" s="1" customFormat="1" ht="75" hidden="1" x14ac:dyDescent="0.3">
      <c r="A10" s="77" t="s">
        <v>64</v>
      </c>
      <c r="B10" s="83" t="s">
        <v>183</v>
      </c>
      <c r="C10" s="59" t="s">
        <v>5</v>
      </c>
      <c r="D10" s="61">
        <f t="shared" ref="D10" si="14">H10+L10+P10+T10</f>
        <v>1000000</v>
      </c>
      <c r="E10" s="61">
        <f t="shared" ref="E10" si="15">I10+M10+Q10+U10</f>
        <v>1000000</v>
      </c>
      <c r="F10" s="61">
        <f t="shared" si="11"/>
        <v>0</v>
      </c>
      <c r="G10" s="61">
        <f t="shared" ref="G10" si="16">K10+O10+S10+W10</f>
        <v>0</v>
      </c>
      <c r="H10" s="61">
        <f t="shared" si="7"/>
        <v>1000000</v>
      </c>
      <c r="I10" s="61">
        <v>1000000</v>
      </c>
      <c r="J10" s="61">
        <v>0</v>
      </c>
      <c r="K10" s="61">
        <v>0</v>
      </c>
      <c r="L10" s="61">
        <f t="shared" si="12"/>
        <v>0</v>
      </c>
      <c r="M10" s="61">
        <v>0</v>
      </c>
      <c r="N10" s="61">
        <v>0</v>
      </c>
      <c r="O10" s="61">
        <v>0</v>
      </c>
      <c r="P10" s="61">
        <f t="shared" ref="P10" si="17">Q10+R10+S10</f>
        <v>0</v>
      </c>
      <c r="Q10" s="61">
        <v>0</v>
      </c>
      <c r="R10" s="61">
        <v>0</v>
      </c>
      <c r="S10" s="61">
        <v>0</v>
      </c>
      <c r="T10" s="61">
        <f t="shared" si="13"/>
        <v>0</v>
      </c>
      <c r="U10" s="61">
        <v>0</v>
      </c>
      <c r="V10" s="61">
        <v>0</v>
      </c>
      <c r="W10" s="61">
        <v>0</v>
      </c>
      <c r="X10" s="60">
        <f>SUM(Y10:AA10)</f>
        <v>0</v>
      </c>
      <c r="Y10" s="60">
        <v>0</v>
      </c>
      <c r="Z10" s="60">
        <v>0</v>
      </c>
      <c r="AA10" s="60">
        <v>0</v>
      </c>
      <c r="AB10" s="60"/>
      <c r="AC10" s="60"/>
      <c r="AD10" s="60"/>
      <c r="AE10" s="60"/>
      <c r="AF10" s="60">
        <f t="shared" si="5"/>
        <v>0</v>
      </c>
      <c r="AG10" s="60">
        <f>Y10/E10*100</f>
        <v>0</v>
      </c>
      <c r="AH10" s="60"/>
      <c r="AI10" s="60"/>
    </row>
    <row r="11" spans="1:35" s="23" customFormat="1" ht="83.25" hidden="1" customHeight="1" x14ac:dyDescent="0.3">
      <c r="A11" s="54" t="s">
        <v>13</v>
      </c>
      <c r="B11" s="82" t="s">
        <v>40</v>
      </c>
      <c r="C11" s="57"/>
      <c r="D11" s="55">
        <f>SUM(D12:D16)</f>
        <v>45314701</v>
      </c>
      <c r="E11" s="55">
        <f t="shared" ref="E11:AA11" si="18">SUM(E12:E16)</f>
        <v>0</v>
      </c>
      <c r="F11" s="55">
        <f t="shared" si="18"/>
        <v>0</v>
      </c>
      <c r="G11" s="55">
        <f t="shared" si="18"/>
        <v>45314701</v>
      </c>
      <c r="H11" s="55">
        <f t="shared" si="18"/>
        <v>33306959</v>
      </c>
      <c r="I11" s="55">
        <f t="shared" si="18"/>
        <v>0</v>
      </c>
      <c r="J11" s="55">
        <f t="shared" si="18"/>
        <v>0</v>
      </c>
      <c r="K11" s="55">
        <f t="shared" si="18"/>
        <v>33306959</v>
      </c>
      <c r="L11" s="55">
        <f t="shared" si="18"/>
        <v>3257537</v>
      </c>
      <c r="M11" s="55">
        <f t="shared" si="18"/>
        <v>0</v>
      </c>
      <c r="N11" s="55">
        <f t="shared" si="18"/>
        <v>0</v>
      </c>
      <c r="O11" s="55">
        <f t="shared" si="18"/>
        <v>3257537</v>
      </c>
      <c r="P11" s="55">
        <f t="shared" si="18"/>
        <v>3166567</v>
      </c>
      <c r="Q11" s="55">
        <f t="shared" si="18"/>
        <v>0</v>
      </c>
      <c r="R11" s="55">
        <f t="shared" si="18"/>
        <v>0</v>
      </c>
      <c r="S11" s="55">
        <f t="shared" si="18"/>
        <v>3166567</v>
      </c>
      <c r="T11" s="55">
        <f t="shared" si="18"/>
        <v>5631673</v>
      </c>
      <c r="U11" s="55">
        <f t="shared" si="18"/>
        <v>0</v>
      </c>
      <c r="V11" s="55">
        <f t="shared" si="18"/>
        <v>0</v>
      </c>
      <c r="W11" s="55">
        <f t="shared" si="18"/>
        <v>5631673</v>
      </c>
      <c r="X11" s="55">
        <f t="shared" si="18"/>
        <v>6542800.2699999996</v>
      </c>
      <c r="Y11" s="55">
        <f t="shared" si="18"/>
        <v>0</v>
      </c>
      <c r="Z11" s="55">
        <f t="shared" si="18"/>
        <v>0</v>
      </c>
      <c r="AA11" s="55">
        <f t="shared" si="18"/>
        <v>6542800.2699999996</v>
      </c>
      <c r="AB11" s="55"/>
      <c r="AC11" s="55"/>
      <c r="AD11" s="55"/>
      <c r="AE11" s="55"/>
      <c r="AF11" s="53">
        <f t="shared" si="5"/>
        <v>14.43858201778712</v>
      </c>
      <c r="AG11" s="53"/>
      <c r="AH11" s="60"/>
      <c r="AI11" s="53">
        <f t="shared" ref="AI11:AI16" si="19">AA11/G11*100</f>
        <v>14.43858201778712</v>
      </c>
    </row>
    <row r="12" spans="1:35" s="1" customFormat="1" ht="39.75" hidden="1" customHeight="1" x14ac:dyDescent="0.3">
      <c r="A12" s="77" t="s">
        <v>65</v>
      </c>
      <c r="B12" s="83" t="s">
        <v>41</v>
      </c>
      <c r="C12" s="59" t="s">
        <v>5</v>
      </c>
      <c r="D12" s="61">
        <f>SUM(E12:G12)</f>
        <v>18057400</v>
      </c>
      <c r="E12" s="61">
        <f t="shared" ref="E12:E13" si="20">I12+M12+Q12+U12</f>
        <v>0</v>
      </c>
      <c r="F12" s="61">
        <f t="shared" ref="F12:F13" si="21">J12+N12+R12+V12</f>
        <v>0</v>
      </c>
      <c r="G12" s="61">
        <v>18057400</v>
      </c>
      <c r="H12" s="61">
        <f t="shared" ref="H12:H13" si="22">I12+J12+K12</f>
        <v>6601358</v>
      </c>
      <c r="I12" s="61">
        <v>0</v>
      </c>
      <c r="J12" s="61">
        <v>0</v>
      </c>
      <c r="K12" s="61">
        <v>6601358</v>
      </c>
      <c r="L12" s="61">
        <f t="shared" ref="L12:L13" si="23">M12+N12+O12</f>
        <v>3118187</v>
      </c>
      <c r="M12" s="61">
        <v>0</v>
      </c>
      <c r="N12" s="61">
        <v>0</v>
      </c>
      <c r="O12" s="61">
        <v>3118187</v>
      </c>
      <c r="P12" s="61">
        <f t="shared" ref="P12:P13" si="24">Q12+R12+S12</f>
        <v>2915050</v>
      </c>
      <c r="Q12" s="61">
        <v>0</v>
      </c>
      <c r="R12" s="61">
        <v>0</v>
      </c>
      <c r="S12" s="61">
        <v>2915050</v>
      </c>
      <c r="T12" s="61">
        <f t="shared" ref="T12:T13" si="25">U12+V12+W12</f>
        <v>5470840</v>
      </c>
      <c r="U12" s="61">
        <v>0</v>
      </c>
      <c r="V12" s="61">
        <v>0</v>
      </c>
      <c r="W12" s="61">
        <v>5470840</v>
      </c>
      <c r="X12" s="60">
        <f>SUM(Y12:AA12)</f>
        <v>6502558</v>
      </c>
      <c r="Y12" s="60">
        <v>0</v>
      </c>
      <c r="Z12" s="60">
        <v>0</v>
      </c>
      <c r="AA12" s="60">
        <v>6502558</v>
      </c>
      <c r="AB12" s="60"/>
      <c r="AC12" s="60"/>
      <c r="AD12" s="60"/>
      <c r="AE12" s="60"/>
      <c r="AF12" s="60">
        <f t="shared" si="5"/>
        <v>36.010488774685172</v>
      </c>
      <c r="AG12" s="60"/>
      <c r="AH12" s="60"/>
      <c r="AI12" s="60">
        <f t="shared" si="19"/>
        <v>36.010488774685172</v>
      </c>
    </row>
    <row r="13" spans="1:35" s="1" customFormat="1" ht="39.75" hidden="1" customHeight="1" x14ac:dyDescent="0.3">
      <c r="A13" s="77" t="s">
        <v>186</v>
      </c>
      <c r="B13" s="83" t="s">
        <v>154</v>
      </c>
      <c r="C13" s="59" t="s">
        <v>5</v>
      </c>
      <c r="D13" s="61">
        <f t="shared" ref="D13:D16" si="26">SUM(E13:G13)</f>
        <v>684700</v>
      </c>
      <c r="E13" s="61">
        <f t="shared" si="20"/>
        <v>0</v>
      </c>
      <c r="F13" s="61">
        <f t="shared" si="21"/>
        <v>0</v>
      </c>
      <c r="G13" s="61">
        <v>684700</v>
      </c>
      <c r="H13" s="61">
        <f t="shared" si="22"/>
        <v>133000</v>
      </c>
      <c r="I13" s="61">
        <v>0</v>
      </c>
      <c r="J13" s="61">
        <v>0</v>
      </c>
      <c r="K13" s="61">
        <v>133000</v>
      </c>
      <c r="L13" s="61">
        <f t="shared" si="23"/>
        <v>139350</v>
      </c>
      <c r="M13" s="61">
        <v>0</v>
      </c>
      <c r="N13" s="61">
        <v>0</v>
      </c>
      <c r="O13" s="61">
        <v>139350</v>
      </c>
      <c r="P13" s="61">
        <f t="shared" si="24"/>
        <v>251517</v>
      </c>
      <c r="Q13" s="61">
        <v>0</v>
      </c>
      <c r="R13" s="61">
        <v>0</v>
      </c>
      <c r="S13" s="61">
        <v>251517</v>
      </c>
      <c r="T13" s="61">
        <f t="shared" si="25"/>
        <v>160833</v>
      </c>
      <c r="U13" s="61">
        <v>0</v>
      </c>
      <c r="V13" s="61">
        <v>0</v>
      </c>
      <c r="W13" s="61">
        <v>160833</v>
      </c>
      <c r="X13" s="60">
        <f>Y13+AA13</f>
        <v>40242.269999999997</v>
      </c>
      <c r="Y13" s="60">
        <v>0</v>
      </c>
      <c r="Z13" s="60">
        <v>0</v>
      </c>
      <c r="AA13" s="60">
        <v>40242.269999999997</v>
      </c>
      <c r="AB13" s="60"/>
      <c r="AC13" s="60"/>
      <c r="AD13" s="60"/>
      <c r="AE13" s="60"/>
      <c r="AF13" s="60">
        <f t="shared" si="5"/>
        <v>5.8773579669928431</v>
      </c>
      <c r="AG13" s="60"/>
      <c r="AH13" s="60"/>
      <c r="AI13" s="60">
        <f t="shared" si="19"/>
        <v>5.8773579669928431</v>
      </c>
    </row>
    <row r="14" spans="1:35" s="1" customFormat="1" ht="65.25" hidden="1" customHeight="1" x14ac:dyDescent="0.3">
      <c r="A14" s="77" t="s">
        <v>159</v>
      </c>
      <c r="B14" s="83" t="s">
        <v>164</v>
      </c>
      <c r="C14" s="59" t="s">
        <v>185</v>
      </c>
      <c r="D14" s="61">
        <f t="shared" si="26"/>
        <v>335352</v>
      </c>
      <c r="E14" s="61">
        <f t="shared" ref="E14" si="27">I14+M14+Q14+U14</f>
        <v>0</v>
      </c>
      <c r="F14" s="61">
        <f t="shared" ref="F14" si="28">J14+N14+R14+V14</f>
        <v>0</v>
      </c>
      <c r="G14" s="61">
        <v>335352</v>
      </c>
      <c r="H14" s="61">
        <f t="shared" ref="H14:H16" si="29">I14+J14+K14</f>
        <v>335352</v>
      </c>
      <c r="I14" s="61">
        <v>0</v>
      </c>
      <c r="J14" s="61">
        <v>0</v>
      </c>
      <c r="K14" s="61">
        <v>335352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0">
        <f>Y14+AA14</f>
        <v>0</v>
      </c>
      <c r="Y14" s="60">
        <v>0</v>
      </c>
      <c r="Z14" s="60">
        <v>0</v>
      </c>
      <c r="AA14" s="60">
        <v>0</v>
      </c>
      <c r="AB14" s="60"/>
      <c r="AC14" s="60"/>
      <c r="AD14" s="60"/>
      <c r="AE14" s="60"/>
      <c r="AF14" s="60">
        <f t="shared" si="5"/>
        <v>0</v>
      </c>
      <c r="AG14" s="53"/>
      <c r="AH14" s="60"/>
      <c r="AI14" s="60">
        <f t="shared" si="19"/>
        <v>0</v>
      </c>
    </row>
    <row r="15" spans="1:35" s="1" customFormat="1" ht="124.5" hidden="1" customHeight="1" x14ac:dyDescent="0.3">
      <c r="A15" s="77" t="s">
        <v>250</v>
      </c>
      <c r="B15" s="84" t="s">
        <v>249</v>
      </c>
      <c r="C15" s="59" t="s">
        <v>185</v>
      </c>
      <c r="D15" s="61">
        <f t="shared" si="26"/>
        <v>6237249</v>
      </c>
      <c r="E15" s="61">
        <v>0</v>
      </c>
      <c r="F15" s="61">
        <v>0</v>
      </c>
      <c r="G15" s="61">
        <v>6237249</v>
      </c>
      <c r="H15" s="61">
        <f t="shared" si="29"/>
        <v>6237249</v>
      </c>
      <c r="I15" s="61">
        <v>0</v>
      </c>
      <c r="J15" s="61">
        <v>0</v>
      </c>
      <c r="K15" s="61">
        <v>6237249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0">
        <f>Y15+AA15</f>
        <v>0</v>
      </c>
      <c r="Y15" s="60">
        <v>0</v>
      </c>
      <c r="Z15" s="60">
        <v>0</v>
      </c>
      <c r="AA15" s="60">
        <v>0</v>
      </c>
      <c r="AB15" s="60"/>
      <c r="AC15" s="60"/>
      <c r="AD15" s="60"/>
      <c r="AE15" s="60"/>
      <c r="AF15" s="60"/>
      <c r="AG15" s="53"/>
      <c r="AH15" s="60"/>
      <c r="AI15" s="60">
        <f t="shared" si="19"/>
        <v>0</v>
      </c>
    </row>
    <row r="16" spans="1:35" s="1" customFormat="1" ht="43.5" hidden="1" customHeight="1" x14ac:dyDescent="0.3">
      <c r="A16" s="77" t="s">
        <v>223</v>
      </c>
      <c r="B16" s="78" t="s">
        <v>244</v>
      </c>
      <c r="C16" s="59" t="s">
        <v>185</v>
      </c>
      <c r="D16" s="61">
        <f t="shared" si="26"/>
        <v>20000000</v>
      </c>
      <c r="E16" s="61">
        <f t="shared" ref="E16" si="30">I16+M16+Q16+U16</f>
        <v>0</v>
      </c>
      <c r="F16" s="61">
        <f t="shared" ref="F16" si="31">J16+N16+R16+V16</f>
        <v>0</v>
      </c>
      <c r="G16" s="61">
        <v>20000000</v>
      </c>
      <c r="H16" s="61">
        <f t="shared" si="29"/>
        <v>20000000</v>
      </c>
      <c r="I16" s="61">
        <v>0</v>
      </c>
      <c r="J16" s="61">
        <v>0</v>
      </c>
      <c r="K16" s="61">
        <v>20000000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0">
        <f>Y16+Z16+AA16</f>
        <v>0</v>
      </c>
      <c r="Y16" s="60">
        <v>0</v>
      </c>
      <c r="Z16" s="60">
        <v>0</v>
      </c>
      <c r="AA16" s="60">
        <v>0</v>
      </c>
      <c r="AB16" s="60"/>
      <c r="AC16" s="60"/>
      <c r="AD16" s="60"/>
      <c r="AE16" s="60"/>
      <c r="AF16" s="60">
        <f t="shared" si="5"/>
        <v>0</v>
      </c>
      <c r="AG16" s="60" t="e">
        <f>Y16/E16*100</f>
        <v>#DIV/0!</v>
      </c>
      <c r="AH16" s="60"/>
      <c r="AI16" s="60">
        <f t="shared" si="19"/>
        <v>0</v>
      </c>
    </row>
    <row r="17" spans="1:35" s="23" customFormat="1" ht="27" customHeight="1" x14ac:dyDescent="0.3">
      <c r="A17" s="95" t="s">
        <v>206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</row>
    <row r="18" spans="1:35" s="1" customFormat="1" ht="39.75" customHeight="1" x14ac:dyDescent="0.3">
      <c r="A18" s="54" t="s">
        <v>66</v>
      </c>
      <c r="B18" s="99" t="s">
        <v>20</v>
      </c>
      <c r="C18" s="99"/>
      <c r="D18" s="62">
        <f>D19+D50</f>
        <v>587247034</v>
      </c>
      <c r="E18" s="62">
        <f t="shared" ref="E18:AA18" si="32">E19+E50</f>
        <v>140307499</v>
      </c>
      <c r="F18" s="62">
        <f t="shared" si="32"/>
        <v>339700</v>
      </c>
      <c r="G18" s="62">
        <f t="shared" si="32"/>
        <v>446599835</v>
      </c>
      <c r="H18" s="62">
        <f t="shared" si="32"/>
        <v>443633449</v>
      </c>
      <c r="I18" s="62">
        <f t="shared" si="32"/>
        <v>99744323</v>
      </c>
      <c r="J18" s="62">
        <f t="shared" si="32"/>
        <v>339700</v>
      </c>
      <c r="K18" s="62">
        <f t="shared" si="32"/>
        <v>343549426</v>
      </c>
      <c r="L18" s="62">
        <f t="shared" si="32"/>
        <v>189962391</v>
      </c>
      <c r="M18" s="62">
        <f t="shared" si="32"/>
        <v>40040954</v>
      </c>
      <c r="N18" s="62">
        <f t="shared" si="32"/>
        <v>0</v>
      </c>
      <c r="O18" s="62">
        <f t="shared" si="32"/>
        <v>149921437</v>
      </c>
      <c r="P18" s="62">
        <f t="shared" si="32"/>
        <v>123572647</v>
      </c>
      <c r="Q18" s="62">
        <f t="shared" si="32"/>
        <v>31925605</v>
      </c>
      <c r="R18" s="62">
        <f t="shared" si="32"/>
        <v>0</v>
      </c>
      <c r="S18" s="62">
        <f t="shared" si="32"/>
        <v>91647042</v>
      </c>
      <c r="T18" s="62">
        <f t="shared" si="32"/>
        <v>144682463</v>
      </c>
      <c r="U18" s="62">
        <f t="shared" si="32"/>
        <v>37153791</v>
      </c>
      <c r="V18" s="62">
        <f t="shared" si="32"/>
        <v>0</v>
      </c>
      <c r="W18" s="62">
        <f t="shared" si="32"/>
        <v>107528672</v>
      </c>
      <c r="X18" s="62">
        <f t="shared" si="32"/>
        <v>350400028.31999999</v>
      </c>
      <c r="Y18" s="62">
        <f t="shared" si="32"/>
        <v>79017830.239999995</v>
      </c>
      <c r="Z18" s="62">
        <f t="shared" si="32"/>
        <v>0</v>
      </c>
      <c r="AA18" s="62">
        <f t="shared" si="32"/>
        <v>271382198.07999998</v>
      </c>
      <c r="AB18" s="62"/>
      <c r="AC18" s="62"/>
      <c r="AD18" s="62"/>
      <c r="AE18" s="62"/>
      <c r="AF18" s="53">
        <f t="shared" ref="AF18:AG20" si="33">X18/D18*100</f>
        <v>59.668249992387359</v>
      </c>
      <c r="AG18" s="53">
        <f t="shared" si="33"/>
        <v>56.317610108637176</v>
      </c>
      <c r="AH18" s="53"/>
      <c r="AI18" s="53">
        <f>AA18/G18*100</f>
        <v>60.766300569725914</v>
      </c>
    </row>
    <row r="19" spans="1:35" s="1" customFormat="1" ht="60.75" customHeight="1" x14ac:dyDescent="0.3">
      <c r="A19" s="54" t="s">
        <v>67</v>
      </c>
      <c r="B19" s="82" t="s">
        <v>42</v>
      </c>
      <c r="C19" s="82"/>
      <c r="D19" s="62">
        <f>D20+D25+D29+D33+D36+D41+D45</f>
        <v>563372064</v>
      </c>
      <c r="E19" s="62">
        <f t="shared" ref="E19:AA19" si="34">E20+E25+E29+E33+E36+E41+E45</f>
        <v>140307499</v>
      </c>
      <c r="F19" s="62">
        <f t="shared" si="34"/>
        <v>339700</v>
      </c>
      <c r="G19" s="62">
        <f t="shared" si="34"/>
        <v>422724865</v>
      </c>
      <c r="H19" s="62">
        <f>H20+H25+H29+H33+H36+H41+H45</f>
        <v>424453679</v>
      </c>
      <c r="I19" s="62">
        <f t="shared" si="34"/>
        <v>99744323</v>
      </c>
      <c r="J19" s="62">
        <f t="shared" si="34"/>
        <v>339700</v>
      </c>
      <c r="K19" s="62">
        <f t="shared" si="34"/>
        <v>324369656</v>
      </c>
      <c r="L19" s="62">
        <f t="shared" si="34"/>
        <v>184233691</v>
      </c>
      <c r="M19" s="62">
        <f t="shared" si="34"/>
        <v>40040954</v>
      </c>
      <c r="N19" s="62">
        <f t="shared" si="34"/>
        <v>0</v>
      </c>
      <c r="O19" s="62">
        <f t="shared" si="34"/>
        <v>144192737</v>
      </c>
      <c r="P19" s="62">
        <f t="shared" si="34"/>
        <v>119098647</v>
      </c>
      <c r="Q19" s="62">
        <f t="shared" si="34"/>
        <v>31925605</v>
      </c>
      <c r="R19" s="62">
        <f t="shared" si="34"/>
        <v>0</v>
      </c>
      <c r="S19" s="62">
        <f t="shared" si="34"/>
        <v>87173042</v>
      </c>
      <c r="T19" s="62">
        <f t="shared" si="34"/>
        <v>140253763</v>
      </c>
      <c r="U19" s="62">
        <f t="shared" si="34"/>
        <v>37153791</v>
      </c>
      <c r="V19" s="62">
        <f t="shared" si="34"/>
        <v>0</v>
      </c>
      <c r="W19" s="62">
        <f t="shared" si="34"/>
        <v>103099972</v>
      </c>
      <c r="X19" s="62">
        <f t="shared" si="34"/>
        <v>335936961.24000001</v>
      </c>
      <c r="Y19" s="62">
        <f t="shared" si="34"/>
        <v>79017830.239999995</v>
      </c>
      <c r="Z19" s="62">
        <f t="shared" si="34"/>
        <v>0</v>
      </c>
      <c r="AA19" s="62">
        <f t="shared" si="34"/>
        <v>256919131</v>
      </c>
      <c r="AB19" s="62"/>
      <c r="AC19" s="62"/>
      <c r="AD19" s="62"/>
      <c r="AE19" s="62"/>
      <c r="AF19" s="53">
        <f t="shared" si="33"/>
        <v>59.629680402470221</v>
      </c>
      <c r="AG19" s="53">
        <f t="shared" si="33"/>
        <v>56.317610108637176</v>
      </c>
      <c r="AH19" s="53"/>
      <c r="AI19" s="53">
        <f>AA19/G19*100</f>
        <v>60.776914790664136</v>
      </c>
    </row>
    <row r="20" spans="1:35" s="1" customFormat="1" ht="26.25" customHeight="1" x14ac:dyDescent="0.3">
      <c r="A20" s="54" t="s">
        <v>68</v>
      </c>
      <c r="B20" s="82" t="s">
        <v>112</v>
      </c>
      <c r="C20" s="65"/>
      <c r="D20" s="53">
        <f>SUM(D21:D24)</f>
        <v>103034156</v>
      </c>
      <c r="E20" s="53">
        <f>SUM(E21:E24)</f>
        <v>31934600</v>
      </c>
      <c r="F20" s="53">
        <f t="shared" ref="F20:AA20" si="35">SUM(F21:F24)</f>
        <v>39700</v>
      </c>
      <c r="G20" s="53">
        <f t="shared" si="35"/>
        <v>71059856</v>
      </c>
      <c r="H20" s="53">
        <f t="shared" si="35"/>
        <v>76812358</v>
      </c>
      <c r="I20" s="53">
        <f t="shared" si="35"/>
        <v>21477399</v>
      </c>
      <c r="J20" s="53">
        <f t="shared" si="35"/>
        <v>39700</v>
      </c>
      <c r="K20" s="53">
        <f t="shared" si="35"/>
        <v>55295259</v>
      </c>
      <c r="L20" s="53">
        <f t="shared" si="35"/>
        <v>28376812</v>
      </c>
      <c r="M20" s="53">
        <f t="shared" si="35"/>
        <v>7907605</v>
      </c>
      <c r="N20" s="53">
        <f t="shared" si="35"/>
        <v>0</v>
      </c>
      <c r="O20" s="53">
        <f t="shared" si="35"/>
        <v>20469207</v>
      </c>
      <c r="P20" s="53">
        <f t="shared" si="35"/>
        <v>28768539</v>
      </c>
      <c r="Q20" s="53">
        <f t="shared" si="35"/>
        <v>8322955</v>
      </c>
      <c r="R20" s="53">
        <f t="shared" si="35"/>
        <v>0</v>
      </c>
      <c r="S20" s="53">
        <f t="shared" si="35"/>
        <v>20445584</v>
      </c>
      <c r="T20" s="53">
        <f t="shared" si="35"/>
        <v>26245738</v>
      </c>
      <c r="U20" s="53">
        <f t="shared" si="35"/>
        <v>10481141</v>
      </c>
      <c r="V20" s="53">
        <f t="shared" si="35"/>
        <v>0</v>
      </c>
      <c r="W20" s="53">
        <f t="shared" si="35"/>
        <v>15764597</v>
      </c>
      <c r="X20" s="53">
        <f t="shared" si="35"/>
        <v>60952882.759999998</v>
      </c>
      <c r="Y20" s="53">
        <f t="shared" si="35"/>
        <v>15909551</v>
      </c>
      <c r="Z20" s="53">
        <f t="shared" si="35"/>
        <v>0</v>
      </c>
      <c r="AA20" s="53">
        <f t="shared" si="35"/>
        <v>45043331.759999998</v>
      </c>
      <c r="AB20" s="53"/>
      <c r="AC20" s="53"/>
      <c r="AD20" s="53"/>
      <c r="AE20" s="53"/>
      <c r="AF20" s="53">
        <f t="shared" si="33"/>
        <v>59.157938616006135</v>
      </c>
      <c r="AG20" s="53">
        <f t="shared" si="33"/>
        <v>49.819164793045786</v>
      </c>
      <c r="AH20" s="53"/>
      <c r="AI20" s="53">
        <f>AA20/G20*100</f>
        <v>63.387873682153248</v>
      </c>
    </row>
    <row r="21" spans="1:35" s="1" customFormat="1" ht="78.75" customHeight="1" x14ac:dyDescent="0.3">
      <c r="A21" s="77" t="s">
        <v>113</v>
      </c>
      <c r="B21" s="66" t="s">
        <v>34</v>
      </c>
      <c r="C21" s="80" t="s">
        <v>200</v>
      </c>
      <c r="D21" s="67">
        <f>SUM(E21:G21)</f>
        <v>57523608</v>
      </c>
      <c r="E21" s="61">
        <v>0</v>
      </c>
      <c r="F21" s="61">
        <v>0</v>
      </c>
      <c r="G21" s="61">
        <v>57523608</v>
      </c>
      <c r="H21" s="61">
        <f t="shared" ref="H21:H49" si="36">I21+J21+K21</f>
        <v>46229585</v>
      </c>
      <c r="I21" s="61">
        <v>0</v>
      </c>
      <c r="J21" s="61">
        <v>0</v>
      </c>
      <c r="K21" s="61">
        <v>46229585</v>
      </c>
      <c r="L21" s="61">
        <f t="shared" ref="L21:L24" si="37">M21+N21+O21</f>
        <v>17108027</v>
      </c>
      <c r="M21" s="61">
        <v>0</v>
      </c>
      <c r="N21" s="61">
        <v>0</v>
      </c>
      <c r="O21" s="61">
        <v>17108027</v>
      </c>
      <c r="P21" s="61">
        <f t="shared" ref="P21:P24" si="38">Q21+R21+S21</f>
        <v>17011106</v>
      </c>
      <c r="Q21" s="61">
        <v>0</v>
      </c>
      <c r="R21" s="61">
        <v>0</v>
      </c>
      <c r="S21" s="61">
        <v>17011106</v>
      </c>
      <c r="T21" s="61">
        <f t="shared" ref="T21:T24" si="39">U21+V21+W21</f>
        <v>11294023</v>
      </c>
      <c r="U21" s="61">
        <v>0</v>
      </c>
      <c r="V21" s="61">
        <v>0</v>
      </c>
      <c r="W21" s="61">
        <v>11294023</v>
      </c>
      <c r="X21" s="60">
        <f t="shared" ref="X21:X24" si="40">SUM(Y21:AA21)</f>
        <v>38270373.759999998</v>
      </c>
      <c r="Y21" s="61">
        <v>0</v>
      </c>
      <c r="Z21" s="61">
        <v>0</v>
      </c>
      <c r="AA21" s="61">
        <v>38270373.759999998</v>
      </c>
      <c r="AB21" s="61"/>
      <c r="AC21" s="61"/>
      <c r="AD21" s="61"/>
      <c r="AE21" s="61"/>
      <c r="AF21" s="60">
        <f>X12/D21*100</f>
        <v>11.304155330451456</v>
      </c>
      <c r="AG21" s="60"/>
      <c r="AH21" s="53"/>
      <c r="AI21" s="60">
        <f>AA12/G21*100</f>
        <v>11.304155330451456</v>
      </c>
    </row>
    <row r="22" spans="1:35" s="1" customFormat="1" ht="39.75" customHeight="1" x14ac:dyDescent="0.3">
      <c r="A22" s="77" t="s">
        <v>114</v>
      </c>
      <c r="B22" s="66" t="s">
        <v>176</v>
      </c>
      <c r="C22" s="80" t="s">
        <v>200</v>
      </c>
      <c r="D22" s="67">
        <f t="shared" ref="D22:D24" si="41">SUM(E22:G22)</f>
        <v>283920.39</v>
      </c>
      <c r="E22" s="61">
        <v>201637.39</v>
      </c>
      <c r="F22" s="61">
        <v>39700</v>
      </c>
      <c r="G22" s="61">
        <v>42583</v>
      </c>
      <c r="H22" s="61">
        <f t="shared" si="36"/>
        <v>283920.39</v>
      </c>
      <c r="I22" s="61">
        <v>201637.39</v>
      </c>
      <c r="J22" s="61">
        <v>39700</v>
      </c>
      <c r="K22" s="61">
        <v>42583</v>
      </c>
      <c r="L22" s="61">
        <f t="shared" si="37"/>
        <v>0</v>
      </c>
      <c r="M22" s="61">
        <v>0</v>
      </c>
      <c r="N22" s="61">
        <v>0</v>
      </c>
      <c r="O22" s="61">
        <v>0</v>
      </c>
      <c r="P22" s="61">
        <f t="shared" si="38"/>
        <v>283883</v>
      </c>
      <c r="Q22" s="61">
        <v>241300</v>
      </c>
      <c r="R22" s="61">
        <v>0</v>
      </c>
      <c r="S22" s="61">
        <v>42583</v>
      </c>
      <c r="T22" s="61">
        <f t="shared" si="39"/>
        <v>0</v>
      </c>
      <c r="U22" s="61">
        <v>0</v>
      </c>
      <c r="V22" s="61">
        <v>0</v>
      </c>
      <c r="W22" s="61">
        <v>0</v>
      </c>
      <c r="X22" s="60">
        <f t="shared" si="40"/>
        <v>0</v>
      </c>
      <c r="Y22" s="60">
        <v>0</v>
      </c>
      <c r="Z22" s="60">
        <v>0</v>
      </c>
      <c r="AA22" s="60">
        <v>0</v>
      </c>
      <c r="AB22" s="60"/>
      <c r="AC22" s="60"/>
      <c r="AD22" s="60"/>
      <c r="AE22" s="60"/>
      <c r="AF22" s="60">
        <f t="shared" ref="AF22:AG25" si="42">X22/D22*100</f>
        <v>0</v>
      </c>
      <c r="AG22" s="60">
        <f t="shared" si="42"/>
        <v>0</v>
      </c>
      <c r="AH22" s="53"/>
      <c r="AI22" s="60">
        <f t="shared" ref="AI22:AI28" si="43">AA22/G22*100</f>
        <v>0</v>
      </c>
    </row>
    <row r="23" spans="1:35" s="1" customFormat="1" ht="92.25" customHeight="1" x14ac:dyDescent="0.3">
      <c r="A23" s="77" t="s">
        <v>115</v>
      </c>
      <c r="B23" s="66" t="s">
        <v>169</v>
      </c>
      <c r="C23" s="80" t="s">
        <v>200</v>
      </c>
      <c r="D23" s="67">
        <f t="shared" si="41"/>
        <v>495727.61</v>
      </c>
      <c r="E23" s="61">
        <v>421362.61</v>
      </c>
      <c r="F23" s="61">
        <f t="shared" ref="F23:F24" si="44">J23+N23+R23+V23</f>
        <v>0</v>
      </c>
      <c r="G23" s="61">
        <v>74365</v>
      </c>
      <c r="H23" s="61">
        <f t="shared" si="36"/>
        <v>443974.61</v>
      </c>
      <c r="I23" s="61">
        <v>377373.61</v>
      </c>
      <c r="J23" s="61">
        <v>0</v>
      </c>
      <c r="K23" s="61">
        <v>66601</v>
      </c>
      <c r="L23" s="61">
        <f t="shared" si="37"/>
        <v>93749</v>
      </c>
      <c r="M23" s="61">
        <v>79687</v>
      </c>
      <c r="N23" s="61">
        <v>0</v>
      </c>
      <c r="O23" s="61">
        <v>14062</v>
      </c>
      <c r="P23" s="61">
        <f t="shared" si="38"/>
        <v>298514</v>
      </c>
      <c r="Q23" s="61">
        <v>253737</v>
      </c>
      <c r="R23" s="61">
        <v>0</v>
      </c>
      <c r="S23" s="61">
        <v>44777</v>
      </c>
      <c r="T23" s="61">
        <f t="shared" si="39"/>
        <v>51753</v>
      </c>
      <c r="U23" s="61">
        <v>43989</v>
      </c>
      <c r="V23" s="61">
        <v>0</v>
      </c>
      <c r="W23" s="61">
        <v>7764</v>
      </c>
      <c r="X23" s="60">
        <f t="shared" si="40"/>
        <v>265649</v>
      </c>
      <c r="Y23" s="60">
        <v>217769</v>
      </c>
      <c r="Z23" s="60">
        <v>0</v>
      </c>
      <c r="AA23" s="61">
        <v>47880</v>
      </c>
      <c r="AB23" s="61"/>
      <c r="AC23" s="61"/>
      <c r="AD23" s="61"/>
      <c r="AE23" s="61"/>
      <c r="AF23" s="60">
        <f t="shared" si="42"/>
        <v>53.587695065037835</v>
      </c>
      <c r="AG23" s="60">
        <f t="shared" si="42"/>
        <v>51.682089210525831</v>
      </c>
      <c r="AH23" s="53"/>
      <c r="AI23" s="60">
        <f t="shared" si="43"/>
        <v>64.38512741208902</v>
      </c>
    </row>
    <row r="24" spans="1:35" s="1" customFormat="1" ht="180" customHeight="1" x14ac:dyDescent="0.3">
      <c r="A24" s="77" t="s">
        <v>196</v>
      </c>
      <c r="B24" s="83" t="s">
        <v>111</v>
      </c>
      <c r="C24" s="80" t="s">
        <v>200</v>
      </c>
      <c r="D24" s="67">
        <f t="shared" si="41"/>
        <v>44730900</v>
      </c>
      <c r="E24" s="61">
        <v>31311600</v>
      </c>
      <c r="F24" s="61">
        <f t="shared" si="44"/>
        <v>0</v>
      </c>
      <c r="G24" s="61">
        <v>13419300</v>
      </c>
      <c r="H24" s="61">
        <f t="shared" si="36"/>
        <v>29854878</v>
      </c>
      <c r="I24" s="61">
        <v>20898388</v>
      </c>
      <c r="J24" s="61">
        <v>0</v>
      </c>
      <c r="K24" s="61">
        <v>8956490</v>
      </c>
      <c r="L24" s="61">
        <f t="shared" si="37"/>
        <v>11175036</v>
      </c>
      <c r="M24" s="61">
        <v>7827918</v>
      </c>
      <c r="N24" s="61">
        <v>0</v>
      </c>
      <c r="O24" s="61">
        <v>3347118</v>
      </c>
      <c r="P24" s="61">
        <f t="shared" si="38"/>
        <v>11175036</v>
      </c>
      <c r="Q24" s="61">
        <v>7827918</v>
      </c>
      <c r="R24" s="61">
        <v>0</v>
      </c>
      <c r="S24" s="61">
        <v>3347118</v>
      </c>
      <c r="T24" s="61">
        <f t="shared" si="39"/>
        <v>14899962</v>
      </c>
      <c r="U24" s="61">
        <v>10437152</v>
      </c>
      <c r="V24" s="61">
        <v>0</v>
      </c>
      <c r="W24" s="61">
        <v>4462810</v>
      </c>
      <c r="X24" s="60">
        <f t="shared" si="40"/>
        <v>22416860</v>
      </c>
      <c r="Y24" s="60">
        <v>15691782</v>
      </c>
      <c r="Z24" s="60">
        <v>0</v>
      </c>
      <c r="AA24" s="60">
        <v>6725078</v>
      </c>
      <c r="AB24" s="60"/>
      <c r="AC24" s="60"/>
      <c r="AD24" s="60"/>
      <c r="AE24" s="60"/>
      <c r="AF24" s="60">
        <f t="shared" si="42"/>
        <v>50.114931736227085</v>
      </c>
      <c r="AG24" s="60">
        <f t="shared" si="42"/>
        <v>50.114915877821645</v>
      </c>
      <c r="AH24" s="53"/>
      <c r="AI24" s="60">
        <f t="shared" si="43"/>
        <v>50.114968739054945</v>
      </c>
    </row>
    <row r="25" spans="1:35" s="1" customFormat="1" ht="25.5" customHeight="1" x14ac:dyDescent="0.3">
      <c r="A25" s="54" t="s">
        <v>69</v>
      </c>
      <c r="B25" s="68" t="s">
        <v>116</v>
      </c>
      <c r="C25" s="65"/>
      <c r="D25" s="53">
        <f>D26+D27+D28</f>
        <v>45918780</v>
      </c>
      <c r="E25" s="53">
        <f t="shared" ref="E25:AA25" si="45">E26+E27+E28</f>
        <v>15099600</v>
      </c>
      <c r="F25" s="53">
        <f t="shared" si="45"/>
        <v>0</v>
      </c>
      <c r="G25" s="53">
        <f t="shared" si="45"/>
        <v>30819180</v>
      </c>
      <c r="H25" s="53">
        <f t="shared" si="45"/>
        <v>35357424</v>
      </c>
      <c r="I25" s="53">
        <f t="shared" si="45"/>
        <v>11697450</v>
      </c>
      <c r="J25" s="53">
        <f t="shared" si="45"/>
        <v>0</v>
      </c>
      <c r="K25" s="53">
        <f t="shared" si="45"/>
        <v>23659974</v>
      </c>
      <c r="L25" s="53">
        <f t="shared" si="45"/>
        <v>12798021</v>
      </c>
      <c r="M25" s="53">
        <f t="shared" si="45"/>
        <v>4503350</v>
      </c>
      <c r="N25" s="53">
        <f t="shared" si="45"/>
        <v>0</v>
      </c>
      <c r="O25" s="53">
        <f t="shared" si="45"/>
        <v>8294671</v>
      </c>
      <c r="P25" s="53">
        <f t="shared" si="45"/>
        <v>11942105</v>
      </c>
      <c r="Q25" s="53">
        <f t="shared" si="45"/>
        <v>3532150</v>
      </c>
      <c r="R25" s="53">
        <f t="shared" si="45"/>
        <v>0</v>
      </c>
      <c r="S25" s="53">
        <f t="shared" si="45"/>
        <v>8409955</v>
      </c>
      <c r="T25" s="53">
        <f t="shared" si="45"/>
        <v>10667283</v>
      </c>
      <c r="U25" s="53">
        <f t="shared" si="45"/>
        <v>3532050</v>
      </c>
      <c r="V25" s="53">
        <f t="shared" si="45"/>
        <v>0</v>
      </c>
      <c r="W25" s="53">
        <f t="shared" si="45"/>
        <v>7135233</v>
      </c>
      <c r="X25" s="53">
        <f t="shared" si="45"/>
        <v>28578939.369999997</v>
      </c>
      <c r="Y25" s="53">
        <f t="shared" si="45"/>
        <v>9118000</v>
      </c>
      <c r="Z25" s="53">
        <f t="shared" si="45"/>
        <v>0</v>
      </c>
      <c r="AA25" s="53">
        <f t="shared" si="45"/>
        <v>19460939.370000001</v>
      </c>
      <c r="AB25" s="53"/>
      <c r="AC25" s="53"/>
      <c r="AD25" s="53"/>
      <c r="AE25" s="53"/>
      <c r="AF25" s="53">
        <f t="shared" si="42"/>
        <v>62.238019760106866</v>
      </c>
      <c r="AG25" s="53">
        <f t="shared" si="42"/>
        <v>60.38570558160481</v>
      </c>
      <c r="AH25" s="53"/>
      <c r="AI25" s="53">
        <f t="shared" si="43"/>
        <v>63.145545630999919</v>
      </c>
    </row>
    <row r="26" spans="1:35" s="1" customFormat="1" ht="84" customHeight="1" x14ac:dyDescent="0.3">
      <c r="A26" s="77" t="s">
        <v>117</v>
      </c>
      <c r="B26" s="66" t="s">
        <v>34</v>
      </c>
      <c r="C26" s="80" t="s">
        <v>200</v>
      </c>
      <c r="D26" s="67">
        <f>SUM(E26:G26)</f>
        <v>24592774</v>
      </c>
      <c r="E26" s="61">
        <f t="shared" ref="E26" si="46">I26+M26+Q26+U26</f>
        <v>0</v>
      </c>
      <c r="F26" s="61">
        <f t="shared" ref="F26:F28" si="47">J26+N26+R26+V26</f>
        <v>0</v>
      </c>
      <c r="G26" s="61">
        <v>24592774</v>
      </c>
      <c r="H26" s="61">
        <f>I26+J26+K26</f>
        <v>18817368</v>
      </c>
      <c r="I26" s="61">
        <v>0</v>
      </c>
      <c r="J26" s="61">
        <v>0</v>
      </c>
      <c r="K26" s="61">
        <v>18817368</v>
      </c>
      <c r="L26" s="61">
        <f t="shared" ref="L26:L28" si="48">M26+N26+O26</f>
        <v>6479565</v>
      </c>
      <c r="M26" s="61">
        <v>0</v>
      </c>
      <c r="N26" s="61">
        <v>0</v>
      </c>
      <c r="O26" s="61">
        <v>6479565</v>
      </c>
      <c r="P26" s="61">
        <f t="shared" ref="P26:P28" si="49">Q26+R26+S26</f>
        <v>6766255</v>
      </c>
      <c r="Q26" s="61">
        <v>0</v>
      </c>
      <c r="R26" s="61">
        <v>0</v>
      </c>
      <c r="S26" s="61">
        <v>6766255</v>
      </c>
      <c r="T26" s="61">
        <f t="shared" ref="T26:T27" si="50">U26+V26+W26</f>
        <v>5751433</v>
      </c>
      <c r="U26" s="61">
        <v>0</v>
      </c>
      <c r="V26" s="61">
        <v>0</v>
      </c>
      <c r="W26" s="61">
        <v>5751433</v>
      </c>
      <c r="X26" s="60">
        <f t="shared" ref="X26:X27" si="51">Y26+AA26</f>
        <v>15152896.74</v>
      </c>
      <c r="Y26" s="60">
        <v>0</v>
      </c>
      <c r="Z26" s="60">
        <v>0</v>
      </c>
      <c r="AA26" s="60">
        <v>15152896.74</v>
      </c>
      <c r="AB26" s="60"/>
      <c r="AC26" s="60"/>
      <c r="AD26" s="60"/>
      <c r="AE26" s="60"/>
      <c r="AF26" s="60">
        <f t="shared" ref="AF26:AF51" si="52">X26/D26*100</f>
        <v>61.615240070111653</v>
      </c>
      <c r="AG26" s="60"/>
      <c r="AH26" s="60"/>
      <c r="AI26" s="60">
        <f t="shared" si="43"/>
        <v>61.615240070111653</v>
      </c>
    </row>
    <row r="27" spans="1:35" s="1" customFormat="1" ht="181.5" customHeight="1" x14ac:dyDescent="0.3">
      <c r="A27" s="77" t="s">
        <v>118</v>
      </c>
      <c r="B27" s="83" t="s">
        <v>111</v>
      </c>
      <c r="C27" s="80" t="s">
        <v>200</v>
      </c>
      <c r="D27" s="67">
        <f t="shared" ref="D27:D28" si="53">SUM(E27:G27)</f>
        <v>20183300</v>
      </c>
      <c r="E27" s="61">
        <v>14128300</v>
      </c>
      <c r="F27" s="61">
        <f t="shared" si="47"/>
        <v>0</v>
      </c>
      <c r="G27" s="61">
        <v>6055000</v>
      </c>
      <c r="H27" s="61">
        <f t="shared" ref="H27:H28" si="54">I27+J27+K27</f>
        <v>15397350</v>
      </c>
      <c r="I27" s="61">
        <v>10726150</v>
      </c>
      <c r="J27" s="61">
        <v>0</v>
      </c>
      <c r="K27" s="61">
        <v>4671200</v>
      </c>
      <c r="L27" s="61">
        <f t="shared" si="48"/>
        <v>5175750</v>
      </c>
      <c r="M27" s="61">
        <v>3532050</v>
      </c>
      <c r="N27" s="61">
        <v>0</v>
      </c>
      <c r="O27" s="61">
        <v>1643700</v>
      </c>
      <c r="P27" s="61">
        <f t="shared" si="49"/>
        <v>5175850</v>
      </c>
      <c r="Q27" s="61">
        <v>3532150</v>
      </c>
      <c r="R27" s="61">
        <v>0</v>
      </c>
      <c r="S27" s="61">
        <v>1643700</v>
      </c>
      <c r="T27" s="61">
        <f t="shared" si="50"/>
        <v>4915850</v>
      </c>
      <c r="U27" s="61">
        <v>3532050</v>
      </c>
      <c r="V27" s="61">
        <v>0</v>
      </c>
      <c r="W27" s="61">
        <v>1383800</v>
      </c>
      <c r="X27" s="60">
        <f t="shared" si="51"/>
        <v>12283336.629999999</v>
      </c>
      <c r="Y27" s="60">
        <v>8146700</v>
      </c>
      <c r="Z27" s="60">
        <v>0</v>
      </c>
      <c r="AA27" s="61">
        <v>4136636.63</v>
      </c>
      <c r="AB27" s="61"/>
      <c r="AC27" s="61"/>
      <c r="AD27" s="61"/>
      <c r="AE27" s="61"/>
      <c r="AF27" s="60">
        <f t="shared" si="52"/>
        <v>60.85891122858996</v>
      </c>
      <c r="AG27" s="60">
        <f>Y27/E27*100</f>
        <v>57.662280670710565</v>
      </c>
      <c r="AH27" s="60"/>
      <c r="AI27" s="60">
        <f t="shared" si="43"/>
        <v>68.317698265895956</v>
      </c>
    </row>
    <row r="28" spans="1:35" s="1" customFormat="1" ht="58.5" customHeight="1" x14ac:dyDescent="0.3">
      <c r="A28" s="77" t="s">
        <v>156</v>
      </c>
      <c r="B28" s="83" t="s">
        <v>169</v>
      </c>
      <c r="C28" s="80" t="s">
        <v>200</v>
      </c>
      <c r="D28" s="67">
        <f t="shared" si="53"/>
        <v>1142706</v>
      </c>
      <c r="E28" s="61">
        <f>I28</f>
        <v>971300</v>
      </c>
      <c r="F28" s="61">
        <f t="shared" si="47"/>
        <v>0</v>
      </c>
      <c r="G28" s="61">
        <f>K28</f>
        <v>171406</v>
      </c>
      <c r="H28" s="61">
        <f t="shared" si="54"/>
        <v>1142706</v>
      </c>
      <c r="I28" s="61">
        <v>971300</v>
      </c>
      <c r="J28" s="61">
        <v>0</v>
      </c>
      <c r="K28" s="61">
        <v>171406</v>
      </c>
      <c r="L28" s="61">
        <f t="shared" si="48"/>
        <v>1142706</v>
      </c>
      <c r="M28" s="61">
        <v>971300</v>
      </c>
      <c r="N28" s="61">
        <v>0</v>
      </c>
      <c r="O28" s="61">
        <v>171406</v>
      </c>
      <c r="P28" s="61">
        <f t="shared" si="49"/>
        <v>0</v>
      </c>
      <c r="Q28" s="61">
        <v>0</v>
      </c>
      <c r="R28" s="61">
        <v>0</v>
      </c>
      <c r="S28" s="61">
        <v>0</v>
      </c>
      <c r="T28" s="61">
        <f t="shared" ref="T28" si="55">U28+V28+W28</f>
        <v>0</v>
      </c>
      <c r="U28" s="61">
        <v>0</v>
      </c>
      <c r="V28" s="61">
        <v>0</v>
      </c>
      <c r="W28" s="61">
        <v>0</v>
      </c>
      <c r="X28" s="60">
        <f>Y28+AA28</f>
        <v>1142706</v>
      </c>
      <c r="Y28" s="61">
        <v>971300</v>
      </c>
      <c r="Z28" s="60">
        <v>0</v>
      </c>
      <c r="AA28" s="60">
        <v>171406</v>
      </c>
      <c r="AB28" s="60"/>
      <c r="AC28" s="60"/>
      <c r="AD28" s="60"/>
      <c r="AE28" s="60"/>
      <c r="AF28" s="60">
        <f t="shared" si="52"/>
        <v>100</v>
      </c>
      <c r="AG28" s="60">
        <f>Y28/E28*100</f>
        <v>100</v>
      </c>
      <c r="AH28" s="60"/>
      <c r="AI28" s="60">
        <f t="shared" si="43"/>
        <v>100</v>
      </c>
    </row>
    <row r="29" spans="1:35" s="1" customFormat="1" ht="34.5" customHeight="1" x14ac:dyDescent="0.3">
      <c r="A29" s="54" t="s">
        <v>70</v>
      </c>
      <c r="B29" s="68" t="s">
        <v>119</v>
      </c>
      <c r="C29" s="65"/>
      <c r="D29" s="53">
        <f>D30+D31+D32</f>
        <v>46911438</v>
      </c>
      <c r="E29" s="53">
        <f t="shared" ref="E29:AA29" si="56">E30+E31+E32</f>
        <v>16737600</v>
      </c>
      <c r="F29" s="53">
        <f t="shared" si="56"/>
        <v>300000</v>
      </c>
      <c r="G29" s="53">
        <f t="shared" si="56"/>
        <v>29873838</v>
      </c>
      <c r="H29" s="53">
        <f t="shared" si="56"/>
        <v>34895700</v>
      </c>
      <c r="I29" s="53">
        <f t="shared" si="56"/>
        <v>12729525</v>
      </c>
      <c r="J29" s="53">
        <f t="shared" si="56"/>
        <v>300000</v>
      </c>
      <c r="K29" s="53">
        <f t="shared" si="56"/>
        <v>21866175</v>
      </c>
      <c r="L29" s="53">
        <f t="shared" si="56"/>
        <v>15242500</v>
      </c>
      <c r="M29" s="53">
        <f t="shared" si="56"/>
        <v>5010275</v>
      </c>
      <c r="N29" s="53">
        <f t="shared" si="56"/>
        <v>0</v>
      </c>
      <c r="O29" s="53">
        <f t="shared" si="56"/>
        <v>10232225</v>
      </c>
      <c r="P29" s="53">
        <f t="shared" si="56"/>
        <v>10183500</v>
      </c>
      <c r="Q29" s="53">
        <f t="shared" si="56"/>
        <v>4010275</v>
      </c>
      <c r="R29" s="53">
        <f t="shared" si="56"/>
        <v>0</v>
      </c>
      <c r="S29" s="53">
        <f t="shared" si="56"/>
        <v>6173225</v>
      </c>
      <c r="T29" s="53">
        <f t="shared" si="56"/>
        <v>12072938</v>
      </c>
      <c r="U29" s="53">
        <f t="shared" si="56"/>
        <v>4008075</v>
      </c>
      <c r="V29" s="53">
        <f t="shared" si="56"/>
        <v>0</v>
      </c>
      <c r="W29" s="53">
        <f t="shared" si="56"/>
        <v>8064863</v>
      </c>
      <c r="X29" s="53">
        <f t="shared" si="56"/>
        <v>25940123.240000002</v>
      </c>
      <c r="Y29" s="53">
        <f t="shared" si="56"/>
        <v>9356008</v>
      </c>
      <c r="Z29" s="53">
        <f t="shared" si="56"/>
        <v>0</v>
      </c>
      <c r="AA29" s="53">
        <f t="shared" si="56"/>
        <v>16584115.24</v>
      </c>
      <c r="AB29" s="53"/>
      <c r="AC29" s="53"/>
      <c r="AD29" s="53"/>
      <c r="AE29" s="53"/>
      <c r="AF29" s="53">
        <f t="shared" si="52"/>
        <v>55.295945607124644</v>
      </c>
      <c r="AG29" s="53">
        <f>Y29/E29*100</f>
        <v>55.898145492782717</v>
      </c>
      <c r="AH29" s="53"/>
      <c r="AI29" s="53">
        <f t="shared" ref="AI29:AI38" si="57">AA29/G29*100</f>
        <v>55.513842044667982</v>
      </c>
    </row>
    <row r="30" spans="1:35" s="1" customFormat="1" ht="87" customHeight="1" x14ac:dyDescent="0.3">
      <c r="A30" s="77" t="s">
        <v>121</v>
      </c>
      <c r="B30" s="66" t="s">
        <v>34</v>
      </c>
      <c r="C30" s="80" t="s">
        <v>200</v>
      </c>
      <c r="D30" s="67">
        <f>SUM(E30:G30)</f>
        <v>22925268</v>
      </c>
      <c r="E30" s="61">
        <f t="shared" ref="E30" si="58">I30+M30+Q30+U30</f>
        <v>0</v>
      </c>
      <c r="F30" s="61">
        <f t="shared" ref="F30:F31" si="59">J30+N30+R30+V30</f>
        <v>0</v>
      </c>
      <c r="G30" s="61">
        <v>22925268</v>
      </c>
      <c r="H30" s="61">
        <f>I30+J30+K30</f>
        <v>17259930</v>
      </c>
      <c r="I30" s="61">
        <v>0</v>
      </c>
      <c r="J30" s="61">
        <v>0</v>
      </c>
      <c r="K30" s="61">
        <v>17259930</v>
      </c>
      <c r="L30" s="61">
        <f t="shared" ref="L30:L32" si="60">M30+N30+O30</f>
        <v>8462400</v>
      </c>
      <c r="M30" s="61">
        <v>0</v>
      </c>
      <c r="N30" s="61">
        <v>0</v>
      </c>
      <c r="O30" s="61">
        <v>8462400</v>
      </c>
      <c r="P30" s="61">
        <f t="shared" ref="P30:P32" si="61">Q30+R30+S30</f>
        <v>4662300</v>
      </c>
      <c r="Q30" s="61">
        <v>0</v>
      </c>
      <c r="R30" s="61">
        <v>0</v>
      </c>
      <c r="S30" s="61">
        <v>4662300</v>
      </c>
      <c r="T30" s="61">
        <f t="shared" ref="T30:T32" si="62">U30+V30+W30</f>
        <v>5722538</v>
      </c>
      <c r="U30" s="61">
        <v>0</v>
      </c>
      <c r="V30" s="61">
        <v>0</v>
      </c>
      <c r="W30" s="61">
        <v>5722538</v>
      </c>
      <c r="X30" s="60">
        <f>SUM(Y30:AA30)</f>
        <v>13037843.24</v>
      </c>
      <c r="Y30" s="60">
        <v>0</v>
      </c>
      <c r="Z30" s="60">
        <v>0</v>
      </c>
      <c r="AA30" s="60">
        <v>13037843.24</v>
      </c>
      <c r="AB30" s="60"/>
      <c r="AC30" s="60"/>
      <c r="AD30" s="60"/>
      <c r="AE30" s="60"/>
      <c r="AF30" s="60">
        <f t="shared" si="52"/>
        <v>56.871061398278968</v>
      </c>
      <c r="AG30" s="53"/>
      <c r="AH30" s="53"/>
      <c r="AI30" s="53">
        <f t="shared" si="57"/>
        <v>56.871061398278968</v>
      </c>
    </row>
    <row r="31" spans="1:35" s="1" customFormat="1" ht="187.5" x14ac:dyDescent="0.3">
      <c r="A31" s="77" t="s">
        <v>122</v>
      </c>
      <c r="B31" s="83" t="s">
        <v>111</v>
      </c>
      <c r="C31" s="80" t="s">
        <v>200</v>
      </c>
      <c r="D31" s="67">
        <f t="shared" ref="D31:D32" si="63">SUM(E31:G31)</f>
        <v>22910900</v>
      </c>
      <c r="E31" s="61">
        <v>16037600</v>
      </c>
      <c r="F31" s="61">
        <f t="shared" si="59"/>
        <v>0</v>
      </c>
      <c r="G31" s="61">
        <v>6873300</v>
      </c>
      <c r="H31" s="61">
        <f t="shared" ref="H31:H32" si="64">I31+J31+K31</f>
        <v>16560500</v>
      </c>
      <c r="I31" s="61">
        <v>12029525</v>
      </c>
      <c r="J31" s="61">
        <v>0</v>
      </c>
      <c r="K31" s="61">
        <v>4530975</v>
      </c>
      <c r="L31" s="61">
        <f t="shared" si="60"/>
        <v>5780100</v>
      </c>
      <c r="M31" s="61">
        <v>4010275</v>
      </c>
      <c r="N31" s="61">
        <v>0</v>
      </c>
      <c r="O31" s="61">
        <v>1769825</v>
      </c>
      <c r="P31" s="61">
        <f t="shared" si="61"/>
        <v>5521200</v>
      </c>
      <c r="Q31" s="61">
        <v>4010275</v>
      </c>
      <c r="R31" s="61">
        <v>0</v>
      </c>
      <c r="S31" s="61">
        <v>1510925</v>
      </c>
      <c r="T31" s="61">
        <f t="shared" si="62"/>
        <v>6350400</v>
      </c>
      <c r="U31" s="61">
        <v>4008075</v>
      </c>
      <c r="V31" s="61">
        <v>0</v>
      </c>
      <c r="W31" s="61">
        <v>2342325</v>
      </c>
      <c r="X31" s="60">
        <f t="shared" ref="X31:X51" si="65">SUM(Y31:AA31)</f>
        <v>12879699</v>
      </c>
      <c r="Y31" s="60">
        <v>9356008</v>
      </c>
      <c r="Z31" s="60">
        <v>0</v>
      </c>
      <c r="AA31" s="61">
        <v>3523691</v>
      </c>
      <c r="AB31" s="61"/>
      <c r="AC31" s="61"/>
      <c r="AD31" s="61"/>
      <c r="AE31" s="61"/>
      <c r="AF31" s="60">
        <f t="shared" si="52"/>
        <v>56.216469016930802</v>
      </c>
      <c r="AG31" s="60">
        <f>Y31/E31*100</f>
        <v>58.337955803860929</v>
      </c>
      <c r="AH31" s="53"/>
      <c r="AI31" s="60">
        <f t="shared" si="57"/>
        <v>51.266364046382371</v>
      </c>
    </row>
    <row r="32" spans="1:35" s="1" customFormat="1" ht="93.75" x14ac:dyDescent="0.3">
      <c r="A32" s="77" t="s">
        <v>197</v>
      </c>
      <c r="B32" s="83" t="s">
        <v>234</v>
      </c>
      <c r="C32" s="80" t="s">
        <v>200</v>
      </c>
      <c r="D32" s="67">
        <f t="shared" si="63"/>
        <v>1075270</v>
      </c>
      <c r="E32" s="61">
        <v>700000</v>
      </c>
      <c r="F32" s="61">
        <v>300000</v>
      </c>
      <c r="G32" s="61">
        <v>75270</v>
      </c>
      <c r="H32" s="61">
        <f t="shared" si="64"/>
        <v>1075270</v>
      </c>
      <c r="I32" s="61">
        <v>700000</v>
      </c>
      <c r="J32" s="61">
        <v>300000</v>
      </c>
      <c r="K32" s="61">
        <v>75270</v>
      </c>
      <c r="L32" s="61">
        <f t="shared" si="60"/>
        <v>1000000</v>
      </c>
      <c r="M32" s="61">
        <v>1000000</v>
      </c>
      <c r="N32" s="61">
        <v>0</v>
      </c>
      <c r="O32" s="61">
        <v>0</v>
      </c>
      <c r="P32" s="61">
        <f t="shared" si="61"/>
        <v>0</v>
      </c>
      <c r="Q32" s="61">
        <v>0</v>
      </c>
      <c r="R32" s="61">
        <v>0</v>
      </c>
      <c r="S32" s="61">
        <v>0</v>
      </c>
      <c r="T32" s="61">
        <f t="shared" si="62"/>
        <v>0</v>
      </c>
      <c r="U32" s="61">
        <v>0</v>
      </c>
      <c r="V32" s="61">
        <v>0</v>
      </c>
      <c r="W32" s="61">
        <v>0</v>
      </c>
      <c r="X32" s="60">
        <f t="shared" si="65"/>
        <v>22581</v>
      </c>
      <c r="Y32" s="60">
        <v>0</v>
      </c>
      <c r="Z32" s="60">
        <v>0</v>
      </c>
      <c r="AA32" s="60">
        <v>22581</v>
      </c>
      <c r="AB32" s="60"/>
      <c r="AC32" s="60"/>
      <c r="AD32" s="60"/>
      <c r="AE32" s="60"/>
      <c r="AF32" s="60">
        <f t="shared" si="52"/>
        <v>2.1000306899662409</v>
      </c>
      <c r="AG32" s="60">
        <f>Y32/E32*100</f>
        <v>0</v>
      </c>
      <c r="AH32" s="53"/>
      <c r="AI32" s="60">
        <f t="shared" si="57"/>
        <v>30</v>
      </c>
    </row>
    <row r="33" spans="1:35" s="1" customFormat="1" ht="56.25" x14ac:dyDescent="0.3">
      <c r="A33" s="54" t="s">
        <v>71</v>
      </c>
      <c r="B33" s="68" t="s">
        <v>120</v>
      </c>
      <c r="C33" s="65"/>
      <c r="D33" s="53">
        <f>D34+D35</f>
        <v>177449620</v>
      </c>
      <c r="E33" s="53">
        <f t="shared" ref="E33:AA33" si="66">E34+E35</f>
        <v>53459100</v>
      </c>
      <c r="F33" s="53">
        <f t="shared" si="66"/>
        <v>0</v>
      </c>
      <c r="G33" s="53">
        <f t="shared" si="66"/>
        <v>123990520</v>
      </c>
      <c r="H33" s="53">
        <f t="shared" si="66"/>
        <v>132624894</v>
      </c>
      <c r="I33" s="53">
        <f t="shared" si="66"/>
        <v>36329950</v>
      </c>
      <c r="J33" s="53">
        <f t="shared" si="66"/>
        <v>0</v>
      </c>
      <c r="K33" s="53">
        <f t="shared" si="66"/>
        <v>96294944</v>
      </c>
      <c r="L33" s="53">
        <f t="shared" si="66"/>
        <v>52492603</v>
      </c>
      <c r="M33" s="53">
        <f t="shared" si="66"/>
        <v>13364725</v>
      </c>
      <c r="N33" s="53">
        <f t="shared" si="66"/>
        <v>0</v>
      </c>
      <c r="O33" s="53">
        <f t="shared" si="66"/>
        <v>39127878</v>
      </c>
      <c r="P33" s="53">
        <f t="shared" si="66"/>
        <v>41873068</v>
      </c>
      <c r="Q33" s="53">
        <f t="shared" si="66"/>
        <v>13364725</v>
      </c>
      <c r="R33" s="53">
        <f t="shared" si="66"/>
        <v>0</v>
      </c>
      <c r="S33" s="53">
        <f t="shared" si="66"/>
        <v>28508343</v>
      </c>
      <c r="T33" s="53">
        <f t="shared" si="66"/>
        <v>45415522</v>
      </c>
      <c r="U33" s="53">
        <f t="shared" si="66"/>
        <v>14379925</v>
      </c>
      <c r="V33" s="53">
        <f t="shared" si="66"/>
        <v>0</v>
      </c>
      <c r="W33" s="53">
        <f t="shared" si="66"/>
        <v>31035597</v>
      </c>
      <c r="X33" s="53">
        <f t="shared" si="66"/>
        <v>100898730.64</v>
      </c>
      <c r="Y33" s="53">
        <f t="shared" si="66"/>
        <v>28554370.77</v>
      </c>
      <c r="Z33" s="53">
        <f t="shared" si="66"/>
        <v>0</v>
      </c>
      <c r="AA33" s="53">
        <f t="shared" si="66"/>
        <v>72344359.870000005</v>
      </c>
      <c r="AB33" s="53"/>
      <c r="AC33" s="53"/>
      <c r="AD33" s="53"/>
      <c r="AE33" s="53"/>
      <c r="AF33" s="60">
        <f t="shared" si="52"/>
        <v>56.860494060229605</v>
      </c>
      <c r="AG33" s="53">
        <f>Y33/E33*100</f>
        <v>53.413489508802058</v>
      </c>
      <c r="AH33" s="53"/>
      <c r="AI33" s="53">
        <f t="shared" si="57"/>
        <v>58.346686399895745</v>
      </c>
    </row>
    <row r="34" spans="1:35" s="1" customFormat="1" ht="88.5" customHeight="1" x14ac:dyDescent="0.3">
      <c r="A34" s="77" t="s">
        <v>123</v>
      </c>
      <c r="B34" s="66" t="s">
        <v>34</v>
      </c>
      <c r="C34" s="80" t="s">
        <v>200</v>
      </c>
      <c r="D34" s="67">
        <f>SUM(E34:G34)</f>
        <v>101079520</v>
      </c>
      <c r="E34" s="61">
        <f t="shared" ref="E34" si="67">I34+M34+Q34+U34</f>
        <v>0</v>
      </c>
      <c r="F34" s="61">
        <f t="shared" ref="F34:F35" si="68">J34+N34+R34+V34</f>
        <v>0</v>
      </c>
      <c r="G34" s="61">
        <v>101079520</v>
      </c>
      <c r="H34" s="61">
        <f>I34+J34+K34</f>
        <v>80724344</v>
      </c>
      <c r="I34" s="61">
        <v>0</v>
      </c>
      <c r="J34" s="61">
        <v>0</v>
      </c>
      <c r="K34" s="61">
        <v>80724344</v>
      </c>
      <c r="L34" s="61">
        <f t="shared" ref="L34:L35" si="69">M34+N34+O34</f>
        <v>32986678</v>
      </c>
      <c r="M34" s="61">
        <v>0</v>
      </c>
      <c r="N34" s="61">
        <v>0</v>
      </c>
      <c r="O34" s="61">
        <v>32986678</v>
      </c>
      <c r="P34" s="61">
        <f t="shared" ref="P34:P35" si="70">Q34+R34+S34</f>
        <v>23173243</v>
      </c>
      <c r="Q34" s="61">
        <v>0</v>
      </c>
      <c r="R34" s="61">
        <v>0</v>
      </c>
      <c r="S34" s="61">
        <v>23173243</v>
      </c>
      <c r="T34" s="61">
        <f t="shared" ref="T34:T35" si="71">U34+V34+W34</f>
        <v>23695197</v>
      </c>
      <c r="U34" s="61">
        <v>0</v>
      </c>
      <c r="V34" s="61">
        <v>0</v>
      </c>
      <c r="W34" s="61">
        <v>23695197</v>
      </c>
      <c r="X34" s="60">
        <f>SUM(Y34:AA34)</f>
        <v>60071587.460000001</v>
      </c>
      <c r="Y34" s="60">
        <v>0</v>
      </c>
      <c r="Z34" s="60">
        <v>0</v>
      </c>
      <c r="AA34" s="60">
        <v>60071587.460000001</v>
      </c>
      <c r="AB34" s="60"/>
      <c r="AC34" s="60"/>
      <c r="AD34" s="60"/>
      <c r="AE34" s="60"/>
      <c r="AF34" s="60">
        <f t="shared" si="52"/>
        <v>59.430028417230318</v>
      </c>
      <c r="AG34" s="53"/>
      <c r="AH34" s="53"/>
      <c r="AI34" s="60">
        <f t="shared" si="57"/>
        <v>59.430028417230318</v>
      </c>
    </row>
    <row r="35" spans="1:35" s="1" customFormat="1" ht="187.5" x14ac:dyDescent="0.3">
      <c r="A35" s="77" t="s">
        <v>124</v>
      </c>
      <c r="B35" s="83" t="s">
        <v>111</v>
      </c>
      <c r="C35" s="80" t="s">
        <v>200</v>
      </c>
      <c r="D35" s="67">
        <f>SUM(E35:G35)</f>
        <v>76370100</v>
      </c>
      <c r="E35" s="61">
        <v>53459100</v>
      </c>
      <c r="F35" s="61">
        <f t="shared" si="68"/>
        <v>0</v>
      </c>
      <c r="G35" s="61">
        <v>22911000</v>
      </c>
      <c r="H35" s="61">
        <f>I35+J35+K35</f>
        <v>51900550</v>
      </c>
      <c r="I35" s="61">
        <v>36329950</v>
      </c>
      <c r="J35" s="61">
        <v>0</v>
      </c>
      <c r="K35" s="61">
        <v>15570600</v>
      </c>
      <c r="L35" s="61">
        <f t="shared" si="69"/>
        <v>19505925</v>
      </c>
      <c r="M35" s="61">
        <v>13364725</v>
      </c>
      <c r="N35" s="61">
        <v>0</v>
      </c>
      <c r="O35" s="61">
        <v>6141200</v>
      </c>
      <c r="P35" s="61">
        <f t="shared" si="70"/>
        <v>18699825</v>
      </c>
      <c r="Q35" s="61">
        <v>13364725</v>
      </c>
      <c r="R35" s="61">
        <v>0</v>
      </c>
      <c r="S35" s="61">
        <v>5335100</v>
      </c>
      <c r="T35" s="61">
        <f t="shared" si="71"/>
        <v>21720325</v>
      </c>
      <c r="U35" s="61">
        <v>14379925</v>
      </c>
      <c r="V35" s="61">
        <v>0</v>
      </c>
      <c r="W35" s="61">
        <v>7340400</v>
      </c>
      <c r="X35" s="60">
        <f t="shared" ref="X35" si="72">SUM(Y35:AA35)</f>
        <v>40827143.18</v>
      </c>
      <c r="Y35" s="60">
        <v>28554370.77</v>
      </c>
      <c r="Z35" s="60">
        <v>0</v>
      </c>
      <c r="AA35" s="60">
        <v>12272772.41</v>
      </c>
      <c r="AB35" s="60"/>
      <c r="AC35" s="60"/>
      <c r="AD35" s="60"/>
      <c r="AE35" s="60"/>
      <c r="AF35" s="60">
        <f t="shared" si="52"/>
        <v>53.459591096515524</v>
      </c>
      <c r="AG35" s="60">
        <f>Y35/E35*100</f>
        <v>53.413489508802058</v>
      </c>
      <c r="AH35" s="53"/>
      <c r="AI35" s="60">
        <f t="shared" si="57"/>
        <v>53.567161669067268</v>
      </c>
    </row>
    <row r="36" spans="1:35" s="1" customFormat="1" ht="43.5" customHeight="1" x14ac:dyDescent="0.3">
      <c r="A36" s="54" t="s">
        <v>126</v>
      </c>
      <c r="B36" s="68" t="s">
        <v>125</v>
      </c>
      <c r="C36" s="65"/>
      <c r="D36" s="53">
        <f>D37+D38+D39+D40</f>
        <v>181638190</v>
      </c>
      <c r="E36" s="53">
        <f t="shared" ref="E36:AA36" si="73">E37+E38+E39+E40</f>
        <v>22468600</v>
      </c>
      <c r="F36" s="53">
        <f t="shared" si="73"/>
        <v>0</v>
      </c>
      <c r="G36" s="53">
        <f t="shared" si="73"/>
        <v>159169590</v>
      </c>
      <c r="H36" s="53">
        <f t="shared" si="73"/>
        <v>137028423</v>
      </c>
      <c r="I36" s="53">
        <f t="shared" si="73"/>
        <v>16902000</v>
      </c>
      <c r="J36" s="53">
        <f t="shared" si="73"/>
        <v>0</v>
      </c>
      <c r="K36" s="53">
        <f t="shared" si="73"/>
        <v>120126423</v>
      </c>
      <c r="L36" s="53">
        <f t="shared" si="73"/>
        <v>72546847</v>
      </c>
      <c r="M36" s="53">
        <f t="shared" si="73"/>
        <v>8647000</v>
      </c>
      <c r="N36" s="53">
        <f t="shared" si="73"/>
        <v>0</v>
      </c>
      <c r="O36" s="53">
        <f t="shared" si="73"/>
        <v>63899847</v>
      </c>
      <c r="P36" s="53">
        <f t="shared" si="73"/>
        <v>26166435</v>
      </c>
      <c r="Q36" s="53">
        <f t="shared" si="73"/>
        <v>2695500</v>
      </c>
      <c r="R36" s="53">
        <f t="shared" si="73"/>
        <v>0</v>
      </c>
      <c r="S36" s="53">
        <f t="shared" si="73"/>
        <v>23470935</v>
      </c>
      <c r="T36" s="53">
        <f t="shared" si="73"/>
        <v>44917282</v>
      </c>
      <c r="U36" s="53">
        <f t="shared" si="73"/>
        <v>4752600</v>
      </c>
      <c r="V36" s="53">
        <f t="shared" si="73"/>
        <v>0</v>
      </c>
      <c r="W36" s="53">
        <f t="shared" si="73"/>
        <v>40164682</v>
      </c>
      <c r="X36" s="53">
        <f t="shared" si="73"/>
        <v>116159423.22</v>
      </c>
      <c r="Y36" s="53">
        <f t="shared" si="73"/>
        <v>15471901.470000001</v>
      </c>
      <c r="Z36" s="53">
        <f t="shared" si="73"/>
        <v>0</v>
      </c>
      <c r="AA36" s="53">
        <f t="shared" si="73"/>
        <v>100687521.75</v>
      </c>
      <c r="AB36" s="53"/>
      <c r="AC36" s="53"/>
      <c r="AD36" s="53"/>
      <c r="AE36" s="53"/>
      <c r="AF36" s="53">
        <f t="shared" si="52"/>
        <v>63.950991374666309</v>
      </c>
      <c r="AG36" s="53">
        <f>Y36/E36*100</f>
        <v>68.860104634912716</v>
      </c>
      <c r="AH36" s="53"/>
      <c r="AI36" s="53">
        <f t="shared" si="57"/>
        <v>63.258014140766463</v>
      </c>
    </row>
    <row r="37" spans="1:35" s="1" customFormat="1" ht="56.25" x14ac:dyDescent="0.3">
      <c r="A37" s="77" t="s">
        <v>127</v>
      </c>
      <c r="B37" s="66" t="s">
        <v>34</v>
      </c>
      <c r="C37" s="80" t="s">
        <v>200</v>
      </c>
      <c r="D37" s="67">
        <f>SUM(E37:G37)</f>
        <v>150558490</v>
      </c>
      <c r="E37" s="61">
        <f t="shared" ref="E37" si="74">I37+M37+Q37+U37</f>
        <v>0</v>
      </c>
      <c r="F37" s="61">
        <f t="shared" ref="F37:F38" si="75">J37+N37+R37+V37</f>
        <v>0</v>
      </c>
      <c r="G37" s="61">
        <v>150558490</v>
      </c>
      <c r="H37" s="61">
        <f>I37+J37+K37</f>
        <v>113556023</v>
      </c>
      <c r="I37" s="61">
        <v>0</v>
      </c>
      <c r="J37" s="61">
        <v>0</v>
      </c>
      <c r="K37" s="61">
        <v>113556023</v>
      </c>
      <c r="L37" s="61">
        <f t="shared" ref="L37:L39" si="76">M37+N37+O37</f>
        <v>60198047</v>
      </c>
      <c r="M37" s="61">
        <v>0</v>
      </c>
      <c r="N37" s="61">
        <v>0</v>
      </c>
      <c r="O37" s="61">
        <v>60198047</v>
      </c>
      <c r="P37" s="61">
        <f t="shared" ref="P37:P39" si="77">Q37+R37+S37</f>
        <v>22315635</v>
      </c>
      <c r="Q37" s="61">
        <v>0</v>
      </c>
      <c r="R37" s="61">
        <v>0</v>
      </c>
      <c r="S37" s="61">
        <v>22315635</v>
      </c>
      <c r="T37" s="61">
        <f t="shared" ref="T37:T39" si="78">U37+V37+W37</f>
        <v>38123982</v>
      </c>
      <c r="U37" s="61">
        <v>0</v>
      </c>
      <c r="V37" s="61">
        <v>0</v>
      </c>
      <c r="W37" s="61">
        <v>38123982</v>
      </c>
      <c r="X37" s="60">
        <f t="shared" si="65"/>
        <v>94737839.260000005</v>
      </c>
      <c r="Y37" s="60">
        <v>0</v>
      </c>
      <c r="Z37" s="60">
        <v>0</v>
      </c>
      <c r="AA37" s="60">
        <v>94737839.260000005</v>
      </c>
      <c r="AB37" s="60"/>
      <c r="AC37" s="60"/>
      <c r="AD37" s="60"/>
      <c r="AE37" s="60"/>
      <c r="AF37" s="60">
        <f t="shared" si="52"/>
        <v>62.924275648620018</v>
      </c>
      <c r="AG37" s="53"/>
      <c r="AH37" s="60"/>
      <c r="AI37" s="60">
        <f t="shared" si="57"/>
        <v>62.924275648620018</v>
      </c>
    </row>
    <row r="38" spans="1:35" s="1" customFormat="1" ht="172.5" customHeight="1" x14ac:dyDescent="0.3">
      <c r="A38" s="77" t="s">
        <v>128</v>
      </c>
      <c r="B38" s="83" t="s">
        <v>111</v>
      </c>
      <c r="C38" s="80" t="s">
        <v>200</v>
      </c>
      <c r="D38" s="67">
        <f t="shared" ref="D38:D40" si="79">SUM(E38:G38)</f>
        <v>28703700</v>
      </c>
      <c r="E38" s="61">
        <v>20092600</v>
      </c>
      <c r="F38" s="61">
        <f t="shared" si="75"/>
        <v>0</v>
      </c>
      <c r="G38" s="61">
        <v>8611100</v>
      </c>
      <c r="H38" s="61">
        <f t="shared" ref="H38:H40" si="80">I38+J38+K38</f>
        <v>21910400</v>
      </c>
      <c r="I38" s="61">
        <v>15340000</v>
      </c>
      <c r="J38" s="61">
        <v>0</v>
      </c>
      <c r="K38" s="61">
        <v>6570400</v>
      </c>
      <c r="L38" s="61">
        <f t="shared" si="76"/>
        <v>12348800</v>
      </c>
      <c r="M38" s="61">
        <v>8647000</v>
      </c>
      <c r="N38" s="61">
        <v>0</v>
      </c>
      <c r="O38" s="61">
        <v>3701800</v>
      </c>
      <c r="P38" s="61">
        <f t="shared" si="77"/>
        <v>3850800</v>
      </c>
      <c r="Q38" s="61">
        <v>2695500</v>
      </c>
      <c r="R38" s="61">
        <v>0</v>
      </c>
      <c r="S38" s="61">
        <v>1155300</v>
      </c>
      <c r="T38" s="61">
        <f t="shared" si="78"/>
        <v>6793300</v>
      </c>
      <c r="U38" s="61">
        <v>4752600</v>
      </c>
      <c r="V38" s="61">
        <v>0</v>
      </c>
      <c r="W38" s="61">
        <v>2040700</v>
      </c>
      <c r="X38" s="60">
        <f>SUM(Y38:AA38)</f>
        <v>20215073.300000001</v>
      </c>
      <c r="Y38" s="60">
        <v>14265390.810000001</v>
      </c>
      <c r="Z38" s="60">
        <v>0</v>
      </c>
      <c r="AA38" s="61">
        <v>5949682.4900000002</v>
      </c>
      <c r="AB38" s="61"/>
      <c r="AC38" s="61"/>
      <c r="AD38" s="61"/>
      <c r="AE38" s="61"/>
      <c r="AF38" s="60">
        <f t="shared" si="52"/>
        <v>70.426716067963369</v>
      </c>
      <c r="AG38" s="60">
        <f>Y38/E38*100</f>
        <v>70.998232234753104</v>
      </c>
      <c r="AH38" s="60"/>
      <c r="AI38" s="60">
        <f t="shared" si="57"/>
        <v>69.093176133130498</v>
      </c>
    </row>
    <row r="39" spans="1:35" s="1" customFormat="1" ht="175.5" customHeight="1" x14ac:dyDescent="0.3">
      <c r="A39" s="77" t="s">
        <v>157</v>
      </c>
      <c r="B39" s="83" t="s">
        <v>155</v>
      </c>
      <c r="C39" s="80" t="s">
        <v>200</v>
      </c>
      <c r="D39" s="67">
        <f t="shared" si="79"/>
        <v>390000</v>
      </c>
      <c r="E39" s="61">
        <f t="shared" ref="E39" si="81">I39+M39+Q39+U39</f>
        <v>390000</v>
      </c>
      <c r="F39" s="61">
        <f t="shared" ref="F39" si="82">J39+N39+R39+V39</f>
        <v>0</v>
      </c>
      <c r="G39" s="61">
        <f t="shared" ref="G39:G49" si="83">K39+O39+S39+W39</f>
        <v>0</v>
      </c>
      <c r="H39" s="61">
        <f t="shared" si="80"/>
        <v>390000</v>
      </c>
      <c r="I39" s="61">
        <v>390000</v>
      </c>
      <c r="J39" s="61">
        <v>0</v>
      </c>
      <c r="K39" s="61">
        <v>0</v>
      </c>
      <c r="L39" s="61">
        <f t="shared" si="76"/>
        <v>0</v>
      </c>
      <c r="M39" s="61">
        <v>0</v>
      </c>
      <c r="N39" s="61">
        <v>0</v>
      </c>
      <c r="O39" s="61">
        <v>0</v>
      </c>
      <c r="P39" s="61">
        <f t="shared" si="77"/>
        <v>0</v>
      </c>
      <c r="Q39" s="61">
        <v>0</v>
      </c>
      <c r="R39" s="61">
        <v>0</v>
      </c>
      <c r="S39" s="61">
        <v>0</v>
      </c>
      <c r="T39" s="61">
        <f t="shared" si="78"/>
        <v>0</v>
      </c>
      <c r="U39" s="61">
        <v>0</v>
      </c>
      <c r="V39" s="61">
        <v>0</v>
      </c>
      <c r="W39" s="61">
        <v>0</v>
      </c>
      <c r="X39" s="60">
        <f t="shared" si="65"/>
        <v>390000</v>
      </c>
      <c r="Y39" s="60">
        <v>390000</v>
      </c>
      <c r="Z39" s="60">
        <v>0</v>
      </c>
      <c r="AA39" s="60">
        <v>0</v>
      </c>
      <c r="AB39" s="60"/>
      <c r="AC39" s="60"/>
      <c r="AD39" s="60"/>
      <c r="AE39" s="60"/>
      <c r="AF39" s="60">
        <f t="shared" si="52"/>
        <v>100</v>
      </c>
      <c r="AG39" s="60">
        <f>Y39/E39*100</f>
        <v>100</v>
      </c>
      <c r="AH39" s="60"/>
      <c r="AI39" s="60"/>
    </row>
    <row r="40" spans="1:35" s="1" customFormat="1" ht="175.5" customHeight="1" x14ac:dyDescent="0.3">
      <c r="A40" s="77" t="s">
        <v>252</v>
      </c>
      <c r="B40" s="83" t="s">
        <v>253</v>
      </c>
      <c r="C40" s="80" t="s">
        <v>200</v>
      </c>
      <c r="D40" s="67">
        <f t="shared" si="79"/>
        <v>1986000</v>
      </c>
      <c r="E40" s="61">
        <v>1986000</v>
      </c>
      <c r="F40" s="61">
        <v>0</v>
      </c>
      <c r="G40" s="61">
        <v>0</v>
      </c>
      <c r="H40" s="61">
        <f t="shared" si="80"/>
        <v>1172000</v>
      </c>
      <c r="I40" s="61">
        <v>1172000</v>
      </c>
      <c r="J40" s="61">
        <v>0</v>
      </c>
      <c r="K40" s="61">
        <v>0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0">
        <f t="shared" si="65"/>
        <v>816510.66</v>
      </c>
      <c r="Y40" s="60">
        <v>816510.66</v>
      </c>
      <c r="Z40" s="60">
        <v>0</v>
      </c>
      <c r="AA40" s="60">
        <v>0</v>
      </c>
      <c r="AB40" s="60"/>
      <c r="AC40" s="60"/>
      <c r="AD40" s="60"/>
      <c r="AE40" s="60"/>
      <c r="AF40" s="60">
        <f t="shared" si="52"/>
        <v>41.113326283987917</v>
      </c>
      <c r="AG40" s="60"/>
      <c r="AH40" s="60"/>
      <c r="AI40" s="60"/>
    </row>
    <row r="41" spans="1:35" s="23" customFormat="1" ht="77.25" customHeight="1" x14ac:dyDescent="0.3">
      <c r="A41" s="54" t="s">
        <v>130</v>
      </c>
      <c r="B41" s="68" t="s">
        <v>129</v>
      </c>
      <c r="C41" s="65"/>
      <c r="D41" s="53">
        <f>D42+D43+D44</f>
        <v>4241908</v>
      </c>
      <c r="E41" s="53">
        <f t="shared" ref="E41:AA41" si="84">E42+E43+E44</f>
        <v>607999</v>
      </c>
      <c r="F41" s="53">
        <f t="shared" si="84"/>
        <v>0</v>
      </c>
      <c r="G41" s="53">
        <f t="shared" si="84"/>
        <v>3633909</v>
      </c>
      <c r="H41" s="53">
        <f t="shared" si="84"/>
        <v>3556908</v>
      </c>
      <c r="I41" s="53">
        <f t="shared" si="84"/>
        <v>607999</v>
      </c>
      <c r="J41" s="53">
        <f t="shared" si="84"/>
        <v>0</v>
      </c>
      <c r="K41" s="53">
        <f t="shared" si="84"/>
        <v>2948909</v>
      </c>
      <c r="L41" s="53">
        <f t="shared" si="84"/>
        <v>2776908</v>
      </c>
      <c r="M41" s="53">
        <f t="shared" si="84"/>
        <v>607999</v>
      </c>
      <c r="N41" s="53">
        <f t="shared" si="84"/>
        <v>0</v>
      </c>
      <c r="O41" s="53">
        <f t="shared" si="84"/>
        <v>2168909</v>
      </c>
      <c r="P41" s="53">
        <f t="shared" si="84"/>
        <v>165000</v>
      </c>
      <c r="Q41" s="53">
        <f t="shared" si="84"/>
        <v>0</v>
      </c>
      <c r="R41" s="53">
        <f t="shared" si="84"/>
        <v>0</v>
      </c>
      <c r="S41" s="53">
        <f t="shared" si="84"/>
        <v>165000</v>
      </c>
      <c r="T41" s="53">
        <f t="shared" si="84"/>
        <v>935000</v>
      </c>
      <c r="U41" s="53">
        <f t="shared" si="84"/>
        <v>0</v>
      </c>
      <c r="V41" s="53">
        <f t="shared" si="84"/>
        <v>0</v>
      </c>
      <c r="W41" s="53">
        <f t="shared" si="84"/>
        <v>935000</v>
      </c>
      <c r="X41" s="53">
        <f t="shared" si="84"/>
        <v>3406862.01</v>
      </c>
      <c r="Y41" s="53">
        <f t="shared" si="84"/>
        <v>607999</v>
      </c>
      <c r="Z41" s="53">
        <f t="shared" si="84"/>
        <v>0</v>
      </c>
      <c r="AA41" s="53">
        <f t="shared" si="84"/>
        <v>2798863.01</v>
      </c>
      <c r="AB41" s="53"/>
      <c r="AC41" s="53"/>
      <c r="AD41" s="53"/>
      <c r="AE41" s="53"/>
      <c r="AF41" s="53">
        <f t="shared" si="52"/>
        <v>80.314377633838347</v>
      </c>
      <c r="AG41" s="53">
        <f>Y41/E41*100</f>
        <v>100</v>
      </c>
      <c r="AH41" s="53"/>
      <c r="AI41" s="53">
        <f t="shared" ref="AI41:AI51" si="85">AA41/G41*100</f>
        <v>77.020723689008165</v>
      </c>
    </row>
    <row r="42" spans="1:35" s="1" customFormat="1" ht="45.75" customHeight="1" x14ac:dyDescent="0.3">
      <c r="A42" s="77" t="s">
        <v>132</v>
      </c>
      <c r="B42" s="66" t="s">
        <v>39</v>
      </c>
      <c r="C42" s="80" t="s">
        <v>200</v>
      </c>
      <c r="D42" s="67">
        <f>SUM(E42:G42)</f>
        <v>370338</v>
      </c>
      <c r="E42" s="61">
        <v>0</v>
      </c>
      <c r="F42" s="61">
        <f t="shared" ref="F42:F44" si="86">J42+N42+R42+V42</f>
        <v>0</v>
      </c>
      <c r="G42" s="61">
        <v>370338</v>
      </c>
      <c r="H42" s="61">
        <f>I42+J42+K42</f>
        <v>370338</v>
      </c>
      <c r="I42" s="61">
        <v>0</v>
      </c>
      <c r="J42" s="61">
        <v>0</v>
      </c>
      <c r="K42" s="61">
        <v>370338</v>
      </c>
      <c r="L42" s="61">
        <f t="shared" ref="L42:L51" si="87">M42+N42+O42</f>
        <v>370338</v>
      </c>
      <c r="M42" s="61"/>
      <c r="N42" s="61"/>
      <c r="O42" s="61">
        <v>370338</v>
      </c>
      <c r="P42" s="61">
        <f t="shared" ref="P42:P44" si="88">Q42+R42+S42</f>
        <v>0</v>
      </c>
      <c r="Q42" s="61"/>
      <c r="R42" s="61"/>
      <c r="S42" s="61">
        <v>0</v>
      </c>
      <c r="T42" s="61">
        <f t="shared" ref="T42:T44" si="89">U42+V42+W42</f>
        <v>0</v>
      </c>
      <c r="U42" s="61"/>
      <c r="V42" s="61"/>
      <c r="W42" s="61">
        <v>0</v>
      </c>
      <c r="X42" s="60">
        <f t="shared" si="65"/>
        <v>370337.18</v>
      </c>
      <c r="Y42" s="60">
        <v>0</v>
      </c>
      <c r="Z42" s="60">
        <v>0</v>
      </c>
      <c r="AA42" s="61">
        <v>370337.18</v>
      </c>
      <c r="AB42" s="61"/>
      <c r="AC42" s="61"/>
      <c r="AD42" s="61"/>
      <c r="AE42" s="61"/>
      <c r="AF42" s="60">
        <f t="shared" si="52"/>
        <v>99.999778580647941</v>
      </c>
      <c r="AG42" s="60"/>
      <c r="AH42" s="60"/>
      <c r="AI42" s="60">
        <f t="shared" si="85"/>
        <v>99.999778580647941</v>
      </c>
    </row>
    <row r="43" spans="1:35" s="1" customFormat="1" ht="93.75" customHeight="1" x14ac:dyDescent="0.3">
      <c r="A43" s="77" t="s">
        <v>133</v>
      </c>
      <c r="B43" s="83" t="s">
        <v>235</v>
      </c>
      <c r="C43" s="80" t="s">
        <v>200</v>
      </c>
      <c r="D43" s="67">
        <f t="shared" ref="D43:D44" si="90">SUM(E43:G43)</f>
        <v>868570</v>
      </c>
      <c r="E43" s="61">
        <v>607999</v>
      </c>
      <c r="F43" s="61">
        <f t="shared" si="86"/>
        <v>0</v>
      </c>
      <c r="G43" s="61">
        <v>260571</v>
      </c>
      <c r="H43" s="61">
        <f t="shared" ref="H43:H44" si="91">I43+J43+K43</f>
        <v>868570</v>
      </c>
      <c r="I43" s="61">
        <v>607999</v>
      </c>
      <c r="J43" s="61">
        <v>0</v>
      </c>
      <c r="K43" s="61">
        <v>260571</v>
      </c>
      <c r="L43" s="61">
        <f t="shared" si="87"/>
        <v>868570</v>
      </c>
      <c r="M43" s="61">
        <v>607999</v>
      </c>
      <c r="N43" s="61">
        <v>0</v>
      </c>
      <c r="O43" s="61">
        <v>260571</v>
      </c>
      <c r="P43" s="61">
        <f t="shared" si="88"/>
        <v>0</v>
      </c>
      <c r="Q43" s="61">
        <v>0</v>
      </c>
      <c r="R43" s="61">
        <v>0</v>
      </c>
      <c r="S43" s="61">
        <v>0</v>
      </c>
      <c r="T43" s="61">
        <f t="shared" si="89"/>
        <v>0</v>
      </c>
      <c r="U43" s="61">
        <v>0</v>
      </c>
      <c r="V43" s="61">
        <v>0</v>
      </c>
      <c r="W43" s="61">
        <v>0</v>
      </c>
      <c r="X43" s="60">
        <f t="shared" si="65"/>
        <v>868568.75</v>
      </c>
      <c r="Y43" s="60">
        <v>607999</v>
      </c>
      <c r="Z43" s="60">
        <v>0</v>
      </c>
      <c r="AA43" s="60">
        <v>260569.75</v>
      </c>
      <c r="AB43" s="60"/>
      <c r="AC43" s="60"/>
      <c r="AD43" s="60"/>
      <c r="AE43" s="60"/>
      <c r="AF43" s="60">
        <f t="shared" si="52"/>
        <v>99.999856085289622</v>
      </c>
      <c r="AG43" s="60">
        <f>Y43/E43*100</f>
        <v>100</v>
      </c>
      <c r="AH43" s="60"/>
      <c r="AI43" s="60">
        <f t="shared" si="85"/>
        <v>99.999520284298711</v>
      </c>
    </row>
    <row r="44" spans="1:35" s="1" customFormat="1" ht="85.5" customHeight="1" x14ac:dyDescent="0.3">
      <c r="A44" s="77" t="s">
        <v>135</v>
      </c>
      <c r="B44" s="66" t="s">
        <v>134</v>
      </c>
      <c r="C44" s="80" t="s">
        <v>200</v>
      </c>
      <c r="D44" s="67">
        <f t="shared" si="90"/>
        <v>3003000</v>
      </c>
      <c r="E44" s="61">
        <v>0</v>
      </c>
      <c r="F44" s="61">
        <f t="shared" si="86"/>
        <v>0</v>
      </c>
      <c r="G44" s="61">
        <v>3003000</v>
      </c>
      <c r="H44" s="61">
        <f t="shared" si="91"/>
        <v>2318000</v>
      </c>
      <c r="I44" s="61">
        <v>0</v>
      </c>
      <c r="J44" s="61">
        <v>0</v>
      </c>
      <c r="K44" s="61">
        <v>2318000</v>
      </c>
      <c r="L44" s="61">
        <f t="shared" si="87"/>
        <v>1538000</v>
      </c>
      <c r="M44" s="61">
        <v>0</v>
      </c>
      <c r="N44" s="61">
        <v>0</v>
      </c>
      <c r="O44" s="61">
        <v>1538000</v>
      </c>
      <c r="P44" s="61">
        <f t="shared" si="88"/>
        <v>165000</v>
      </c>
      <c r="Q44" s="61">
        <v>0</v>
      </c>
      <c r="R44" s="61">
        <v>0</v>
      </c>
      <c r="S44" s="61">
        <v>165000</v>
      </c>
      <c r="T44" s="61">
        <f t="shared" si="89"/>
        <v>935000</v>
      </c>
      <c r="U44" s="61">
        <v>0</v>
      </c>
      <c r="V44" s="61">
        <v>0</v>
      </c>
      <c r="W44" s="61">
        <v>935000</v>
      </c>
      <c r="X44" s="60">
        <f t="shared" si="65"/>
        <v>2167956.08</v>
      </c>
      <c r="Y44" s="60">
        <v>0</v>
      </c>
      <c r="Z44" s="60">
        <v>0</v>
      </c>
      <c r="AA44" s="60">
        <v>2167956.08</v>
      </c>
      <c r="AB44" s="60"/>
      <c r="AC44" s="60"/>
      <c r="AD44" s="60"/>
      <c r="AE44" s="60"/>
      <c r="AF44" s="60">
        <f t="shared" si="52"/>
        <v>72.193009657009654</v>
      </c>
      <c r="AG44" s="60"/>
      <c r="AH44" s="60"/>
      <c r="AI44" s="60">
        <f t="shared" si="85"/>
        <v>72.193009657009654</v>
      </c>
    </row>
    <row r="45" spans="1:35" s="1" customFormat="1" ht="57.75" hidden="1" customHeight="1" x14ac:dyDescent="0.3">
      <c r="A45" s="54" t="s">
        <v>72</v>
      </c>
      <c r="B45" s="68" t="s">
        <v>201</v>
      </c>
      <c r="C45" s="65" t="s">
        <v>185</v>
      </c>
      <c r="D45" s="62">
        <f>D46</f>
        <v>4177972</v>
      </c>
      <c r="E45" s="62">
        <f t="shared" ref="E45:AA45" si="92">E46</f>
        <v>0</v>
      </c>
      <c r="F45" s="62">
        <f t="shared" si="92"/>
        <v>0</v>
      </c>
      <c r="G45" s="62">
        <f t="shared" si="92"/>
        <v>4177972</v>
      </c>
      <c r="H45" s="62">
        <f t="shared" si="92"/>
        <v>4177972</v>
      </c>
      <c r="I45" s="62">
        <f t="shared" si="92"/>
        <v>0</v>
      </c>
      <c r="J45" s="62">
        <f t="shared" si="92"/>
        <v>0</v>
      </c>
      <c r="K45" s="62">
        <f t="shared" si="92"/>
        <v>4177972</v>
      </c>
      <c r="L45" s="62">
        <f t="shared" si="92"/>
        <v>0</v>
      </c>
      <c r="M45" s="62">
        <f t="shared" si="92"/>
        <v>0</v>
      </c>
      <c r="N45" s="62">
        <f t="shared" si="92"/>
        <v>0</v>
      </c>
      <c r="O45" s="62">
        <f t="shared" si="92"/>
        <v>0</v>
      </c>
      <c r="P45" s="62">
        <f t="shared" si="92"/>
        <v>0</v>
      </c>
      <c r="Q45" s="62">
        <f t="shared" si="92"/>
        <v>0</v>
      </c>
      <c r="R45" s="62">
        <f t="shared" si="92"/>
        <v>0</v>
      </c>
      <c r="S45" s="62">
        <f t="shared" si="92"/>
        <v>0</v>
      </c>
      <c r="T45" s="62">
        <f t="shared" si="92"/>
        <v>0</v>
      </c>
      <c r="U45" s="62">
        <f t="shared" si="92"/>
        <v>0</v>
      </c>
      <c r="V45" s="62">
        <f t="shared" si="92"/>
        <v>0</v>
      </c>
      <c r="W45" s="62">
        <f t="shared" si="92"/>
        <v>0</v>
      </c>
      <c r="X45" s="62">
        <f t="shared" si="92"/>
        <v>0</v>
      </c>
      <c r="Y45" s="62">
        <f t="shared" si="92"/>
        <v>0</v>
      </c>
      <c r="Z45" s="62">
        <f t="shared" si="92"/>
        <v>0</v>
      </c>
      <c r="AA45" s="62">
        <f t="shared" si="92"/>
        <v>0</v>
      </c>
      <c r="AB45" s="62"/>
      <c r="AC45" s="62"/>
      <c r="AD45" s="62"/>
      <c r="AE45" s="62"/>
      <c r="AF45" s="53">
        <f t="shared" si="52"/>
        <v>0</v>
      </c>
      <c r="AG45" s="53"/>
      <c r="AH45" s="53"/>
      <c r="AI45" s="53">
        <f t="shared" si="85"/>
        <v>0</v>
      </c>
    </row>
    <row r="46" spans="1:35" s="1" customFormat="1" ht="43.5" hidden="1" customHeight="1" x14ac:dyDescent="0.3">
      <c r="A46" s="77" t="s">
        <v>136</v>
      </c>
      <c r="B46" s="66" t="s">
        <v>202</v>
      </c>
      <c r="C46" s="80" t="s">
        <v>185</v>
      </c>
      <c r="D46" s="67">
        <f>D47+D48+D49</f>
        <v>4177972</v>
      </c>
      <c r="E46" s="67">
        <f t="shared" ref="E46:AA46" si="93">E47+E48+E49</f>
        <v>0</v>
      </c>
      <c r="F46" s="67">
        <f t="shared" si="93"/>
        <v>0</v>
      </c>
      <c r="G46" s="67">
        <f t="shared" si="93"/>
        <v>4177972</v>
      </c>
      <c r="H46" s="67">
        <f t="shared" si="93"/>
        <v>4177972</v>
      </c>
      <c r="I46" s="67">
        <f t="shared" si="93"/>
        <v>0</v>
      </c>
      <c r="J46" s="67">
        <f t="shared" si="93"/>
        <v>0</v>
      </c>
      <c r="K46" s="67">
        <f t="shared" si="93"/>
        <v>4177972</v>
      </c>
      <c r="L46" s="67">
        <f t="shared" si="93"/>
        <v>0</v>
      </c>
      <c r="M46" s="67">
        <f t="shared" si="93"/>
        <v>0</v>
      </c>
      <c r="N46" s="67">
        <f t="shared" si="93"/>
        <v>0</v>
      </c>
      <c r="O46" s="67">
        <f t="shared" si="93"/>
        <v>0</v>
      </c>
      <c r="P46" s="67">
        <f t="shared" si="93"/>
        <v>0</v>
      </c>
      <c r="Q46" s="67">
        <f t="shared" si="93"/>
        <v>0</v>
      </c>
      <c r="R46" s="67">
        <f t="shared" si="93"/>
        <v>0</v>
      </c>
      <c r="S46" s="67">
        <f t="shared" si="93"/>
        <v>0</v>
      </c>
      <c r="T46" s="67">
        <f t="shared" si="93"/>
        <v>0</v>
      </c>
      <c r="U46" s="67">
        <f t="shared" si="93"/>
        <v>0</v>
      </c>
      <c r="V46" s="67">
        <f t="shared" si="93"/>
        <v>0</v>
      </c>
      <c r="W46" s="67">
        <f t="shared" si="93"/>
        <v>0</v>
      </c>
      <c r="X46" s="67">
        <f t="shared" si="93"/>
        <v>0</v>
      </c>
      <c r="Y46" s="67">
        <f t="shared" si="93"/>
        <v>0</v>
      </c>
      <c r="Z46" s="67">
        <f t="shared" si="93"/>
        <v>0</v>
      </c>
      <c r="AA46" s="67">
        <f t="shared" si="93"/>
        <v>0</v>
      </c>
      <c r="AB46" s="67"/>
      <c r="AC46" s="67"/>
      <c r="AD46" s="67"/>
      <c r="AE46" s="67"/>
      <c r="AF46" s="60">
        <f t="shared" si="52"/>
        <v>0</v>
      </c>
      <c r="AG46" s="60"/>
      <c r="AH46" s="60"/>
      <c r="AI46" s="60">
        <f t="shared" si="85"/>
        <v>0</v>
      </c>
    </row>
    <row r="47" spans="1:35" s="1" customFormat="1" ht="98.25" hidden="1" customHeight="1" x14ac:dyDescent="0.3">
      <c r="A47" s="105"/>
      <c r="B47" s="66" t="s">
        <v>203</v>
      </c>
      <c r="C47" s="80"/>
      <c r="D47" s="67">
        <f t="shared" ref="D47:D49" si="94">SUM(E47:G47)</f>
        <v>899225</v>
      </c>
      <c r="E47" s="61">
        <v>0</v>
      </c>
      <c r="F47" s="61">
        <v>0</v>
      </c>
      <c r="G47" s="61">
        <f t="shared" si="83"/>
        <v>899225</v>
      </c>
      <c r="H47" s="61">
        <f t="shared" si="36"/>
        <v>899225</v>
      </c>
      <c r="I47" s="61">
        <v>0</v>
      </c>
      <c r="J47" s="61">
        <v>0</v>
      </c>
      <c r="K47" s="61">
        <v>899225</v>
      </c>
      <c r="L47" s="61">
        <f t="shared" si="87"/>
        <v>0</v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0">
        <f t="shared" si="65"/>
        <v>0</v>
      </c>
      <c r="Y47" s="60">
        <v>0</v>
      </c>
      <c r="Z47" s="60">
        <v>0</v>
      </c>
      <c r="AA47" s="60">
        <v>0</v>
      </c>
      <c r="AB47" s="60"/>
      <c r="AC47" s="60"/>
      <c r="AD47" s="60"/>
      <c r="AE47" s="60"/>
      <c r="AF47" s="60">
        <f t="shared" si="52"/>
        <v>0</v>
      </c>
      <c r="AG47" s="60"/>
      <c r="AH47" s="60"/>
      <c r="AI47" s="60">
        <f t="shared" si="85"/>
        <v>0</v>
      </c>
    </row>
    <row r="48" spans="1:35" s="1" customFormat="1" ht="98.25" hidden="1" customHeight="1" x14ac:dyDescent="0.3">
      <c r="A48" s="106"/>
      <c r="B48" s="66" t="s">
        <v>245</v>
      </c>
      <c r="C48" s="80"/>
      <c r="D48" s="67">
        <f t="shared" ref="D48" si="95">SUM(E48:G48)</f>
        <v>2200173</v>
      </c>
      <c r="E48" s="61">
        <v>0</v>
      </c>
      <c r="F48" s="61">
        <v>0</v>
      </c>
      <c r="G48" s="61">
        <f t="shared" ref="G48" si="96">K48+O48+S48+W48</f>
        <v>2200173</v>
      </c>
      <c r="H48" s="61">
        <f t="shared" ref="H48" si="97">I48+J48+K48</f>
        <v>2200173</v>
      </c>
      <c r="I48" s="61">
        <v>0</v>
      </c>
      <c r="J48" s="61">
        <v>0</v>
      </c>
      <c r="K48" s="61">
        <v>2200173</v>
      </c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0">
        <f t="shared" si="65"/>
        <v>0</v>
      </c>
      <c r="Y48" s="60">
        <v>0</v>
      </c>
      <c r="Z48" s="60">
        <v>0</v>
      </c>
      <c r="AA48" s="60">
        <v>0</v>
      </c>
      <c r="AB48" s="60"/>
      <c r="AC48" s="60"/>
      <c r="AD48" s="60"/>
      <c r="AE48" s="60"/>
      <c r="AF48" s="60"/>
      <c r="AG48" s="60"/>
      <c r="AH48" s="60"/>
      <c r="AI48" s="60"/>
    </row>
    <row r="49" spans="1:35" s="1" customFormat="1" ht="120.75" hidden="1" customHeight="1" x14ac:dyDescent="0.3">
      <c r="A49" s="107"/>
      <c r="B49" s="66" t="s">
        <v>204</v>
      </c>
      <c r="C49" s="80"/>
      <c r="D49" s="67">
        <f t="shared" si="94"/>
        <v>1078574</v>
      </c>
      <c r="E49" s="61">
        <v>0</v>
      </c>
      <c r="F49" s="61">
        <v>0</v>
      </c>
      <c r="G49" s="61">
        <f t="shared" si="83"/>
        <v>1078574</v>
      </c>
      <c r="H49" s="61">
        <f t="shared" si="36"/>
        <v>1078574</v>
      </c>
      <c r="I49" s="61">
        <v>0</v>
      </c>
      <c r="J49" s="61">
        <v>0</v>
      </c>
      <c r="K49" s="61">
        <v>1078574</v>
      </c>
      <c r="L49" s="61">
        <f t="shared" si="87"/>
        <v>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0">
        <f t="shared" si="65"/>
        <v>0</v>
      </c>
      <c r="Y49" s="60">
        <v>0</v>
      </c>
      <c r="Z49" s="60">
        <v>0</v>
      </c>
      <c r="AA49" s="60">
        <v>0</v>
      </c>
      <c r="AB49" s="60"/>
      <c r="AC49" s="60"/>
      <c r="AD49" s="60"/>
      <c r="AE49" s="60"/>
      <c r="AF49" s="60">
        <f t="shared" si="52"/>
        <v>0</v>
      </c>
      <c r="AG49" s="60"/>
      <c r="AH49" s="60"/>
      <c r="AI49" s="60">
        <f t="shared" si="85"/>
        <v>0</v>
      </c>
    </row>
    <row r="50" spans="1:35" s="23" customFormat="1" ht="46.5" customHeight="1" x14ac:dyDescent="0.3">
      <c r="A50" s="54" t="s">
        <v>73</v>
      </c>
      <c r="B50" s="68" t="s">
        <v>33</v>
      </c>
      <c r="C50" s="65"/>
      <c r="D50" s="53">
        <f>D51</f>
        <v>23874970</v>
      </c>
      <c r="E50" s="53">
        <f t="shared" ref="E50:AA50" si="98">E51</f>
        <v>0</v>
      </c>
      <c r="F50" s="53">
        <f t="shared" si="98"/>
        <v>0</v>
      </c>
      <c r="G50" s="53">
        <f t="shared" si="98"/>
        <v>23874970</v>
      </c>
      <c r="H50" s="53">
        <f t="shared" si="98"/>
        <v>19179770</v>
      </c>
      <c r="I50" s="53">
        <f t="shared" si="98"/>
        <v>0</v>
      </c>
      <c r="J50" s="53">
        <f t="shared" si="98"/>
        <v>0</v>
      </c>
      <c r="K50" s="53">
        <f t="shared" si="98"/>
        <v>19179770</v>
      </c>
      <c r="L50" s="53">
        <f t="shared" si="98"/>
        <v>5728700</v>
      </c>
      <c r="M50" s="53">
        <f t="shared" si="98"/>
        <v>0</v>
      </c>
      <c r="N50" s="53">
        <f t="shared" si="98"/>
        <v>0</v>
      </c>
      <c r="O50" s="53">
        <f t="shared" si="98"/>
        <v>5728700</v>
      </c>
      <c r="P50" s="53">
        <f t="shared" si="98"/>
        <v>4474000</v>
      </c>
      <c r="Q50" s="53">
        <f t="shared" si="98"/>
        <v>0</v>
      </c>
      <c r="R50" s="53">
        <f t="shared" si="98"/>
        <v>0</v>
      </c>
      <c r="S50" s="53">
        <f t="shared" si="98"/>
        <v>4474000</v>
      </c>
      <c r="T50" s="53">
        <f t="shared" si="98"/>
        <v>4428700</v>
      </c>
      <c r="U50" s="53">
        <f t="shared" si="98"/>
        <v>0</v>
      </c>
      <c r="V50" s="53">
        <f t="shared" si="98"/>
        <v>0</v>
      </c>
      <c r="W50" s="53">
        <f t="shared" si="98"/>
        <v>4428700</v>
      </c>
      <c r="X50" s="53">
        <f t="shared" si="98"/>
        <v>14463067.08</v>
      </c>
      <c r="Y50" s="53">
        <f t="shared" si="98"/>
        <v>0</v>
      </c>
      <c r="Z50" s="53">
        <f t="shared" si="98"/>
        <v>0</v>
      </c>
      <c r="AA50" s="53">
        <f t="shared" si="98"/>
        <v>14463067.08</v>
      </c>
      <c r="AB50" s="53"/>
      <c r="AC50" s="53"/>
      <c r="AD50" s="53"/>
      <c r="AE50" s="53"/>
      <c r="AF50" s="53">
        <f t="shared" si="52"/>
        <v>60.578367553969706</v>
      </c>
      <c r="AG50" s="60"/>
      <c r="AH50" s="53"/>
      <c r="AI50" s="53">
        <f t="shared" si="85"/>
        <v>60.578367553969706</v>
      </c>
    </row>
    <row r="51" spans="1:35" s="1" customFormat="1" ht="80.25" customHeight="1" x14ac:dyDescent="0.3">
      <c r="A51" s="77" t="s">
        <v>74</v>
      </c>
      <c r="B51" s="66" t="s">
        <v>137</v>
      </c>
      <c r="C51" s="80" t="s">
        <v>17</v>
      </c>
      <c r="D51" s="67">
        <f>SUM(E51:G51)</f>
        <v>23874970</v>
      </c>
      <c r="E51" s="61">
        <f t="shared" ref="E51" si="99">I51+M51+Q51+U51</f>
        <v>0</v>
      </c>
      <c r="F51" s="61">
        <f t="shared" ref="F51" si="100">J51+N51+R51+V51</f>
        <v>0</v>
      </c>
      <c r="G51" s="61">
        <v>23874970</v>
      </c>
      <c r="H51" s="61">
        <f>I51+J51+K51</f>
        <v>19179770</v>
      </c>
      <c r="I51" s="61">
        <v>0</v>
      </c>
      <c r="J51" s="61">
        <v>0</v>
      </c>
      <c r="K51" s="61">
        <v>19179770</v>
      </c>
      <c r="L51" s="61">
        <f t="shared" si="87"/>
        <v>5728700</v>
      </c>
      <c r="M51" s="61">
        <v>0</v>
      </c>
      <c r="N51" s="61">
        <v>0</v>
      </c>
      <c r="O51" s="61">
        <v>5728700</v>
      </c>
      <c r="P51" s="61">
        <f t="shared" ref="P51" si="101">Q51+R51+S51</f>
        <v>4474000</v>
      </c>
      <c r="Q51" s="61">
        <v>0</v>
      </c>
      <c r="R51" s="61">
        <v>0</v>
      </c>
      <c r="S51" s="61">
        <v>4474000</v>
      </c>
      <c r="T51" s="61">
        <f t="shared" ref="T51" si="102">U51+V51+W51</f>
        <v>4428700</v>
      </c>
      <c r="U51" s="61">
        <v>0</v>
      </c>
      <c r="V51" s="61">
        <v>0</v>
      </c>
      <c r="W51" s="61">
        <v>4428700</v>
      </c>
      <c r="X51" s="60">
        <f t="shared" si="65"/>
        <v>14463067.08</v>
      </c>
      <c r="Y51" s="60">
        <v>0</v>
      </c>
      <c r="Z51" s="60">
        <v>0</v>
      </c>
      <c r="AA51" s="60">
        <v>14463067.08</v>
      </c>
      <c r="AB51" s="60"/>
      <c r="AC51" s="60"/>
      <c r="AD51" s="60"/>
      <c r="AE51" s="60"/>
      <c r="AF51" s="60">
        <f t="shared" si="52"/>
        <v>60.578367553969706</v>
      </c>
      <c r="AG51" s="60"/>
      <c r="AH51" s="60"/>
      <c r="AI51" s="60">
        <f t="shared" si="85"/>
        <v>60.578367553969706</v>
      </c>
    </row>
    <row r="52" spans="1:35" s="23" customFormat="1" ht="25.5" hidden="1" customHeight="1" x14ac:dyDescent="0.3">
      <c r="A52" s="95" t="s">
        <v>7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</row>
    <row r="53" spans="1:35" s="1" customFormat="1" ht="40.5" hidden="1" customHeight="1" x14ac:dyDescent="0.3">
      <c r="A53" s="54" t="s">
        <v>85</v>
      </c>
      <c r="B53" s="99" t="s">
        <v>21</v>
      </c>
      <c r="C53" s="99"/>
      <c r="D53" s="62">
        <f t="shared" ref="D53:AA53" si="103">D54+D71+D74+D79+D83</f>
        <v>3528078270</v>
      </c>
      <c r="E53" s="62">
        <f t="shared" si="103"/>
        <v>2763050590</v>
      </c>
      <c r="F53" s="62">
        <f t="shared" si="103"/>
        <v>0</v>
      </c>
      <c r="G53" s="62">
        <f t="shared" si="103"/>
        <v>765027680</v>
      </c>
      <c r="H53" s="62">
        <f t="shared" si="103"/>
        <v>708977939</v>
      </c>
      <c r="I53" s="62">
        <f t="shared" si="103"/>
        <v>534009687</v>
      </c>
      <c r="J53" s="62">
        <f t="shared" si="103"/>
        <v>0</v>
      </c>
      <c r="K53" s="62">
        <f t="shared" si="103"/>
        <v>174968252</v>
      </c>
      <c r="L53" s="62" t="e">
        <f t="shared" si="103"/>
        <v>#REF!</v>
      </c>
      <c r="M53" s="62" t="e">
        <f t="shared" si="103"/>
        <v>#REF!</v>
      </c>
      <c r="N53" s="62" t="e">
        <f t="shared" si="103"/>
        <v>#REF!</v>
      </c>
      <c r="O53" s="62" t="e">
        <f t="shared" si="103"/>
        <v>#REF!</v>
      </c>
      <c r="P53" s="62" t="e">
        <f t="shared" si="103"/>
        <v>#REF!</v>
      </c>
      <c r="Q53" s="62" t="e">
        <f t="shared" si="103"/>
        <v>#REF!</v>
      </c>
      <c r="R53" s="62" t="e">
        <f t="shared" si="103"/>
        <v>#REF!</v>
      </c>
      <c r="S53" s="62" t="e">
        <f t="shared" si="103"/>
        <v>#REF!</v>
      </c>
      <c r="T53" s="62" t="e">
        <f t="shared" si="103"/>
        <v>#REF!</v>
      </c>
      <c r="U53" s="62" t="e">
        <f t="shared" si="103"/>
        <v>#REF!</v>
      </c>
      <c r="V53" s="62" t="e">
        <f t="shared" si="103"/>
        <v>#REF!</v>
      </c>
      <c r="W53" s="62" t="e">
        <f t="shared" si="103"/>
        <v>#REF!</v>
      </c>
      <c r="X53" s="62">
        <f t="shared" si="103"/>
        <v>560253769.44999993</v>
      </c>
      <c r="Y53" s="62">
        <f t="shared" si="103"/>
        <v>439555950.96999997</v>
      </c>
      <c r="Z53" s="62">
        <f t="shared" si="103"/>
        <v>0</v>
      </c>
      <c r="AA53" s="62">
        <f t="shared" si="103"/>
        <v>120697818.48000002</v>
      </c>
      <c r="AB53" s="62"/>
      <c r="AC53" s="62"/>
      <c r="AD53" s="62"/>
      <c r="AE53" s="62"/>
      <c r="AF53" s="53">
        <f t="shared" ref="AF53:AG55" si="104">X53/D53*100</f>
        <v>15.879856584077427</v>
      </c>
      <c r="AG53" s="53">
        <f t="shared" si="104"/>
        <v>15.908356964611347</v>
      </c>
      <c r="AH53" s="53"/>
      <c r="AI53" s="53">
        <f>AA53/G53*100</f>
        <v>15.776921755301721</v>
      </c>
    </row>
    <row r="54" spans="1:35" s="23" customFormat="1" ht="43.5" hidden="1" customHeight="1" x14ac:dyDescent="0.3">
      <c r="A54" s="54" t="s">
        <v>86</v>
      </c>
      <c r="B54" s="82" t="s">
        <v>43</v>
      </c>
      <c r="C54" s="57"/>
      <c r="D54" s="55">
        <f t="shared" ref="D54:AA54" si="105">D55+D67+D70</f>
        <v>3318985501</v>
      </c>
      <c r="E54" s="55">
        <f t="shared" si="105"/>
        <v>2728733400</v>
      </c>
      <c r="F54" s="55">
        <f t="shared" si="105"/>
        <v>0</v>
      </c>
      <c r="G54" s="55">
        <f t="shared" si="105"/>
        <v>590252101</v>
      </c>
      <c r="H54" s="55">
        <f t="shared" si="105"/>
        <v>659935849</v>
      </c>
      <c r="I54" s="55">
        <f t="shared" si="105"/>
        <v>528453777</v>
      </c>
      <c r="J54" s="55">
        <f t="shared" si="105"/>
        <v>0</v>
      </c>
      <c r="K54" s="55">
        <f t="shared" si="105"/>
        <v>131482072</v>
      </c>
      <c r="L54" s="55" t="e">
        <f t="shared" si="105"/>
        <v>#REF!</v>
      </c>
      <c r="M54" s="55" t="e">
        <f t="shared" si="105"/>
        <v>#REF!</v>
      </c>
      <c r="N54" s="55" t="e">
        <f t="shared" si="105"/>
        <v>#REF!</v>
      </c>
      <c r="O54" s="55" t="e">
        <f t="shared" si="105"/>
        <v>#REF!</v>
      </c>
      <c r="P54" s="55" t="e">
        <f t="shared" si="105"/>
        <v>#REF!</v>
      </c>
      <c r="Q54" s="55" t="e">
        <f t="shared" si="105"/>
        <v>#REF!</v>
      </c>
      <c r="R54" s="55" t="e">
        <f t="shared" si="105"/>
        <v>#REF!</v>
      </c>
      <c r="S54" s="55" t="e">
        <f t="shared" si="105"/>
        <v>#REF!</v>
      </c>
      <c r="T54" s="55" t="e">
        <f t="shared" si="105"/>
        <v>#REF!</v>
      </c>
      <c r="U54" s="55" t="e">
        <f t="shared" si="105"/>
        <v>#REF!</v>
      </c>
      <c r="V54" s="55" t="e">
        <f t="shared" si="105"/>
        <v>#REF!</v>
      </c>
      <c r="W54" s="55" t="e">
        <f t="shared" si="105"/>
        <v>#REF!</v>
      </c>
      <c r="X54" s="55">
        <f t="shared" si="105"/>
        <v>522122942.56999999</v>
      </c>
      <c r="Y54" s="55">
        <f t="shared" si="105"/>
        <v>439058721.17000002</v>
      </c>
      <c r="Z54" s="55">
        <f t="shared" si="105"/>
        <v>0</v>
      </c>
      <c r="AA54" s="55">
        <f t="shared" si="105"/>
        <v>83064221.400000006</v>
      </c>
      <c r="AB54" s="55"/>
      <c r="AC54" s="55"/>
      <c r="AD54" s="55"/>
      <c r="AE54" s="55"/>
      <c r="AF54" s="53">
        <f t="shared" si="104"/>
        <v>15.731401731423231</v>
      </c>
      <c r="AG54" s="53">
        <f t="shared" si="104"/>
        <v>16.090202185746691</v>
      </c>
      <c r="AH54" s="53"/>
      <c r="AI54" s="53">
        <f>AA54/G54*100</f>
        <v>14.072668485088544</v>
      </c>
    </row>
    <row r="55" spans="1:35" s="23" customFormat="1" ht="41.25" hidden="1" customHeight="1" x14ac:dyDescent="0.3">
      <c r="A55" s="54" t="s">
        <v>87</v>
      </c>
      <c r="B55" s="82" t="s">
        <v>138</v>
      </c>
      <c r="C55" s="57"/>
      <c r="D55" s="55">
        <f>SUM(D56:D66)</f>
        <v>3196210496</v>
      </c>
      <c r="E55" s="55">
        <f t="shared" ref="E55:AA55" si="106">SUM(E56:E66)</f>
        <v>2728733400</v>
      </c>
      <c r="F55" s="55">
        <f t="shared" si="106"/>
        <v>0</v>
      </c>
      <c r="G55" s="55">
        <f t="shared" si="106"/>
        <v>467477096</v>
      </c>
      <c r="H55" s="55">
        <f t="shared" si="106"/>
        <v>630855880</v>
      </c>
      <c r="I55" s="55">
        <f t="shared" si="106"/>
        <v>528453777</v>
      </c>
      <c r="J55" s="55">
        <f t="shared" si="106"/>
        <v>0</v>
      </c>
      <c r="K55" s="55">
        <f t="shared" si="106"/>
        <v>102402103</v>
      </c>
      <c r="L55" s="55">
        <f t="shared" si="106"/>
        <v>1140094390</v>
      </c>
      <c r="M55" s="55">
        <f t="shared" si="106"/>
        <v>1006573569</v>
      </c>
      <c r="N55" s="55">
        <f t="shared" si="106"/>
        <v>0</v>
      </c>
      <c r="O55" s="55">
        <f t="shared" si="106"/>
        <v>133520821</v>
      </c>
      <c r="P55" s="55">
        <f t="shared" si="106"/>
        <v>617722655</v>
      </c>
      <c r="Q55" s="55">
        <f t="shared" si="106"/>
        <v>489969797</v>
      </c>
      <c r="R55" s="55">
        <f t="shared" si="106"/>
        <v>0</v>
      </c>
      <c r="S55" s="55">
        <f t="shared" si="106"/>
        <v>127752858</v>
      </c>
      <c r="T55" s="55">
        <f t="shared" si="106"/>
        <v>823893630</v>
      </c>
      <c r="U55" s="55">
        <f t="shared" si="106"/>
        <v>718385201</v>
      </c>
      <c r="V55" s="55">
        <f t="shared" si="106"/>
        <v>0</v>
      </c>
      <c r="W55" s="55">
        <f t="shared" si="106"/>
        <v>105508429</v>
      </c>
      <c r="X55" s="55">
        <f t="shared" si="106"/>
        <v>501697791.69</v>
      </c>
      <c r="Y55" s="55">
        <f t="shared" si="106"/>
        <v>439058721.17000002</v>
      </c>
      <c r="Z55" s="55">
        <f t="shared" si="106"/>
        <v>0</v>
      </c>
      <c r="AA55" s="55">
        <f t="shared" si="106"/>
        <v>62639070.520000003</v>
      </c>
      <c r="AB55" s="55"/>
      <c r="AC55" s="55"/>
      <c r="AD55" s="55"/>
      <c r="AE55" s="55"/>
      <c r="AF55" s="53">
        <f t="shared" si="104"/>
        <v>15.696644270390381</v>
      </c>
      <c r="AG55" s="53">
        <f t="shared" si="104"/>
        <v>16.090202185746691</v>
      </c>
      <c r="AH55" s="53"/>
      <c r="AI55" s="53">
        <f>AA55/G55*100</f>
        <v>13.399388131734266</v>
      </c>
    </row>
    <row r="56" spans="1:35" s="1" customFormat="1" ht="39" hidden="1" customHeight="1" x14ac:dyDescent="0.3">
      <c r="A56" s="77" t="s">
        <v>140</v>
      </c>
      <c r="B56" s="66" t="s">
        <v>34</v>
      </c>
      <c r="C56" s="59" t="s">
        <v>4</v>
      </c>
      <c r="D56" s="61">
        <f>SUM(E56:G56)</f>
        <v>458640796</v>
      </c>
      <c r="E56" s="61">
        <f t="shared" ref="E56:E57" si="107">I56+M56+Q56+U56</f>
        <v>0</v>
      </c>
      <c r="F56" s="61">
        <f t="shared" ref="F56:F57" si="108">J56+N56+R56+V56</f>
        <v>0</v>
      </c>
      <c r="G56" s="61">
        <v>458640796</v>
      </c>
      <c r="H56" s="61">
        <f t="shared" ref="H56:H66" si="109">I56+J56+K56</f>
        <v>100285131</v>
      </c>
      <c r="I56" s="61">
        <v>0</v>
      </c>
      <c r="J56" s="61">
        <v>0</v>
      </c>
      <c r="K56" s="61">
        <v>100285131</v>
      </c>
      <c r="L56" s="61">
        <f t="shared" ref="L56:L57" si="110">M56+N56+O56</f>
        <v>131240621</v>
      </c>
      <c r="M56" s="61">
        <v>0</v>
      </c>
      <c r="N56" s="61">
        <v>0</v>
      </c>
      <c r="O56" s="61">
        <v>131240621</v>
      </c>
      <c r="P56" s="61">
        <f t="shared" ref="P56:P57" si="111">Q56+R56+S56</f>
        <v>126958458</v>
      </c>
      <c r="Q56" s="61">
        <v>0</v>
      </c>
      <c r="R56" s="61">
        <v>0</v>
      </c>
      <c r="S56" s="61">
        <v>126958458</v>
      </c>
      <c r="T56" s="61">
        <f t="shared" ref="T56:T57" si="112">U56+V56+W56</f>
        <v>101839229</v>
      </c>
      <c r="U56" s="61">
        <v>0</v>
      </c>
      <c r="V56" s="61">
        <v>0</v>
      </c>
      <c r="W56" s="61">
        <v>101839229</v>
      </c>
      <c r="X56" s="61">
        <f>Y56+AA56</f>
        <v>61089606.759999998</v>
      </c>
      <c r="Y56" s="61">
        <v>0</v>
      </c>
      <c r="Z56" s="61">
        <v>0</v>
      </c>
      <c r="AA56" s="61">
        <v>61089606.759999998</v>
      </c>
      <c r="AB56" s="61"/>
      <c r="AC56" s="61"/>
      <c r="AD56" s="61"/>
      <c r="AE56" s="61"/>
      <c r="AF56" s="60">
        <f t="shared" ref="AF56:AF76" si="113">X56/D56*100</f>
        <v>13.319706247849789</v>
      </c>
      <c r="AG56" s="60"/>
      <c r="AH56" s="60"/>
      <c r="AI56" s="60">
        <f>AA56/G56*100</f>
        <v>13.319706247849789</v>
      </c>
    </row>
    <row r="57" spans="1:35" s="1" customFormat="1" ht="131.25" hidden="1" x14ac:dyDescent="0.3">
      <c r="A57" s="77" t="s">
        <v>141</v>
      </c>
      <c r="B57" s="83" t="s">
        <v>173</v>
      </c>
      <c r="C57" s="59" t="s">
        <v>4</v>
      </c>
      <c r="D57" s="61">
        <f t="shared" ref="D57:D66" si="114">SUM(E57:G57)</f>
        <v>78751000</v>
      </c>
      <c r="E57" s="61">
        <f t="shared" si="107"/>
        <v>78751000</v>
      </c>
      <c r="F57" s="61">
        <f t="shared" si="108"/>
        <v>0</v>
      </c>
      <c r="G57" s="61">
        <f t="shared" ref="G57" si="115">K57+O57+S57+W57</f>
        <v>0</v>
      </c>
      <c r="H57" s="61">
        <f t="shared" si="109"/>
        <v>19428633</v>
      </c>
      <c r="I57" s="61">
        <v>19428633</v>
      </c>
      <c r="J57" s="61">
        <v>0</v>
      </c>
      <c r="K57" s="61">
        <v>0</v>
      </c>
      <c r="L57" s="61">
        <f t="shared" si="110"/>
        <v>19501047</v>
      </c>
      <c r="M57" s="61">
        <v>19501047</v>
      </c>
      <c r="N57" s="61">
        <v>0</v>
      </c>
      <c r="O57" s="61">
        <v>0</v>
      </c>
      <c r="P57" s="61">
        <f t="shared" si="111"/>
        <v>13401097</v>
      </c>
      <c r="Q57" s="61">
        <v>13401097</v>
      </c>
      <c r="R57" s="61">
        <v>0</v>
      </c>
      <c r="S57" s="61">
        <v>0</v>
      </c>
      <c r="T57" s="61">
        <f t="shared" si="112"/>
        <v>26420223</v>
      </c>
      <c r="U57" s="61">
        <v>26420223</v>
      </c>
      <c r="V57" s="61">
        <v>0</v>
      </c>
      <c r="W57" s="61">
        <v>0</v>
      </c>
      <c r="X57" s="61">
        <f>Y57+AA57</f>
        <v>13700314.66</v>
      </c>
      <c r="Y57" s="61">
        <v>13700314.66</v>
      </c>
      <c r="Z57" s="61">
        <v>0</v>
      </c>
      <c r="AA57" s="61">
        <v>0</v>
      </c>
      <c r="AB57" s="61"/>
      <c r="AC57" s="61"/>
      <c r="AD57" s="61"/>
      <c r="AE57" s="61"/>
      <c r="AF57" s="60">
        <f t="shared" si="113"/>
        <v>17.397004050742211</v>
      </c>
      <c r="AG57" s="60">
        <f t="shared" ref="AG57:AG63" si="116">Y57/E57*100</f>
        <v>17.397004050742211</v>
      </c>
      <c r="AH57" s="69"/>
      <c r="AI57" s="69"/>
    </row>
    <row r="58" spans="1:35" s="1" customFormat="1" ht="84" hidden="1" customHeight="1" x14ac:dyDescent="0.3">
      <c r="A58" s="77" t="s">
        <v>142</v>
      </c>
      <c r="B58" s="66" t="s">
        <v>170</v>
      </c>
      <c r="C58" s="59" t="s">
        <v>4</v>
      </c>
      <c r="D58" s="61">
        <f t="shared" si="114"/>
        <v>76292500</v>
      </c>
      <c r="E58" s="61">
        <f t="shared" ref="E58:E64" si="117">I58+M58+Q58+U58</f>
        <v>76292500</v>
      </c>
      <c r="F58" s="61">
        <f t="shared" ref="F58:F64" si="118">J58+N58+R58+V58</f>
        <v>0</v>
      </c>
      <c r="G58" s="61">
        <f t="shared" ref="G58:G64" si="119">K58+O58+S58+W58</f>
        <v>0</v>
      </c>
      <c r="H58" s="61">
        <f t="shared" si="109"/>
        <v>19275000</v>
      </c>
      <c r="I58" s="61">
        <v>19275000</v>
      </c>
      <c r="J58" s="61">
        <v>0</v>
      </c>
      <c r="K58" s="61">
        <v>0</v>
      </c>
      <c r="L58" s="61">
        <f t="shared" ref="L58:L65" si="120">M58+N58+O58</f>
        <v>25839630</v>
      </c>
      <c r="M58" s="61">
        <v>25839630</v>
      </c>
      <c r="N58" s="61">
        <v>0</v>
      </c>
      <c r="O58" s="61">
        <v>0</v>
      </c>
      <c r="P58" s="61">
        <f t="shared" ref="P58:P65" si="121">Q58+R58+S58</f>
        <v>9000000</v>
      </c>
      <c r="Q58" s="61">
        <v>9000000</v>
      </c>
      <c r="R58" s="61">
        <v>0</v>
      </c>
      <c r="S58" s="61">
        <v>0</v>
      </c>
      <c r="T58" s="61">
        <f t="shared" ref="T58:T70" si="122">U58+V58+W58</f>
        <v>22177870</v>
      </c>
      <c r="U58" s="61">
        <v>22177870</v>
      </c>
      <c r="V58" s="61">
        <v>0</v>
      </c>
      <c r="W58" s="61">
        <v>0</v>
      </c>
      <c r="X58" s="61">
        <f t="shared" ref="X58:X66" si="123">Y58+AA58</f>
        <v>5908345.6600000001</v>
      </c>
      <c r="Y58" s="61">
        <v>5908345.6600000001</v>
      </c>
      <c r="Z58" s="61">
        <v>0</v>
      </c>
      <c r="AA58" s="61">
        <v>0</v>
      </c>
      <c r="AB58" s="61"/>
      <c r="AC58" s="61"/>
      <c r="AD58" s="61"/>
      <c r="AE58" s="61"/>
      <c r="AF58" s="60">
        <f t="shared" si="113"/>
        <v>7.744333532129632</v>
      </c>
      <c r="AG58" s="60">
        <f t="shared" si="116"/>
        <v>7.744333532129632</v>
      </c>
      <c r="AH58" s="60"/>
      <c r="AI58" s="60"/>
    </row>
    <row r="59" spans="1:35" s="1" customFormat="1" ht="175.5" hidden="1" customHeight="1" x14ac:dyDescent="0.3">
      <c r="A59" s="77" t="s">
        <v>143</v>
      </c>
      <c r="B59" s="66" t="s">
        <v>171</v>
      </c>
      <c r="C59" s="59" t="s">
        <v>4</v>
      </c>
      <c r="D59" s="61">
        <f t="shared" si="114"/>
        <v>8640000</v>
      </c>
      <c r="E59" s="61">
        <v>8640000</v>
      </c>
      <c r="F59" s="61">
        <f t="shared" si="118"/>
        <v>0</v>
      </c>
      <c r="G59" s="61">
        <f t="shared" si="119"/>
        <v>0</v>
      </c>
      <c r="H59" s="61">
        <f t="shared" si="109"/>
        <v>2235000</v>
      </c>
      <c r="I59" s="61">
        <v>2235000</v>
      </c>
      <c r="J59" s="61">
        <v>0</v>
      </c>
      <c r="K59" s="61">
        <v>0</v>
      </c>
      <c r="L59" s="61">
        <f t="shared" si="120"/>
        <v>2160000</v>
      </c>
      <c r="M59" s="61">
        <v>2160000</v>
      </c>
      <c r="N59" s="61">
        <v>0</v>
      </c>
      <c r="O59" s="61">
        <v>0</v>
      </c>
      <c r="P59" s="61">
        <f t="shared" si="121"/>
        <v>2160000</v>
      </c>
      <c r="Q59" s="61">
        <v>2160000</v>
      </c>
      <c r="R59" s="61">
        <v>0</v>
      </c>
      <c r="S59" s="61">
        <v>0</v>
      </c>
      <c r="T59" s="61">
        <f t="shared" si="122"/>
        <v>2160000</v>
      </c>
      <c r="U59" s="61">
        <v>2160000</v>
      </c>
      <c r="V59" s="61">
        <v>0</v>
      </c>
      <c r="W59" s="61">
        <v>0</v>
      </c>
      <c r="X59" s="61">
        <f t="shared" si="123"/>
        <v>2214000</v>
      </c>
      <c r="Y59" s="61">
        <v>2214000</v>
      </c>
      <c r="Z59" s="61">
        <v>0</v>
      </c>
      <c r="AA59" s="61">
        <v>0</v>
      </c>
      <c r="AB59" s="61"/>
      <c r="AC59" s="61"/>
      <c r="AD59" s="61"/>
      <c r="AE59" s="61"/>
      <c r="AF59" s="60">
        <f t="shared" si="113"/>
        <v>25.624999999999996</v>
      </c>
      <c r="AG59" s="60">
        <f t="shared" si="116"/>
        <v>25.624999999999996</v>
      </c>
      <c r="AH59" s="60"/>
      <c r="AI59" s="60"/>
    </row>
    <row r="60" spans="1:35" s="1" customFormat="1" ht="196.5" hidden="1" customHeight="1" x14ac:dyDescent="0.3">
      <c r="A60" s="77" t="s">
        <v>144</v>
      </c>
      <c r="B60" s="66" t="s">
        <v>172</v>
      </c>
      <c r="C60" s="59" t="s">
        <v>4</v>
      </c>
      <c r="D60" s="61">
        <f t="shared" si="114"/>
        <v>11973200</v>
      </c>
      <c r="E60" s="61">
        <f t="shared" si="117"/>
        <v>11973200</v>
      </c>
      <c r="F60" s="61">
        <f t="shared" si="118"/>
        <v>0</v>
      </c>
      <c r="G60" s="61">
        <f t="shared" si="119"/>
        <v>0</v>
      </c>
      <c r="H60" s="61">
        <f t="shared" si="109"/>
        <v>3991200</v>
      </c>
      <c r="I60" s="61">
        <v>3991200</v>
      </c>
      <c r="J60" s="61">
        <v>0</v>
      </c>
      <c r="K60" s="61">
        <v>0</v>
      </c>
      <c r="L60" s="61">
        <f t="shared" si="120"/>
        <v>2660800</v>
      </c>
      <c r="M60" s="61">
        <v>2660800</v>
      </c>
      <c r="N60" s="61">
        <v>0</v>
      </c>
      <c r="O60" s="61">
        <v>0</v>
      </c>
      <c r="P60" s="61">
        <f t="shared" si="121"/>
        <v>1330400</v>
      </c>
      <c r="Q60" s="61">
        <v>1330400</v>
      </c>
      <c r="R60" s="61">
        <v>0</v>
      </c>
      <c r="S60" s="61">
        <v>0</v>
      </c>
      <c r="T60" s="61">
        <f t="shared" si="122"/>
        <v>3990800</v>
      </c>
      <c r="U60" s="61">
        <v>3990800</v>
      </c>
      <c r="V60" s="61">
        <v>0</v>
      </c>
      <c r="W60" s="61">
        <v>0</v>
      </c>
      <c r="X60" s="61">
        <f t="shared" si="123"/>
        <v>600000</v>
      </c>
      <c r="Y60" s="61">
        <v>600000</v>
      </c>
      <c r="Z60" s="61">
        <v>0</v>
      </c>
      <c r="AA60" s="61">
        <v>0</v>
      </c>
      <c r="AB60" s="61"/>
      <c r="AC60" s="61"/>
      <c r="AD60" s="61"/>
      <c r="AE60" s="61"/>
      <c r="AF60" s="60">
        <f t="shared" si="113"/>
        <v>5.0111916613770759</v>
      </c>
      <c r="AG60" s="60">
        <f t="shared" si="116"/>
        <v>5.0111916613770759</v>
      </c>
      <c r="AH60" s="60"/>
      <c r="AI60" s="60"/>
    </row>
    <row r="61" spans="1:35" s="23" customFormat="1" ht="138" hidden="1" customHeight="1" x14ac:dyDescent="0.3">
      <c r="A61" s="77" t="s">
        <v>145</v>
      </c>
      <c r="B61" s="66" t="s">
        <v>173</v>
      </c>
      <c r="C61" s="59" t="s">
        <v>4</v>
      </c>
      <c r="D61" s="61">
        <f t="shared" si="114"/>
        <v>87833000</v>
      </c>
      <c r="E61" s="61">
        <f t="shared" si="117"/>
        <v>87833000</v>
      </c>
      <c r="F61" s="61">
        <f t="shared" si="118"/>
        <v>0</v>
      </c>
      <c r="G61" s="61">
        <f t="shared" si="119"/>
        <v>0</v>
      </c>
      <c r="H61" s="61">
        <f t="shared" si="109"/>
        <v>20880000</v>
      </c>
      <c r="I61" s="61">
        <v>20880000</v>
      </c>
      <c r="J61" s="61">
        <v>0</v>
      </c>
      <c r="K61" s="61">
        <v>0</v>
      </c>
      <c r="L61" s="61">
        <f t="shared" si="120"/>
        <v>30617392</v>
      </c>
      <c r="M61" s="61">
        <v>30617392</v>
      </c>
      <c r="N61" s="61">
        <v>0</v>
      </c>
      <c r="O61" s="61">
        <v>0</v>
      </c>
      <c r="P61" s="61">
        <f t="shared" si="121"/>
        <v>8800000</v>
      </c>
      <c r="Q61" s="61">
        <v>8800000</v>
      </c>
      <c r="R61" s="61">
        <v>0</v>
      </c>
      <c r="S61" s="61">
        <v>0</v>
      </c>
      <c r="T61" s="61">
        <f t="shared" si="122"/>
        <v>27535608</v>
      </c>
      <c r="U61" s="61">
        <v>27535608</v>
      </c>
      <c r="V61" s="61">
        <v>0</v>
      </c>
      <c r="W61" s="61">
        <v>0</v>
      </c>
      <c r="X61" s="61">
        <f t="shared" si="123"/>
        <v>15740495.800000001</v>
      </c>
      <c r="Y61" s="61">
        <v>15740495.800000001</v>
      </c>
      <c r="Z61" s="61">
        <v>0</v>
      </c>
      <c r="AA61" s="61">
        <v>0</v>
      </c>
      <c r="AB61" s="61"/>
      <c r="AC61" s="61"/>
      <c r="AD61" s="61"/>
      <c r="AE61" s="61"/>
      <c r="AF61" s="60">
        <f t="shared" si="113"/>
        <v>17.920936094634136</v>
      </c>
      <c r="AG61" s="60">
        <f t="shared" si="116"/>
        <v>17.920936094634136</v>
      </c>
      <c r="AH61" s="60"/>
      <c r="AI61" s="60"/>
    </row>
    <row r="62" spans="1:35" s="23" customFormat="1" ht="159" hidden="1" customHeight="1" x14ac:dyDescent="0.3">
      <c r="A62" s="77" t="s">
        <v>146</v>
      </c>
      <c r="B62" s="66" t="s">
        <v>174</v>
      </c>
      <c r="C62" s="59" t="s">
        <v>4</v>
      </c>
      <c r="D62" s="61">
        <f t="shared" si="114"/>
        <v>2465043300</v>
      </c>
      <c r="E62" s="61">
        <v>2465043300</v>
      </c>
      <c r="F62" s="61">
        <f t="shared" si="118"/>
        <v>0</v>
      </c>
      <c r="G62" s="61">
        <f t="shared" si="119"/>
        <v>0</v>
      </c>
      <c r="H62" s="61">
        <f t="shared" si="109"/>
        <v>462588944</v>
      </c>
      <c r="I62" s="61">
        <v>462588944</v>
      </c>
      <c r="J62" s="61">
        <v>0</v>
      </c>
      <c r="K62" s="61">
        <v>0</v>
      </c>
      <c r="L62" s="61">
        <f t="shared" si="120"/>
        <v>925649300</v>
      </c>
      <c r="M62" s="61">
        <v>925649300</v>
      </c>
      <c r="N62" s="61">
        <v>0</v>
      </c>
      <c r="O62" s="61">
        <v>0</v>
      </c>
      <c r="P62" s="61">
        <f t="shared" si="121"/>
        <v>455278300</v>
      </c>
      <c r="Q62" s="61">
        <v>455278300</v>
      </c>
      <c r="R62" s="61">
        <v>0</v>
      </c>
      <c r="S62" s="61">
        <v>0</v>
      </c>
      <c r="T62" s="61">
        <f t="shared" si="122"/>
        <v>636100700</v>
      </c>
      <c r="U62" s="61">
        <v>636100700</v>
      </c>
      <c r="V62" s="61">
        <v>0</v>
      </c>
      <c r="W62" s="61">
        <v>0</v>
      </c>
      <c r="X62" s="61">
        <f t="shared" si="123"/>
        <v>400840565.05000001</v>
      </c>
      <c r="Y62" s="61">
        <v>400840565.05000001</v>
      </c>
      <c r="Z62" s="61">
        <v>0</v>
      </c>
      <c r="AA62" s="61">
        <v>0</v>
      </c>
      <c r="AB62" s="61"/>
      <c r="AC62" s="61"/>
      <c r="AD62" s="61"/>
      <c r="AE62" s="61"/>
      <c r="AF62" s="60">
        <f t="shared" si="113"/>
        <v>16.260994890028911</v>
      </c>
      <c r="AG62" s="60">
        <f t="shared" si="116"/>
        <v>16.260994890028911</v>
      </c>
      <c r="AH62" s="60"/>
      <c r="AI62" s="60"/>
    </row>
    <row r="63" spans="1:35" s="23" customFormat="1" ht="59.25" hidden="1" customHeight="1" x14ac:dyDescent="0.3">
      <c r="A63" s="77" t="s">
        <v>147</v>
      </c>
      <c r="B63" s="66" t="s">
        <v>139</v>
      </c>
      <c r="C63" s="59" t="s">
        <v>4</v>
      </c>
      <c r="D63" s="61">
        <f t="shared" si="114"/>
        <v>145400</v>
      </c>
      <c r="E63" s="61">
        <f t="shared" si="117"/>
        <v>145400</v>
      </c>
      <c r="F63" s="61">
        <f t="shared" si="118"/>
        <v>0</v>
      </c>
      <c r="G63" s="61">
        <f t="shared" si="119"/>
        <v>0</v>
      </c>
      <c r="H63" s="61">
        <f t="shared" si="109"/>
        <v>0</v>
      </c>
      <c r="I63" s="61">
        <v>0</v>
      </c>
      <c r="J63" s="61">
        <v>0</v>
      </c>
      <c r="K63" s="61">
        <v>0</v>
      </c>
      <c r="L63" s="61">
        <f t="shared" si="120"/>
        <v>145400</v>
      </c>
      <c r="M63" s="61">
        <v>145400</v>
      </c>
      <c r="N63" s="61">
        <v>0</v>
      </c>
      <c r="O63" s="61">
        <v>0</v>
      </c>
      <c r="P63" s="61">
        <f t="shared" si="121"/>
        <v>0</v>
      </c>
      <c r="Q63" s="61">
        <v>0</v>
      </c>
      <c r="R63" s="61">
        <v>0</v>
      </c>
      <c r="S63" s="61">
        <v>0</v>
      </c>
      <c r="T63" s="61">
        <f t="shared" si="122"/>
        <v>0</v>
      </c>
      <c r="U63" s="61">
        <v>0</v>
      </c>
      <c r="V63" s="61">
        <v>0</v>
      </c>
      <c r="W63" s="61">
        <v>0</v>
      </c>
      <c r="X63" s="61">
        <f t="shared" si="123"/>
        <v>0</v>
      </c>
      <c r="Y63" s="61">
        <v>0</v>
      </c>
      <c r="Z63" s="61">
        <v>0</v>
      </c>
      <c r="AA63" s="61">
        <v>0</v>
      </c>
      <c r="AB63" s="61"/>
      <c r="AC63" s="61"/>
      <c r="AD63" s="61"/>
      <c r="AE63" s="61"/>
      <c r="AF63" s="60">
        <f t="shared" si="113"/>
        <v>0</v>
      </c>
      <c r="AG63" s="60">
        <f t="shared" si="116"/>
        <v>0</v>
      </c>
      <c r="AH63" s="60"/>
      <c r="AI63" s="60"/>
    </row>
    <row r="64" spans="1:35" s="23" customFormat="1" ht="149.25" hidden="1" customHeight="1" x14ac:dyDescent="0.3">
      <c r="A64" s="77" t="s">
        <v>148</v>
      </c>
      <c r="B64" s="66" t="s">
        <v>236</v>
      </c>
      <c r="C64" s="59" t="s">
        <v>4</v>
      </c>
      <c r="D64" s="61">
        <f t="shared" si="114"/>
        <v>5131400</v>
      </c>
      <c r="E64" s="61">
        <f t="shared" si="117"/>
        <v>0</v>
      </c>
      <c r="F64" s="61">
        <f t="shared" si="118"/>
        <v>0</v>
      </c>
      <c r="G64" s="61">
        <f t="shared" si="119"/>
        <v>5131400</v>
      </c>
      <c r="H64" s="61">
        <f t="shared" si="109"/>
        <v>1710700</v>
      </c>
      <c r="I64" s="61">
        <v>0</v>
      </c>
      <c r="J64" s="61">
        <v>0</v>
      </c>
      <c r="K64" s="61">
        <v>1710700</v>
      </c>
      <c r="L64" s="61">
        <f t="shared" si="120"/>
        <v>1140300</v>
      </c>
      <c r="M64" s="61">
        <v>0</v>
      </c>
      <c r="N64" s="61">
        <v>0</v>
      </c>
      <c r="O64" s="61">
        <v>1140300</v>
      </c>
      <c r="P64" s="61">
        <f t="shared" si="121"/>
        <v>570400</v>
      </c>
      <c r="Q64" s="61">
        <v>0</v>
      </c>
      <c r="R64" s="61">
        <v>0</v>
      </c>
      <c r="S64" s="61">
        <v>570400</v>
      </c>
      <c r="T64" s="61">
        <f t="shared" si="122"/>
        <v>1710000</v>
      </c>
      <c r="U64" s="61">
        <v>0</v>
      </c>
      <c r="V64" s="61">
        <v>0</v>
      </c>
      <c r="W64" s="61">
        <v>1710000</v>
      </c>
      <c r="X64" s="61">
        <f t="shared" si="123"/>
        <v>1502329.06</v>
      </c>
      <c r="Y64" s="61">
        <v>0</v>
      </c>
      <c r="Z64" s="61">
        <v>0</v>
      </c>
      <c r="AA64" s="61">
        <v>1502329.06</v>
      </c>
      <c r="AB64" s="61"/>
      <c r="AC64" s="61"/>
      <c r="AD64" s="61"/>
      <c r="AE64" s="61"/>
      <c r="AF64" s="60">
        <f t="shared" si="113"/>
        <v>29.27717698873602</v>
      </c>
      <c r="AG64" s="60"/>
      <c r="AH64" s="60"/>
      <c r="AI64" s="60"/>
    </row>
    <row r="65" spans="1:35" s="23" customFormat="1" hidden="1" x14ac:dyDescent="0.3">
      <c r="A65" s="77" t="s">
        <v>187</v>
      </c>
      <c r="B65" s="66" t="s">
        <v>134</v>
      </c>
      <c r="C65" s="59" t="s">
        <v>4</v>
      </c>
      <c r="D65" s="61">
        <f t="shared" si="114"/>
        <v>3704900</v>
      </c>
      <c r="E65" s="61">
        <f t="shared" ref="E65" si="124">I65+M65+Q65+U65</f>
        <v>0</v>
      </c>
      <c r="F65" s="61">
        <f t="shared" ref="F65" si="125">J65+N65+R65+V65</f>
        <v>0</v>
      </c>
      <c r="G65" s="61">
        <v>3704900</v>
      </c>
      <c r="H65" s="61">
        <f t="shared" ref="H65" si="126">I65+J65+K65</f>
        <v>406272</v>
      </c>
      <c r="I65" s="61">
        <v>0</v>
      </c>
      <c r="J65" s="61">
        <v>0</v>
      </c>
      <c r="K65" s="61">
        <v>406272</v>
      </c>
      <c r="L65" s="61">
        <f t="shared" si="120"/>
        <v>1139900</v>
      </c>
      <c r="M65" s="61">
        <v>0</v>
      </c>
      <c r="N65" s="61">
        <v>0</v>
      </c>
      <c r="O65" s="61">
        <v>1139900</v>
      </c>
      <c r="P65" s="61">
        <f t="shared" si="121"/>
        <v>224000</v>
      </c>
      <c r="Q65" s="61">
        <v>0</v>
      </c>
      <c r="R65" s="61">
        <v>0</v>
      </c>
      <c r="S65" s="61">
        <v>224000</v>
      </c>
      <c r="T65" s="61">
        <f t="shared" si="122"/>
        <v>1959200</v>
      </c>
      <c r="U65" s="61">
        <v>0</v>
      </c>
      <c r="V65" s="61">
        <v>0</v>
      </c>
      <c r="W65" s="61">
        <v>1959200</v>
      </c>
      <c r="X65" s="61">
        <f t="shared" si="123"/>
        <v>47134.7</v>
      </c>
      <c r="Y65" s="61">
        <v>0</v>
      </c>
      <c r="Z65" s="61">
        <v>0</v>
      </c>
      <c r="AA65" s="61">
        <v>47134.7</v>
      </c>
      <c r="AB65" s="61"/>
      <c r="AC65" s="61"/>
      <c r="AD65" s="61"/>
      <c r="AE65" s="61"/>
      <c r="AF65" s="60"/>
      <c r="AG65" s="60"/>
      <c r="AH65" s="60"/>
      <c r="AI65" s="60"/>
    </row>
    <row r="66" spans="1:35" s="23" customFormat="1" ht="69.75" hidden="1" customHeight="1" x14ac:dyDescent="0.3">
      <c r="A66" s="77" t="s">
        <v>188</v>
      </c>
      <c r="B66" s="66" t="s">
        <v>183</v>
      </c>
      <c r="C66" s="59" t="s">
        <v>4</v>
      </c>
      <c r="D66" s="61">
        <f t="shared" si="114"/>
        <v>55000</v>
      </c>
      <c r="E66" s="61">
        <f t="shared" ref="E66" si="127">I66+M66+Q66+U66</f>
        <v>55000</v>
      </c>
      <c r="F66" s="61">
        <f t="shared" ref="F66" si="128">J66+N66+R66+V66</f>
        <v>0</v>
      </c>
      <c r="G66" s="61">
        <f t="shared" ref="G66" si="129">K66+O66+S66+W66</f>
        <v>0</v>
      </c>
      <c r="H66" s="61">
        <f t="shared" si="109"/>
        <v>55000</v>
      </c>
      <c r="I66" s="61">
        <v>55000</v>
      </c>
      <c r="J66" s="61">
        <v>0</v>
      </c>
      <c r="K66" s="61">
        <v>0</v>
      </c>
      <c r="L66" s="61">
        <f>M66+N66+O66</f>
        <v>0</v>
      </c>
      <c r="M66" s="61">
        <v>0</v>
      </c>
      <c r="N66" s="61">
        <v>0</v>
      </c>
      <c r="O66" s="61">
        <v>0</v>
      </c>
      <c r="P66" s="61">
        <f t="shared" ref="P66:P70" si="130">Q66+R66+S66</f>
        <v>0</v>
      </c>
      <c r="Q66" s="61">
        <v>0</v>
      </c>
      <c r="R66" s="61">
        <v>0</v>
      </c>
      <c r="S66" s="61">
        <v>0</v>
      </c>
      <c r="T66" s="61">
        <f t="shared" si="122"/>
        <v>0</v>
      </c>
      <c r="U66" s="61">
        <v>0</v>
      </c>
      <c r="V66" s="61">
        <v>0</v>
      </c>
      <c r="W66" s="61">
        <v>0</v>
      </c>
      <c r="X66" s="61">
        <f t="shared" si="123"/>
        <v>55000</v>
      </c>
      <c r="Y66" s="61">
        <v>55000</v>
      </c>
      <c r="Z66" s="61">
        <v>0</v>
      </c>
      <c r="AA66" s="61">
        <v>0</v>
      </c>
      <c r="AB66" s="61"/>
      <c r="AC66" s="61"/>
      <c r="AD66" s="61"/>
      <c r="AE66" s="61"/>
      <c r="AF66" s="60">
        <f t="shared" si="113"/>
        <v>100</v>
      </c>
      <c r="AG66" s="60">
        <f>Y66/E66*100</f>
        <v>100</v>
      </c>
      <c r="AH66" s="60"/>
      <c r="AI66" s="60"/>
    </row>
    <row r="67" spans="1:35" s="23" customFormat="1" ht="37.5" hidden="1" x14ac:dyDescent="0.3">
      <c r="A67" s="54" t="s">
        <v>88</v>
      </c>
      <c r="B67" s="68" t="s">
        <v>149</v>
      </c>
      <c r="C67" s="57"/>
      <c r="D67" s="55">
        <f>SUM(D68:D69)</f>
        <v>37219118</v>
      </c>
      <c r="E67" s="55">
        <f t="shared" ref="E67:AA67" si="131">SUM(E68:E69)</f>
        <v>0</v>
      </c>
      <c r="F67" s="55">
        <f t="shared" si="131"/>
        <v>0</v>
      </c>
      <c r="G67" s="55">
        <f t="shared" si="131"/>
        <v>37219118</v>
      </c>
      <c r="H67" s="55">
        <f t="shared" si="131"/>
        <v>8546556</v>
      </c>
      <c r="I67" s="55">
        <f t="shared" si="131"/>
        <v>0</v>
      </c>
      <c r="J67" s="55">
        <f t="shared" si="131"/>
        <v>0</v>
      </c>
      <c r="K67" s="55">
        <f t="shared" si="131"/>
        <v>8546556</v>
      </c>
      <c r="L67" s="55" t="e">
        <f t="shared" si="131"/>
        <v>#REF!</v>
      </c>
      <c r="M67" s="55" t="e">
        <f t="shared" si="131"/>
        <v>#REF!</v>
      </c>
      <c r="N67" s="55" t="e">
        <f t="shared" si="131"/>
        <v>#REF!</v>
      </c>
      <c r="O67" s="55" t="e">
        <f t="shared" si="131"/>
        <v>#REF!</v>
      </c>
      <c r="P67" s="55" t="e">
        <f t="shared" si="131"/>
        <v>#REF!</v>
      </c>
      <c r="Q67" s="55" t="e">
        <f t="shared" si="131"/>
        <v>#REF!</v>
      </c>
      <c r="R67" s="55" t="e">
        <f t="shared" si="131"/>
        <v>#REF!</v>
      </c>
      <c r="S67" s="55" t="e">
        <f t="shared" si="131"/>
        <v>#REF!</v>
      </c>
      <c r="T67" s="55" t="e">
        <f t="shared" si="131"/>
        <v>#REF!</v>
      </c>
      <c r="U67" s="55" t="e">
        <f t="shared" si="131"/>
        <v>#REF!</v>
      </c>
      <c r="V67" s="55" t="e">
        <f t="shared" si="131"/>
        <v>#REF!</v>
      </c>
      <c r="W67" s="55" t="e">
        <f t="shared" si="131"/>
        <v>#REF!</v>
      </c>
      <c r="X67" s="55">
        <f t="shared" si="131"/>
        <v>99453.94</v>
      </c>
      <c r="Y67" s="55">
        <f t="shared" si="131"/>
        <v>0</v>
      </c>
      <c r="Z67" s="55">
        <f t="shared" si="131"/>
        <v>0</v>
      </c>
      <c r="AA67" s="55">
        <f t="shared" si="131"/>
        <v>99453.94</v>
      </c>
      <c r="AB67" s="55"/>
      <c r="AC67" s="55"/>
      <c r="AD67" s="55"/>
      <c r="AE67" s="55"/>
      <c r="AF67" s="53">
        <f t="shared" si="113"/>
        <v>0.26721197423324217</v>
      </c>
      <c r="AG67" s="53"/>
      <c r="AH67" s="53"/>
      <c r="AI67" s="53">
        <f>AA67/G67*100</f>
        <v>0.26721197423324217</v>
      </c>
    </row>
    <row r="68" spans="1:35" s="23" customFormat="1" ht="42.75" hidden="1" customHeight="1" x14ac:dyDescent="0.3">
      <c r="A68" s="77" t="s">
        <v>238</v>
      </c>
      <c r="B68" s="70" t="s">
        <v>237</v>
      </c>
      <c r="C68" s="59"/>
      <c r="D68" s="61">
        <f>SUM(E68:G68)</f>
        <v>15825159</v>
      </c>
      <c r="E68" s="61">
        <v>0</v>
      </c>
      <c r="F68" s="61">
        <v>0</v>
      </c>
      <c r="G68" s="61">
        <v>15825159</v>
      </c>
      <c r="H68" s="61">
        <f>SUM(I68:K68)</f>
        <v>5631611</v>
      </c>
      <c r="I68" s="61">
        <v>0</v>
      </c>
      <c r="J68" s="61">
        <v>0</v>
      </c>
      <c r="K68" s="61">
        <v>5631611</v>
      </c>
      <c r="L68" s="61" t="e">
        <f>#REF!+#REF!+#REF!+#REF!+#REF!</f>
        <v>#REF!</v>
      </c>
      <c r="M68" s="61" t="e">
        <f>#REF!+#REF!+#REF!+#REF!+#REF!</f>
        <v>#REF!</v>
      </c>
      <c r="N68" s="61" t="e">
        <f>#REF!+#REF!+#REF!+#REF!+#REF!</f>
        <v>#REF!</v>
      </c>
      <c r="O68" s="61" t="e">
        <f>#REF!+#REF!+#REF!+#REF!+#REF!</f>
        <v>#REF!</v>
      </c>
      <c r="P68" s="61" t="e">
        <f>#REF!+#REF!+#REF!+#REF!+#REF!</f>
        <v>#REF!</v>
      </c>
      <c r="Q68" s="61" t="e">
        <f>#REF!+#REF!+#REF!+#REF!+#REF!</f>
        <v>#REF!</v>
      </c>
      <c r="R68" s="61" t="e">
        <f>#REF!+#REF!+#REF!+#REF!+#REF!</f>
        <v>#REF!</v>
      </c>
      <c r="S68" s="61" t="e">
        <f>#REF!+#REF!+#REF!+#REF!+#REF!</f>
        <v>#REF!</v>
      </c>
      <c r="T68" s="61" t="e">
        <f>#REF!+#REF!+#REF!+#REF!+#REF!</f>
        <v>#REF!</v>
      </c>
      <c r="U68" s="61" t="e">
        <f>#REF!+#REF!+#REF!+#REF!+#REF!</f>
        <v>#REF!</v>
      </c>
      <c r="V68" s="61" t="e">
        <f>#REF!+#REF!+#REF!+#REF!+#REF!</f>
        <v>#REF!</v>
      </c>
      <c r="W68" s="61" t="e">
        <f>#REF!+#REF!+#REF!+#REF!+#REF!</f>
        <v>#REF!</v>
      </c>
      <c r="X68" s="61">
        <f>SUM(Y68:AA68)</f>
        <v>0</v>
      </c>
      <c r="Y68" s="61">
        <v>0</v>
      </c>
      <c r="Z68" s="61">
        <v>0</v>
      </c>
      <c r="AA68" s="61">
        <v>0</v>
      </c>
      <c r="AB68" s="61"/>
      <c r="AC68" s="61"/>
      <c r="AD68" s="61"/>
      <c r="AE68" s="61"/>
      <c r="AF68" s="60"/>
      <c r="AG68" s="60"/>
      <c r="AH68" s="60"/>
      <c r="AI68" s="60"/>
    </row>
    <row r="69" spans="1:35" s="23" customFormat="1" ht="30.75" hidden="1" customHeight="1" x14ac:dyDescent="0.3">
      <c r="A69" s="77" t="s">
        <v>243</v>
      </c>
      <c r="B69" s="70" t="s">
        <v>134</v>
      </c>
      <c r="C69" s="59"/>
      <c r="D69" s="61">
        <f>SUM(E69:G69)</f>
        <v>21393959</v>
      </c>
      <c r="E69" s="61">
        <v>0</v>
      </c>
      <c r="F69" s="61">
        <v>0</v>
      </c>
      <c r="G69" s="61">
        <v>21393959</v>
      </c>
      <c r="H69" s="61">
        <f>SUM(I69:K69)</f>
        <v>2914945</v>
      </c>
      <c r="I69" s="61">
        <v>0</v>
      </c>
      <c r="J69" s="61">
        <v>0</v>
      </c>
      <c r="K69" s="61">
        <v>2914945</v>
      </c>
      <c r="L69" s="61" t="e">
        <f>#REF!+#REF!+#REF!+#REF!+#REF!+#REF!+#REF!+#REF!+#REF!+#REF!+#REF!+#REF!</f>
        <v>#REF!</v>
      </c>
      <c r="M69" s="61" t="e">
        <f>#REF!+#REF!+#REF!+#REF!+#REF!+#REF!+#REF!+#REF!+#REF!+#REF!+#REF!+#REF!</f>
        <v>#REF!</v>
      </c>
      <c r="N69" s="61" t="e">
        <f>#REF!+#REF!+#REF!+#REF!+#REF!+#REF!+#REF!+#REF!+#REF!+#REF!+#REF!+#REF!</f>
        <v>#REF!</v>
      </c>
      <c r="O69" s="61" t="e">
        <f>#REF!+#REF!+#REF!+#REF!+#REF!+#REF!+#REF!+#REF!+#REF!+#REF!+#REF!+#REF!</f>
        <v>#REF!</v>
      </c>
      <c r="P69" s="61" t="e">
        <f>#REF!+#REF!+#REF!+#REF!+#REF!+#REF!+#REF!+#REF!+#REF!+#REF!+#REF!+#REF!</f>
        <v>#REF!</v>
      </c>
      <c r="Q69" s="61" t="e">
        <f>#REF!+#REF!+#REF!+#REF!+#REF!+#REF!+#REF!+#REF!+#REF!+#REF!+#REF!+#REF!</f>
        <v>#REF!</v>
      </c>
      <c r="R69" s="61" t="e">
        <f>#REF!+#REF!+#REF!+#REF!+#REF!+#REF!+#REF!+#REF!+#REF!+#REF!+#REF!+#REF!</f>
        <v>#REF!</v>
      </c>
      <c r="S69" s="61" t="e">
        <f>#REF!+#REF!+#REF!+#REF!+#REF!+#REF!+#REF!+#REF!+#REF!+#REF!+#REF!+#REF!</f>
        <v>#REF!</v>
      </c>
      <c r="T69" s="61" t="e">
        <f>#REF!+#REF!+#REF!+#REF!+#REF!+#REF!+#REF!+#REF!+#REF!+#REF!+#REF!+#REF!</f>
        <v>#REF!</v>
      </c>
      <c r="U69" s="61" t="e">
        <f>#REF!+#REF!+#REF!+#REF!+#REF!+#REF!+#REF!+#REF!+#REF!+#REF!+#REF!+#REF!</f>
        <v>#REF!</v>
      </c>
      <c r="V69" s="61" t="e">
        <f>#REF!+#REF!+#REF!+#REF!+#REF!+#REF!+#REF!+#REF!+#REF!+#REF!+#REF!+#REF!</f>
        <v>#REF!</v>
      </c>
      <c r="W69" s="61" t="e">
        <f>#REF!+#REF!+#REF!+#REF!+#REF!+#REF!+#REF!+#REF!+#REF!+#REF!+#REF!+#REF!</f>
        <v>#REF!</v>
      </c>
      <c r="X69" s="61">
        <f>SUM(Y69:AA69)</f>
        <v>99453.94</v>
      </c>
      <c r="Y69" s="61">
        <v>0</v>
      </c>
      <c r="Z69" s="61">
        <v>0</v>
      </c>
      <c r="AA69" s="61">
        <v>99453.94</v>
      </c>
      <c r="AB69" s="61"/>
      <c r="AC69" s="61"/>
      <c r="AD69" s="61"/>
      <c r="AE69" s="61"/>
      <c r="AF69" s="60"/>
      <c r="AG69" s="60"/>
      <c r="AH69" s="60"/>
      <c r="AI69" s="60"/>
    </row>
    <row r="70" spans="1:35" s="23" customFormat="1" ht="75" hidden="1" x14ac:dyDescent="0.3">
      <c r="A70" s="85" t="s">
        <v>192</v>
      </c>
      <c r="B70" s="68" t="s">
        <v>193</v>
      </c>
      <c r="C70" s="59" t="s">
        <v>4</v>
      </c>
      <c r="D70" s="55">
        <f t="shared" ref="D70" si="132">SUM(E70:G70)</f>
        <v>85555887</v>
      </c>
      <c r="E70" s="55">
        <f t="shared" ref="E70" si="133">I70+M70+Q70+U70</f>
        <v>0</v>
      </c>
      <c r="F70" s="55">
        <f t="shared" ref="F70" si="134">J70+N70+R70+V70</f>
        <v>0</v>
      </c>
      <c r="G70" s="55">
        <f t="shared" ref="G70" si="135">K70+O70+S70+W70</f>
        <v>85555887</v>
      </c>
      <c r="H70" s="55">
        <f t="shared" ref="H70" si="136">I70+J70+K70</f>
        <v>20533413</v>
      </c>
      <c r="I70" s="55">
        <v>0</v>
      </c>
      <c r="J70" s="55">
        <v>0</v>
      </c>
      <c r="K70" s="55">
        <v>20533413</v>
      </c>
      <c r="L70" s="55">
        <f t="shared" ref="L70" si="137">M70+N70+O70</f>
        <v>29089002</v>
      </c>
      <c r="M70" s="55"/>
      <c r="N70" s="55"/>
      <c r="O70" s="55">
        <v>29089002</v>
      </c>
      <c r="P70" s="55">
        <f t="shared" si="130"/>
        <v>16255619</v>
      </c>
      <c r="Q70" s="55"/>
      <c r="R70" s="55"/>
      <c r="S70" s="55">
        <v>16255619</v>
      </c>
      <c r="T70" s="55">
        <f t="shared" si="122"/>
        <v>19677853</v>
      </c>
      <c r="U70" s="55"/>
      <c r="V70" s="55"/>
      <c r="W70" s="55">
        <v>19677853</v>
      </c>
      <c r="X70" s="55">
        <f>SUM(Y70:AA70)</f>
        <v>20325696.940000001</v>
      </c>
      <c r="Y70" s="55">
        <v>0</v>
      </c>
      <c r="Z70" s="55">
        <v>0</v>
      </c>
      <c r="AA70" s="55">
        <v>20325696.940000001</v>
      </c>
      <c r="AB70" s="55"/>
      <c r="AC70" s="55"/>
      <c r="AD70" s="55"/>
      <c r="AE70" s="55"/>
      <c r="AF70" s="53"/>
      <c r="AG70" s="60"/>
      <c r="AH70" s="60"/>
      <c r="AI70" s="60"/>
    </row>
    <row r="71" spans="1:35" s="23" customFormat="1" ht="79.5" hidden="1" customHeight="1" x14ac:dyDescent="0.3">
      <c r="A71" s="54" t="s">
        <v>89</v>
      </c>
      <c r="B71" s="68" t="s">
        <v>44</v>
      </c>
      <c r="C71" s="57"/>
      <c r="D71" s="55">
        <f>SUM(D72:D73)</f>
        <v>482000</v>
      </c>
      <c r="E71" s="55">
        <f t="shared" ref="E71:AA71" si="138">SUM(E72:E73)</f>
        <v>482000</v>
      </c>
      <c r="F71" s="55">
        <f t="shared" si="138"/>
        <v>0</v>
      </c>
      <c r="G71" s="55">
        <f t="shared" si="138"/>
        <v>0</v>
      </c>
      <c r="H71" s="55">
        <f t="shared" si="138"/>
        <v>0</v>
      </c>
      <c r="I71" s="55">
        <f t="shared" si="138"/>
        <v>0</v>
      </c>
      <c r="J71" s="55">
        <f t="shared" si="138"/>
        <v>0</v>
      </c>
      <c r="K71" s="55">
        <f t="shared" si="138"/>
        <v>0</v>
      </c>
      <c r="L71" s="55">
        <f t="shared" si="138"/>
        <v>162000</v>
      </c>
      <c r="M71" s="55">
        <f t="shared" si="138"/>
        <v>162000</v>
      </c>
      <c r="N71" s="55">
        <f t="shared" si="138"/>
        <v>0</v>
      </c>
      <c r="O71" s="55">
        <f t="shared" si="138"/>
        <v>0</v>
      </c>
      <c r="P71" s="55">
        <f t="shared" si="138"/>
        <v>320000</v>
      </c>
      <c r="Q71" s="55">
        <f t="shared" si="138"/>
        <v>320000</v>
      </c>
      <c r="R71" s="55">
        <f t="shared" si="138"/>
        <v>0</v>
      </c>
      <c r="S71" s="55">
        <f t="shared" si="138"/>
        <v>0</v>
      </c>
      <c r="T71" s="55">
        <f t="shared" si="138"/>
        <v>0</v>
      </c>
      <c r="U71" s="55">
        <f t="shared" si="138"/>
        <v>0</v>
      </c>
      <c r="V71" s="55">
        <f t="shared" si="138"/>
        <v>0</v>
      </c>
      <c r="W71" s="55">
        <f t="shared" si="138"/>
        <v>0</v>
      </c>
      <c r="X71" s="55">
        <f t="shared" si="138"/>
        <v>0</v>
      </c>
      <c r="Y71" s="55">
        <f t="shared" si="138"/>
        <v>0</v>
      </c>
      <c r="Z71" s="55">
        <f t="shared" si="138"/>
        <v>0</v>
      </c>
      <c r="AA71" s="55">
        <f t="shared" si="138"/>
        <v>0</v>
      </c>
      <c r="AB71" s="55"/>
      <c r="AC71" s="55"/>
      <c r="AD71" s="55"/>
      <c r="AE71" s="55"/>
      <c r="AF71" s="53">
        <f t="shared" si="113"/>
        <v>0</v>
      </c>
      <c r="AG71" s="53">
        <f>Y71/E71*100</f>
        <v>0</v>
      </c>
      <c r="AH71" s="53"/>
      <c r="AI71" s="53"/>
    </row>
    <row r="72" spans="1:35" s="23" customFormat="1" ht="30.75" hidden="1" customHeight="1" x14ac:dyDescent="0.3">
      <c r="A72" s="77" t="s">
        <v>100</v>
      </c>
      <c r="B72" s="66" t="s">
        <v>134</v>
      </c>
      <c r="C72" s="59" t="s">
        <v>4</v>
      </c>
      <c r="D72" s="61">
        <f>SUM(E72:G72)</f>
        <v>320000</v>
      </c>
      <c r="E72" s="61">
        <f t="shared" ref="E72:E73" si="139">I72+M72+Q72+U72</f>
        <v>320000</v>
      </c>
      <c r="F72" s="61">
        <f t="shared" ref="F72:F73" si="140">J72+N72+R72+V72</f>
        <v>0</v>
      </c>
      <c r="G72" s="61">
        <f t="shared" ref="G72:G73" si="141">K72+O72+S72+W72</f>
        <v>0</v>
      </c>
      <c r="H72" s="61">
        <f t="shared" ref="H72:H85" si="142">I72+J72+K72</f>
        <v>0</v>
      </c>
      <c r="I72" s="61">
        <v>0</v>
      </c>
      <c r="J72" s="61">
        <v>0</v>
      </c>
      <c r="K72" s="61">
        <v>0</v>
      </c>
      <c r="L72" s="61">
        <f t="shared" ref="L72:L73" si="143">M72+N72+O72</f>
        <v>0</v>
      </c>
      <c r="M72" s="61">
        <v>0</v>
      </c>
      <c r="N72" s="61"/>
      <c r="O72" s="61"/>
      <c r="P72" s="61">
        <f t="shared" ref="P72:P73" si="144">Q72+R72+S72</f>
        <v>320000</v>
      </c>
      <c r="Q72" s="61">
        <v>320000</v>
      </c>
      <c r="R72" s="61">
        <v>0</v>
      </c>
      <c r="S72" s="61">
        <v>0</v>
      </c>
      <c r="T72" s="61">
        <f t="shared" ref="T72:T73" si="145">U72+V72+W72</f>
        <v>0</v>
      </c>
      <c r="U72" s="61">
        <v>0</v>
      </c>
      <c r="V72" s="61">
        <v>0</v>
      </c>
      <c r="W72" s="61">
        <v>0</v>
      </c>
      <c r="X72" s="61">
        <f>Y72+AA72</f>
        <v>0</v>
      </c>
      <c r="Y72" s="61">
        <v>0</v>
      </c>
      <c r="Z72" s="61">
        <v>0</v>
      </c>
      <c r="AA72" s="61">
        <v>0</v>
      </c>
      <c r="AB72" s="61"/>
      <c r="AC72" s="61"/>
      <c r="AD72" s="61"/>
      <c r="AE72" s="61"/>
      <c r="AF72" s="60">
        <f t="shared" si="113"/>
        <v>0</v>
      </c>
      <c r="AG72" s="60"/>
      <c r="AH72" s="60"/>
      <c r="AI72" s="60"/>
    </row>
    <row r="73" spans="1:35" s="23" customFormat="1" ht="66" hidden="1" customHeight="1" x14ac:dyDescent="0.3">
      <c r="A73" s="77" t="s">
        <v>182</v>
      </c>
      <c r="B73" s="66" t="s">
        <v>177</v>
      </c>
      <c r="C73" s="59" t="s">
        <v>4</v>
      </c>
      <c r="D73" s="61">
        <f>SUM(E73:G73)</f>
        <v>162000</v>
      </c>
      <c r="E73" s="61">
        <f t="shared" si="139"/>
        <v>162000</v>
      </c>
      <c r="F73" s="61">
        <f t="shared" si="140"/>
        <v>0</v>
      </c>
      <c r="G73" s="61">
        <f t="shared" si="141"/>
        <v>0</v>
      </c>
      <c r="H73" s="61">
        <f t="shared" si="142"/>
        <v>0</v>
      </c>
      <c r="I73" s="61">
        <v>0</v>
      </c>
      <c r="J73" s="61">
        <v>0</v>
      </c>
      <c r="K73" s="61">
        <v>0</v>
      </c>
      <c r="L73" s="61">
        <f t="shared" si="143"/>
        <v>162000</v>
      </c>
      <c r="M73" s="61">
        <v>162000</v>
      </c>
      <c r="N73" s="61">
        <v>0</v>
      </c>
      <c r="O73" s="61">
        <v>0</v>
      </c>
      <c r="P73" s="61">
        <f t="shared" si="144"/>
        <v>0</v>
      </c>
      <c r="Q73" s="61">
        <v>0</v>
      </c>
      <c r="R73" s="61">
        <v>0</v>
      </c>
      <c r="S73" s="61">
        <v>0</v>
      </c>
      <c r="T73" s="61">
        <f t="shared" si="145"/>
        <v>0</v>
      </c>
      <c r="U73" s="61">
        <v>0</v>
      </c>
      <c r="V73" s="61">
        <v>0</v>
      </c>
      <c r="W73" s="61">
        <v>0</v>
      </c>
      <c r="X73" s="61">
        <f>Y73+AA73</f>
        <v>0</v>
      </c>
      <c r="Y73" s="61">
        <v>0</v>
      </c>
      <c r="Z73" s="61">
        <v>0</v>
      </c>
      <c r="AA73" s="61">
        <v>0</v>
      </c>
      <c r="AB73" s="61"/>
      <c r="AC73" s="61"/>
      <c r="AD73" s="61"/>
      <c r="AE73" s="61"/>
      <c r="AF73" s="60">
        <f t="shared" si="113"/>
        <v>0</v>
      </c>
      <c r="AG73" s="60">
        <f>Y73/E73*100</f>
        <v>0</v>
      </c>
      <c r="AH73" s="53"/>
      <c r="AI73" s="53"/>
    </row>
    <row r="74" spans="1:35" s="23" customFormat="1" ht="39.75" hidden="1" customHeight="1" x14ac:dyDescent="0.3">
      <c r="A74" s="54" t="s">
        <v>90</v>
      </c>
      <c r="B74" s="68" t="s">
        <v>45</v>
      </c>
      <c r="C74" s="57"/>
      <c r="D74" s="55">
        <f>SUM(D75:D78)</f>
        <v>44849393</v>
      </c>
      <c r="E74" s="55">
        <f t="shared" ref="E74:AA74" si="146">SUM(E75:E78)</f>
        <v>32010390</v>
      </c>
      <c r="F74" s="55">
        <f t="shared" si="146"/>
        <v>0</v>
      </c>
      <c r="G74" s="55">
        <f t="shared" si="146"/>
        <v>12839003</v>
      </c>
      <c r="H74" s="55">
        <f t="shared" si="146"/>
        <v>5439250</v>
      </c>
      <c r="I74" s="55">
        <f t="shared" si="146"/>
        <v>5400000</v>
      </c>
      <c r="J74" s="55">
        <f t="shared" si="146"/>
        <v>0</v>
      </c>
      <c r="K74" s="55">
        <f t="shared" si="146"/>
        <v>39250</v>
      </c>
      <c r="L74" s="55">
        <f t="shared" si="146"/>
        <v>13836519</v>
      </c>
      <c r="M74" s="55">
        <f t="shared" si="146"/>
        <v>10988439</v>
      </c>
      <c r="N74" s="55">
        <f t="shared" si="146"/>
        <v>0</v>
      </c>
      <c r="O74" s="55">
        <f t="shared" si="146"/>
        <v>2848080</v>
      </c>
      <c r="P74" s="55">
        <f t="shared" si="146"/>
        <v>24526648</v>
      </c>
      <c r="Q74" s="55">
        <f t="shared" si="146"/>
        <v>14574975</v>
      </c>
      <c r="R74" s="55">
        <f t="shared" si="146"/>
        <v>0</v>
      </c>
      <c r="S74" s="55">
        <f t="shared" si="146"/>
        <v>9951673</v>
      </c>
      <c r="T74" s="55">
        <f t="shared" si="146"/>
        <v>1046976</v>
      </c>
      <c r="U74" s="55">
        <f t="shared" si="146"/>
        <v>1046976</v>
      </c>
      <c r="V74" s="55">
        <f t="shared" si="146"/>
        <v>0</v>
      </c>
      <c r="W74" s="55">
        <f t="shared" si="146"/>
        <v>0</v>
      </c>
      <c r="X74" s="55">
        <f t="shared" si="146"/>
        <v>364132.02</v>
      </c>
      <c r="Y74" s="55">
        <f t="shared" si="146"/>
        <v>347182.02</v>
      </c>
      <c r="Z74" s="55">
        <f t="shared" si="146"/>
        <v>0</v>
      </c>
      <c r="AA74" s="55">
        <f t="shared" si="146"/>
        <v>16950</v>
      </c>
      <c r="AB74" s="55"/>
      <c r="AC74" s="55"/>
      <c r="AD74" s="55"/>
      <c r="AE74" s="55"/>
      <c r="AF74" s="53">
        <f t="shared" si="113"/>
        <v>0.81189955012323134</v>
      </c>
      <c r="AG74" s="53">
        <f>Y74/E74*100</f>
        <v>1.0845916591456712</v>
      </c>
      <c r="AH74" s="53"/>
      <c r="AI74" s="53">
        <f>AA74/G74*100</f>
        <v>0.13201959684875844</v>
      </c>
    </row>
    <row r="75" spans="1:35" s="23" customFormat="1" ht="44.25" hidden="1" customHeight="1" x14ac:dyDescent="0.3">
      <c r="A75" s="77" t="s">
        <v>91</v>
      </c>
      <c r="B75" s="66" t="s">
        <v>39</v>
      </c>
      <c r="C75" s="59" t="s">
        <v>4</v>
      </c>
      <c r="D75" s="61">
        <f>SUM(E75:G75)</f>
        <v>8663208</v>
      </c>
      <c r="E75" s="61">
        <f t="shared" ref="E75:E78" si="147">I75+M75+Q75+U75</f>
        <v>0</v>
      </c>
      <c r="F75" s="61">
        <f t="shared" ref="F75:F78" si="148">J75+N75+R75+V75</f>
        <v>0</v>
      </c>
      <c r="G75" s="61">
        <f t="shared" ref="G75:G78" si="149">K75+O75+S75+W75</f>
        <v>8663208</v>
      </c>
      <c r="H75" s="61">
        <f t="shared" si="142"/>
        <v>39250</v>
      </c>
      <c r="I75" s="61">
        <v>0</v>
      </c>
      <c r="J75" s="61">
        <v>0</v>
      </c>
      <c r="K75" s="61">
        <v>39250</v>
      </c>
      <c r="L75" s="61">
        <f t="shared" ref="L75:L82" si="150">M75+N75+O75</f>
        <v>1305981</v>
      </c>
      <c r="M75" s="61">
        <v>0</v>
      </c>
      <c r="N75" s="61">
        <v>0</v>
      </c>
      <c r="O75" s="61">
        <v>1305981</v>
      </c>
      <c r="P75" s="61">
        <f t="shared" ref="P75:P82" si="151">Q75+R75+S75</f>
        <v>7317977</v>
      </c>
      <c r="Q75" s="61">
        <v>0</v>
      </c>
      <c r="R75" s="61">
        <v>0</v>
      </c>
      <c r="S75" s="61">
        <v>7317977</v>
      </c>
      <c r="T75" s="61">
        <f t="shared" ref="T75:T78" si="152">U75+V75+W75</f>
        <v>0</v>
      </c>
      <c r="U75" s="61"/>
      <c r="V75" s="61"/>
      <c r="W75" s="61"/>
      <c r="X75" s="61">
        <f>Y75+AA75</f>
        <v>16950</v>
      </c>
      <c r="Y75" s="61">
        <v>0</v>
      </c>
      <c r="Z75" s="61">
        <v>0</v>
      </c>
      <c r="AA75" s="61">
        <v>16950</v>
      </c>
      <c r="AB75" s="61"/>
      <c r="AC75" s="61"/>
      <c r="AD75" s="61"/>
      <c r="AE75" s="61"/>
      <c r="AF75" s="60">
        <f t="shared" si="113"/>
        <v>0.1956550044740932</v>
      </c>
      <c r="AG75" s="60"/>
      <c r="AH75" s="60"/>
      <c r="AI75" s="60">
        <f>AA75/G75*100</f>
        <v>0.1956550044740932</v>
      </c>
    </row>
    <row r="76" spans="1:35" s="23" customFormat="1" ht="112.5" hidden="1" x14ac:dyDescent="0.3">
      <c r="A76" s="77" t="s">
        <v>92</v>
      </c>
      <c r="B76" s="83" t="s">
        <v>178</v>
      </c>
      <c r="C76" s="59" t="s">
        <v>4</v>
      </c>
      <c r="D76" s="61">
        <f t="shared" ref="D76:D78" si="153">SUM(E76:G76)</f>
        <v>9743390</v>
      </c>
      <c r="E76" s="61">
        <f t="shared" si="147"/>
        <v>9743390</v>
      </c>
      <c r="F76" s="61">
        <f t="shared" si="148"/>
        <v>0</v>
      </c>
      <c r="G76" s="61">
        <f t="shared" si="149"/>
        <v>0</v>
      </c>
      <c r="H76" s="61">
        <f t="shared" si="142"/>
        <v>0</v>
      </c>
      <c r="I76" s="61">
        <v>0</v>
      </c>
      <c r="J76" s="61">
        <v>0</v>
      </c>
      <c r="K76" s="61">
        <v>0</v>
      </c>
      <c r="L76" s="61">
        <f t="shared" si="150"/>
        <v>4988439</v>
      </c>
      <c r="M76" s="61">
        <v>4988439</v>
      </c>
      <c r="N76" s="61">
        <v>0</v>
      </c>
      <c r="O76" s="61">
        <v>0</v>
      </c>
      <c r="P76" s="61">
        <f t="shared" si="151"/>
        <v>4574975</v>
      </c>
      <c r="Q76" s="61">
        <v>4574975</v>
      </c>
      <c r="R76" s="61">
        <v>0</v>
      </c>
      <c r="S76" s="61">
        <v>0</v>
      </c>
      <c r="T76" s="61">
        <f t="shared" si="152"/>
        <v>179976</v>
      </c>
      <c r="U76" s="61">
        <v>179976</v>
      </c>
      <c r="V76" s="61">
        <v>0</v>
      </c>
      <c r="W76" s="61">
        <v>0</v>
      </c>
      <c r="X76" s="61">
        <f t="shared" ref="X76:X78" si="154">Y76+AA76</f>
        <v>0</v>
      </c>
      <c r="Y76" s="61">
        <v>0</v>
      </c>
      <c r="Z76" s="61">
        <v>0</v>
      </c>
      <c r="AA76" s="61">
        <v>0</v>
      </c>
      <c r="AB76" s="61"/>
      <c r="AC76" s="61"/>
      <c r="AD76" s="61"/>
      <c r="AE76" s="61"/>
      <c r="AF76" s="60">
        <f t="shared" si="113"/>
        <v>0</v>
      </c>
      <c r="AG76" s="60">
        <f>Y76/E76*100</f>
        <v>0</v>
      </c>
      <c r="AH76" s="60"/>
      <c r="AI76" s="60"/>
    </row>
    <row r="77" spans="1:35" s="23" customFormat="1" ht="93.75" hidden="1" x14ac:dyDescent="0.3">
      <c r="A77" s="77" t="s">
        <v>240</v>
      </c>
      <c r="B77" s="83" t="s">
        <v>239</v>
      </c>
      <c r="C77" s="59" t="s">
        <v>4</v>
      </c>
      <c r="D77" s="61">
        <f t="shared" si="153"/>
        <v>22267000</v>
      </c>
      <c r="E77" s="61">
        <f t="shared" si="147"/>
        <v>22267000</v>
      </c>
      <c r="F77" s="61">
        <f t="shared" si="148"/>
        <v>0</v>
      </c>
      <c r="G77" s="61">
        <f t="shared" si="149"/>
        <v>0</v>
      </c>
      <c r="H77" s="61">
        <f t="shared" si="142"/>
        <v>5400000</v>
      </c>
      <c r="I77" s="61">
        <v>5400000</v>
      </c>
      <c r="J77" s="61">
        <v>0</v>
      </c>
      <c r="K77" s="61">
        <v>0</v>
      </c>
      <c r="L77" s="61">
        <f t="shared" si="150"/>
        <v>6000000</v>
      </c>
      <c r="M77" s="61">
        <v>6000000</v>
      </c>
      <c r="N77" s="61">
        <v>0</v>
      </c>
      <c r="O77" s="61">
        <v>0</v>
      </c>
      <c r="P77" s="61">
        <f t="shared" si="151"/>
        <v>10000000</v>
      </c>
      <c r="Q77" s="61">
        <v>10000000</v>
      </c>
      <c r="R77" s="61">
        <v>0</v>
      </c>
      <c r="S77" s="61">
        <v>0</v>
      </c>
      <c r="T77" s="61">
        <f t="shared" si="152"/>
        <v>867000</v>
      </c>
      <c r="U77" s="61">
        <v>867000</v>
      </c>
      <c r="V77" s="61">
        <v>0</v>
      </c>
      <c r="W77" s="61">
        <v>0</v>
      </c>
      <c r="X77" s="61">
        <f t="shared" si="154"/>
        <v>347182.02</v>
      </c>
      <c r="Y77" s="61">
        <v>347182.02</v>
      </c>
      <c r="Z77" s="61">
        <v>0</v>
      </c>
      <c r="AA77" s="61">
        <v>0</v>
      </c>
      <c r="AB77" s="61"/>
      <c r="AC77" s="61"/>
      <c r="AD77" s="61"/>
      <c r="AE77" s="61"/>
      <c r="AF77" s="60"/>
      <c r="AG77" s="60"/>
      <c r="AH77" s="60"/>
      <c r="AI77" s="60"/>
    </row>
    <row r="78" spans="1:35" s="23" customFormat="1" ht="64.5" hidden="1" customHeight="1" x14ac:dyDescent="0.3">
      <c r="A78" s="77" t="s">
        <v>189</v>
      </c>
      <c r="B78" s="66" t="s">
        <v>131</v>
      </c>
      <c r="C78" s="59" t="s">
        <v>4</v>
      </c>
      <c r="D78" s="61">
        <f t="shared" si="153"/>
        <v>4175795</v>
      </c>
      <c r="E78" s="61">
        <f t="shared" si="147"/>
        <v>0</v>
      </c>
      <c r="F78" s="61">
        <f t="shared" si="148"/>
        <v>0</v>
      </c>
      <c r="G78" s="61">
        <f t="shared" si="149"/>
        <v>4175795</v>
      </c>
      <c r="H78" s="61">
        <f t="shared" si="142"/>
        <v>0</v>
      </c>
      <c r="I78" s="61">
        <v>0</v>
      </c>
      <c r="J78" s="61">
        <v>0</v>
      </c>
      <c r="K78" s="61">
        <v>0</v>
      </c>
      <c r="L78" s="61">
        <f t="shared" si="150"/>
        <v>1542099</v>
      </c>
      <c r="M78" s="61">
        <v>0</v>
      </c>
      <c r="N78" s="61">
        <v>0</v>
      </c>
      <c r="O78" s="61">
        <v>1542099</v>
      </c>
      <c r="P78" s="61">
        <f t="shared" si="151"/>
        <v>2633696</v>
      </c>
      <c r="Q78" s="61">
        <v>0</v>
      </c>
      <c r="R78" s="61">
        <v>0</v>
      </c>
      <c r="S78" s="61">
        <v>2633696</v>
      </c>
      <c r="T78" s="61">
        <f t="shared" si="152"/>
        <v>0</v>
      </c>
      <c r="U78" s="61">
        <v>0</v>
      </c>
      <c r="V78" s="61">
        <v>0</v>
      </c>
      <c r="W78" s="61">
        <v>0</v>
      </c>
      <c r="X78" s="61">
        <f t="shared" si="154"/>
        <v>0</v>
      </c>
      <c r="Y78" s="61">
        <v>0</v>
      </c>
      <c r="Z78" s="61">
        <v>0</v>
      </c>
      <c r="AA78" s="61">
        <v>0</v>
      </c>
      <c r="AB78" s="61"/>
      <c r="AC78" s="61"/>
      <c r="AD78" s="61"/>
      <c r="AE78" s="61"/>
      <c r="AF78" s="60">
        <f t="shared" ref="AF78:AF85" si="155">X78/D78*100</f>
        <v>0</v>
      </c>
      <c r="AG78" s="60"/>
      <c r="AH78" s="60"/>
      <c r="AI78" s="60">
        <f t="shared" ref="AI78:AI85" si="156">AA78/G78*100</f>
        <v>0</v>
      </c>
    </row>
    <row r="79" spans="1:35" s="23" customFormat="1" ht="37.5" hidden="1" x14ac:dyDescent="0.3">
      <c r="A79" s="54" t="s">
        <v>93</v>
      </c>
      <c r="B79" s="68" t="s">
        <v>46</v>
      </c>
      <c r="C79" s="57"/>
      <c r="D79" s="55">
        <f>D80+D81+D82</f>
        <v>48028600</v>
      </c>
      <c r="E79" s="55">
        <f t="shared" ref="E79:AA79" si="157">E80+E81+E82</f>
        <v>1824800</v>
      </c>
      <c r="F79" s="55">
        <f t="shared" si="157"/>
        <v>0</v>
      </c>
      <c r="G79" s="55">
        <f t="shared" si="157"/>
        <v>46203800</v>
      </c>
      <c r="H79" s="55">
        <f t="shared" si="157"/>
        <v>9180235</v>
      </c>
      <c r="I79" s="55">
        <f t="shared" si="157"/>
        <v>155910</v>
      </c>
      <c r="J79" s="55">
        <f t="shared" si="157"/>
        <v>0</v>
      </c>
      <c r="K79" s="55">
        <f t="shared" si="157"/>
        <v>9024325</v>
      </c>
      <c r="L79" s="55">
        <f t="shared" si="157"/>
        <v>14457190</v>
      </c>
      <c r="M79" s="55">
        <f t="shared" si="157"/>
        <v>677690</v>
      </c>
      <c r="N79" s="55">
        <f t="shared" si="157"/>
        <v>0</v>
      </c>
      <c r="O79" s="55">
        <f t="shared" si="157"/>
        <v>13779500</v>
      </c>
      <c r="P79" s="55">
        <f t="shared" si="157"/>
        <v>12457450</v>
      </c>
      <c r="Q79" s="55">
        <f t="shared" si="157"/>
        <v>658000</v>
      </c>
      <c r="R79" s="55">
        <f t="shared" si="157"/>
        <v>0</v>
      </c>
      <c r="S79" s="55">
        <f t="shared" si="157"/>
        <v>11799450</v>
      </c>
      <c r="T79" s="55">
        <f t="shared" si="157"/>
        <v>11933725</v>
      </c>
      <c r="U79" s="55">
        <f t="shared" si="157"/>
        <v>333200</v>
      </c>
      <c r="V79" s="55">
        <f t="shared" si="157"/>
        <v>0</v>
      </c>
      <c r="W79" s="55">
        <f t="shared" si="157"/>
        <v>11600525</v>
      </c>
      <c r="X79" s="55">
        <f t="shared" si="157"/>
        <v>7102939.370000001</v>
      </c>
      <c r="Y79" s="55">
        <f t="shared" si="157"/>
        <v>150047.78</v>
      </c>
      <c r="Z79" s="55">
        <f t="shared" si="157"/>
        <v>0</v>
      </c>
      <c r="AA79" s="55">
        <f t="shared" si="157"/>
        <v>6952891.5900000008</v>
      </c>
      <c r="AB79" s="55"/>
      <c r="AC79" s="55"/>
      <c r="AD79" s="55"/>
      <c r="AE79" s="55"/>
      <c r="AF79" s="53">
        <f t="shared" si="155"/>
        <v>14.78897858775813</v>
      </c>
      <c r="AG79" s="53">
        <f>Y79/E79*100</f>
        <v>8.2226972818939057</v>
      </c>
      <c r="AH79" s="53"/>
      <c r="AI79" s="53">
        <f t="shared" si="156"/>
        <v>15.048311156225246</v>
      </c>
    </row>
    <row r="80" spans="1:35" s="23" customFormat="1" ht="53.25" hidden="1" customHeight="1" x14ac:dyDescent="0.3">
      <c r="A80" s="77" t="s">
        <v>94</v>
      </c>
      <c r="B80" s="66" t="s">
        <v>34</v>
      </c>
      <c r="C80" s="59" t="s">
        <v>4</v>
      </c>
      <c r="D80" s="61">
        <f>SUM(E80:G80)</f>
        <v>35991300</v>
      </c>
      <c r="E80" s="61">
        <f t="shared" ref="E80:E81" si="158">I80+M80+Q80+U80</f>
        <v>0</v>
      </c>
      <c r="F80" s="61">
        <f t="shared" ref="F80:F81" si="159">J80+N80+R80+V80</f>
        <v>0</v>
      </c>
      <c r="G80" s="61">
        <f t="shared" ref="G80:G81" si="160">K80+O80+S80+W80</f>
        <v>35991300</v>
      </c>
      <c r="H80" s="61">
        <f t="shared" si="142"/>
        <v>6997550</v>
      </c>
      <c r="I80" s="61">
        <v>0</v>
      </c>
      <c r="J80" s="61">
        <v>0</v>
      </c>
      <c r="K80" s="61">
        <v>6997550</v>
      </c>
      <c r="L80" s="61">
        <f t="shared" si="150"/>
        <v>9849650</v>
      </c>
      <c r="M80" s="61">
        <v>0</v>
      </c>
      <c r="N80" s="61">
        <v>0</v>
      </c>
      <c r="O80" s="61">
        <v>9849650</v>
      </c>
      <c r="P80" s="61">
        <f t="shared" si="151"/>
        <v>8411750</v>
      </c>
      <c r="Q80" s="61">
        <v>0</v>
      </c>
      <c r="R80" s="61">
        <v>0</v>
      </c>
      <c r="S80" s="61">
        <v>8411750</v>
      </c>
      <c r="T80" s="61">
        <f t="shared" ref="T80:T82" si="161">U80+V80+W80</f>
        <v>10732350</v>
      </c>
      <c r="U80" s="61">
        <v>0</v>
      </c>
      <c r="V80" s="61">
        <v>0</v>
      </c>
      <c r="W80" s="61">
        <v>10732350</v>
      </c>
      <c r="X80" s="61">
        <f>Y80+AA80</f>
        <v>5605231.4800000004</v>
      </c>
      <c r="Y80" s="61">
        <v>0</v>
      </c>
      <c r="Z80" s="61">
        <v>0</v>
      </c>
      <c r="AA80" s="61">
        <v>5605231.4800000004</v>
      </c>
      <c r="AB80" s="61"/>
      <c r="AC80" s="61"/>
      <c r="AD80" s="61"/>
      <c r="AE80" s="61"/>
      <c r="AF80" s="60">
        <f t="shared" si="155"/>
        <v>15.57385112513302</v>
      </c>
      <c r="AG80" s="60"/>
      <c r="AH80" s="60"/>
      <c r="AI80" s="60">
        <f t="shared" si="156"/>
        <v>15.57385112513302</v>
      </c>
    </row>
    <row r="81" spans="1:35" s="23" customFormat="1" ht="45" hidden="1" customHeight="1" x14ac:dyDescent="0.3">
      <c r="A81" s="77" t="s">
        <v>95</v>
      </c>
      <c r="B81" s="66" t="s">
        <v>47</v>
      </c>
      <c r="C81" s="59" t="s">
        <v>4</v>
      </c>
      <c r="D81" s="61">
        <f t="shared" ref="D81:D82" si="162">H81+L81+P81+T81</f>
        <v>11244300</v>
      </c>
      <c r="E81" s="61">
        <f t="shared" si="158"/>
        <v>1824800</v>
      </c>
      <c r="F81" s="61">
        <f t="shared" si="159"/>
        <v>0</v>
      </c>
      <c r="G81" s="61">
        <f t="shared" si="160"/>
        <v>9419500</v>
      </c>
      <c r="H81" s="61">
        <f t="shared" si="142"/>
        <v>1687660</v>
      </c>
      <c r="I81" s="61">
        <v>155910</v>
      </c>
      <c r="J81" s="61">
        <v>0</v>
      </c>
      <c r="K81" s="61">
        <v>1531750</v>
      </c>
      <c r="L81" s="61">
        <f t="shared" si="150"/>
        <v>4500540</v>
      </c>
      <c r="M81" s="61">
        <v>677690</v>
      </c>
      <c r="N81" s="61">
        <v>0</v>
      </c>
      <c r="O81" s="61">
        <v>3822850</v>
      </c>
      <c r="P81" s="61">
        <f t="shared" si="151"/>
        <v>4025700</v>
      </c>
      <c r="Q81" s="61">
        <v>658000</v>
      </c>
      <c r="R81" s="61">
        <v>0</v>
      </c>
      <c r="S81" s="61">
        <v>3367700</v>
      </c>
      <c r="T81" s="61">
        <f t="shared" si="161"/>
        <v>1030400</v>
      </c>
      <c r="U81" s="61">
        <v>333200</v>
      </c>
      <c r="V81" s="61">
        <v>0</v>
      </c>
      <c r="W81" s="61">
        <v>697200</v>
      </c>
      <c r="X81" s="61">
        <f t="shared" ref="X81:X82" si="163">Y81+AA81</f>
        <v>1497707.8900000001</v>
      </c>
      <c r="Y81" s="61">
        <v>150047.78</v>
      </c>
      <c r="Z81" s="61">
        <v>0</v>
      </c>
      <c r="AA81" s="61">
        <v>1347660.11</v>
      </c>
      <c r="AB81" s="61"/>
      <c r="AC81" s="61"/>
      <c r="AD81" s="61"/>
      <c r="AE81" s="61"/>
      <c r="AF81" s="60">
        <f t="shared" si="155"/>
        <v>13.31970767411044</v>
      </c>
      <c r="AG81" s="60">
        <f>Y81/E81*100</f>
        <v>8.2226972818939057</v>
      </c>
      <c r="AH81" s="60"/>
      <c r="AI81" s="60">
        <f t="shared" si="156"/>
        <v>14.307129996284305</v>
      </c>
    </row>
    <row r="82" spans="1:35" s="23" customFormat="1" ht="30" hidden="1" customHeight="1" x14ac:dyDescent="0.3">
      <c r="A82" s="77" t="s">
        <v>96</v>
      </c>
      <c r="B82" s="66" t="s">
        <v>134</v>
      </c>
      <c r="C82" s="59" t="s">
        <v>4</v>
      </c>
      <c r="D82" s="61">
        <f t="shared" si="162"/>
        <v>793000</v>
      </c>
      <c r="E82" s="61">
        <f t="shared" ref="E82" si="164">I82+M82+Q82+U82</f>
        <v>0</v>
      </c>
      <c r="F82" s="61">
        <f t="shared" ref="F82" si="165">J82+N82+R82+V82</f>
        <v>0</v>
      </c>
      <c r="G82" s="61">
        <f t="shared" ref="G82" si="166">K82+O82+S82+W82</f>
        <v>793000</v>
      </c>
      <c r="H82" s="61">
        <f t="shared" si="142"/>
        <v>495025</v>
      </c>
      <c r="I82" s="61">
        <v>0</v>
      </c>
      <c r="J82" s="61">
        <v>0</v>
      </c>
      <c r="K82" s="61">
        <v>495025</v>
      </c>
      <c r="L82" s="61">
        <f t="shared" si="150"/>
        <v>107000</v>
      </c>
      <c r="M82" s="61">
        <v>0</v>
      </c>
      <c r="N82" s="61">
        <v>0</v>
      </c>
      <c r="O82" s="61">
        <v>107000</v>
      </c>
      <c r="P82" s="61">
        <f t="shared" si="151"/>
        <v>20000</v>
      </c>
      <c r="Q82" s="61">
        <v>0</v>
      </c>
      <c r="R82" s="61">
        <v>0</v>
      </c>
      <c r="S82" s="61">
        <v>20000</v>
      </c>
      <c r="T82" s="61">
        <f t="shared" si="161"/>
        <v>170975</v>
      </c>
      <c r="U82" s="61">
        <v>0</v>
      </c>
      <c r="V82" s="61">
        <v>0</v>
      </c>
      <c r="W82" s="61">
        <v>170975</v>
      </c>
      <c r="X82" s="61">
        <f t="shared" si="163"/>
        <v>0</v>
      </c>
      <c r="Y82" s="61">
        <v>0</v>
      </c>
      <c r="Z82" s="61">
        <v>0</v>
      </c>
      <c r="AA82" s="61">
        <v>0</v>
      </c>
      <c r="AB82" s="61"/>
      <c r="AC82" s="61"/>
      <c r="AD82" s="61"/>
      <c r="AE82" s="61"/>
      <c r="AF82" s="60">
        <f t="shared" si="155"/>
        <v>0</v>
      </c>
      <c r="AG82" s="60"/>
      <c r="AH82" s="60"/>
      <c r="AI82" s="60">
        <f t="shared" si="156"/>
        <v>0</v>
      </c>
    </row>
    <row r="83" spans="1:35" s="23" customFormat="1" ht="56.25" hidden="1" x14ac:dyDescent="0.3">
      <c r="A83" s="54" t="s">
        <v>97</v>
      </c>
      <c r="B83" s="68" t="s">
        <v>48</v>
      </c>
      <c r="C83" s="57"/>
      <c r="D83" s="55">
        <f>D84+D85</f>
        <v>115732776</v>
      </c>
      <c r="E83" s="55">
        <f t="shared" ref="E83:AA83" si="167">E84+E85</f>
        <v>0</v>
      </c>
      <c r="F83" s="55">
        <f t="shared" si="167"/>
        <v>0</v>
      </c>
      <c r="G83" s="55">
        <f t="shared" si="167"/>
        <v>115732776</v>
      </c>
      <c r="H83" s="55">
        <f t="shared" si="167"/>
        <v>34422605</v>
      </c>
      <c r="I83" s="55">
        <f t="shared" si="167"/>
        <v>0</v>
      </c>
      <c r="J83" s="55">
        <f t="shared" si="167"/>
        <v>0</v>
      </c>
      <c r="K83" s="55">
        <f t="shared" si="167"/>
        <v>34422605</v>
      </c>
      <c r="L83" s="55">
        <f t="shared" si="167"/>
        <v>30638849</v>
      </c>
      <c r="M83" s="55">
        <f t="shared" si="167"/>
        <v>0</v>
      </c>
      <c r="N83" s="55">
        <f t="shared" si="167"/>
        <v>0</v>
      </c>
      <c r="O83" s="55">
        <f t="shared" si="167"/>
        <v>30638849</v>
      </c>
      <c r="P83" s="55">
        <f t="shared" si="167"/>
        <v>25695522</v>
      </c>
      <c r="Q83" s="55">
        <f t="shared" si="167"/>
        <v>0</v>
      </c>
      <c r="R83" s="55">
        <f t="shared" si="167"/>
        <v>0</v>
      </c>
      <c r="S83" s="55">
        <f t="shared" si="167"/>
        <v>25695522</v>
      </c>
      <c r="T83" s="55">
        <f t="shared" si="167"/>
        <v>27081700</v>
      </c>
      <c r="U83" s="55">
        <f t="shared" si="167"/>
        <v>0</v>
      </c>
      <c r="V83" s="55">
        <f t="shared" si="167"/>
        <v>0</v>
      </c>
      <c r="W83" s="55">
        <f t="shared" si="167"/>
        <v>27081700</v>
      </c>
      <c r="X83" s="55">
        <f t="shared" si="167"/>
        <v>30663755.490000002</v>
      </c>
      <c r="Y83" s="55">
        <f t="shared" si="167"/>
        <v>0</v>
      </c>
      <c r="Z83" s="55">
        <f t="shared" si="167"/>
        <v>0</v>
      </c>
      <c r="AA83" s="55">
        <f t="shared" si="167"/>
        <v>30663755.490000002</v>
      </c>
      <c r="AB83" s="55"/>
      <c r="AC83" s="55"/>
      <c r="AD83" s="55"/>
      <c r="AE83" s="55"/>
      <c r="AF83" s="53">
        <f t="shared" si="155"/>
        <v>26.495308027520224</v>
      </c>
      <c r="AG83" s="53"/>
      <c r="AH83" s="53"/>
      <c r="AI83" s="53">
        <f t="shared" si="156"/>
        <v>26.495308027520224</v>
      </c>
    </row>
    <row r="84" spans="1:35" s="23" customFormat="1" ht="56.25" hidden="1" x14ac:dyDescent="0.3">
      <c r="A84" s="77" t="s">
        <v>98</v>
      </c>
      <c r="B84" s="66" t="s">
        <v>150</v>
      </c>
      <c r="C84" s="59" t="s">
        <v>4</v>
      </c>
      <c r="D84" s="61">
        <f>SUM(E84:G84)</f>
        <v>52439900</v>
      </c>
      <c r="E84" s="61">
        <f t="shared" ref="E84:E85" si="168">I84+M84+Q84+U84</f>
        <v>0</v>
      </c>
      <c r="F84" s="61">
        <f t="shared" ref="F84:F85" si="169">J84+N84+R84+V84</f>
        <v>0</v>
      </c>
      <c r="G84" s="61">
        <v>52439900</v>
      </c>
      <c r="H84" s="61">
        <f t="shared" si="142"/>
        <v>15819505</v>
      </c>
      <c r="I84" s="61">
        <v>0</v>
      </c>
      <c r="J84" s="61">
        <v>0</v>
      </c>
      <c r="K84" s="61">
        <v>15819505</v>
      </c>
      <c r="L84" s="61">
        <f t="shared" ref="L84:L85" si="170">M84+N84+O84</f>
        <v>13490949</v>
      </c>
      <c r="M84" s="61">
        <v>0</v>
      </c>
      <c r="N84" s="61">
        <v>0</v>
      </c>
      <c r="O84" s="61">
        <v>13490949</v>
      </c>
      <c r="P84" s="61">
        <f t="shared" ref="P84:P85" si="171">Q84+R84+S84</f>
        <v>8973946</v>
      </c>
      <c r="Q84" s="61">
        <v>0</v>
      </c>
      <c r="R84" s="61">
        <v>0</v>
      </c>
      <c r="S84" s="61">
        <v>8973946</v>
      </c>
      <c r="T84" s="61">
        <f t="shared" ref="T84:T85" si="172">U84+V84+W84</f>
        <v>16261400</v>
      </c>
      <c r="U84" s="61">
        <v>0</v>
      </c>
      <c r="V84" s="61">
        <v>0</v>
      </c>
      <c r="W84" s="61">
        <v>16261400</v>
      </c>
      <c r="X84" s="61">
        <f>Y84+AA84</f>
        <v>15046023.210000001</v>
      </c>
      <c r="Y84" s="61">
        <v>0</v>
      </c>
      <c r="Z84" s="61">
        <v>0</v>
      </c>
      <c r="AA84" s="61">
        <v>15046023.210000001</v>
      </c>
      <c r="AB84" s="61"/>
      <c r="AC84" s="61"/>
      <c r="AD84" s="61"/>
      <c r="AE84" s="61"/>
      <c r="AF84" s="60">
        <f t="shared" si="155"/>
        <v>28.691937265326594</v>
      </c>
      <c r="AG84" s="60"/>
      <c r="AH84" s="60"/>
      <c r="AI84" s="60">
        <f t="shared" si="156"/>
        <v>28.691937265326594</v>
      </c>
    </row>
    <row r="85" spans="1:35" s="23" customFormat="1" ht="55.5" hidden="1" customHeight="1" x14ac:dyDescent="0.3">
      <c r="A85" s="77" t="s">
        <v>190</v>
      </c>
      <c r="B85" s="66" t="s">
        <v>191</v>
      </c>
      <c r="C85" s="59" t="s">
        <v>4</v>
      </c>
      <c r="D85" s="61">
        <f>SUM(E85:G85)</f>
        <v>63292876</v>
      </c>
      <c r="E85" s="61">
        <f t="shared" si="168"/>
        <v>0</v>
      </c>
      <c r="F85" s="61">
        <f t="shared" si="169"/>
        <v>0</v>
      </c>
      <c r="G85" s="61">
        <v>63292876</v>
      </c>
      <c r="H85" s="61">
        <f t="shared" si="142"/>
        <v>18603100</v>
      </c>
      <c r="I85" s="61">
        <v>0</v>
      </c>
      <c r="J85" s="61">
        <v>0</v>
      </c>
      <c r="K85" s="61">
        <v>18603100</v>
      </c>
      <c r="L85" s="61">
        <f t="shared" si="170"/>
        <v>17147900</v>
      </c>
      <c r="M85" s="61">
        <v>0</v>
      </c>
      <c r="N85" s="61">
        <v>0</v>
      </c>
      <c r="O85" s="61">
        <v>17147900</v>
      </c>
      <c r="P85" s="61">
        <f t="shared" si="171"/>
        <v>16721576</v>
      </c>
      <c r="Q85" s="61">
        <v>0</v>
      </c>
      <c r="R85" s="61">
        <v>0</v>
      </c>
      <c r="S85" s="61">
        <v>16721576</v>
      </c>
      <c r="T85" s="61">
        <f t="shared" si="172"/>
        <v>10820300</v>
      </c>
      <c r="U85" s="61">
        <v>0</v>
      </c>
      <c r="V85" s="61">
        <v>0</v>
      </c>
      <c r="W85" s="61">
        <v>10820300</v>
      </c>
      <c r="X85" s="61">
        <f>Y85+AA85</f>
        <v>15617732.279999999</v>
      </c>
      <c r="Y85" s="61">
        <v>0</v>
      </c>
      <c r="Z85" s="61">
        <v>0</v>
      </c>
      <c r="AA85" s="61">
        <v>15617732.279999999</v>
      </c>
      <c r="AB85" s="61"/>
      <c r="AC85" s="61"/>
      <c r="AD85" s="61"/>
      <c r="AE85" s="61"/>
      <c r="AF85" s="60">
        <f t="shared" si="155"/>
        <v>24.67533989133311</v>
      </c>
      <c r="AG85" s="60"/>
      <c r="AH85" s="60"/>
      <c r="AI85" s="60">
        <f t="shared" si="156"/>
        <v>24.67533989133311</v>
      </c>
    </row>
    <row r="86" spans="1:35" s="1" customFormat="1" ht="26.25" hidden="1" customHeight="1" x14ac:dyDescent="0.3">
      <c r="A86" s="95" t="s">
        <v>22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</row>
    <row r="87" spans="1:35" s="1" customFormat="1" ht="44.25" hidden="1" customHeight="1" x14ac:dyDescent="0.3">
      <c r="A87" s="54" t="s">
        <v>30</v>
      </c>
      <c r="B87" s="99" t="s">
        <v>23</v>
      </c>
      <c r="C87" s="99"/>
      <c r="D87" s="62">
        <f t="shared" ref="D87:AA87" si="173">D88+D93+D105</f>
        <v>265157608</v>
      </c>
      <c r="E87" s="62">
        <f t="shared" si="173"/>
        <v>93319700</v>
      </c>
      <c r="F87" s="62">
        <f t="shared" si="173"/>
        <v>3364700</v>
      </c>
      <c r="G87" s="62">
        <f t="shared" si="173"/>
        <v>168473208</v>
      </c>
      <c r="H87" s="62">
        <f t="shared" si="173"/>
        <v>58210568</v>
      </c>
      <c r="I87" s="62">
        <f t="shared" si="173"/>
        <v>0</v>
      </c>
      <c r="J87" s="62">
        <f t="shared" si="173"/>
        <v>0</v>
      </c>
      <c r="K87" s="62">
        <f t="shared" si="173"/>
        <v>58210568</v>
      </c>
      <c r="L87" s="62">
        <f t="shared" si="173"/>
        <v>39763573</v>
      </c>
      <c r="M87" s="62">
        <f t="shared" si="173"/>
        <v>11513100</v>
      </c>
      <c r="N87" s="62">
        <f t="shared" si="173"/>
        <v>0</v>
      </c>
      <c r="O87" s="62">
        <f t="shared" si="173"/>
        <v>28250473</v>
      </c>
      <c r="P87" s="62">
        <f t="shared" si="173"/>
        <v>97763978</v>
      </c>
      <c r="Q87" s="62">
        <f t="shared" si="173"/>
        <v>59616900</v>
      </c>
      <c r="R87" s="62">
        <f t="shared" si="173"/>
        <v>2175600</v>
      </c>
      <c r="S87" s="62">
        <f t="shared" si="173"/>
        <v>35971478</v>
      </c>
      <c r="T87" s="62">
        <f t="shared" si="173"/>
        <v>69529489</v>
      </c>
      <c r="U87" s="62">
        <f t="shared" si="173"/>
        <v>22189700</v>
      </c>
      <c r="V87" s="62">
        <f t="shared" si="173"/>
        <v>1189100</v>
      </c>
      <c r="W87" s="62">
        <f t="shared" si="173"/>
        <v>46150689</v>
      </c>
      <c r="X87" s="62">
        <f t="shared" si="173"/>
        <v>26203421.09</v>
      </c>
      <c r="Y87" s="62">
        <f t="shared" si="173"/>
        <v>0</v>
      </c>
      <c r="Z87" s="62">
        <f t="shared" si="173"/>
        <v>0</v>
      </c>
      <c r="AA87" s="62">
        <f t="shared" si="173"/>
        <v>26203421.09</v>
      </c>
      <c r="AB87" s="62"/>
      <c r="AC87" s="62"/>
      <c r="AD87" s="62"/>
      <c r="AE87" s="62"/>
      <c r="AF87" s="53">
        <f>X87/D87*100</f>
        <v>9.8822060161290946</v>
      </c>
      <c r="AG87" s="53">
        <f>Y87/E87*100</f>
        <v>0</v>
      </c>
      <c r="AH87" s="53">
        <f>Z87/F87*100</f>
        <v>0</v>
      </c>
      <c r="AI87" s="53">
        <f>AA87/G87*100</f>
        <v>15.553464791861742</v>
      </c>
    </row>
    <row r="88" spans="1:35" s="1" customFormat="1" ht="51.75" hidden="1" customHeight="1" x14ac:dyDescent="0.3">
      <c r="A88" s="54" t="s">
        <v>14</v>
      </c>
      <c r="B88" s="82" t="s">
        <v>49</v>
      </c>
      <c r="C88" s="82"/>
      <c r="D88" s="62">
        <f t="shared" ref="D88:AA88" si="174">SUM(D89:D92)</f>
        <v>132910919</v>
      </c>
      <c r="E88" s="62">
        <f t="shared" si="174"/>
        <v>9344600</v>
      </c>
      <c r="F88" s="62">
        <f t="shared" si="174"/>
        <v>0</v>
      </c>
      <c r="G88" s="62">
        <f t="shared" si="174"/>
        <v>123566319</v>
      </c>
      <c r="H88" s="62">
        <f t="shared" si="174"/>
        <v>35654683</v>
      </c>
      <c r="I88" s="62">
        <f t="shared" si="174"/>
        <v>0</v>
      </c>
      <c r="J88" s="62">
        <f t="shared" si="174"/>
        <v>0</v>
      </c>
      <c r="K88" s="62">
        <f t="shared" si="174"/>
        <v>35654683</v>
      </c>
      <c r="L88" s="62">
        <f t="shared" si="174"/>
        <v>26013701</v>
      </c>
      <c r="M88" s="62">
        <f t="shared" si="174"/>
        <v>0</v>
      </c>
      <c r="N88" s="62">
        <f t="shared" si="174"/>
        <v>0</v>
      </c>
      <c r="O88" s="62">
        <f t="shared" si="174"/>
        <v>26013701</v>
      </c>
      <c r="P88" s="62">
        <f t="shared" si="174"/>
        <v>26376488</v>
      </c>
      <c r="Q88" s="62">
        <f t="shared" si="174"/>
        <v>0</v>
      </c>
      <c r="R88" s="62">
        <f t="shared" si="174"/>
        <v>0</v>
      </c>
      <c r="S88" s="62">
        <f t="shared" si="174"/>
        <v>26376488</v>
      </c>
      <c r="T88" s="62">
        <f t="shared" si="174"/>
        <v>44976047</v>
      </c>
      <c r="U88" s="62">
        <f t="shared" si="174"/>
        <v>9344600</v>
      </c>
      <c r="V88" s="62">
        <f t="shared" si="174"/>
        <v>0</v>
      </c>
      <c r="W88" s="62">
        <f t="shared" si="174"/>
        <v>35631447</v>
      </c>
      <c r="X88" s="62">
        <f t="shared" si="174"/>
        <v>26203421.09</v>
      </c>
      <c r="Y88" s="62">
        <f t="shared" si="174"/>
        <v>0</v>
      </c>
      <c r="Z88" s="62">
        <f t="shared" si="174"/>
        <v>0</v>
      </c>
      <c r="AA88" s="62">
        <f t="shared" si="174"/>
        <v>26203421.09</v>
      </c>
      <c r="AB88" s="62"/>
      <c r="AC88" s="62"/>
      <c r="AD88" s="62"/>
      <c r="AE88" s="62"/>
      <c r="AF88" s="53">
        <f t="shared" ref="AF88:AF94" si="175">X88/D88*100</f>
        <v>19.715025136497626</v>
      </c>
      <c r="AG88" s="53"/>
      <c r="AH88" s="53"/>
      <c r="AI88" s="53">
        <f t="shared" ref="AI88:AI94" si="176">AA88/G88*100</f>
        <v>21.205957498822961</v>
      </c>
    </row>
    <row r="89" spans="1:35" s="1" customFormat="1" ht="37.5" hidden="1" x14ac:dyDescent="0.3">
      <c r="A89" s="77" t="s">
        <v>35</v>
      </c>
      <c r="B89" s="83" t="s">
        <v>151</v>
      </c>
      <c r="C89" s="63" t="s">
        <v>185</v>
      </c>
      <c r="D89" s="61">
        <f>SUM(E89:G89)</f>
        <v>18807390</v>
      </c>
      <c r="E89" s="61">
        <v>9344600</v>
      </c>
      <c r="F89" s="61">
        <f t="shared" ref="E89:F92" si="177">J89+N89+R89+V89</f>
        <v>0</v>
      </c>
      <c r="G89" s="61">
        <v>9462790</v>
      </c>
      <c r="H89" s="61">
        <f>I89+J89+K89</f>
        <v>3658973</v>
      </c>
      <c r="I89" s="61">
        <v>0</v>
      </c>
      <c r="J89" s="61">
        <v>0</v>
      </c>
      <c r="K89" s="61">
        <v>3658973</v>
      </c>
      <c r="L89" s="61">
        <f>M89+N89+O89</f>
        <v>432938</v>
      </c>
      <c r="M89" s="61">
        <v>0</v>
      </c>
      <c r="N89" s="61">
        <v>0</v>
      </c>
      <c r="O89" s="61">
        <v>432938</v>
      </c>
      <c r="P89" s="61">
        <f>Q89+R89+S89</f>
        <v>2832938</v>
      </c>
      <c r="Q89" s="61">
        <v>0</v>
      </c>
      <c r="R89" s="61">
        <v>0</v>
      </c>
      <c r="S89" s="61">
        <v>2832938</v>
      </c>
      <c r="T89" s="61">
        <f>U89+V89+W89</f>
        <v>11882541</v>
      </c>
      <c r="U89" s="61">
        <v>9344600</v>
      </c>
      <c r="V89" s="61">
        <v>0</v>
      </c>
      <c r="W89" s="61">
        <f>1382941+1155000</f>
        <v>2537941</v>
      </c>
      <c r="X89" s="71">
        <f>SUM(Y89:AA89)</f>
        <v>336020.32</v>
      </c>
      <c r="Y89" s="71">
        <v>0</v>
      </c>
      <c r="Z89" s="71">
        <v>0</v>
      </c>
      <c r="AA89" s="71">
        <v>336020.32</v>
      </c>
      <c r="AB89" s="71"/>
      <c r="AC89" s="71"/>
      <c r="AD89" s="71"/>
      <c r="AE89" s="71"/>
      <c r="AF89" s="60">
        <f t="shared" si="175"/>
        <v>1.7866398261534429</v>
      </c>
      <c r="AG89" s="53"/>
      <c r="AH89" s="53"/>
      <c r="AI89" s="60">
        <f t="shared" si="176"/>
        <v>3.5509645675324086</v>
      </c>
    </row>
    <row r="90" spans="1:35" s="1" customFormat="1" ht="45" hidden="1" customHeight="1" x14ac:dyDescent="0.3">
      <c r="A90" s="77" t="s">
        <v>198</v>
      </c>
      <c r="B90" s="58" t="s">
        <v>34</v>
      </c>
      <c r="C90" s="63" t="s">
        <v>185</v>
      </c>
      <c r="D90" s="61">
        <f t="shared" ref="D90:D91" si="178">SUM(E90:G90)</f>
        <v>40307629</v>
      </c>
      <c r="E90" s="61">
        <f t="shared" si="177"/>
        <v>0</v>
      </c>
      <c r="F90" s="61">
        <f t="shared" si="177"/>
        <v>0</v>
      </c>
      <c r="G90" s="61">
        <v>40307629</v>
      </c>
      <c r="H90" s="61">
        <f t="shared" ref="H90:H92" si="179">I90+J90+K90</f>
        <v>7907310</v>
      </c>
      <c r="I90" s="61">
        <v>0</v>
      </c>
      <c r="J90" s="61">
        <v>0</v>
      </c>
      <c r="K90" s="61">
        <v>7907310</v>
      </c>
      <c r="L90" s="61">
        <f t="shared" ref="L90:L92" si="180">M90+N90+O90</f>
        <v>10476913</v>
      </c>
      <c r="M90" s="61">
        <v>0</v>
      </c>
      <c r="N90" s="61">
        <v>0</v>
      </c>
      <c r="O90" s="61">
        <v>10476913</v>
      </c>
      <c r="P90" s="61">
        <f t="shared" ref="P90:P92" si="181">Q90+R90+S90</f>
        <v>10876800</v>
      </c>
      <c r="Q90" s="61">
        <v>0</v>
      </c>
      <c r="R90" s="61">
        <v>0</v>
      </c>
      <c r="S90" s="61">
        <v>10876800</v>
      </c>
      <c r="T90" s="61">
        <f t="shared" ref="T90:T92" si="182">U90+V90+W90</f>
        <v>11073606</v>
      </c>
      <c r="U90" s="61">
        <v>0</v>
      </c>
      <c r="V90" s="61">
        <v>0</v>
      </c>
      <c r="W90" s="61">
        <v>11073606</v>
      </c>
      <c r="X90" s="71">
        <f t="shared" ref="X90:X92" si="183">SUM(Y90:AA90)</f>
        <v>6240355.54</v>
      </c>
      <c r="Y90" s="61">
        <v>0</v>
      </c>
      <c r="Z90" s="61">
        <v>0</v>
      </c>
      <c r="AA90" s="71">
        <v>6240355.54</v>
      </c>
      <c r="AB90" s="71"/>
      <c r="AC90" s="71"/>
      <c r="AD90" s="71"/>
      <c r="AE90" s="71"/>
      <c r="AF90" s="60">
        <f t="shared" si="175"/>
        <v>15.48182241133558</v>
      </c>
      <c r="AG90" s="53"/>
      <c r="AH90" s="53"/>
      <c r="AI90" s="60">
        <f t="shared" si="176"/>
        <v>15.48182241133558</v>
      </c>
    </row>
    <row r="91" spans="1:35" s="1" customFormat="1" ht="40.5" hidden="1" customHeight="1" x14ac:dyDescent="0.3">
      <c r="A91" s="77" t="s">
        <v>109</v>
      </c>
      <c r="B91" s="58" t="s">
        <v>41</v>
      </c>
      <c r="C91" s="63" t="s">
        <v>185</v>
      </c>
      <c r="D91" s="61">
        <f t="shared" si="178"/>
        <v>72092700</v>
      </c>
      <c r="E91" s="61">
        <f t="shared" si="177"/>
        <v>0</v>
      </c>
      <c r="F91" s="61">
        <f t="shared" si="177"/>
        <v>0</v>
      </c>
      <c r="G91" s="61">
        <v>72092700</v>
      </c>
      <c r="H91" s="61">
        <f t="shared" si="179"/>
        <v>23662600</v>
      </c>
      <c r="I91" s="61">
        <v>0</v>
      </c>
      <c r="J91" s="61">
        <v>0</v>
      </c>
      <c r="K91" s="61">
        <v>23662600</v>
      </c>
      <c r="L91" s="61">
        <f t="shared" si="180"/>
        <v>14678050</v>
      </c>
      <c r="M91" s="61">
        <v>0</v>
      </c>
      <c r="N91" s="61">
        <v>0</v>
      </c>
      <c r="O91" s="61">
        <v>14678050</v>
      </c>
      <c r="P91" s="61">
        <f t="shared" si="181"/>
        <v>12240950</v>
      </c>
      <c r="Q91" s="61">
        <v>0</v>
      </c>
      <c r="R91" s="61">
        <v>0</v>
      </c>
      <c r="S91" s="61">
        <v>12240950</v>
      </c>
      <c r="T91" s="61">
        <f t="shared" si="182"/>
        <v>21594100</v>
      </c>
      <c r="U91" s="61">
        <v>0</v>
      </c>
      <c r="V91" s="61">
        <v>0</v>
      </c>
      <c r="W91" s="61">
        <v>21594100</v>
      </c>
      <c r="X91" s="71">
        <f t="shared" si="183"/>
        <v>19337696.77</v>
      </c>
      <c r="Y91" s="61">
        <v>0</v>
      </c>
      <c r="Z91" s="61">
        <v>0</v>
      </c>
      <c r="AA91" s="71">
        <v>19337696.77</v>
      </c>
      <c r="AB91" s="71"/>
      <c r="AC91" s="71"/>
      <c r="AD91" s="71"/>
      <c r="AE91" s="71"/>
      <c r="AF91" s="60">
        <f t="shared" si="175"/>
        <v>26.823377082561755</v>
      </c>
      <c r="AG91" s="53"/>
      <c r="AH91" s="53"/>
      <c r="AI91" s="60">
        <f t="shared" si="176"/>
        <v>26.823377082561755</v>
      </c>
    </row>
    <row r="92" spans="1:35" s="1" customFormat="1" ht="39.75" hidden="1" customHeight="1" x14ac:dyDescent="0.3">
      <c r="A92" s="77" t="s">
        <v>75</v>
      </c>
      <c r="B92" s="58" t="s">
        <v>154</v>
      </c>
      <c r="C92" s="63" t="s">
        <v>185</v>
      </c>
      <c r="D92" s="61">
        <f>SUM(E92:G92)</f>
        <v>1703200</v>
      </c>
      <c r="E92" s="61">
        <f t="shared" si="177"/>
        <v>0</v>
      </c>
      <c r="F92" s="61">
        <f t="shared" si="177"/>
        <v>0</v>
      </c>
      <c r="G92" s="61">
        <f t="shared" ref="G92" si="184">K92+O92+S92+W92</f>
        <v>1703200</v>
      </c>
      <c r="H92" s="61">
        <f t="shared" si="179"/>
        <v>425800</v>
      </c>
      <c r="I92" s="61">
        <v>0</v>
      </c>
      <c r="J92" s="61">
        <v>0</v>
      </c>
      <c r="K92" s="61">
        <v>425800</v>
      </c>
      <c r="L92" s="61">
        <f t="shared" si="180"/>
        <v>425800</v>
      </c>
      <c r="M92" s="61">
        <v>0</v>
      </c>
      <c r="N92" s="61">
        <v>0</v>
      </c>
      <c r="O92" s="61">
        <v>425800</v>
      </c>
      <c r="P92" s="61">
        <f t="shared" si="181"/>
        <v>425800</v>
      </c>
      <c r="Q92" s="61">
        <v>0</v>
      </c>
      <c r="R92" s="61">
        <v>0</v>
      </c>
      <c r="S92" s="61">
        <v>425800</v>
      </c>
      <c r="T92" s="61">
        <f t="shared" si="182"/>
        <v>425800</v>
      </c>
      <c r="U92" s="61">
        <v>0</v>
      </c>
      <c r="V92" s="61">
        <v>0</v>
      </c>
      <c r="W92" s="61">
        <v>425800</v>
      </c>
      <c r="X92" s="71">
        <f t="shared" si="183"/>
        <v>289348.46000000002</v>
      </c>
      <c r="Y92" s="61">
        <v>0</v>
      </c>
      <c r="Z92" s="61">
        <v>0</v>
      </c>
      <c r="AA92" s="71">
        <v>289348.46000000002</v>
      </c>
      <c r="AB92" s="71"/>
      <c r="AC92" s="71"/>
      <c r="AD92" s="71"/>
      <c r="AE92" s="71"/>
      <c r="AF92" s="60">
        <f t="shared" si="175"/>
        <v>16.988519257867544</v>
      </c>
      <c r="AG92" s="53"/>
      <c r="AH92" s="53"/>
      <c r="AI92" s="60">
        <f t="shared" si="176"/>
        <v>16.988519257867544</v>
      </c>
    </row>
    <row r="93" spans="1:35" s="23" customFormat="1" ht="56.25" hidden="1" x14ac:dyDescent="0.3">
      <c r="A93" s="54" t="s">
        <v>15</v>
      </c>
      <c r="B93" s="56" t="s">
        <v>50</v>
      </c>
      <c r="C93" s="64"/>
      <c r="D93" s="62">
        <f t="shared" ref="D93:AA93" si="185">D94+D100</f>
        <v>127038366</v>
      </c>
      <c r="E93" s="62">
        <f t="shared" si="185"/>
        <v>82742000</v>
      </c>
      <c r="F93" s="62">
        <f t="shared" si="185"/>
        <v>0</v>
      </c>
      <c r="G93" s="62">
        <f t="shared" si="185"/>
        <v>44296366</v>
      </c>
      <c r="H93" s="62">
        <f t="shared" si="185"/>
        <v>22555885</v>
      </c>
      <c r="I93" s="62">
        <f t="shared" si="185"/>
        <v>0</v>
      </c>
      <c r="J93" s="62">
        <f t="shared" si="185"/>
        <v>0</v>
      </c>
      <c r="K93" s="62">
        <f t="shared" si="185"/>
        <v>22555885</v>
      </c>
      <c r="L93" s="62">
        <f t="shared" si="185"/>
        <v>13749872</v>
      </c>
      <c r="M93" s="62">
        <f t="shared" si="185"/>
        <v>11513100</v>
      </c>
      <c r="N93" s="62">
        <f t="shared" si="185"/>
        <v>0</v>
      </c>
      <c r="O93" s="62">
        <f t="shared" si="185"/>
        <v>2236772</v>
      </c>
      <c r="P93" s="62">
        <f t="shared" si="185"/>
        <v>67368267</v>
      </c>
      <c r="Q93" s="62">
        <f t="shared" si="185"/>
        <v>58383800</v>
      </c>
      <c r="R93" s="62">
        <f t="shared" si="185"/>
        <v>0</v>
      </c>
      <c r="S93" s="62">
        <f t="shared" si="185"/>
        <v>8984467</v>
      </c>
      <c r="T93" s="62">
        <f t="shared" si="185"/>
        <v>23364342</v>
      </c>
      <c r="U93" s="62">
        <f t="shared" si="185"/>
        <v>12845100</v>
      </c>
      <c r="V93" s="62">
        <f t="shared" si="185"/>
        <v>0</v>
      </c>
      <c r="W93" s="62">
        <f t="shared" si="185"/>
        <v>10519242</v>
      </c>
      <c r="X93" s="62">
        <f t="shared" si="185"/>
        <v>0</v>
      </c>
      <c r="Y93" s="62">
        <f t="shared" si="185"/>
        <v>0</v>
      </c>
      <c r="Z93" s="62">
        <f t="shared" si="185"/>
        <v>0</v>
      </c>
      <c r="AA93" s="62">
        <f t="shared" si="185"/>
        <v>0</v>
      </c>
      <c r="AB93" s="62"/>
      <c r="AC93" s="62"/>
      <c r="AD93" s="62"/>
      <c r="AE93" s="62"/>
      <c r="AF93" s="53">
        <f t="shared" si="175"/>
        <v>0</v>
      </c>
      <c r="AG93" s="53">
        <f>Y93/E93*100</f>
        <v>0</v>
      </c>
      <c r="AH93" s="53"/>
      <c r="AI93" s="53">
        <f t="shared" si="176"/>
        <v>0</v>
      </c>
    </row>
    <row r="94" spans="1:35" s="1" customFormat="1" ht="108" hidden="1" customHeight="1" x14ac:dyDescent="0.3">
      <c r="A94" s="77" t="s">
        <v>36</v>
      </c>
      <c r="B94" s="58" t="s">
        <v>241</v>
      </c>
      <c r="C94" s="63"/>
      <c r="D94" s="67">
        <f>D95+D96+D97+D98+D99</f>
        <v>29458904</v>
      </c>
      <c r="E94" s="67">
        <f t="shared" ref="E94:AA94" si="186">E95+E96+E97+E98+E99</f>
        <v>8431400</v>
      </c>
      <c r="F94" s="67">
        <f t="shared" si="186"/>
        <v>0</v>
      </c>
      <c r="G94" s="67">
        <f t="shared" si="186"/>
        <v>21027504</v>
      </c>
      <c r="H94" s="67">
        <f t="shared" si="186"/>
        <v>10568274</v>
      </c>
      <c r="I94" s="67">
        <f t="shared" si="186"/>
        <v>0</v>
      </c>
      <c r="J94" s="67">
        <f t="shared" si="186"/>
        <v>0</v>
      </c>
      <c r="K94" s="67">
        <f t="shared" si="186"/>
        <v>10568274</v>
      </c>
      <c r="L94" s="67">
        <f t="shared" si="186"/>
        <v>0</v>
      </c>
      <c r="M94" s="67">
        <f t="shared" si="186"/>
        <v>0</v>
      </c>
      <c r="N94" s="67">
        <f t="shared" si="186"/>
        <v>0</v>
      </c>
      <c r="O94" s="67">
        <f t="shared" si="186"/>
        <v>0</v>
      </c>
      <c r="P94" s="67">
        <f t="shared" si="186"/>
        <v>11241900</v>
      </c>
      <c r="Q94" s="67">
        <f t="shared" si="186"/>
        <v>8431400</v>
      </c>
      <c r="R94" s="67">
        <f t="shared" si="186"/>
        <v>0</v>
      </c>
      <c r="S94" s="67">
        <f t="shared" si="186"/>
        <v>2810500</v>
      </c>
      <c r="T94" s="67">
        <f t="shared" si="186"/>
        <v>7648730</v>
      </c>
      <c r="U94" s="67">
        <f t="shared" si="186"/>
        <v>0</v>
      </c>
      <c r="V94" s="67">
        <f t="shared" si="186"/>
        <v>0</v>
      </c>
      <c r="W94" s="67">
        <f t="shared" si="186"/>
        <v>7648730</v>
      </c>
      <c r="X94" s="67">
        <f t="shared" si="186"/>
        <v>0</v>
      </c>
      <c r="Y94" s="67">
        <f t="shared" si="186"/>
        <v>0</v>
      </c>
      <c r="Z94" s="67">
        <f t="shared" si="186"/>
        <v>0</v>
      </c>
      <c r="AA94" s="67">
        <f t="shared" si="186"/>
        <v>0</v>
      </c>
      <c r="AB94" s="67"/>
      <c r="AC94" s="67"/>
      <c r="AD94" s="67"/>
      <c r="AE94" s="67"/>
      <c r="AF94" s="60">
        <f t="shared" si="175"/>
        <v>0</v>
      </c>
      <c r="AG94" s="60">
        <f>Y94/E94*100</f>
        <v>0</v>
      </c>
      <c r="AH94" s="60"/>
      <c r="AI94" s="60">
        <f t="shared" si="176"/>
        <v>0</v>
      </c>
    </row>
    <row r="95" spans="1:35" s="1" customFormat="1" ht="78" hidden="1" customHeight="1" x14ac:dyDescent="0.3">
      <c r="A95" s="90"/>
      <c r="B95" s="58" t="s">
        <v>232</v>
      </c>
      <c r="C95" s="63" t="s">
        <v>185</v>
      </c>
      <c r="D95" s="67">
        <f>E95+F95+G95</f>
        <v>2915194</v>
      </c>
      <c r="E95" s="61">
        <f t="shared" ref="E95:E96" si="187">I95+M95+Q95+U95</f>
        <v>0</v>
      </c>
      <c r="F95" s="61">
        <f t="shared" ref="F95:F96" si="188">J95+N95+R95+V95</f>
        <v>0</v>
      </c>
      <c r="G95" s="61">
        <f t="shared" ref="G95:G96" si="189">K95+O95+S95+W95</f>
        <v>2915194</v>
      </c>
      <c r="H95" s="67">
        <f>I95+J95+K95</f>
        <v>0</v>
      </c>
      <c r="I95" s="67">
        <v>0</v>
      </c>
      <c r="J95" s="67">
        <v>0</v>
      </c>
      <c r="K95" s="67">
        <v>0</v>
      </c>
      <c r="L95" s="67">
        <f>M95+N95+O95</f>
        <v>0</v>
      </c>
      <c r="M95" s="67">
        <v>0</v>
      </c>
      <c r="N95" s="67">
        <v>0</v>
      </c>
      <c r="O95" s="67">
        <v>0</v>
      </c>
      <c r="P95" s="67">
        <f>Q95+R95+S95</f>
        <v>0</v>
      </c>
      <c r="Q95" s="67">
        <v>0</v>
      </c>
      <c r="R95" s="67">
        <v>0</v>
      </c>
      <c r="S95" s="67">
        <v>0</v>
      </c>
      <c r="T95" s="67">
        <f>U95+V95+W95</f>
        <v>2915194</v>
      </c>
      <c r="U95" s="67">
        <v>0</v>
      </c>
      <c r="V95" s="67">
        <v>0</v>
      </c>
      <c r="W95" s="67">
        <v>2915194</v>
      </c>
      <c r="X95" s="67">
        <f>Y95+Z95+AA95</f>
        <v>0</v>
      </c>
      <c r="Y95" s="67">
        <v>0</v>
      </c>
      <c r="Z95" s="67">
        <v>0</v>
      </c>
      <c r="AA95" s="67">
        <v>0</v>
      </c>
      <c r="AB95" s="67"/>
      <c r="AC95" s="67"/>
      <c r="AD95" s="67"/>
      <c r="AE95" s="67"/>
      <c r="AF95" s="60"/>
      <c r="AG95" s="60"/>
      <c r="AH95" s="60"/>
      <c r="AI95" s="60"/>
    </row>
    <row r="96" spans="1:35" s="1" customFormat="1" ht="78" hidden="1" customHeight="1" x14ac:dyDescent="0.3">
      <c r="A96" s="111"/>
      <c r="B96" s="58" t="s">
        <v>233</v>
      </c>
      <c r="C96" s="63" t="s">
        <v>185</v>
      </c>
      <c r="D96" s="67">
        <f>E96+F96+G96</f>
        <v>4733536</v>
      </c>
      <c r="E96" s="61">
        <f t="shared" si="187"/>
        <v>0</v>
      </c>
      <c r="F96" s="61">
        <f t="shared" si="188"/>
        <v>0</v>
      </c>
      <c r="G96" s="61">
        <f t="shared" si="189"/>
        <v>4733536</v>
      </c>
      <c r="H96" s="67">
        <f>I96+J96+K96</f>
        <v>0</v>
      </c>
      <c r="I96" s="67">
        <v>0</v>
      </c>
      <c r="J96" s="67">
        <v>0</v>
      </c>
      <c r="K96" s="67">
        <v>0</v>
      </c>
      <c r="L96" s="67">
        <f>M96+N96+O96</f>
        <v>0</v>
      </c>
      <c r="M96" s="67">
        <v>0</v>
      </c>
      <c r="N96" s="67">
        <v>0</v>
      </c>
      <c r="O96" s="67">
        <v>0</v>
      </c>
      <c r="P96" s="67">
        <f>Q96+R96+S96</f>
        <v>0</v>
      </c>
      <c r="Q96" s="67">
        <v>0</v>
      </c>
      <c r="R96" s="67">
        <v>0</v>
      </c>
      <c r="S96" s="67">
        <v>0</v>
      </c>
      <c r="T96" s="67">
        <f>U96+V96+W96</f>
        <v>4733536</v>
      </c>
      <c r="U96" s="67">
        <v>0</v>
      </c>
      <c r="V96" s="67">
        <v>0</v>
      </c>
      <c r="W96" s="67">
        <v>4733536</v>
      </c>
      <c r="X96" s="67">
        <f>Y96+Z96+AA96</f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0"/>
      <c r="AG96" s="60"/>
      <c r="AH96" s="60"/>
      <c r="AI96" s="60"/>
    </row>
    <row r="97" spans="1:35" s="1" customFormat="1" ht="102.75" hidden="1" customHeight="1" x14ac:dyDescent="0.3">
      <c r="A97" s="111"/>
      <c r="B97" s="58" t="s">
        <v>168</v>
      </c>
      <c r="C97" s="63" t="s">
        <v>185</v>
      </c>
      <c r="D97" s="67">
        <f>E97+F97+G97</f>
        <v>98274</v>
      </c>
      <c r="E97" s="61">
        <f t="shared" ref="E97" si="190">I97+M97+Q97+U97</f>
        <v>0</v>
      </c>
      <c r="F97" s="61">
        <f t="shared" ref="F97" si="191">J97+N97+R97+V97</f>
        <v>0</v>
      </c>
      <c r="G97" s="61">
        <f t="shared" ref="G97" si="192">K97+O97+S97+W97</f>
        <v>98274</v>
      </c>
      <c r="H97" s="67">
        <f>I97+J97+K97</f>
        <v>98274</v>
      </c>
      <c r="I97" s="61">
        <v>0</v>
      </c>
      <c r="J97" s="61">
        <v>0</v>
      </c>
      <c r="K97" s="61">
        <v>98274</v>
      </c>
      <c r="L97" s="61"/>
      <c r="M97" s="61">
        <v>0</v>
      </c>
      <c r="N97" s="61">
        <v>0</v>
      </c>
      <c r="O97" s="61">
        <v>0</v>
      </c>
      <c r="P97" s="67">
        <f>Q97+R97+S97</f>
        <v>0</v>
      </c>
      <c r="Q97" s="61">
        <v>0</v>
      </c>
      <c r="R97" s="61">
        <v>0</v>
      </c>
      <c r="S97" s="61">
        <v>0</v>
      </c>
      <c r="T97" s="67">
        <f>U97+V97+W97</f>
        <v>0</v>
      </c>
      <c r="U97" s="61">
        <v>0</v>
      </c>
      <c r="V97" s="61">
        <v>0</v>
      </c>
      <c r="W97" s="61">
        <v>0</v>
      </c>
      <c r="X97" s="67">
        <f t="shared" ref="X97:X104" si="193">SUM(Y97:AA97)</f>
        <v>0</v>
      </c>
      <c r="Y97" s="61">
        <v>0</v>
      </c>
      <c r="Z97" s="61">
        <v>0</v>
      </c>
      <c r="AA97" s="61">
        <v>0</v>
      </c>
      <c r="AB97" s="61"/>
      <c r="AC97" s="61"/>
      <c r="AD97" s="61"/>
      <c r="AE97" s="61"/>
      <c r="AF97" s="60">
        <f t="shared" ref="AF97:AG98" si="194">X97/D97*100</f>
        <v>0</v>
      </c>
      <c r="AG97" s="60" t="e">
        <f t="shared" si="194"/>
        <v>#DIV/0!</v>
      </c>
      <c r="AH97" s="60"/>
      <c r="AI97" s="60">
        <f t="shared" ref="AI97:AI103" si="195">AA97/G97*100</f>
        <v>0</v>
      </c>
    </row>
    <row r="98" spans="1:35" s="1" customFormat="1" ht="43.5" hidden="1" customHeight="1" x14ac:dyDescent="0.3">
      <c r="A98" s="111"/>
      <c r="B98" s="58" t="s">
        <v>167</v>
      </c>
      <c r="C98" s="63" t="s">
        <v>185</v>
      </c>
      <c r="D98" s="61">
        <f t="shared" ref="D98" si="196">SUM(E98:G98)</f>
        <v>11241900</v>
      </c>
      <c r="E98" s="61">
        <f t="shared" ref="E98" si="197">I98+M98+Q98+U98</f>
        <v>8431400</v>
      </c>
      <c r="F98" s="61">
        <f t="shared" ref="F98" si="198">J98+N98+R98+V98</f>
        <v>0</v>
      </c>
      <c r="G98" s="61">
        <f t="shared" ref="G98" si="199">K98+O98+S98+W98</f>
        <v>2810500</v>
      </c>
      <c r="H98" s="67">
        <f>I98+J98+K98</f>
        <v>0</v>
      </c>
      <c r="I98" s="61">
        <v>0</v>
      </c>
      <c r="J98" s="61">
        <v>0</v>
      </c>
      <c r="K98" s="61">
        <v>0</v>
      </c>
      <c r="L98" s="67">
        <f>M98+N98+O98</f>
        <v>0</v>
      </c>
      <c r="M98" s="61">
        <v>0</v>
      </c>
      <c r="N98" s="61">
        <v>0</v>
      </c>
      <c r="O98" s="61">
        <v>0</v>
      </c>
      <c r="P98" s="67">
        <f>Q98+R98+S98</f>
        <v>11241900</v>
      </c>
      <c r="Q98" s="61">
        <v>8431400</v>
      </c>
      <c r="R98" s="61">
        <v>0</v>
      </c>
      <c r="S98" s="61">
        <v>2810500</v>
      </c>
      <c r="T98" s="67">
        <f>U98+V98+W98</f>
        <v>0</v>
      </c>
      <c r="U98" s="61">
        <v>0</v>
      </c>
      <c r="V98" s="61">
        <v>0</v>
      </c>
      <c r="W98" s="61">
        <v>0</v>
      </c>
      <c r="X98" s="67">
        <f t="shared" si="193"/>
        <v>0</v>
      </c>
      <c r="Y98" s="61">
        <v>0</v>
      </c>
      <c r="Z98" s="61">
        <v>0</v>
      </c>
      <c r="AA98" s="61">
        <v>0</v>
      </c>
      <c r="AB98" s="61"/>
      <c r="AC98" s="61"/>
      <c r="AD98" s="61"/>
      <c r="AE98" s="61"/>
      <c r="AF98" s="60">
        <f t="shared" si="194"/>
        <v>0</v>
      </c>
      <c r="AG98" s="60">
        <f t="shared" si="194"/>
        <v>0</v>
      </c>
      <c r="AH98" s="60"/>
      <c r="AI98" s="60">
        <f t="shared" si="195"/>
        <v>0</v>
      </c>
    </row>
    <row r="99" spans="1:35" s="1" customFormat="1" ht="47.25" hidden="1" customHeight="1" x14ac:dyDescent="0.3">
      <c r="A99" s="112"/>
      <c r="B99" s="58" t="s">
        <v>180</v>
      </c>
      <c r="C99" s="63" t="s">
        <v>185</v>
      </c>
      <c r="D99" s="61">
        <f t="shared" ref="D99" si="200">SUM(E99:G99)</f>
        <v>10470000</v>
      </c>
      <c r="E99" s="61">
        <f t="shared" ref="E99" si="201">I99+M99+Q99+U99</f>
        <v>0</v>
      </c>
      <c r="F99" s="61">
        <f t="shared" ref="F99" si="202">J99+N99+R99+V99</f>
        <v>0</v>
      </c>
      <c r="G99" s="61">
        <f t="shared" ref="G99" si="203">K99+O99+S99+W99</f>
        <v>10470000</v>
      </c>
      <c r="H99" s="67">
        <f>I99+J99+K99</f>
        <v>10470000</v>
      </c>
      <c r="I99" s="61">
        <v>0</v>
      </c>
      <c r="J99" s="61">
        <v>0</v>
      </c>
      <c r="K99" s="61">
        <v>10470000</v>
      </c>
      <c r="L99" s="67">
        <f>M99+N99+O99</f>
        <v>0</v>
      </c>
      <c r="M99" s="61">
        <v>0</v>
      </c>
      <c r="N99" s="61">
        <v>0</v>
      </c>
      <c r="O99" s="61">
        <v>0</v>
      </c>
      <c r="P99" s="67">
        <f>Q99+R99+S99</f>
        <v>0</v>
      </c>
      <c r="Q99" s="61">
        <v>0</v>
      </c>
      <c r="R99" s="61">
        <v>0</v>
      </c>
      <c r="S99" s="61">
        <v>0</v>
      </c>
      <c r="T99" s="67">
        <f>U99+V99+W99</f>
        <v>0</v>
      </c>
      <c r="U99" s="61">
        <v>0</v>
      </c>
      <c r="V99" s="61">
        <v>0</v>
      </c>
      <c r="W99" s="61">
        <v>0</v>
      </c>
      <c r="X99" s="67">
        <f t="shared" si="193"/>
        <v>0</v>
      </c>
      <c r="Y99" s="61">
        <v>0</v>
      </c>
      <c r="Z99" s="61">
        <v>0</v>
      </c>
      <c r="AA99" s="61">
        <v>0</v>
      </c>
      <c r="AB99" s="61"/>
      <c r="AC99" s="61"/>
      <c r="AD99" s="61"/>
      <c r="AE99" s="61"/>
      <c r="AF99" s="60">
        <f t="shared" ref="AF99:AF106" si="204">X99/D99*100</f>
        <v>0</v>
      </c>
      <c r="AG99" s="60"/>
      <c r="AH99" s="60"/>
      <c r="AI99" s="60">
        <f t="shared" si="195"/>
        <v>0</v>
      </c>
    </row>
    <row r="100" spans="1:35" s="1" customFormat="1" ht="44.25" hidden="1" customHeight="1" x14ac:dyDescent="0.3">
      <c r="A100" s="77" t="s">
        <v>160</v>
      </c>
      <c r="B100" s="83" t="s">
        <v>152</v>
      </c>
      <c r="C100" s="63"/>
      <c r="D100" s="67">
        <f>SUM(D101:D104)</f>
        <v>97579462</v>
      </c>
      <c r="E100" s="67">
        <f t="shared" ref="E100:AA100" si="205">SUM(E101:E104)</f>
        <v>74310600</v>
      </c>
      <c r="F100" s="67">
        <f t="shared" si="205"/>
        <v>0</v>
      </c>
      <c r="G100" s="67">
        <f t="shared" si="205"/>
        <v>23268862</v>
      </c>
      <c r="H100" s="67">
        <f t="shared" si="205"/>
        <v>11987611</v>
      </c>
      <c r="I100" s="67">
        <f t="shared" si="205"/>
        <v>0</v>
      </c>
      <c r="J100" s="67">
        <f t="shared" si="205"/>
        <v>0</v>
      </c>
      <c r="K100" s="67">
        <f t="shared" si="205"/>
        <v>11987611</v>
      </c>
      <c r="L100" s="67">
        <f t="shared" si="205"/>
        <v>13749872</v>
      </c>
      <c r="M100" s="67">
        <f t="shared" si="205"/>
        <v>11513100</v>
      </c>
      <c r="N100" s="67">
        <f t="shared" si="205"/>
        <v>0</v>
      </c>
      <c r="O100" s="67">
        <f t="shared" si="205"/>
        <v>2236772</v>
      </c>
      <c r="P100" s="67">
        <f t="shared" si="205"/>
        <v>56126367</v>
      </c>
      <c r="Q100" s="67">
        <f t="shared" si="205"/>
        <v>49952400</v>
      </c>
      <c r="R100" s="67">
        <f t="shared" si="205"/>
        <v>0</v>
      </c>
      <c r="S100" s="67">
        <f t="shared" si="205"/>
        <v>6173967</v>
      </c>
      <c r="T100" s="67">
        <f t="shared" si="205"/>
        <v>15715612</v>
      </c>
      <c r="U100" s="67">
        <f t="shared" si="205"/>
        <v>12845100</v>
      </c>
      <c r="V100" s="67">
        <f t="shared" si="205"/>
        <v>0</v>
      </c>
      <c r="W100" s="67">
        <f t="shared" si="205"/>
        <v>2870512</v>
      </c>
      <c r="X100" s="67">
        <f t="shared" si="205"/>
        <v>0</v>
      </c>
      <c r="Y100" s="67">
        <f t="shared" si="205"/>
        <v>0</v>
      </c>
      <c r="Z100" s="67">
        <f t="shared" si="205"/>
        <v>0</v>
      </c>
      <c r="AA100" s="67">
        <f t="shared" si="205"/>
        <v>0</v>
      </c>
      <c r="AB100" s="67"/>
      <c r="AC100" s="67"/>
      <c r="AD100" s="67"/>
      <c r="AE100" s="67"/>
      <c r="AF100" s="60">
        <f t="shared" si="204"/>
        <v>0</v>
      </c>
      <c r="AG100" s="60">
        <f t="shared" ref="AG100:AG106" si="206">Y100/E100*100</f>
        <v>0</v>
      </c>
      <c r="AH100" s="60"/>
      <c r="AI100" s="60">
        <f t="shared" si="195"/>
        <v>0</v>
      </c>
    </row>
    <row r="101" spans="1:35" s="1" customFormat="1" ht="78.75" hidden="1" customHeight="1" x14ac:dyDescent="0.3">
      <c r="A101" s="103"/>
      <c r="B101" s="83" t="s">
        <v>161</v>
      </c>
      <c r="C101" s="63" t="s">
        <v>184</v>
      </c>
      <c r="D101" s="61">
        <f t="shared" ref="D101" si="207">H101+L101+P101+T101</f>
        <v>43016444</v>
      </c>
      <c r="E101" s="61">
        <f t="shared" ref="E101" si="208">I101+M101+Q101+U101</f>
        <v>37139300</v>
      </c>
      <c r="F101" s="61">
        <f t="shared" ref="F101:F102" si="209">J101+N101+R101+V101</f>
        <v>0</v>
      </c>
      <c r="G101" s="61">
        <f t="shared" ref="G101:G104" si="210">K101+O101+S101+W101</f>
        <v>5877144</v>
      </c>
      <c r="H101" s="67">
        <f>I101+J101+K101</f>
        <v>0</v>
      </c>
      <c r="I101" s="61">
        <v>0</v>
      </c>
      <c r="J101" s="61">
        <v>0</v>
      </c>
      <c r="K101" s="61">
        <v>0</v>
      </c>
      <c r="L101" s="67">
        <f>M101+N101+O101</f>
        <v>0</v>
      </c>
      <c r="M101" s="61">
        <v>0</v>
      </c>
      <c r="N101" s="61">
        <v>0</v>
      </c>
      <c r="O101" s="61">
        <v>0</v>
      </c>
      <c r="P101" s="67">
        <f>Q101+R101+S101</f>
        <v>41729600</v>
      </c>
      <c r="Q101" s="61">
        <v>37139300</v>
      </c>
      <c r="R101" s="61">
        <v>0</v>
      </c>
      <c r="S101" s="61">
        <v>4590300</v>
      </c>
      <c r="T101" s="67">
        <f>U101+V101+W101</f>
        <v>1286844</v>
      </c>
      <c r="U101" s="61">
        <v>0</v>
      </c>
      <c r="V101" s="61">
        <v>0</v>
      </c>
      <c r="W101" s="61">
        <v>1286844</v>
      </c>
      <c r="X101" s="67">
        <f t="shared" si="193"/>
        <v>0</v>
      </c>
      <c r="Y101" s="61">
        <v>0</v>
      </c>
      <c r="Z101" s="61">
        <v>0</v>
      </c>
      <c r="AA101" s="61">
        <v>0</v>
      </c>
      <c r="AB101" s="61"/>
      <c r="AC101" s="61"/>
      <c r="AD101" s="61"/>
      <c r="AE101" s="61"/>
      <c r="AF101" s="60">
        <f t="shared" si="204"/>
        <v>0</v>
      </c>
      <c r="AG101" s="60">
        <f t="shared" si="206"/>
        <v>0</v>
      </c>
      <c r="AH101" s="60"/>
      <c r="AI101" s="60">
        <f t="shared" si="195"/>
        <v>0</v>
      </c>
    </row>
    <row r="102" spans="1:35" s="1" customFormat="1" ht="64.5" hidden="1" customHeight="1" x14ac:dyDescent="0.3">
      <c r="A102" s="104"/>
      <c r="B102" s="83" t="s">
        <v>162</v>
      </c>
      <c r="C102" s="63" t="s">
        <v>3</v>
      </c>
      <c r="D102" s="61">
        <f>H102+L102+P102+T102</f>
        <v>41729602</v>
      </c>
      <c r="E102" s="61">
        <v>37139300</v>
      </c>
      <c r="F102" s="61">
        <f t="shared" si="209"/>
        <v>0</v>
      </c>
      <c r="G102" s="61">
        <f t="shared" ref="G102" si="211">K102+O102+S102+W102</f>
        <v>4590302</v>
      </c>
      <c r="H102" s="67">
        <f>I102+J102+K102</f>
        <v>0</v>
      </c>
      <c r="I102" s="61">
        <v>0</v>
      </c>
      <c r="J102" s="61">
        <v>0</v>
      </c>
      <c r="K102" s="61">
        <v>0</v>
      </c>
      <c r="L102" s="67">
        <f>M102+N102+O102</f>
        <v>12936067</v>
      </c>
      <c r="M102" s="61">
        <v>11513100</v>
      </c>
      <c r="N102" s="61">
        <v>0</v>
      </c>
      <c r="O102" s="61">
        <v>1422967</v>
      </c>
      <c r="P102" s="67">
        <f>Q102+R102+S102</f>
        <v>14396767</v>
      </c>
      <c r="Q102" s="61">
        <v>12813100</v>
      </c>
      <c r="R102" s="61">
        <v>0</v>
      </c>
      <c r="S102" s="61">
        <v>1583667</v>
      </c>
      <c r="T102" s="67">
        <f>U102+V102+W102</f>
        <v>14396768</v>
      </c>
      <c r="U102" s="61">
        <v>12813100</v>
      </c>
      <c r="V102" s="61">
        <v>0</v>
      </c>
      <c r="W102" s="61">
        <v>1583668</v>
      </c>
      <c r="X102" s="67">
        <f t="shared" si="193"/>
        <v>0</v>
      </c>
      <c r="Y102" s="61">
        <v>0</v>
      </c>
      <c r="Z102" s="61">
        <v>0</v>
      </c>
      <c r="AA102" s="61">
        <v>0</v>
      </c>
      <c r="AB102" s="61"/>
      <c r="AC102" s="61"/>
      <c r="AD102" s="61"/>
      <c r="AE102" s="61"/>
      <c r="AF102" s="60">
        <f t="shared" si="204"/>
        <v>0</v>
      </c>
      <c r="AG102" s="60">
        <f t="shared" si="206"/>
        <v>0</v>
      </c>
      <c r="AH102" s="60"/>
      <c r="AI102" s="60">
        <f t="shared" si="195"/>
        <v>0</v>
      </c>
    </row>
    <row r="103" spans="1:35" s="1" customFormat="1" ht="64.5" hidden="1" customHeight="1" x14ac:dyDescent="0.3">
      <c r="A103" s="104"/>
      <c r="B103" s="83" t="s">
        <v>242</v>
      </c>
      <c r="C103" s="63" t="s">
        <v>184</v>
      </c>
      <c r="D103" s="61">
        <f>H103+L103+P103+T103</f>
        <v>12801416</v>
      </c>
      <c r="E103" s="61">
        <f t="shared" ref="E103" si="212">I103+M103+Q103+U103</f>
        <v>0</v>
      </c>
      <c r="F103" s="61">
        <f t="shared" ref="F103" si="213">J103+N103+R103+V103</f>
        <v>0</v>
      </c>
      <c r="G103" s="61">
        <f t="shared" ref="G103" si="214">K103+O103+S103+W103</f>
        <v>12801416</v>
      </c>
      <c r="H103" s="67">
        <f>I103+J103+K103</f>
        <v>11987611</v>
      </c>
      <c r="I103" s="61">
        <v>0</v>
      </c>
      <c r="J103" s="61">
        <v>0</v>
      </c>
      <c r="K103" s="61">
        <v>11987611</v>
      </c>
      <c r="L103" s="67">
        <f>M103+N103+O103</f>
        <v>813805</v>
      </c>
      <c r="M103" s="61">
        <v>0</v>
      </c>
      <c r="N103" s="61">
        <v>0</v>
      </c>
      <c r="O103" s="61">
        <v>813805</v>
      </c>
      <c r="P103" s="67"/>
      <c r="Q103" s="61"/>
      <c r="R103" s="61"/>
      <c r="S103" s="61"/>
      <c r="T103" s="67"/>
      <c r="U103" s="61"/>
      <c r="V103" s="61"/>
      <c r="W103" s="61"/>
      <c r="X103" s="67">
        <f t="shared" si="193"/>
        <v>0</v>
      </c>
      <c r="Y103" s="61">
        <v>0</v>
      </c>
      <c r="Z103" s="61">
        <v>0</v>
      </c>
      <c r="AA103" s="61">
        <v>0</v>
      </c>
      <c r="AB103" s="61"/>
      <c r="AC103" s="61"/>
      <c r="AD103" s="61"/>
      <c r="AE103" s="61"/>
      <c r="AF103" s="60">
        <f t="shared" si="204"/>
        <v>0</v>
      </c>
      <c r="AG103" s="60" t="e">
        <f t="shared" si="206"/>
        <v>#DIV/0!</v>
      </c>
      <c r="AH103" s="60"/>
      <c r="AI103" s="60">
        <f t="shared" si="195"/>
        <v>0</v>
      </c>
    </row>
    <row r="104" spans="1:35" s="1" customFormat="1" ht="83.25" hidden="1" customHeight="1" x14ac:dyDescent="0.3">
      <c r="A104" s="104"/>
      <c r="B104" s="83" t="s">
        <v>179</v>
      </c>
      <c r="C104" s="63" t="s">
        <v>3</v>
      </c>
      <c r="D104" s="61">
        <f t="shared" ref="D104" si="215">SUM(E104:G104)</f>
        <v>32000</v>
      </c>
      <c r="E104" s="61">
        <f t="shared" ref="E104" si="216">I104+M104+Q104+U104</f>
        <v>32000</v>
      </c>
      <c r="F104" s="61">
        <f t="shared" ref="F104" si="217">J104+N104+R104+V104</f>
        <v>0</v>
      </c>
      <c r="G104" s="61">
        <f t="shared" si="210"/>
        <v>0</v>
      </c>
      <c r="H104" s="61">
        <v>0</v>
      </c>
      <c r="I104" s="61">
        <v>0</v>
      </c>
      <c r="J104" s="61">
        <v>0</v>
      </c>
      <c r="K104" s="61">
        <v>0</v>
      </c>
      <c r="L104" s="67">
        <f>M104+N104+O104</f>
        <v>0</v>
      </c>
      <c r="M104" s="61">
        <v>0</v>
      </c>
      <c r="N104" s="61">
        <v>0</v>
      </c>
      <c r="O104" s="61">
        <v>0</v>
      </c>
      <c r="P104" s="67">
        <f>Q104+R104+S104</f>
        <v>0</v>
      </c>
      <c r="Q104" s="61">
        <v>0</v>
      </c>
      <c r="R104" s="61">
        <v>0</v>
      </c>
      <c r="S104" s="61">
        <v>0</v>
      </c>
      <c r="T104" s="67">
        <f>U104+V104+W104</f>
        <v>32000</v>
      </c>
      <c r="U104" s="61">
        <v>32000</v>
      </c>
      <c r="V104" s="61">
        <v>0</v>
      </c>
      <c r="W104" s="61">
        <v>0</v>
      </c>
      <c r="X104" s="67">
        <f t="shared" si="193"/>
        <v>0</v>
      </c>
      <c r="Y104" s="61">
        <v>0</v>
      </c>
      <c r="Z104" s="61">
        <v>0</v>
      </c>
      <c r="AA104" s="61">
        <v>0</v>
      </c>
      <c r="AB104" s="61"/>
      <c r="AC104" s="61"/>
      <c r="AD104" s="61"/>
      <c r="AE104" s="61"/>
      <c r="AF104" s="60">
        <f t="shared" si="204"/>
        <v>0</v>
      </c>
      <c r="AG104" s="60">
        <f t="shared" si="206"/>
        <v>0</v>
      </c>
      <c r="AH104" s="60"/>
      <c r="AI104" s="60"/>
    </row>
    <row r="105" spans="1:35" s="23" customFormat="1" ht="81" hidden="1" customHeight="1" x14ac:dyDescent="0.3">
      <c r="A105" s="54" t="s">
        <v>31</v>
      </c>
      <c r="B105" s="82" t="s">
        <v>51</v>
      </c>
      <c r="C105" s="64"/>
      <c r="D105" s="62">
        <f t="shared" ref="D105:AA105" si="218">SUM(D106:D107)</f>
        <v>5208323</v>
      </c>
      <c r="E105" s="62">
        <f t="shared" si="218"/>
        <v>1233100</v>
      </c>
      <c r="F105" s="62">
        <f t="shared" si="218"/>
        <v>3364700</v>
      </c>
      <c r="G105" s="62">
        <f t="shared" si="218"/>
        <v>610523</v>
      </c>
      <c r="H105" s="62">
        <f t="shared" si="218"/>
        <v>0</v>
      </c>
      <c r="I105" s="62">
        <f t="shared" si="218"/>
        <v>0</v>
      </c>
      <c r="J105" s="62">
        <f t="shared" si="218"/>
        <v>0</v>
      </c>
      <c r="K105" s="62">
        <f t="shared" si="218"/>
        <v>0</v>
      </c>
      <c r="L105" s="62">
        <f t="shared" si="218"/>
        <v>0</v>
      </c>
      <c r="M105" s="62">
        <f t="shared" si="218"/>
        <v>0</v>
      </c>
      <c r="N105" s="62">
        <f t="shared" si="218"/>
        <v>0</v>
      </c>
      <c r="O105" s="62">
        <f t="shared" si="218"/>
        <v>0</v>
      </c>
      <c r="P105" s="62">
        <f t="shared" si="218"/>
        <v>4019223</v>
      </c>
      <c r="Q105" s="62">
        <f t="shared" si="218"/>
        <v>1233100</v>
      </c>
      <c r="R105" s="62">
        <f t="shared" si="218"/>
        <v>2175600</v>
      </c>
      <c r="S105" s="62">
        <f t="shared" si="218"/>
        <v>610523</v>
      </c>
      <c r="T105" s="62">
        <f t="shared" si="218"/>
        <v>1189100</v>
      </c>
      <c r="U105" s="62">
        <f t="shared" si="218"/>
        <v>0</v>
      </c>
      <c r="V105" s="62">
        <f t="shared" si="218"/>
        <v>1189100</v>
      </c>
      <c r="W105" s="62">
        <f t="shared" si="218"/>
        <v>0</v>
      </c>
      <c r="X105" s="62">
        <f t="shared" si="218"/>
        <v>0</v>
      </c>
      <c r="Y105" s="62">
        <f t="shared" si="218"/>
        <v>0</v>
      </c>
      <c r="Z105" s="62">
        <f t="shared" si="218"/>
        <v>0</v>
      </c>
      <c r="AA105" s="62">
        <f t="shared" si="218"/>
        <v>0</v>
      </c>
      <c r="AB105" s="62"/>
      <c r="AC105" s="62"/>
      <c r="AD105" s="62"/>
      <c r="AE105" s="62"/>
      <c r="AF105" s="53">
        <f t="shared" si="204"/>
        <v>0</v>
      </c>
      <c r="AG105" s="53">
        <f t="shared" si="206"/>
        <v>0</v>
      </c>
      <c r="AH105" s="53">
        <f>Z105/F105*100</f>
        <v>0</v>
      </c>
      <c r="AI105" s="53">
        <f>AA105/G105*100</f>
        <v>0</v>
      </c>
    </row>
    <row r="106" spans="1:35" s="1" customFormat="1" ht="56.25" hidden="1" customHeight="1" x14ac:dyDescent="0.3">
      <c r="A106" s="90" t="s">
        <v>53</v>
      </c>
      <c r="B106" s="100" t="s">
        <v>28</v>
      </c>
      <c r="C106" s="63" t="s">
        <v>4</v>
      </c>
      <c r="D106" s="61">
        <f>SUM(E106:G106)</f>
        <v>2037423</v>
      </c>
      <c r="E106" s="61">
        <f>I106+M106+Q106+U106</f>
        <v>1233100</v>
      </c>
      <c r="F106" s="61">
        <f t="shared" ref="F106:F107" si="219">J106+N106+R106+V106</f>
        <v>193800</v>
      </c>
      <c r="G106" s="61">
        <f t="shared" ref="G106:G107" si="220">K106+O106+S106+W106</f>
        <v>610523</v>
      </c>
      <c r="H106" s="61">
        <f>I106+J106+K106</f>
        <v>0</v>
      </c>
      <c r="I106" s="61">
        <v>0</v>
      </c>
      <c r="J106" s="61">
        <v>0</v>
      </c>
      <c r="K106" s="61">
        <v>0</v>
      </c>
      <c r="L106" s="61">
        <f>M106+N106+O106</f>
        <v>0</v>
      </c>
      <c r="M106" s="61">
        <v>0</v>
      </c>
      <c r="N106" s="61">
        <v>0</v>
      </c>
      <c r="O106" s="61">
        <v>0</v>
      </c>
      <c r="P106" s="61">
        <f>Q106+R106+S106</f>
        <v>2037423</v>
      </c>
      <c r="Q106" s="61">
        <v>1233100</v>
      </c>
      <c r="R106" s="61">
        <v>193800</v>
      </c>
      <c r="S106" s="61">
        <v>610523</v>
      </c>
      <c r="T106" s="61">
        <f>U106+V106+W106</f>
        <v>0</v>
      </c>
      <c r="U106" s="61">
        <v>0</v>
      </c>
      <c r="V106" s="61">
        <v>0</v>
      </c>
      <c r="W106" s="61">
        <v>0</v>
      </c>
      <c r="X106" s="61">
        <f>SUM(Y106:AA106)</f>
        <v>0</v>
      </c>
      <c r="Y106" s="61">
        <v>0</v>
      </c>
      <c r="Z106" s="61">
        <v>0</v>
      </c>
      <c r="AA106" s="61">
        <v>0</v>
      </c>
      <c r="AB106" s="61"/>
      <c r="AC106" s="61"/>
      <c r="AD106" s="61"/>
      <c r="AE106" s="61"/>
      <c r="AF106" s="60">
        <f t="shared" si="204"/>
        <v>0</v>
      </c>
      <c r="AG106" s="60">
        <f t="shared" si="206"/>
        <v>0</v>
      </c>
      <c r="AH106" s="60">
        <f>Z106/F106*100</f>
        <v>0</v>
      </c>
      <c r="AI106" s="60">
        <f>AA106/G106*100</f>
        <v>0</v>
      </c>
    </row>
    <row r="107" spans="1:35" s="1" customFormat="1" ht="56.25" hidden="1" customHeight="1" x14ac:dyDescent="0.3">
      <c r="A107" s="102"/>
      <c r="B107" s="101"/>
      <c r="C107" s="63" t="s">
        <v>3</v>
      </c>
      <c r="D107" s="61">
        <f>SUM(E107:G107)</f>
        <v>3170900</v>
      </c>
      <c r="E107" s="61">
        <f t="shared" ref="E107" si="221">I107+M107+Q107+U107</f>
        <v>0</v>
      </c>
      <c r="F107" s="61">
        <f t="shared" si="219"/>
        <v>3170900</v>
      </c>
      <c r="G107" s="61">
        <f t="shared" si="220"/>
        <v>0</v>
      </c>
      <c r="H107" s="61">
        <f t="shared" ref="H107" si="222">I107+J107+K107</f>
        <v>0</v>
      </c>
      <c r="I107" s="61">
        <v>0</v>
      </c>
      <c r="J107" s="61">
        <v>0</v>
      </c>
      <c r="K107" s="61">
        <v>0</v>
      </c>
      <c r="L107" s="61">
        <f t="shared" ref="L107" si="223">M107+N107+O107</f>
        <v>0</v>
      </c>
      <c r="M107" s="61">
        <v>0</v>
      </c>
      <c r="N107" s="61">
        <v>0</v>
      </c>
      <c r="O107" s="61">
        <v>0</v>
      </c>
      <c r="P107" s="61">
        <f t="shared" ref="P107" si="224">Q107+R107+S107</f>
        <v>1981800</v>
      </c>
      <c r="Q107" s="61">
        <v>0</v>
      </c>
      <c r="R107" s="61">
        <f>1189100+792700</f>
        <v>1981800</v>
      </c>
      <c r="S107" s="61">
        <v>0</v>
      </c>
      <c r="T107" s="61">
        <f t="shared" ref="T107" si="225">U107+V107+W107</f>
        <v>1189100</v>
      </c>
      <c r="U107" s="61">
        <v>0</v>
      </c>
      <c r="V107" s="61">
        <v>1189100</v>
      </c>
      <c r="W107" s="61">
        <v>0</v>
      </c>
      <c r="X107" s="61">
        <f>SUM(Y107:AA107)</f>
        <v>0</v>
      </c>
      <c r="Y107" s="61">
        <v>0</v>
      </c>
      <c r="Z107" s="61">
        <v>0</v>
      </c>
      <c r="AA107" s="61">
        <v>0</v>
      </c>
      <c r="AB107" s="61"/>
      <c r="AC107" s="61"/>
      <c r="AD107" s="61"/>
      <c r="AE107" s="61"/>
      <c r="AF107" s="60"/>
      <c r="AG107" s="60"/>
      <c r="AH107" s="60"/>
      <c r="AI107" s="60"/>
    </row>
    <row r="108" spans="1:35" s="1" customFormat="1" ht="21.75" hidden="1" customHeight="1" x14ac:dyDescent="0.3">
      <c r="A108" s="97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</row>
    <row r="109" spans="1:35" s="1" customFormat="1" ht="122.25" hidden="1" customHeight="1" x14ac:dyDescent="0.3">
      <c r="A109" s="54" t="s">
        <v>76</v>
      </c>
      <c r="B109" s="99" t="s">
        <v>24</v>
      </c>
      <c r="C109" s="99"/>
      <c r="D109" s="62">
        <f>D110+D113</f>
        <v>13362053</v>
      </c>
      <c r="E109" s="62">
        <f t="shared" ref="E109:W109" si="226">E110+E113</f>
        <v>92000</v>
      </c>
      <c r="F109" s="62">
        <f t="shared" si="226"/>
        <v>0</v>
      </c>
      <c r="G109" s="62">
        <f t="shared" si="226"/>
        <v>13270053</v>
      </c>
      <c r="H109" s="62">
        <f t="shared" si="226"/>
        <v>518533</v>
      </c>
      <c r="I109" s="62">
        <f t="shared" si="226"/>
        <v>7000</v>
      </c>
      <c r="J109" s="62">
        <f t="shared" si="226"/>
        <v>0</v>
      </c>
      <c r="K109" s="62">
        <f t="shared" si="226"/>
        <v>511533</v>
      </c>
      <c r="L109" s="62">
        <f t="shared" si="226"/>
        <v>1713312</v>
      </c>
      <c r="M109" s="62">
        <f t="shared" si="226"/>
        <v>42500</v>
      </c>
      <c r="N109" s="62">
        <f t="shared" si="226"/>
        <v>0</v>
      </c>
      <c r="O109" s="62">
        <f t="shared" si="226"/>
        <v>1670812</v>
      </c>
      <c r="P109" s="62">
        <f t="shared" si="226"/>
        <v>8052641</v>
      </c>
      <c r="Q109" s="62">
        <f t="shared" si="226"/>
        <v>0</v>
      </c>
      <c r="R109" s="62">
        <f t="shared" si="226"/>
        <v>0</v>
      </c>
      <c r="S109" s="62">
        <f t="shared" si="226"/>
        <v>8052641</v>
      </c>
      <c r="T109" s="62">
        <f t="shared" si="226"/>
        <v>3077567</v>
      </c>
      <c r="U109" s="62">
        <f t="shared" si="226"/>
        <v>42500</v>
      </c>
      <c r="V109" s="62">
        <f t="shared" si="226"/>
        <v>0</v>
      </c>
      <c r="W109" s="62">
        <f t="shared" si="226"/>
        <v>3035067</v>
      </c>
      <c r="X109" s="62">
        <f>X110+X113</f>
        <v>106055.81</v>
      </c>
      <c r="Y109" s="62">
        <f t="shared" ref="Y109:AA109" si="227">Y110+Y113</f>
        <v>0</v>
      </c>
      <c r="Z109" s="62">
        <f>Z110+Z113</f>
        <v>0</v>
      </c>
      <c r="AA109" s="62">
        <f t="shared" si="227"/>
        <v>106055.81</v>
      </c>
      <c r="AB109" s="62"/>
      <c r="AC109" s="62"/>
      <c r="AD109" s="62"/>
      <c r="AE109" s="62"/>
      <c r="AF109" s="53">
        <f t="shared" ref="AF109:AG112" si="228">X109/D109*100</f>
        <v>0.79370894577352746</v>
      </c>
      <c r="AG109" s="53">
        <f t="shared" si="228"/>
        <v>0</v>
      </c>
      <c r="AH109" s="53"/>
      <c r="AI109" s="53">
        <f t="shared" ref="AI109:AI114" si="229">AA109/G109*100</f>
        <v>0.79921165348774414</v>
      </c>
    </row>
    <row r="110" spans="1:35" s="23" customFormat="1" ht="42.75" hidden="1" customHeight="1" x14ac:dyDescent="0.3">
      <c r="A110" s="54" t="s">
        <v>77</v>
      </c>
      <c r="B110" s="82" t="s">
        <v>52</v>
      </c>
      <c r="C110" s="64"/>
      <c r="D110" s="62">
        <f>SUM(D111:D112)</f>
        <v>4762053</v>
      </c>
      <c r="E110" s="62">
        <f t="shared" ref="E110:W110" si="230">SUM(E111:E112)</f>
        <v>92000</v>
      </c>
      <c r="F110" s="62">
        <f t="shared" si="230"/>
        <v>0</v>
      </c>
      <c r="G110" s="62">
        <f t="shared" si="230"/>
        <v>4670053</v>
      </c>
      <c r="H110" s="62">
        <f t="shared" si="230"/>
        <v>518533</v>
      </c>
      <c r="I110" s="62">
        <f t="shared" si="230"/>
        <v>7000</v>
      </c>
      <c r="J110" s="62">
        <f t="shared" si="230"/>
        <v>0</v>
      </c>
      <c r="K110" s="62">
        <f t="shared" si="230"/>
        <v>511533</v>
      </c>
      <c r="L110" s="62">
        <f t="shared" si="230"/>
        <v>1713312</v>
      </c>
      <c r="M110" s="62">
        <f t="shared" si="230"/>
        <v>42500</v>
      </c>
      <c r="N110" s="62">
        <f t="shared" si="230"/>
        <v>0</v>
      </c>
      <c r="O110" s="62">
        <f t="shared" si="230"/>
        <v>1670812</v>
      </c>
      <c r="P110" s="62">
        <f t="shared" si="230"/>
        <v>1452641</v>
      </c>
      <c r="Q110" s="62">
        <f t="shared" si="230"/>
        <v>0</v>
      </c>
      <c r="R110" s="62">
        <f t="shared" si="230"/>
        <v>0</v>
      </c>
      <c r="S110" s="62">
        <f t="shared" si="230"/>
        <v>1452641</v>
      </c>
      <c r="T110" s="62">
        <f t="shared" si="230"/>
        <v>1077567</v>
      </c>
      <c r="U110" s="62">
        <f t="shared" si="230"/>
        <v>42500</v>
      </c>
      <c r="V110" s="62">
        <f t="shared" si="230"/>
        <v>0</v>
      </c>
      <c r="W110" s="62">
        <f t="shared" si="230"/>
        <v>1035067</v>
      </c>
      <c r="X110" s="62">
        <f t="shared" ref="X110:AA110" si="231">SUM(X111:X112)</f>
        <v>106055.81</v>
      </c>
      <c r="Y110" s="62">
        <f t="shared" si="231"/>
        <v>0</v>
      </c>
      <c r="Z110" s="62">
        <f t="shared" si="231"/>
        <v>0</v>
      </c>
      <c r="AA110" s="62">
        <f t="shared" si="231"/>
        <v>106055.81</v>
      </c>
      <c r="AB110" s="62"/>
      <c r="AC110" s="62"/>
      <c r="AD110" s="62"/>
      <c r="AE110" s="62"/>
      <c r="AF110" s="53">
        <f t="shared" si="228"/>
        <v>2.2271026802935623</v>
      </c>
      <c r="AG110" s="53">
        <f t="shared" si="228"/>
        <v>0</v>
      </c>
      <c r="AH110" s="53"/>
      <c r="AI110" s="53">
        <f t="shared" si="229"/>
        <v>2.270976582064486</v>
      </c>
    </row>
    <row r="111" spans="1:35" s="1" customFormat="1" ht="48" hidden="1" customHeight="1" x14ac:dyDescent="0.3">
      <c r="A111" s="77" t="s">
        <v>199</v>
      </c>
      <c r="B111" s="83" t="s">
        <v>153</v>
      </c>
      <c r="C111" s="63" t="s">
        <v>25</v>
      </c>
      <c r="D111" s="61">
        <f>SUM(E111:G111)</f>
        <v>131500</v>
      </c>
      <c r="E111" s="67">
        <f t="shared" ref="E111:E112" si="232">I111+M111+Q111+U111</f>
        <v>92000</v>
      </c>
      <c r="F111" s="67">
        <f t="shared" ref="F111:F112" si="233">J111+N111+R111+V111</f>
        <v>0</v>
      </c>
      <c r="G111" s="67">
        <f t="shared" ref="G111:G112" si="234">K111+O111+S111+W111</f>
        <v>39500</v>
      </c>
      <c r="H111" s="61">
        <f>I111+J111+K111</f>
        <v>10000</v>
      </c>
      <c r="I111" s="61">
        <v>7000</v>
      </c>
      <c r="J111" s="61">
        <v>0</v>
      </c>
      <c r="K111" s="61">
        <v>3000</v>
      </c>
      <c r="L111" s="61">
        <f>M111+N111+O111</f>
        <v>60900</v>
      </c>
      <c r="M111" s="61">
        <v>42500</v>
      </c>
      <c r="N111" s="61">
        <v>0</v>
      </c>
      <c r="O111" s="61">
        <v>18400</v>
      </c>
      <c r="P111" s="61">
        <f>Q111+R111+S111</f>
        <v>0</v>
      </c>
      <c r="Q111" s="61">
        <v>0</v>
      </c>
      <c r="R111" s="61">
        <v>0</v>
      </c>
      <c r="S111" s="61">
        <v>0</v>
      </c>
      <c r="T111" s="61">
        <f>U111+V111+W111</f>
        <v>60600</v>
      </c>
      <c r="U111" s="61">
        <v>42500</v>
      </c>
      <c r="V111" s="61">
        <v>0</v>
      </c>
      <c r="W111" s="61">
        <v>18100</v>
      </c>
      <c r="X111" s="60">
        <f t="shared" ref="X111:X112" si="235">Y111+AA111</f>
        <v>0</v>
      </c>
      <c r="Y111" s="60">
        <v>0</v>
      </c>
      <c r="Z111" s="60">
        <v>0</v>
      </c>
      <c r="AA111" s="60">
        <v>0</v>
      </c>
      <c r="AB111" s="60"/>
      <c r="AC111" s="60"/>
      <c r="AD111" s="60"/>
      <c r="AE111" s="60"/>
      <c r="AF111" s="60">
        <f t="shared" si="228"/>
        <v>0</v>
      </c>
      <c r="AG111" s="60">
        <f t="shared" si="228"/>
        <v>0</v>
      </c>
      <c r="AH111" s="60"/>
      <c r="AI111" s="60">
        <f t="shared" si="229"/>
        <v>0</v>
      </c>
    </row>
    <row r="112" spans="1:35" s="1" customFormat="1" ht="61.5" hidden="1" customHeight="1" x14ac:dyDescent="0.3">
      <c r="A112" s="77" t="s">
        <v>78</v>
      </c>
      <c r="B112" s="83" t="s">
        <v>181</v>
      </c>
      <c r="C112" s="63" t="s">
        <v>3</v>
      </c>
      <c r="D112" s="61">
        <f>SUM(E112:G112)</f>
        <v>4630553</v>
      </c>
      <c r="E112" s="67">
        <f t="shared" si="232"/>
        <v>0</v>
      </c>
      <c r="F112" s="67">
        <f t="shared" si="233"/>
        <v>0</v>
      </c>
      <c r="G112" s="67">
        <f t="shared" si="234"/>
        <v>4630553</v>
      </c>
      <c r="H112" s="61">
        <f>I112+J112+K112</f>
        <v>508533</v>
      </c>
      <c r="I112" s="61">
        <v>0</v>
      </c>
      <c r="J112" s="61">
        <v>0</v>
      </c>
      <c r="K112" s="61">
        <v>508533</v>
      </c>
      <c r="L112" s="61">
        <f>M112+N112+O112</f>
        <v>1652412</v>
      </c>
      <c r="M112" s="61">
        <v>0</v>
      </c>
      <c r="N112" s="61">
        <v>0</v>
      </c>
      <c r="O112" s="61">
        <v>1652412</v>
      </c>
      <c r="P112" s="61">
        <f>Q112+R112+S112</f>
        <v>1452641</v>
      </c>
      <c r="Q112" s="61">
        <v>0</v>
      </c>
      <c r="R112" s="61">
        <v>0</v>
      </c>
      <c r="S112" s="61">
        <v>1452641</v>
      </c>
      <c r="T112" s="61">
        <f>U112+V112+W112</f>
        <v>1016967</v>
      </c>
      <c r="U112" s="61">
        <v>0</v>
      </c>
      <c r="V112" s="61">
        <v>0</v>
      </c>
      <c r="W112" s="61">
        <v>1016967</v>
      </c>
      <c r="X112" s="60">
        <f t="shared" si="235"/>
        <v>106055.81</v>
      </c>
      <c r="Y112" s="60">
        <v>0</v>
      </c>
      <c r="Z112" s="60">
        <v>0</v>
      </c>
      <c r="AA112" s="60">
        <v>106055.81</v>
      </c>
      <c r="AB112" s="60"/>
      <c r="AC112" s="60"/>
      <c r="AD112" s="60"/>
      <c r="AE112" s="60"/>
      <c r="AF112" s="60">
        <f t="shared" si="228"/>
        <v>2.2903486905343704</v>
      </c>
      <c r="AG112" s="60" t="e">
        <f t="shared" si="228"/>
        <v>#DIV/0!</v>
      </c>
      <c r="AH112" s="60"/>
      <c r="AI112" s="60">
        <f t="shared" si="229"/>
        <v>2.2903486905343704</v>
      </c>
    </row>
    <row r="113" spans="1:38" s="1" customFormat="1" ht="46.5" hidden="1" customHeight="1" x14ac:dyDescent="0.3">
      <c r="A113" s="54" t="s">
        <v>219</v>
      </c>
      <c r="B113" s="82" t="s">
        <v>220</v>
      </c>
      <c r="C113" s="63"/>
      <c r="D113" s="55">
        <f>D114</f>
        <v>8600000</v>
      </c>
      <c r="E113" s="55">
        <f t="shared" ref="E113:AA113" si="236">E114</f>
        <v>0</v>
      </c>
      <c r="F113" s="55">
        <f t="shared" si="236"/>
        <v>0</v>
      </c>
      <c r="G113" s="55">
        <f t="shared" si="236"/>
        <v>8600000</v>
      </c>
      <c r="H113" s="55">
        <f t="shared" si="236"/>
        <v>0</v>
      </c>
      <c r="I113" s="55">
        <f t="shared" si="236"/>
        <v>0</v>
      </c>
      <c r="J113" s="55">
        <f t="shared" si="236"/>
        <v>0</v>
      </c>
      <c r="K113" s="55">
        <f t="shared" si="236"/>
        <v>0</v>
      </c>
      <c r="L113" s="55">
        <f t="shared" si="236"/>
        <v>0</v>
      </c>
      <c r="M113" s="55">
        <f t="shared" si="236"/>
        <v>0</v>
      </c>
      <c r="N113" s="55">
        <f t="shared" si="236"/>
        <v>0</v>
      </c>
      <c r="O113" s="55">
        <f t="shared" si="236"/>
        <v>0</v>
      </c>
      <c r="P113" s="55">
        <f t="shared" si="236"/>
        <v>6600000</v>
      </c>
      <c r="Q113" s="55">
        <f t="shared" si="236"/>
        <v>0</v>
      </c>
      <c r="R113" s="55">
        <f t="shared" si="236"/>
        <v>0</v>
      </c>
      <c r="S113" s="55">
        <f t="shared" si="236"/>
        <v>6600000</v>
      </c>
      <c r="T113" s="55">
        <f t="shared" si="236"/>
        <v>2000000</v>
      </c>
      <c r="U113" s="55">
        <f t="shared" si="236"/>
        <v>0</v>
      </c>
      <c r="V113" s="55">
        <f t="shared" si="236"/>
        <v>0</v>
      </c>
      <c r="W113" s="55">
        <f t="shared" si="236"/>
        <v>2000000</v>
      </c>
      <c r="X113" s="55">
        <f t="shared" si="236"/>
        <v>0</v>
      </c>
      <c r="Y113" s="55">
        <f t="shared" si="236"/>
        <v>0</v>
      </c>
      <c r="Z113" s="55">
        <f t="shared" si="236"/>
        <v>0</v>
      </c>
      <c r="AA113" s="55">
        <f t="shared" si="236"/>
        <v>0</v>
      </c>
      <c r="AB113" s="55"/>
      <c r="AC113" s="55"/>
      <c r="AD113" s="55"/>
      <c r="AE113" s="55"/>
      <c r="AF113" s="53">
        <f t="shared" ref="AF113:AF114" si="237">X113/D113*100</f>
        <v>0</v>
      </c>
      <c r="AG113" s="53"/>
      <c r="AH113" s="53"/>
      <c r="AI113" s="53">
        <f t="shared" si="229"/>
        <v>0</v>
      </c>
    </row>
    <row r="114" spans="1:38" s="1" customFormat="1" ht="80.25" hidden="1" customHeight="1" x14ac:dyDescent="0.3">
      <c r="A114" s="77" t="s">
        <v>222</v>
      </c>
      <c r="B114" s="83" t="s">
        <v>221</v>
      </c>
      <c r="C114" s="63" t="s">
        <v>3</v>
      </c>
      <c r="D114" s="61">
        <f>E114+F114+G114</f>
        <v>8600000</v>
      </c>
      <c r="E114" s="61">
        <v>0</v>
      </c>
      <c r="F114" s="61">
        <v>0</v>
      </c>
      <c r="G114" s="67">
        <f>K114+O114+S114+W114</f>
        <v>8600000</v>
      </c>
      <c r="H114" s="67">
        <f t="shared" ref="H114" si="238">I114+J114+K114</f>
        <v>0</v>
      </c>
      <c r="I114" s="61">
        <v>0</v>
      </c>
      <c r="J114" s="61">
        <v>0</v>
      </c>
      <c r="K114" s="61">
        <v>0</v>
      </c>
      <c r="L114" s="67">
        <f t="shared" ref="L114" si="239">M114+N114+O114</f>
        <v>0</v>
      </c>
      <c r="M114" s="61">
        <v>0</v>
      </c>
      <c r="N114" s="61">
        <v>0</v>
      </c>
      <c r="O114" s="61">
        <v>0</v>
      </c>
      <c r="P114" s="67">
        <f>Q114+R114+S114</f>
        <v>6600000</v>
      </c>
      <c r="Q114" s="61">
        <v>0</v>
      </c>
      <c r="R114" s="61">
        <v>0</v>
      </c>
      <c r="S114" s="61">
        <v>6600000</v>
      </c>
      <c r="T114" s="67">
        <f>U114+V114+W114</f>
        <v>2000000</v>
      </c>
      <c r="U114" s="61">
        <v>0</v>
      </c>
      <c r="V114" s="61">
        <v>0</v>
      </c>
      <c r="W114" s="61">
        <v>2000000</v>
      </c>
      <c r="X114" s="61">
        <f>Y114+Z114+AA114</f>
        <v>0</v>
      </c>
      <c r="Y114" s="60">
        <v>0</v>
      </c>
      <c r="Z114" s="60">
        <v>0</v>
      </c>
      <c r="AA114" s="60">
        <v>0</v>
      </c>
      <c r="AB114" s="60"/>
      <c r="AC114" s="60"/>
      <c r="AD114" s="60"/>
      <c r="AE114" s="60"/>
      <c r="AF114" s="60">
        <f t="shared" si="237"/>
        <v>0</v>
      </c>
      <c r="AG114" s="60"/>
      <c r="AH114" s="60"/>
      <c r="AI114" s="60">
        <f t="shared" si="229"/>
        <v>0</v>
      </c>
    </row>
    <row r="115" spans="1:38" s="1" customFormat="1" x14ac:dyDescent="0.3">
      <c r="A115" s="72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5"/>
      <c r="Y115" s="75"/>
      <c r="Z115" s="75"/>
      <c r="AA115" s="75"/>
      <c r="AB115" s="75"/>
      <c r="AC115" s="75"/>
      <c r="AD115" s="75"/>
      <c r="AE115" s="75"/>
      <c r="AF115" s="76"/>
      <c r="AG115" s="76"/>
      <c r="AH115" s="76"/>
      <c r="AI115" s="76"/>
    </row>
    <row r="116" spans="1:38" s="1" customFormat="1" ht="64.5" customHeight="1" x14ac:dyDescent="0.3">
      <c r="A116" s="72"/>
      <c r="B116" s="73"/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3"/>
      <c r="AK116" s="73"/>
      <c r="AL116" s="73"/>
    </row>
    <row r="117" spans="1:38" s="1" customFormat="1" x14ac:dyDescent="0.3">
      <c r="A117" s="72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5"/>
      <c r="Y117" s="75"/>
      <c r="Z117" s="75"/>
      <c r="AA117" s="75"/>
      <c r="AB117" s="75"/>
      <c r="AC117" s="75"/>
      <c r="AD117" s="75"/>
      <c r="AE117" s="75"/>
      <c r="AF117" s="76"/>
      <c r="AG117" s="76"/>
      <c r="AH117" s="76"/>
      <c r="AI117" s="76"/>
    </row>
    <row r="118" spans="1:38" s="1" customFormat="1" x14ac:dyDescent="0.3">
      <c r="A118" s="72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5"/>
      <c r="Y118" s="75"/>
      <c r="Z118" s="75"/>
      <c r="AA118" s="75"/>
      <c r="AB118" s="75"/>
      <c r="AC118" s="75"/>
      <c r="AD118" s="75"/>
      <c r="AE118" s="75"/>
      <c r="AF118" s="76"/>
      <c r="AG118" s="76"/>
      <c r="AH118" s="76"/>
      <c r="AI118" s="76"/>
    </row>
    <row r="119" spans="1:38" s="1" customFormat="1" x14ac:dyDescent="0.3">
      <c r="A119" s="72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5"/>
      <c r="Y119" s="75"/>
      <c r="Z119" s="75"/>
      <c r="AA119" s="75"/>
      <c r="AB119" s="75"/>
      <c r="AC119" s="75"/>
      <c r="AD119" s="75"/>
      <c r="AE119" s="75"/>
      <c r="AF119" s="76"/>
      <c r="AG119" s="76"/>
      <c r="AH119" s="76"/>
      <c r="AI119" s="76"/>
    </row>
    <row r="120" spans="1:38" s="1" customFormat="1" x14ac:dyDescent="0.3">
      <c r="A120" s="72"/>
      <c r="B120" s="73"/>
      <c r="C120" s="73"/>
      <c r="D120" s="73"/>
      <c r="E120" s="73"/>
      <c r="F120" s="73"/>
      <c r="G120" s="73"/>
      <c r="H120" s="74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5"/>
      <c r="Y120" s="75"/>
      <c r="Z120" s="75"/>
      <c r="AA120" s="75"/>
      <c r="AB120" s="75"/>
      <c r="AC120" s="75"/>
      <c r="AD120" s="75"/>
      <c r="AE120" s="75"/>
      <c r="AF120" s="76"/>
      <c r="AG120" s="76"/>
      <c r="AH120" s="76"/>
      <c r="AI120" s="76"/>
    </row>
    <row r="121" spans="1:38" s="1" customFormat="1" x14ac:dyDescent="0.3">
      <c r="A121" s="72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5"/>
      <c r="Y121" s="75"/>
      <c r="Z121" s="75"/>
      <c r="AA121" s="75"/>
      <c r="AB121" s="75"/>
      <c r="AC121" s="75"/>
      <c r="AD121" s="75"/>
      <c r="AE121" s="75"/>
      <c r="AF121" s="76"/>
      <c r="AG121" s="76"/>
      <c r="AH121" s="76"/>
      <c r="AI121" s="76"/>
    </row>
    <row r="122" spans="1:38" s="1" customFormat="1" x14ac:dyDescent="0.3">
      <c r="A122" s="72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5"/>
      <c r="Y122" s="75"/>
      <c r="Z122" s="75"/>
      <c r="AA122" s="75"/>
      <c r="AB122" s="75"/>
      <c r="AC122" s="75"/>
      <c r="AD122" s="75"/>
      <c r="AE122" s="75"/>
      <c r="AF122" s="76"/>
      <c r="AG122" s="76"/>
      <c r="AH122" s="76"/>
      <c r="AI122" s="76"/>
    </row>
    <row r="123" spans="1:38" s="1" customFormat="1" x14ac:dyDescent="0.3">
      <c r="A123" s="7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5"/>
      <c r="Y123" s="75"/>
      <c r="Z123" s="75"/>
      <c r="AA123" s="75"/>
      <c r="AB123" s="75"/>
      <c r="AC123" s="75"/>
      <c r="AD123" s="75"/>
      <c r="AE123" s="75"/>
      <c r="AF123" s="76"/>
      <c r="AG123" s="76"/>
      <c r="AH123" s="76"/>
      <c r="AI123" s="76"/>
    </row>
    <row r="124" spans="1:38" s="1" customFormat="1" x14ac:dyDescent="0.3">
      <c r="A124" s="72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5"/>
      <c r="Y124" s="75"/>
      <c r="Z124" s="75"/>
      <c r="AA124" s="75"/>
      <c r="AB124" s="75"/>
      <c r="AC124" s="75"/>
      <c r="AD124" s="75"/>
      <c r="AE124" s="75"/>
      <c r="AF124" s="76"/>
      <c r="AG124" s="76"/>
      <c r="AH124" s="76"/>
      <c r="AI124" s="76"/>
    </row>
    <row r="125" spans="1:38" s="1" customFormat="1" x14ac:dyDescent="0.3">
      <c r="A125" s="72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5"/>
      <c r="Y125" s="75"/>
      <c r="Z125" s="75"/>
      <c r="AA125" s="75"/>
      <c r="AB125" s="75"/>
      <c r="AC125" s="75"/>
      <c r="AD125" s="75"/>
      <c r="AE125" s="75"/>
      <c r="AF125" s="76"/>
      <c r="AG125" s="76"/>
      <c r="AH125" s="76"/>
      <c r="AI125" s="76"/>
    </row>
    <row r="126" spans="1:38" s="1" customFormat="1" x14ac:dyDescent="0.3">
      <c r="A126" s="72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5"/>
      <c r="Y126" s="75"/>
      <c r="Z126" s="75"/>
      <c r="AA126" s="75"/>
      <c r="AB126" s="75"/>
      <c r="AC126" s="75"/>
      <c r="AD126" s="75"/>
      <c r="AE126" s="75"/>
      <c r="AF126" s="76"/>
      <c r="AG126" s="76"/>
      <c r="AH126" s="76"/>
      <c r="AI126" s="76"/>
    </row>
    <row r="127" spans="1:38" s="1" customFormat="1" x14ac:dyDescent="0.3">
      <c r="A127" s="72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5"/>
      <c r="Y127" s="75"/>
      <c r="Z127" s="75"/>
      <c r="AA127" s="75"/>
      <c r="AB127" s="75"/>
      <c r="AC127" s="75"/>
      <c r="AD127" s="75"/>
      <c r="AE127" s="75"/>
      <c r="AF127" s="76"/>
      <c r="AG127" s="76"/>
      <c r="AH127" s="76"/>
      <c r="AI127" s="76"/>
    </row>
    <row r="128" spans="1:38" s="1" customFormat="1" x14ac:dyDescent="0.3">
      <c r="A128" s="72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5"/>
      <c r="Y128" s="75"/>
      <c r="Z128" s="75"/>
      <c r="AA128" s="75"/>
      <c r="AB128" s="75"/>
      <c r="AC128" s="75"/>
      <c r="AD128" s="75"/>
      <c r="AE128" s="75"/>
      <c r="AF128" s="76"/>
      <c r="AG128" s="76"/>
      <c r="AH128" s="76"/>
      <c r="AI128" s="76"/>
    </row>
    <row r="129" spans="1:35" s="1" customFormat="1" x14ac:dyDescent="0.3">
      <c r="A129" s="72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5"/>
      <c r="Y129" s="75"/>
      <c r="Z129" s="75"/>
      <c r="AA129" s="75"/>
      <c r="AB129" s="75"/>
      <c r="AC129" s="75"/>
      <c r="AD129" s="75"/>
      <c r="AE129" s="75"/>
      <c r="AF129" s="76"/>
      <c r="AG129" s="76"/>
      <c r="AH129" s="76"/>
      <c r="AI129" s="76"/>
    </row>
    <row r="130" spans="1:35" s="1" customFormat="1" x14ac:dyDescent="0.3">
      <c r="A130" s="72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5"/>
      <c r="Y130" s="75"/>
      <c r="Z130" s="75"/>
      <c r="AA130" s="75"/>
      <c r="AB130" s="75"/>
      <c r="AC130" s="75"/>
      <c r="AD130" s="75"/>
      <c r="AE130" s="75"/>
      <c r="AF130" s="76"/>
      <c r="AG130" s="76"/>
      <c r="AH130" s="76"/>
      <c r="AI130" s="76"/>
    </row>
    <row r="131" spans="1:35" s="1" customFormat="1" x14ac:dyDescent="0.3">
      <c r="A131" s="72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5"/>
      <c r="Y131" s="75"/>
      <c r="Z131" s="75"/>
      <c r="AA131" s="75"/>
      <c r="AB131" s="75"/>
      <c r="AC131" s="75"/>
      <c r="AD131" s="75"/>
      <c r="AE131" s="75"/>
      <c r="AF131" s="76"/>
      <c r="AG131" s="76"/>
      <c r="AH131" s="76"/>
      <c r="AI131" s="76"/>
    </row>
    <row r="132" spans="1:35" s="1" customFormat="1" x14ac:dyDescent="0.3">
      <c r="A132" s="72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5"/>
      <c r="Y132" s="75"/>
      <c r="Z132" s="75"/>
      <c r="AA132" s="75"/>
      <c r="AB132" s="75"/>
      <c r="AC132" s="75"/>
      <c r="AD132" s="75"/>
      <c r="AE132" s="75"/>
      <c r="AF132" s="76"/>
      <c r="AG132" s="76"/>
      <c r="AH132" s="76"/>
      <c r="AI132" s="76"/>
    </row>
    <row r="133" spans="1:35" s="1" customFormat="1" x14ac:dyDescent="0.3">
      <c r="A133" s="72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5"/>
      <c r="Y133" s="75"/>
      <c r="Z133" s="75"/>
      <c r="AA133" s="75"/>
      <c r="AB133" s="75"/>
      <c r="AC133" s="75"/>
      <c r="AD133" s="75"/>
      <c r="AE133" s="75"/>
      <c r="AF133" s="76"/>
      <c r="AG133" s="76"/>
      <c r="AH133" s="76"/>
      <c r="AI133" s="76"/>
    </row>
    <row r="134" spans="1:35" s="1" customFormat="1" x14ac:dyDescent="0.3">
      <c r="A134" s="72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5"/>
      <c r="Y134" s="75"/>
      <c r="Z134" s="75"/>
      <c r="AA134" s="75"/>
      <c r="AB134" s="75"/>
      <c r="AC134" s="75"/>
      <c r="AD134" s="75"/>
      <c r="AE134" s="75"/>
      <c r="AF134" s="76"/>
      <c r="AG134" s="76"/>
      <c r="AH134" s="76"/>
      <c r="AI134" s="76"/>
    </row>
    <row r="135" spans="1:35" s="1" customFormat="1" x14ac:dyDescent="0.3">
      <c r="A135" s="72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5"/>
      <c r="Y135" s="75"/>
      <c r="Z135" s="75"/>
      <c r="AA135" s="75"/>
      <c r="AB135" s="75"/>
      <c r="AC135" s="75"/>
      <c r="AD135" s="75"/>
      <c r="AE135" s="75"/>
      <c r="AF135" s="76"/>
      <c r="AG135" s="76"/>
      <c r="AH135" s="76"/>
      <c r="AI135" s="76"/>
    </row>
    <row r="136" spans="1:35" s="1" customFormat="1" x14ac:dyDescent="0.3">
      <c r="A136" s="72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5"/>
      <c r="Y136" s="75"/>
      <c r="Z136" s="75"/>
      <c r="AA136" s="75"/>
      <c r="AB136" s="75"/>
      <c r="AC136" s="75"/>
      <c r="AD136" s="75"/>
      <c r="AE136" s="75"/>
      <c r="AF136" s="76"/>
      <c r="AG136" s="76"/>
      <c r="AH136" s="76"/>
      <c r="AI136" s="76"/>
    </row>
    <row r="137" spans="1:35" s="1" customFormat="1" x14ac:dyDescent="0.3">
      <c r="A137" s="72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5"/>
      <c r="Y137" s="75"/>
      <c r="Z137" s="75"/>
      <c r="AA137" s="75"/>
      <c r="AB137" s="75"/>
      <c r="AC137" s="75"/>
      <c r="AD137" s="75"/>
      <c r="AE137" s="75"/>
      <c r="AF137" s="76"/>
      <c r="AG137" s="76"/>
      <c r="AH137" s="76"/>
      <c r="AI137" s="76"/>
    </row>
    <row r="138" spans="1:35" s="1" customFormat="1" x14ac:dyDescent="0.3">
      <c r="A138" s="72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5"/>
      <c r="Y138" s="75"/>
      <c r="Z138" s="75"/>
      <c r="AA138" s="75"/>
      <c r="AB138" s="75"/>
      <c r="AC138" s="75"/>
      <c r="AD138" s="75"/>
      <c r="AE138" s="75"/>
      <c r="AF138" s="76"/>
      <c r="AG138" s="76"/>
      <c r="AH138" s="76"/>
      <c r="AI138" s="76"/>
    </row>
    <row r="139" spans="1:35" s="1" customFormat="1" x14ac:dyDescent="0.3">
      <c r="A139" s="72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5"/>
      <c r="Y139" s="75"/>
      <c r="Z139" s="75"/>
      <c r="AA139" s="75"/>
      <c r="AB139" s="75"/>
      <c r="AC139" s="75"/>
      <c r="AD139" s="75"/>
      <c r="AE139" s="75"/>
      <c r="AF139" s="76"/>
      <c r="AG139" s="76"/>
      <c r="AH139" s="76"/>
      <c r="AI139" s="76"/>
    </row>
    <row r="140" spans="1:35" s="1" customFormat="1" x14ac:dyDescent="0.3">
      <c r="A140" s="72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5"/>
      <c r="Y140" s="75"/>
      <c r="Z140" s="75"/>
      <c r="AA140" s="75"/>
      <c r="AB140" s="75"/>
      <c r="AC140" s="75"/>
      <c r="AD140" s="75"/>
      <c r="AE140" s="75"/>
      <c r="AF140" s="76"/>
      <c r="AG140" s="76"/>
      <c r="AH140" s="76"/>
      <c r="AI140" s="76"/>
    </row>
    <row r="141" spans="1:35" s="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5"/>
      <c r="Y141" s="75"/>
      <c r="Z141" s="75"/>
      <c r="AA141" s="75"/>
      <c r="AB141" s="75"/>
      <c r="AC141" s="75"/>
      <c r="AD141" s="75"/>
      <c r="AE141" s="75"/>
      <c r="AF141" s="76"/>
      <c r="AG141" s="76"/>
      <c r="AH141" s="76"/>
      <c r="AI141" s="76"/>
    </row>
    <row r="142" spans="1:35" s="1" customFormat="1" x14ac:dyDescent="0.3">
      <c r="A142" s="72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5"/>
      <c r="Y142" s="75"/>
      <c r="Z142" s="75"/>
      <c r="AA142" s="75"/>
      <c r="AB142" s="75"/>
      <c r="AC142" s="75"/>
      <c r="AD142" s="75"/>
      <c r="AE142" s="75"/>
      <c r="AF142" s="76"/>
      <c r="AG142" s="76"/>
      <c r="AH142" s="76"/>
      <c r="AI142" s="76"/>
    </row>
    <row r="143" spans="1:35" s="1" customFormat="1" x14ac:dyDescent="0.3">
      <c r="A143" s="72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5"/>
      <c r="Y143" s="75"/>
      <c r="Z143" s="75"/>
      <c r="AA143" s="75"/>
      <c r="AB143" s="75"/>
      <c r="AC143" s="75"/>
      <c r="AD143" s="75"/>
      <c r="AE143" s="75"/>
      <c r="AF143" s="76"/>
      <c r="AG143" s="76"/>
      <c r="AH143" s="76"/>
      <c r="AI143" s="76"/>
    </row>
    <row r="144" spans="1:35" s="1" customFormat="1" x14ac:dyDescent="0.3">
      <c r="A144" s="72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5"/>
      <c r="Y144" s="75"/>
      <c r="Z144" s="75"/>
      <c r="AA144" s="75"/>
      <c r="AB144" s="75"/>
      <c r="AC144" s="75"/>
      <c r="AD144" s="75"/>
      <c r="AE144" s="75"/>
      <c r="AF144" s="76"/>
      <c r="AG144" s="76"/>
      <c r="AH144" s="76"/>
      <c r="AI144" s="76"/>
    </row>
    <row r="145" spans="1:35" s="1" customFormat="1" x14ac:dyDescent="0.3">
      <c r="A145" s="72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5"/>
      <c r="Y145" s="75"/>
      <c r="Z145" s="75"/>
      <c r="AA145" s="75"/>
      <c r="AB145" s="75"/>
      <c r="AC145" s="75"/>
      <c r="AD145" s="75"/>
      <c r="AE145" s="75"/>
      <c r="AF145" s="76"/>
      <c r="AG145" s="76"/>
      <c r="AH145" s="76"/>
      <c r="AI145" s="76"/>
    </row>
    <row r="146" spans="1:35" s="1" customFormat="1" x14ac:dyDescent="0.3">
      <c r="A146" s="72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5"/>
      <c r="Y146" s="75"/>
      <c r="Z146" s="75"/>
      <c r="AA146" s="75"/>
      <c r="AB146" s="75"/>
      <c r="AC146" s="75"/>
      <c r="AD146" s="75"/>
      <c r="AE146" s="75"/>
      <c r="AF146" s="76"/>
      <c r="AG146" s="76"/>
      <c r="AH146" s="76"/>
      <c r="AI146" s="76"/>
    </row>
    <row r="147" spans="1:35" s="1" customFormat="1" x14ac:dyDescent="0.3">
      <c r="A147" s="72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5"/>
      <c r="Y147" s="75"/>
      <c r="Z147" s="75"/>
      <c r="AA147" s="75"/>
      <c r="AB147" s="75"/>
      <c r="AC147" s="75"/>
      <c r="AD147" s="75"/>
      <c r="AE147" s="75"/>
      <c r="AF147" s="76"/>
      <c r="AG147" s="76"/>
      <c r="AH147" s="76"/>
      <c r="AI147" s="76"/>
    </row>
    <row r="148" spans="1:35" s="1" customFormat="1" x14ac:dyDescent="0.3">
      <c r="A148" s="72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5"/>
      <c r="Y148" s="75"/>
      <c r="Z148" s="75"/>
      <c r="AA148" s="75"/>
      <c r="AB148" s="75"/>
      <c r="AC148" s="75"/>
      <c r="AD148" s="75"/>
      <c r="AE148" s="75"/>
      <c r="AF148" s="76"/>
      <c r="AG148" s="76"/>
      <c r="AH148" s="76"/>
      <c r="AI148" s="76"/>
    </row>
    <row r="149" spans="1:35" s="1" customFormat="1" x14ac:dyDescent="0.3">
      <c r="A149" s="72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5"/>
      <c r="Y149" s="75"/>
      <c r="Z149" s="75"/>
      <c r="AA149" s="75"/>
      <c r="AB149" s="75"/>
      <c r="AC149" s="75"/>
      <c r="AD149" s="75"/>
      <c r="AE149" s="75"/>
      <c r="AF149" s="76"/>
      <c r="AG149" s="76"/>
      <c r="AH149" s="76"/>
      <c r="AI149" s="76"/>
    </row>
    <row r="150" spans="1:35" s="1" customFormat="1" x14ac:dyDescent="0.3">
      <c r="A150" s="72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5"/>
      <c r="Y150" s="75"/>
      <c r="Z150" s="75"/>
      <c r="AA150" s="75"/>
      <c r="AB150" s="75"/>
      <c r="AC150" s="75"/>
      <c r="AD150" s="75"/>
      <c r="AE150" s="75"/>
      <c r="AF150" s="76"/>
      <c r="AG150" s="76"/>
      <c r="AH150" s="76"/>
      <c r="AI150" s="76"/>
    </row>
    <row r="151" spans="1:35" s="1" customFormat="1" x14ac:dyDescent="0.3">
      <c r="A151" s="72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5"/>
      <c r="Y151" s="75"/>
      <c r="Z151" s="75"/>
      <c r="AA151" s="75"/>
      <c r="AB151" s="75"/>
      <c r="AC151" s="75"/>
      <c r="AD151" s="75"/>
      <c r="AE151" s="75"/>
      <c r="AF151" s="76"/>
      <c r="AG151" s="76"/>
      <c r="AH151" s="76"/>
      <c r="AI151" s="76"/>
    </row>
    <row r="152" spans="1:35" s="1" customFormat="1" x14ac:dyDescent="0.3">
      <c r="A152" s="72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5"/>
      <c r="Y152" s="75"/>
      <c r="Z152" s="75"/>
      <c r="AA152" s="75"/>
      <c r="AB152" s="75"/>
      <c r="AC152" s="75"/>
      <c r="AD152" s="75"/>
      <c r="AE152" s="75"/>
      <c r="AF152" s="76"/>
      <c r="AG152" s="76"/>
      <c r="AH152" s="76"/>
      <c r="AI152" s="76"/>
    </row>
    <row r="153" spans="1:35" s="1" customFormat="1" x14ac:dyDescent="0.3">
      <c r="A153" s="72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5"/>
      <c r="Y153" s="75"/>
      <c r="Z153" s="75"/>
      <c r="AA153" s="75"/>
      <c r="AB153" s="75"/>
      <c r="AC153" s="75"/>
      <c r="AD153" s="75"/>
      <c r="AE153" s="75"/>
      <c r="AF153" s="76"/>
      <c r="AG153" s="76"/>
      <c r="AH153" s="76"/>
      <c r="AI153" s="76"/>
    </row>
    <row r="154" spans="1:35" s="1" customFormat="1" x14ac:dyDescent="0.3">
      <c r="A154" s="72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5"/>
      <c r="Y154" s="75"/>
      <c r="Z154" s="75"/>
      <c r="AA154" s="75"/>
      <c r="AB154" s="75"/>
      <c r="AC154" s="75"/>
      <c r="AD154" s="75"/>
      <c r="AE154" s="75"/>
      <c r="AF154" s="76"/>
      <c r="AG154" s="76"/>
      <c r="AH154" s="76"/>
      <c r="AI154" s="76"/>
    </row>
    <row r="155" spans="1:35" s="1" customFormat="1" x14ac:dyDescent="0.3">
      <c r="A155" s="72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5"/>
      <c r="Y155" s="75"/>
      <c r="Z155" s="75"/>
      <c r="AA155" s="75"/>
      <c r="AB155" s="75"/>
      <c r="AC155" s="75"/>
      <c r="AD155" s="75"/>
      <c r="AE155" s="75"/>
      <c r="AF155" s="76"/>
      <c r="AG155" s="76"/>
      <c r="AH155" s="76"/>
      <c r="AI155" s="76"/>
    </row>
    <row r="156" spans="1:35" s="1" customFormat="1" x14ac:dyDescent="0.3">
      <c r="A156" s="72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5"/>
      <c r="Y156" s="75"/>
      <c r="Z156" s="75"/>
      <c r="AA156" s="75"/>
      <c r="AB156" s="75"/>
      <c r="AC156" s="75"/>
      <c r="AD156" s="75"/>
      <c r="AE156" s="75"/>
      <c r="AF156" s="76"/>
      <c r="AG156" s="76"/>
      <c r="AH156" s="76"/>
      <c r="AI156" s="76"/>
    </row>
    <row r="157" spans="1:35" s="1" customFormat="1" x14ac:dyDescent="0.3">
      <c r="A157" s="7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5"/>
      <c r="Y157" s="75"/>
      <c r="Z157" s="75"/>
      <c r="AA157" s="75"/>
      <c r="AB157" s="75"/>
      <c r="AC157" s="75"/>
      <c r="AD157" s="75"/>
      <c r="AE157" s="75"/>
      <c r="AF157" s="76"/>
      <c r="AG157" s="76"/>
      <c r="AH157" s="76"/>
      <c r="AI157" s="76"/>
    </row>
    <row r="158" spans="1:35" s="1" customFormat="1" x14ac:dyDescent="0.3">
      <c r="A158" s="72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5"/>
      <c r="Y158" s="75"/>
      <c r="Z158" s="75"/>
      <c r="AA158" s="75"/>
      <c r="AB158" s="75"/>
      <c r="AC158" s="75"/>
      <c r="AD158" s="75"/>
      <c r="AE158" s="75"/>
      <c r="AF158" s="76"/>
      <c r="AG158" s="76"/>
      <c r="AH158" s="76"/>
      <c r="AI158" s="76"/>
    </row>
    <row r="159" spans="1:35" s="1" customFormat="1" x14ac:dyDescent="0.3">
      <c r="A159" s="72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5"/>
      <c r="Y159" s="75"/>
      <c r="Z159" s="75"/>
      <c r="AA159" s="75"/>
      <c r="AB159" s="75"/>
      <c r="AC159" s="75"/>
      <c r="AD159" s="75"/>
      <c r="AE159" s="75"/>
      <c r="AF159" s="76"/>
      <c r="AG159" s="76"/>
      <c r="AH159" s="76"/>
      <c r="AI159" s="76"/>
    </row>
    <row r="160" spans="1:35" s="1" customFormat="1" x14ac:dyDescent="0.3">
      <c r="A160" s="72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5"/>
      <c r="Y160" s="75"/>
      <c r="Z160" s="75"/>
      <c r="AA160" s="75"/>
      <c r="AB160" s="75"/>
      <c r="AC160" s="75"/>
      <c r="AD160" s="75"/>
      <c r="AE160" s="75"/>
      <c r="AF160" s="76"/>
      <c r="AG160" s="76"/>
      <c r="AH160" s="76"/>
      <c r="AI160" s="76"/>
    </row>
    <row r="161" spans="1:35" s="1" customFormat="1" x14ac:dyDescent="0.3">
      <c r="A161" s="72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5"/>
      <c r="Y161" s="75"/>
      <c r="Z161" s="75"/>
      <c r="AA161" s="75"/>
      <c r="AB161" s="75"/>
      <c r="AC161" s="75"/>
      <c r="AD161" s="75"/>
      <c r="AE161" s="75"/>
      <c r="AF161" s="76"/>
      <c r="AG161" s="76"/>
      <c r="AH161" s="76"/>
      <c r="AI161" s="76"/>
    </row>
    <row r="162" spans="1:35" s="1" customFormat="1" x14ac:dyDescent="0.3">
      <c r="A162" s="72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5"/>
      <c r="Y162" s="75"/>
      <c r="Z162" s="75"/>
      <c r="AA162" s="75"/>
      <c r="AB162" s="75"/>
      <c r="AC162" s="75"/>
      <c r="AD162" s="75"/>
      <c r="AE162" s="75"/>
      <c r="AF162" s="76"/>
      <c r="AG162" s="76"/>
      <c r="AH162" s="76"/>
      <c r="AI162" s="76"/>
    </row>
    <row r="163" spans="1:35" s="1" customFormat="1" x14ac:dyDescent="0.3">
      <c r="A163" s="72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5"/>
      <c r="Y163" s="75"/>
      <c r="Z163" s="75"/>
      <c r="AA163" s="75"/>
      <c r="AB163" s="75"/>
      <c r="AC163" s="75"/>
      <c r="AD163" s="75"/>
      <c r="AE163" s="75"/>
      <c r="AF163" s="76"/>
      <c r="AG163" s="76"/>
      <c r="AH163" s="76"/>
      <c r="AI163" s="76"/>
    </row>
    <row r="164" spans="1:35" s="1" customFormat="1" x14ac:dyDescent="0.3">
      <c r="A164" s="72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5"/>
      <c r="Y164" s="75"/>
      <c r="Z164" s="75"/>
      <c r="AA164" s="75"/>
      <c r="AB164" s="75"/>
      <c r="AC164" s="75"/>
      <c r="AD164" s="75"/>
      <c r="AE164" s="75"/>
      <c r="AF164" s="76"/>
      <c r="AG164" s="76"/>
      <c r="AH164" s="76"/>
      <c r="AI164" s="76"/>
    </row>
    <row r="165" spans="1:35" s="1" customFormat="1" x14ac:dyDescent="0.3">
      <c r="A165" s="72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5"/>
      <c r="Y165" s="75"/>
      <c r="Z165" s="75"/>
      <c r="AA165" s="75"/>
      <c r="AB165" s="75"/>
      <c r="AC165" s="75"/>
      <c r="AD165" s="75"/>
      <c r="AE165" s="75"/>
      <c r="AF165" s="76"/>
      <c r="AG165" s="76"/>
      <c r="AH165" s="76"/>
      <c r="AI165" s="76"/>
    </row>
    <row r="166" spans="1:35" s="1" customFormat="1" x14ac:dyDescent="0.3">
      <c r="A166" s="72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5"/>
      <c r="Y166" s="75"/>
      <c r="Z166" s="75"/>
      <c r="AA166" s="75"/>
      <c r="AB166" s="75"/>
      <c r="AC166" s="75"/>
      <c r="AD166" s="75"/>
      <c r="AE166" s="75"/>
      <c r="AF166" s="76"/>
      <c r="AG166" s="76"/>
      <c r="AH166" s="76"/>
      <c r="AI166" s="76"/>
    </row>
    <row r="167" spans="1:35" s="1" customFormat="1" x14ac:dyDescent="0.3">
      <c r="A167" s="72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5"/>
      <c r="Y167" s="75"/>
      <c r="Z167" s="75"/>
      <c r="AA167" s="75"/>
      <c r="AB167" s="75"/>
      <c r="AC167" s="75"/>
      <c r="AD167" s="75"/>
      <c r="AE167" s="75"/>
      <c r="AF167" s="76"/>
      <c r="AG167" s="76"/>
      <c r="AH167" s="76"/>
      <c r="AI167" s="76"/>
    </row>
    <row r="168" spans="1:35" s="1" customFormat="1" x14ac:dyDescent="0.3">
      <c r="A168" s="72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5"/>
      <c r="Y168" s="75"/>
      <c r="Z168" s="75"/>
      <c r="AA168" s="75"/>
      <c r="AB168" s="75"/>
      <c r="AC168" s="75"/>
      <c r="AD168" s="75"/>
      <c r="AE168" s="75"/>
      <c r="AF168" s="76"/>
      <c r="AG168" s="76"/>
      <c r="AH168" s="76"/>
      <c r="AI168" s="76"/>
    </row>
    <row r="169" spans="1:35" s="1" customFormat="1" x14ac:dyDescent="0.3">
      <c r="A169" s="72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5"/>
      <c r="Y169" s="75"/>
      <c r="Z169" s="75"/>
      <c r="AA169" s="75"/>
      <c r="AB169" s="75"/>
      <c r="AC169" s="75"/>
      <c r="AD169" s="75"/>
      <c r="AE169" s="75"/>
      <c r="AF169" s="76"/>
      <c r="AG169" s="76"/>
      <c r="AH169" s="76"/>
      <c r="AI169" s="76"/>
    </row>
    <row r="170" spans="1:35" s="1" customFormat="1" x14ac:dyDescent="0.3">
      <c r="A170" s="72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5"/>
      <c r="Y170" s="75"/>
      <c r="Z170" s="75"/>
      <c r="AA170" s="75"/>
      <c r="AB170" s="75"/>
      <c r="AC170" s="75"/>
      <c r="AD170" s="75"/>
      <c r="AE170" s="75"/>
      <c r="AF170" s="76"/>
      <c r="AG170" s="76"/>
      <c r="AH170" s="76"/>
      <c r="AI170" s="76"/>
    </row>
    <row r="171" spans="1:35" s="1" customFormat="1" x14ac:dyDescent="0.3">
      <c r="A171" s="72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5"/>
      <c r="Y171" s="75"/>
      <c r="Z171" s="75"/>
      <c r="AA171" s="75"/>
      <c r="AB171" s="75"/>
      <c r="AC171" s="75"/>
      <c r="AD171" s="75"/>
      <c r="AE171" s="75"/>
      <c r="AF171" s="76"/>
      <c r="AG171" s="76"/>
      <c r="AH171" s="76"/>
      <c r="AI171" s="76"/>
    </row>
    <row r="172" spans="1:35" s="1" customFormat="1" x14ac:dyDescent="0.3">
      <c r="A172" s="72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5"/>
      <c r="Y172" s="75"/>
      <c r="Z172" s="75"/>
      <c r="AA172" s="75"/>
      <c r="AB172" s="75"/>
      <c r="AC172" s="75"/>
      <c r="AD172" s="75"/>
      <c r="AE172" s="75"/>
      <c r="AF172" s="76"/>
      <c r="AG172" s="76"/>
      <c r="AH172" s="76"/>
      <c r="AI172" s="76"/>
    </row>
    <row r="173" spans="1:35" s="1" customFormat="1" x14ac:dyDescent="0.3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5"/>
      <c r="Y173" s="75"/>
      <c r="Z173" s="75"/>
      <c r="AA173" s="75"/>
      <c r="AB173" s="75"/>
      <c r="AC173" s="75"/>
      <c r="AD173" s="75"/>
      <c r="AE173" s="75"/>
      <c r="AF173" s="76"/>
      <c r="AG173" s="76"/>
      <c r="AH173" s="76"/>
      <c r="AI173" s="76"/>
    </row>
    <row r="174" spans="1:35" s="1" customFormat="1" x14ac:dyDescent="0.3">
      <c r="A174" s="72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5"/>
      <c r="Y174" s="75"/>
      <c r="Z174" s="75"/>
      <c r="AA174" s="75"/>
      <c r="AB174" s="75"/>
      <c r="AC174" s="75"/>
      <c r="AD174" s="75"/>
      <c r="AE174" s="75"/>
      <c r="AF174" s="76"/>
      <c r="AG174" s="76"/>
      <c r="AH174" s="76"/>
      <c r="AI174" s="76"/>
    </row>
    <row r="175" spans="1:35" s="1" customFormat="1" x14ac:dyDescent="0.3">
      <c r="A175" s="72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5"/>
      <c r="Y175" s="75"/>
      <c r="Z175" s="75"/>
      <c r="AA175" s="75"/>
      <c r="AB175" s="75"/>
      <c r="AC175" s="75"/>
      <c r="AD175" s="75"/>
      <c r="AE175" s="75"/>
      <c r="AF175" s="76"/>
      <c r="AG175" s="76"/>
      <c r="AH175" s="76"/>
      <c r="AI175" s="76"/>
    </row>
    <row r="176" spans="1:35" s="1" customFormat="1" x14ac:dyDescent="0.3">
      <c r="A176" s="72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5"/>
      <c r="Y176" s="75"/>
      <c r="Z176" s="75"/>
      <c r="AA176" s="75"/>
      <c r="AB176" s="75"/>
      <c r="AC176" s="75"/>
      <c r="AD176" s="75"/>
      <c r="AE176" s="75"/>
      <c r="AF176" s="76"/>
      <c r="AG176" s="76"/>
      <c r="AH176" s="76"/>
      <c r="AI176" s="76"/>
    </row>
    <row r="177" spans="1:35" s="1" customFormat="1" x14ac:dyDescent="0.3">
      <c r="A177" s="72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5"/>
      <c r="Y177" s="75"/>
      <c r="Z177" s="75"/>
      <c r="AA177" s="75"/>
      <c r="AB177" s="75"/>
      <c r="AC177" s="75"/>
      <c r="AD177" s="75"/>
      <c r="AE177" s="75"/>
      <c r="AF177" s="76"/>
      <c r="AG177" s="76"/>
      <c r="AH177" s="76"/>
      <c r="AI177" s="76"/>
    </row>
    <row r="178" spans="1:35" s="1" customFormat="1" x14ac:dyDescent="0.3">
      <c r="A178" s="72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5"/>
      <c r="Y178" s="75"/>
      <c r="Z178" s="75"/>
      <c r="AA178" s="75"/>
      <c r="AB178" s="75"/>
      <c r="AC178" s="75"/>
      <c r="AD178" s="75"/>
      <c r="AE178" s="75"/>
      <c r="AF178" s="76"/>
      <c r="AG178" s="76"/>
      <c r="AH178" s="76"/>
      <c r="AI178" s="76"/>
    </row>
    <row r="179" spans="1:35" s="1" customFormat="1" x14ac:dyDescent="0.3">
      <c r="A179" s="72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5"/>
      <c r="Y179" s="75"/>
      <c r="Z179" s="75"/>
      <c r="AA179" s="75"/>
      <c r="AB179" s="75"/>
      <c r="AC179" s="75"/>
      <c r="AD179" s="75"/>
      <c r="AE179" s="75"/>
      <c r="AF179" s="76"/>
      <c r="AG179" s="76"/>
      <c r="AH179" s="76"/>
      <c r="AI179" s="76"/>
    </row>
    <row r="180" spans="1:35" s="1" customFormat="1" x14ac:dyDescent="0.3">
      <c r="A180" s="72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5"/>
      <c r="Y180" s="75"/>
      <c r="Z180" s="75"/>
      <c r="AA180" s="75"/>
      <c r="AB180" s="75"/>
      <c r="AC180" s="75"/>
      <c r="AD180" s="75"/>
      <c r="AE180" s="75"/>
      <c r="AF180" s="76"/>
      <c r="AG180" s="76"/>
      <c r="AH180" s="76"/>
      <c r="AI180" s="76"/>
    </row>
    <row r="181" spans="1:35" s="1" customFormat="1" x14ac:dyDescent="0.3">
      <c r="A181" s="72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5"/>
      <c r="Y181" s="75"/>
      <c r="Z181" s="75"/>
      <c r="AA181" s="75"/>
      <c r="AB181" s="75"/>
      <c r="AC181" s="75"/>
      <c r="AD181" s="75"/>
      <c r="AE181" s="75"/>
      <c r="AF181" s="76"/>
      <c r="AG181" s="76"/>
      <c r="AH181" s="76"/>
      <c r="AI181" s="76"/>
    </row>
    <row r="182" spans="1:35" s="1" customFormat="1" x14ac:dyDescent="0.3">
      <c r="A182" s="72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5"/>
      <c r="Y182" s="75"/>
      <c r="Z182" s="75"/>
      <c r="AA182" s="75"/>
      <c r="AB182" s="75"/>
      <c r="AC182" s="75"/>
      <c r="AD182" s="75"/>
      <c r="AE182" s="75"/>
      <c r="AF182" s="76"/>
      <c r="AG182" s="76"/>
      <c r="AH182" s="76"/>
      <c r="AI182" s="76"/>
    </row>
    <row r="183" spans="1:35" s="1" customFormat="1" x14ac:dyDescent="0.3">
      <c r="A183" s="72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5"/>
      <c r="Y183" s="75"/>
      <c r="Z183" s="75"/>
      <c r="AA183" s="75"/>
      <c r="AB183" s="75"/>
      <c r="AC183" s="75"/>
      <c r="AD183" s="75"/>
      <c r="AE183" s="75"/>
      <c r="AF183" s="76"/>
      <c r="AG183" s="76"/>
      <c r="AH183" s="76"/>
      <c r="AI183" s="76"/>
    </row>
    <row r="184" spans="1:35" s="1" customFormat="1" x14ac:dyDescent="0.3">
      <c r="A184" s="72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5"/>
      <c r="Y184" s="75"/>
      <c r="Z184" s="75"/>
      <c r="AA184" s="75"/>
      <c r="AB184" s="75"/>
      <c r="AC184" s="75"/>
      <c r="AD184" s="75"/>
      <c r="AE184" s="75"/>
      <c r="AF184" s="76"/>
      <c r="AG184" s="76"/>
      <c r="AH184" s="76"/>
      <c r="AI184" s="76"/>
    </row>
    <row r="185" spans="1:35" s="1" customFormat="1" x14ac:dyDescent="0.3">
      <c r="A185" s="72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5"/>
      <c r="Y185" s="75"/>
      <c r="Z185" s="75"/>
      <c r="AA185" s="75"/>
      <c r="AB185" s="75"/>
      <c r="AC185" s="75"/>
      <c r="AD185" s="75"/>
      <c r="AE185" s="75"/>
      <c r="AF185" s="76"/>
      <c r="AG185" s="76"/>
      <c r="AH185" s="76"/>
      <c r="AI185" s="76"/>
    </row>
    <row r="186" spans="1:35" s="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5"/>
      <c r="Y186" s="75"/>
      <c r="Z186" s="75"/>
      <c r="AA186" s="75"/>
      <c r="AB186" s="75"/>
      <c r="AC186" s="75"/>
      <c r="AD186" s="75"/>
      <c r="AE186" s="75"/>
      <c r="AF186" s="76"/>
      <c r="AG186" s="76"/>
      <c r="AH186" s="76"/>
      <c r="AI186" s="76"/>
    </row>
    <row r="187" spans="1:35" s="1" customFormat="1" x14ac:dyDescent="0.3">
      <c r="A187" s="72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5"/>
      <c r="Y187" s="75"/>
      <c r="Z187" s="75"/>
      <c r="AA187" s="75"/>
      <c r="AB187" s="75"/>
      <c r="AC187" s="75"/>
      <c r="AD187" s="75"/>
      <c r="AE187" s="75"/>
      <c r="AF187" s="76"/>
      <c r="AG187" s="76"/>
      <c r="AH187" s="76"/>
      <c r="AI187" s="76"/>
    </row>
    <row r="188" spans="1:35" s="1" customFormat="1" x14ac:dyDescent="0.3">
      <c r="A188" s="72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5"/>
      <c r="Y188" s="75"/>
      <c r="Z188" s="75"/>
      <c r="AA188" s="75"/>
      <c r="AB188" s="75"/>
      <c r="AC188" s="75"/>
      <c r="AD188" s="75"/>
      <c r="AE188" s="75"/>
      <c r="AF188" s="76"/>
      <c r="AG188" s="76"/>
      <c r="AH188" s="76"/>
      <c r="AI188" s="76"/>
    </row>
    <row r="189" spans="1:35" s="1" customFormat="1" x14ac:dyDescent="0.3">
      <c r="A189" s="72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5"/>
      <c r="Y189" s="75"/>
      <c r="Z189" s="75"/>
      <c r="AA189" s="75"/>
      <c r="AB189" s="75"/>
      <c r="AC189" s="75"/>
      <c r="AD189" s="75"/>
      <c r="AE189" s="75"/>
      <c r="AF189" s="76"/>
      <c r="AG189" s="76"/>
      <c r="AH189" s="76"/>
      <c r="AI189" s="76"/>
    </row>
    <row r="190" spans="1:35" s="1" customFormat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5"/>
      <c r="Y190" s="75"/>
      <c r="Z190" s="75"/>
      <c r="AA190" s="75"/>
      <c r="AB190" s="75"/>
      <c r="AC190" s="75"/>
      <c r="AD190" s="75"/>
      <c r="AE190" s="75"/>
      <c r="AF190" s="76"/>
      <c r="AG190" s="76"/>
      <c r="AH190" s="76"/>
      <c r="AI190" s="76"/>
    </row>
    <row r="191" spans="1:35" s="1" customFormat="1" x14ac:dyDescent="0.3">
      <c r="A191" s="7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5"/>
      <c r="Y191" s="75"/>
      <c r="Z191" s="75"/>
      <c r="AA191" s="75"/>
      <c r="AB191" s="75"/>
      <c r="AC191" s="75"/>
      <c r="AD191" s="75"/>
      <c r="AE191" s="75"/>
      <c r="AF191" s="76"/>
      <c r="AG191" s="76"/>
      <c r="AH191" s="76"/>
      <c r="AI191" s="76"/>
    </row>
    <row r="192" spans="1:35" s="1" customFormat="1" x14ac:dyDescent="0.3">
      <c r="A192" s="72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5"/>
      <c r="Y192" s="75"/>
      <c r="Z192" s="75"/>
      <c r="AA192" s="75"/>
      <c r="AB192" s="75"/>
      <c r="AC192" s="75"/>
      <c r="AD192" s="75"/>
      <c r="AE192" s="75"/>
      <c r="AF192" s="76"/>
      <c r="AG192" s="76"/>
      <c r="AH192" s="76"/>
      <c r="AI192" s="76"/>
    </row>
    <row r="193" spans="1:35" s="1" customFormat="1" x14ac:dyDescent="0.3">
      <c r="A193" s="72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5"/>
      <c r="Y193" s="75"/>
      <c r="Z193" s="75"/>
      <c r="AA193" s="75"/>
      <c r="AB193" s="75"/>
      <c r="AC193" s="75"/>
      <c r="AD193" s="75"/>
      <c r="AE193" s="75"/>
      <c r="AF193" s="76"/>
      <c r="AG193" s="76"/>
      <c r="AH193" s="76"/>
      <c r="AI193" s="76"/>
    </row>
    <row r="194" spans="1:35" s="1" customFormat="1" x14ac:dyDescent="0.3">
      <c r="A194" s="72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5"/>
      <c r="Y194" s="75"/>
      <c r="Z194" s="75"/>
      <c r="AA194" s="75"/>
      <c r="AB194" s="75"/>
      <c r="AC194" s="75"/>
      <c r="AD194" s="75"/>
      <c r="AE194" s="75"/>
      <c r="AF194" s="76"/>
      <c r="AG194" s="76"/>
      <c r="AH194" s="76"/>
      <c r="AI194" s="76"/>
    </row>
    <row r="195" spans="1:35" s="1" customFormat="1" x14ac:dyDescent="0.3">
      <c r="A195" s="72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5"/>
      <c r="Y195" s="75"/>
      <c r="Z195" s="75"/>
      <c r="AA195" s="75"/>
      <c r="AB195" s="75"/>
      <c r="AC195" s="75"/>
      <c r="AD195" s="75"/>
      <c r="AE195" s="75"/>
      <c r="AF195" s="76"/>
      <c r="AG195" s="76"/>
      <c r="AH195" s="76"/>
      <c r="AI195" s="76"/>
    </row>
    <row r="196" spans="1:35" s="1" customFormat="1" x14ac:dyDescent="0.3">
      <c r="A196" s="72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5"/>
      <c r="Y196" s="75"/>
      <c r="Z196" s="75"/>
      <c r="AA196" s="75"/>
      <c r="AB196" s="75"/>
      <c r="AC196" s="75"/>
      <c r="AD196" s="75"/>
      <c r="AE196" s="75"/>
      <c r="AF196" s="76"/>
      <c r="AG196" s="76"/>
      <c r="AH196" s="76"/>
      <c r="AI196" s="76"/>
    </row>
    <row r="197" spans="1:35" s="1" customFormat="1" x14ac:dyDescent="0.3">
      <c r="A197" s="72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5"/>
      <c r="Y197" s="75"/>
      <c r="Z197" s="75"/>
      <c r="AA197" s="75"/>
      <c r="AB197" s="75"/>
      <c r="AC197" s="75"/>
      <c r="AD197" s="75"/>
      <c r="AE197" s="75"/>
      <c r="AF197" s="76"/>
      <c r="AG197" s="76"/>
      <c r="AH197" s="76"/>
      <c r="AI197" s="76"/>
    </row>
    <row r="198" spans="1:35" s="1" customFormat="1" x14ac:dyDescent="0.3">
      <c r="A198" s="72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5"/>
      <c r="Y198" s="75"/>
      <c r="Z198" s="75"/>
      <c r="AA198" s="75"/>
      <c r="AB198" s="75"/>
      <c r="AC198" s="75"/>
      <c r="AD198" s="75"/>
      <c r="AE198" s="75"/>
      <c r="AF198" s="76"/>
      <c r="AG198" s="76"/>
      <c r="AH198" s="76"/>
      <c r="AI198" s="76"/>
    </row>
    <row r="199" spans="1:35" s="1" customFormat="1" x14ac:dyDescent="0.3">
      <c r="A199" s="72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5"/>
      <c r="Y199" s="75"/>
      <c r="Z199" s="75"/>
      <c r="AA199" s="75"/>
      <c r="AB199" s="75"/>
      <c r="AC199" s="75"/>
      <c r="AD199" s="75"/>
      <c r="AE199" s="75"/>
      <c r="AF199" s="76"/>
      <c r="AG199" s="76"/>
      <c r="AH199" s="76"/>
      <c r="AI199" s="76"/>
    </row>
    <row r="200" spans="1:35" s="1" customFormat="1" x14ac:dyDescent="0.3">
      <c r="A200" s="72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5"/>
      <c r="Y200" s="75"/>
      <c r="Z200" s="75"/>
      <c r="AA200" s="75"/>
      <c r="AB200" s="75"/>
      <c r="AC200" s="75"/>
      <c r="AD200" s="75"/>
      <c r="AE200" s="75"/>
      <c r="AF200" s="76"/>
      <c r="AG200" s="76"/>
      <c r="AH200" s="76"/>
      <c r="AI200" s="76"/>
    </row>
    <row r="201" spans="1:35" s="1" customFormat="1" x14ac:dyDescent="0.3">
      <c r="A201" s="72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5"/>
      <c r="Y201" s="75"/>
      <c r="Z201" s="75"/>
      <c r="AA201" s="75"/>
      <c r="AB201" s="75"/>
      <c r="AC201" s="75"/>
      <c r="AD201" s="75"/>
      <c r="AE201" s="75"/>
      <c r="AF201" s="76"/>
      <c r="AG201" s="76"/>
      <c r="AH201" s="76"/>
      <c r="AI201" s="76"/>
    </row>
    <row r="202" spans="1:35" s="1" customFormat="1" x14ac:dyDescent="0.3">
      <c r="A202" s="72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5"/>
      <c r="Y202" s="75"/>
      <c r="Z202" s="75"/>
      <c r="AA202" s="75"/>
      <c r="AB202" s="75"/>
      <c r="AC202" s="75"/>
      <c r="AD202" s="75"/>
      <c r="AE202" s="75"/>
      <c r="AF202" s="76"/>
      <c r="AG202" s="76"/>
      <c r="AH202" s="76"/>
      <c r="AI202" s="76"/>
    </row>
    <row r="203" spans="1:35" s="1" customFormat="1" x14ac:dyDescent="0.3">
      <c r="A203" s="72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5"/>
      <c r="Y203" s="75"/>
      <c r="Z203" s="75"/>
      <c r="AA203" s="75"/>
      <c r="AB203" s="75"/>
      <c r="AC203" s="75"/>
      <c r="AD203" s="75"/>
      <c r="AE203" s="75"/>
      <c r="AF203" s="76"/>
      <c r="AG203" s="76"/>
      <c r="AH203" s="76"/>
      <c r="AI203" s="76"/>
    </row>
    <row r="204" spans="1:35" s="1" customFormat="1" x14ac:dyDescent="0.3">
      <c r="A204" s="72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5"/>
      <c r="Y204" s="75"/>
      <c r="Z204" s="75"/>
      <c r="AA204" s="75"/>
      <c r="AB204" s="75"/>
      <c r="AC204" s="75"/>
      <c r="AD204" s="75"/>
      <c r="AE204" s="75"/>
      <c r="AF204" s="76"/>
      <c r="AG204" s="76"/>
      <c r="AH204" s="76"/>
      <c r="AI204" s="76"/>
    </row>
    <row r="205" spans="1:35" s="1" customFormat="1" x14ac:dyDescent="0.3">
      <c r="A205" s="72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5"/>
      <c r="Y205" s="75"/>
      <c r="Z205" s="75"/>
      <c r="AA205" s="75"/>
      <c r="AB205" s="75"/>
      <c r="AC205" s="75"/>
      <c r="AD205" s="75"/>
      <c r="AE205" s="75"/>
      <c r="AF205" s="76"/>
      <c r="AG205" s="76"/>
      <c r="AH205" s="76"/>
      <c r="AI205" s="76"/>
    </row>
    <row r="206" spans="1:35" s="1" customFormat="1" x14ac:dyDescent="0.3">
      <c r="A206" s="72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5"/>
      <c r="Y206" s="75"/>
      <c r="Z206" s="75"/>
      <c r="AA206" s="75"/>
      <c r="AB206" s="75"/>
      <c r="AC206" s="75"/>
      <c r="AD206" s="75"/>
      <c r="AE206" s="75"/>
      <c r="AF206" s="76"/>
      <c r="AG206" s="76"/>
      <c r="AH206" s="76"/>
      <c r="AI206" s="76"/>
    </row>
    <row r="207" spans="1:35" s="1" customFormat="1" x14ac:dyDescent="0.3">
      <c r="A207" s="72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5"/>
      <c r="Y207" s="75"/>
      <c r="Z207" s="75"/>
      <c r="AA207" s="75"/>
      <c r="AB207" s="75"/>
      <c r="AC207" s="75"/>
      <c r="AD207" s="75"/>
      <c r="AE207" s="75"/>
      <c r="AF207" s="76"/>
      <c r="AG207" s="76"/>
      <c r="AH207" s="76"/>
      <c r="AI207" s="76"/>
    </row>
    <row r="208" spans="1:35" s="1" customFormat="1" x14ac:dyDescent="0.3">
      <c r="A208" s="72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5"/>
      <c r="Y208" s="75"/>
      <c r="Z208" s="75"/>
      <c r="AA208" s="75"/>
      <c r="AB208" s="75"/>
      <c r="AC208" s="75"/>
      <c r="AD208" s="75"/>
      <c r="AE208" s="75"/>
      <c r="AF208" s="76"/>
      <c r="AG208" s="76"/>
      <c r="AH208" s="76"/>
      <c r="AI208" s="76"/>
    </row>
    <row r="209" spans="1:35" s="1" customFormat="1" x14ac:dyDescent="0.3">
      <c r="A209" s="72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5"/>
      <c r="Y209" s="75"/>
      <c r="Z209" s="75"/>
      <c r="AA209" s="75"/>
      <c r="AB209" s="75"/>
      <c r="AC209" s="75"/>
      <c r="AD209" s="75"/>
      <c r="AE209" s="75"/>
      <c r="AF209" s="76"/>
      <c r="AG209" s="76"/>
      <c r="AH209" s="76"/>
      <c r="AI209" s="76"/>
    </row>
    <row r="210" spans="1:35" s="1" customFormat="1" x14ac:dyDescent="0.3">
      <c r="A210" s="72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5"/>
      <c r="Y210" s="75"/>
      <c r="Z210" s="75"/>
      <c r="AA210" s="75"/>
      <c r="AB210" s="75"/>
      <c r="AC210" s="75"/>
      <c r="AD210" s="75"/>
      <c r="AE210" s="75"/>
      <c r="AF210" s="76"/>
      <c r="AG210" s="76"/>
      <c r="AH210" s="76"/>
      <c r="AI210" s="76"/>
    </row>
    <row r="211" spans="1:35" s="1" customFormat="1" x14ac:dyDescent="0.3">
      <c r="A211" s="72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5"/>
      <c r="Y211" s="75"/>
      <c r="Z211" s="75"/>
      <c r="AA211" s="75"/>
      <c r="AB211" s="75"/>
      <c r="AC211" s="75"/>
      <c r="AD211" s="75"/>
      <c r="AE211" s="75"/>
      <c r="AF211" s="76"/>
      <c r="AG211" s="76"/>
      <c r="AH211" s="76"/>
      <c r="AI211" s="76"/>
    </row>
    <row r="212" spans="1:35" s="1" customFormat="1" x14ac:dyDescent="0.3">
      <c r="A212" s="72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5"/>
      <c r="Y212" s="75"/>
      <c r="Z212" s="75"/>
      <c r="AA212" s="75"/>
      <c r="AB212" s="75"/>
      <c r="AC212" s="75"/>
      <c r="AD212" s="75"/>
      <c r="AE212" s="75"/>
      <c r="AF212" s="76"/>
      <c r="AG212" s="76"/>
      <c r="AH212" s="76"/>
      <c r="AI212" s="76"/>
    </row>
    <row r="213" spans="1:35" s="1" customFormat="1" x14ac:dyDescent="0.3">
      <c r="A213" s="72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5"/>
      <c r="Y213" s="75"/>
      <c r="Z213" s="75"/>
      <c r="AA213" s="75"/>
      <c r="AB213" s="75"/>
      <c r="AC213" s="75"/>
      <c r="AD213" s="75"/>
      <c r="AE213" s="75"/>
      <c r="AF213" s="76"/>
      <c r="AG213" s="76"/>
      <c r="AH213" s="76"/>
      <c r="AI213" s="76"/>
    </row>
    <row r="214" spans="1:35" s="1" customFormat="1" x14ac:dyDescent="0.3">
      <c r="A214" s="72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5"/>
      <c r="Y214" s="75"/>
      <c r="Z214" s="75"/>
      <c r="AA214" s="75"/>
      <c r="AB214" s="75"/>
      <c r="AC214" s="75"/>
      <c r="AD214" s="75"/>
      <c r="AE214" s="75"/>
      <c r="AF214" s="76"/>
      <c r="AG214" s="76"/>
      <c r="AH214" s="76"/>
      <c r="AI214" s="76"/>
    </row>
    <row r="215" spans="1:35" s="1" customFormat="1" x14ac:dyDescent="0.3">
      <c r="A215" s="72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5"/>
      <c r="Y215" s="75"/>
      <c r="Z215" s="75"/>
      <c r="AA215" s="75"/>
      <c r="AB215" s="75"/>
      <c r="AC215" s="75"/>
      <c r="AD215" s="75"/>
      <c r="AE215" s="75"/>
      <c r="AF215" s="76"/>
      <c r="AG215" s="76"/>
      <c r="AH215" s="76"/>
      <c r="AI215" s="76"/>
    </row>
    <row r="216" spans="1:35" s="1" customFormat="1" x14ac:dyDescent="0.3">
      <c r="A216" s="72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5"/>
      <c r="Y216" s="75"/>
      <c r="Z216" s="75"/>
      <c r="AA216" s="75"/>
      <c r="AB216" s="75"/>
      <c r="AC216" s="75"/>
      <c r="AD216" s="75"/>
      <c r="AE216" s="75"/>
      <c r="AF216" s="76"/>
      <c r="AG216" s="76"/>
      <c r="AH216" s="76"/>
      <c r="AI216" s="76"/>
    </row>
    <row r="217" spans="1:35" s="1" customFormat="1" x14ac:dyDescent="0.3">
      <c r="A217" s="72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5"/>
      <c r="Y217" s="75"/>
      <c r="Z217" s="75"/>
      <c r="AA217" s="75"/>
      <c r="AB217" s="75"/>
      <c r="AC217" s="75"/>
      <c r="AD217" s="75"/>
      <c r="AE217" s="75"/>
      <c r="AF217" s="76"/>
      <c r="AG217" s="76"/>
      <c r="AH217" s="76"/>
      <c r="AI217" s="76"/>
    </row>
    <row r="218" spans="1:35" s="1" customFormat="1" x14ac:dyDescent="0.3">
      <c r="A218" s="3"/>
      <c r="X218" s="20"/>
      <c r="Y218" s="20"/>
      <c r="Z218" s="20"/>
      <c r="AA218" s="20"/>
      <c r="AB218" s="20"/>
      <c r="AC218" s="20"/>
      <c r="AD218" s="20"/>
      <c r="AE218" s="20"/>
      <c r="AF218" s="21"/>
      <c r="AG218" s="21"/>
      <c r="AH218" s="21"/>
      <c r="AI218" s="21"/>
    </row>
    <row r="219" spans="1:35" s="1" customFormat="1" x14ac:dyDescent="0.3">
      <c r="A219" s="3"/>
      <c r="X219" s="20"/>
      <c r="Y219" s="20"/>
      <c r="Z219" s="20"/>
      <c r="AA219" s="20"/>
      <c r="AB219" s="20"/>
      <c r="AC219" s="20"/>
      <c r="AD219" s="20"/>
      <c r="AE219" s="20"/>
      <c r="AF219" s="21"/>
      <c r="AG219" s="21"/>
      <c r="AH219" s="21"/>
      <c r="AI219" s="21"/>
    </row>
    <row r="220" spans="1:35" s="1" customFormat="1" x14ac:dyDescent="0.3">
      <c r="A220" s="3"/>
      <c r="X220" s="20"/>
      <c r="Y220" s="20"/>
      <c r="Z220" s="20"/>
      <c r="AA220" s="20"/>
      <c r="AB220" s="20"/>
      <c r="AC220" s="20"/>
      <c r="AD220" s="20"/>
      <c r="AE220" s="20"/>
      <c r="AF220" s="21"/>
      <c r="AG220" s="21"/>
      <c r="AH220" s="21"/>
      <c r="AI220" s="21"/>
    </row>
    <row r="221" spans="1:35" s="1" customFormat="1" x14ac:dyDescent="0.3">
      <c r="A221" s="3"/>
      <c r="X221" s="20"/>
      <c r="Y221" s="20"/>
      <c r="Z221" s="20"/>
      <c r="AA221" s="20"/>
      <c r="AB221" s="20"/>
      <c r="AC221" s="20"/>
      <c r="AD221" s="20"/>
      <c r="AE221" s="20"/>
      <c r="AF221" s="21"/>
      <c r="AG221" s="21"/>
      <c r="AH221" s="21"/>
      <c r="AI221" s="21"/>
    </row>
    <row r="222" spans="1:35" s="1" customFormat="1" x14ac:dyDescent="0.3">
      <c r="A222" s="3"/>
      <c r="X222" s="20"/>
      <c r="Y222" s="20"/>
      <c r="Z222" s="20"/>
      <c r="AA222" s="20"/>
      <c r="AB222" s="20"/>
      <c r="AC222" s="20"/>
      <c r="AD222" s="20"/>
      <c r="AE222" s="20"/>
      <c r="AF222" s="21"/>
      <c r="AG222" s="21"/>
      <c r="AH222" s="21"/>
      <c r="AI222" s="21"/>
    </row>
    <row r="223" spans="1:35" s="1" customFormat="1" x14ac:dyDescent="0.3">
      <c r="A223" s="3"/>
      <c r="X223" s="20"/>
      <c r="Y223" s="20"/>
      <c r="Z223" s="20"/>
      <c r="AA223" s="20"/>
      <c r="AB223" s="20"/>
      <c r="AC223" s="20"/>
      <c r="AD223" s="20"/>
      <c r="AE223" s="20"/>
      <c r="AF223" s="21"/>
      <c r="AG223" s="21"/>
      <c r="AH223" s="21"/>
      <c r="AI223" s="21"/>
    </row>
    <row r="224" spans="1:35" s="1" customFormat="1" x14ac:dyDescent="0.3">
      <c r="A224" s="3"/>
      <c r="X224" s="20"/>
      <c r="Y224" s="20"/>
      <c r="Z224" s="20"/>
      <c r="AA224" s="20"/>
      <c r="AB224" s="20"/>
      <c r="AC224" s="20"/>
      <c r="AD224" s="20"/>
      <c r="AE224" s="20"/>
      <c r="AF224" s="21"/>
      <c r="AG224" s="21"/>
      <c r="AH224" s="21"/>
      <c r="AI224" s="21"/>
    </row>
    <row r="225" spans="1:35" s="1" customFormat="1" x14ac:dyDescent="0.3">
      <c r="A225" s="3"/>
      <c r="X225" s="20"/>
      <c r="Y225" s="20"/>
      <c r="Z225" s="20"/>
      <c r="AA225" s="20"/>
      <c r="AB225" s="20"/>
      <c r="AC225" s="20"/>
      <c r="AD225" s="20"/>
      <c r="AE225" s="20"/>
      <c r="AF225" s="21"/>
      <c r="AG225" s="21"/>
      <c r="AH225" s="21"/>
      <c r="AI225" s="21"/>
    </row>
    <row r="226" spans="1:35" s="1" customFormat="1" x14ac:dyDescent="0.3">
      <c r="A226" s="3"/>
      <c r="X226" s="20"/>
      <c r="Y226" s="20"/>
      <c r="Z226" s="20"/>
      <c r="AA226" s="20"/>
      <c r="AB226" s="20"/>
      <c r="AC226" s="20"/>
      <c r="AD226" s="20"/>
      <c r="AE226" s="20"/>
      <c r="AF226" s="21"/>
      <c r="AG226" s="21"/>
      <c r="AH226" s="21"/>
      <c r="AI226" s="21"/>
    </row>
    <row r="227" spans="1:35" s="1" customFormat="1" x14ac:dyDescent="0.3">
      <c r="A227" s="3"/>
      <c r="X227" s="20"/>
      <c r="Y227" s="20"/>
      <c r="Z227" s="20"/>
      <c r="AA227" s="20"/>
      <c r="AB227" s="20"/>
      <c r="AC227" s="20"/>
      <c r="AD227" s="20"/>
      <c r="AE227" s="20"/>
      <c r="AF227" s="21"/>
      <c r="AG227" s="21"/>
      <c r="AH227" s="21"/>
      <c r="AI227" s="21"/>
    </row>
    <row r="228" spans="1:35" s="1" customFormat="1" x14ac:dyDescent="0.3">
      <c r="A228" s="3"/>
      <c r="X228" s="20"/>
      <c r="Y228" s="20"/>
      <c r="Z228" s="20"/>
      <c r="AA228" s="20"/>
      <c r="AB228" s="20"/>
      <c r="AC228" s="20"/>
      <c r="AD228" s="20"/>
      <c r="AE228" s="20"/>
      <c r="AF228" s="21"/>
      <c r="AG228" s="21"/>
      <c r="AH228" s="21"/>
      <c r="AI228" s="21"/>
    </row>
    <row r="229" spans="1:35" s="1" customFormat="1" x14ac:dyDescent="0.3">
      <c r="A229" s="3"/>
      <c r="X229" s="20"/>
      <c r="Y229" s="20"/>
      <c r="Z229" s="20"/>
      <c r="AA229" s="20"/>
      <c r="AB229" s="20"/>
      <c r="AC229" s="20"/>
      <c r="AD229" s="20"/>
      <c r="AE229" s="20"/>
      <c r="AF229" s="21"/>
      <c r="AG229" s="21"/>
      <c r="AH229" s="21"/>
      <c r="AI229" s="21"/>
    </row>
    <row r="230" spans="1:35" s="1" customFormat="1" x14ac:dyDescent="0.3">
      <c r="A230" s="3"/>
      <c r="X230" s="20"/>
      <c r="Y230" s="20"/>
      <c r="Z230" s="20"/>
      <c r="AA230" s="20"/>
      <c r="AB230" s="20"/>
      <c r="AC230" s="20"/>
      <c r="AD230" s="20"/>
      <c r="AE230" s="20"/>
      <c r="AF230" s="21"/>
      <c r="AG230" s="21"/>
      <c r="AH230" s="21"/>
      <c r="AI230" s="21"/>
    </row>
    <row r="231" spans="1:35" s="1" customFormat="1" x14ac:dyDescent="0.3">
      <c r="A231" s="3"/>
      <c r="X231" s="20"/>
      <c r="Y231" s="20"/>
      <c r="Z231" s="20"/>
      <c r="AA231" s="20"/>
      <c r="AB231" s="20"/>
      <c r="AC231" s="20"/>
      <c r="AD231" s="20"/>
      <c r="AE231" s="20"/>
      <c r="AF231" s="21"/>
      <c r="AG231" s="21"/>
      <c r="AH231" s="21"/>
      <c r="AI231" s="21"/>
    </row>
    <row r="232" spans="1:35" s="1" customFormat="1" x14ac:dyDescent="0.3">
      <c r="A232" s="3"/>
      <c r="X232" s="20"/>
      <c r="Y232" s="20"/>
      <c r="Z232" s="20"/>
      <c r="AA232" s="20"/>
      <c r="AB232" s="20"/>
      <c r="AC232" s="20"/>
      <c r="AD232" s="20"/>
      <c r="AE232" s="20"/>
      <c r="AF232" s="21"/>
      <c r="AG232" s="21"/>
      <c r="AH232" s="21"/>
      <c r="AI232" s="21"/>
    </row>
    <row r="233" spans="1:35" s="1" customFormat="1" x14ac:dyDescent="0.3">
      <c r="A233" s="3"/>
      <c r="X233" s="20"/>
      <c r="Y233" s="20"/>
      <c r="Z233" s="20"/>
      <c r="AA233" s="20"/>
      <c r="AB233" s="20"/>
      <c r="AC233" s="20"/>
      <c r="AD233" s="20"/>
      <c r="AE233" s="20"/>
      <c r="AF233" s="21"/>
      <c r="AG233" s="21"/>
      <c r="AH233" s="21"/>
      <c r="AI233" s="21"/>
    </row>
    <row r="234" spans="1:35" s="1" customFormat="1" x14ac:dyDescent="0.3">
      <c r="A234" s="3"/>
      <c r="X234" s="20"/>
      <c r="Y234" s="20"/>
      <c r="Z234" s="20"/>
      <c r="AA234" s="20"/>
      <c r="AB234" s="20"/>
      <c r="AC234" s="20"/>
      <c r="AD234" s="20"/>
      <c r="AE234" s="20"/>
      <c r="AF234" s="21"/>
      <c r="AG234" s="21"/>
      <c r="AH234" s="21"/>
      <c r="AI234" s="21"/>
    </row>
    <row r="235" spans="1:35" s="1" customFormat="1" x14ac:dyDescent="0.3">
      <c r="A235" s="3"/>
      <c r="X235" s="20"/>
      <c r="Y235" s="20"/>
      <c r="Z235" s="20"/>
      <c r="AA235" s="20"/>
      <c r="AB235" s="20"/>
      <c r="AC235" s="20"/>
      <c r="AD235" s="20"/>
      <c r="AE235" s="20"/>
      <c r="AF235" s="21"/>
      <c r="AG235" s="21"/>
      <c r="AH235" s="21"/>
      <c r="AI235" s="21"/>
    </row>
    <row r="236" spans="1:35" s="1" customFormat="1" x14ac:dyDescent="0.3">
      <c r="A236" s="3"/>
      <c r="X236" s="20"/>
      <c r="Y236" s="20"/>
      <c r="Z236" s="20"/>
      <c r="AA236" s="20"/>
      <c r="AB236" s="20"/>
      <c r="AC236" s="20"/>
      <c r="AD236" s="20"/>
      <c r="AE236" s="20"/>
      <c r="AF236" s="21"/>
      <c r="AG236" s="21"/>
      <c r="AH236" s="21"/>
      <c r="AI236" s="21"/>
    </row>
    <row r="237" spans="1:35" s="1" customFormat="1" x14ac:dyDescent="0.3">
      <c r="A237" s="3"/>
      <c r="X237" s="20"/>
      <c r="Y237" s="20"/>
      <c r="Z237" s="20"/>
      <c r="AA237" s="20"/>
      <c r="AB237" s="20"/>
      <c r="AC237" s="20"/>
      <c r="AD237" s="20"/>
      <c r="AE237" s="20"/>
      <c r="AF237" s="21"/>
      <c r="AG237" s="21"/>
      <c r="AH237" s="21"/>
      <c r="AI237" s="21"/>
    </row>
    <row r="238" spans="1:35" s="1" customFormat="1" x14ac:dyDescent="0.3">
      <c r="A238" s="3"/>
      <c r="X238" s="20"/>
      <c r="Y238" s="20"/>
      <c r="Z238" s="20"/>
      <c r="AA238" s="20"/>
      <c r="AB238" s="20"/>
      <c r="AC238" s="20"/>
      <c r="AD238" s="20"/>
      <c r="AE238" s="20"/>
      <c r="AF238" s="21"/>
      <c r="AG238" s="21"/>
      <c r="AH238" s="21"/>
      <c r="AI238" s="21"/>
    </row>
    <row r="239" spans="1:35" s="1" customFormat="1" x14ac:dyDescent="0.3">
      <c r="A239" s="3"/>
      <c r="X239" s="20"/>
      <c r="Y239" s="20"/>
      <c r="Z239" s="20"/>
      <c r="AA239" s="20"/>
      <c r="AB239" s="20"/>
      <c r="AC239" s="20"/>
      <c r="AD239" s="20"/>
      <c r="AE239" s="20"/>
      <c r="AF239" s="21"/>
      <c r="AG239" s="21"/>
      <c r="AH239" s="21"/>
      <c r="AI239" s="21"/>
    </row>
    <row r="240" spans="1:35" s="1" customFormat="1" x14ac:dyDescent="0.3">
      <c r="A240" s="3"/>
      <c r="X240" s="20"/>
      <c r="Y240" s="20"/>
      <c r="Z240" s="20"/>
      <c r="AA240" s="20"/>
      <c r="AB240" s="20"/>
      <c r="AC240" s="20"/>
      <c r="AD240" s="20"/>
      <c r="AE240" s="20"/>
      <c r="AF240" s="21"/>
      <c r="AG240" s="21"/>
      <c r="AH240" s="21"/>
      <c r="AI240" s="21"/>
    </row>
    <row r="241" spans="1:38" s="1" customFormat="1" x14ac:dyDescent="0.3">
      <c r="A241" s="3"/>
      <c r="X241" s="20"/>
      <c r="Y241" s="20"/>
      <c r="Z241" s="20"/>
      <c r="AA241" s="20"/>
      <c r="AB241" s="20"/>
      <c r="AC241" s="20"/>
      <c r="AD241" s="20"/>
      <c r="AE241" s="20"/>
      <c r="AF241" s="21"/>
      <c r="AG241" s="21"/>
      <c r="AH241" s="21"/>
      <c r="AI241" s="21"/>
    </row>
    <row r="242" spans="1:38" s="1" customFormat="1" x14ac:dyDescent="0.3">
      <c r="A242" s="3"/>
      <c r="X242" s="20"/>
      <c r="Y242" s="20"/>
      <c r="Z242" s="20"/>
      <c r="AA242" s="20"/>
      <c r="AB242" s="20"/>
      <c r="AC242" s="20"/>
      <c r="AD242" s="20"/>
      <c r="AE242" s="20"/>
      <c r="AF242" s="21"/>
      <c r="AG242" s="21"/>
      <c r="AH242" s="21"/>
      <c r="AI242" s="21"/>
    </row>
    <row r="243" spans="1:38" s="1" customFormat="1" x14ac:dyDescent="0.3">
      <c r="A243" s="3"/>
      <c r="X243" s="20"/>
      <c r="Y243" s="20"/>
      <c r="Z243" s="20"/>
      <c r="AA243" s="20"/>
      <c r="AB243" s="20"/>
      <c r="AC243" s="20"/>
      <c r="AD243" s="20"/>
      <c r="AE243" s="20"/>
      <c r="AF243" s="21"/>
      <c r="AG243" s="21"/>
      <c r="AH243" s="21"/>
      <c r="AI243" s="21"/>
    </row>
    <row r="244" spans="1:38" s="1" customFormat="1" x14ac:dyDescent="0.3">
      <c r="A244" s="3"/>
      <c r="X244" s="20"/>
      <c r="Y244" s="20"/>
      <c r="Z244" s="20"/>
      <c r="AA244" s="20"/>
      <c r="AB244" s="20"/>
      <c r="AC244" s="20"/>
      <c r="AD244" s="20"/>
      <c r="AE244" s="20"/>
      <c r="AF244" s="21"/>
      <c r="AG244" s="21"/>
      <c r="AH244" s="21"/>
      <c r="AI244" s="21"/>
    </row>
    <row r="245" spans="1:38" s="1" customFormat="1" x14ac:dyDescent="0.3">
      <c r="A245" s="3"/>
      <c r="X245" s="20"/>
      <c r="Y245" s="20"/>
      <c r="Z245" s="20"/>
      <c r="AA245" s="20"/>
      <c r="AB245" s="20"/>
      <c r="AC245" s="20"/>
      <c r="AD245" s="20"/>
      <c r="AE245" s="20"/>
      <c r="AF245" s="21"/>
      <c r="AG245" s="21"/>
      <c r="AH245" s="21"/>
      <c r="AI245" s="21"/>
    </row>
    <row r="246" spans="1:38" s="1" customFormat="1" x14ac:dyDescent="0.3">
      <c r="A246" s="3"/>
      <c r="X246" s="20"/>
      <c r="Y246" s="20"/>
      <c r="Z246" s="20"/>
      <c r="AA246" s="20"/>
      <c r="AB246" s="20"/>
      <c r="AC246" s="20"/>
      <c r="AD246" s="20"/>
      <c r="AE246" s="20"/>
      <c r="AF246" s="21"/>
      <c r="AG246" s="21"/>
      <c r="AH246" s="21"/>
      <c r="AI246" s="21"/>
    </row>
    <row r="247" spans="1:38" s="1" customFormat="1" x14ac:dyDescent="0.3">
      <c r="A247" s="3"/>
      <c r="X247" s="20"/>
      <c r="Y247" s="20"/>
      <c r="Z247" s="20"/>
      <c r="AA247" s="20"/>
      <c r="AB247" s="20"/>
      <c r="AC247" s="20"/>
      <c r="AD247" s="20"/>
      <c r="AE247" s="20"/>
      <c r="AF247" s="21"/>
      <c r="AG247" s="21"/>
      <c r="AH247" s="21"/>
      <c r="AI247" s="21"/>
    </row>
    <row r="248" spans="1:38" s="1" customFormat="1" x14ac:dyDescent="0.3">
      <c r="A248" s="3"/>
      <c r="X248" s="20"/>
      <c r="Y248" s="20"/>
      <c r="Z248" s="20"/>
      <c r="AA248" s="20"/>
      <c r="AB248" s="20"/>
      <c r="AC248" s="20"/>
      <c r="AD248" s="20"/>
      <c r="AE248" s="20"/>
      <c r="AF248" s="21"/>
      <c r="AG248" s="21"/>
      <c r="AH248" s="21"/>
      <c r="AI248" s="21"/>
    </row>
    <row r="249" spans="1:38" s="1" customFormat="1" x14ac:dyDescent="0.3">
      <c r="A249" s="3"/>
      <c r="X249" s="20"/>
      <c r="Y249" s="20"/>
      <c r="Z249" s="20"/>
      <c r="AA249" s="20"/>
      <c r="AB249" s="20"/>
      <c r="AC249" s="20"/>
      <c r="AD249" s="20"/>
      <c r="AE249" s="20"/>
      <c r="AF249" s="21"/>
      <c r="AG249" s="21"/>
      <c r="AH249" s="21"/>
      <c r="AI249" s="21"/>
      <c r="AL249" s="1" t="s">
        <v>175</v>
      </c>
    </row>
    <row r="250" spans="1:38" s="1" customFormat="1" x14ac:dyDescent="0.3">
      <c r="A250" s="3"/>
      <c r="X250" s="20"/>
      <c r="Y250" s="20"/>
      <c r="Z250" s="20"/>
      <c r="AA250" s="20"/>
      <c r="AB250" s="20"/>
      <c r="AC250" s="20"/>
      <c r="AD250" s="20"/>
      <c r="AE250" s="20"/>
      <c r="AF250" s="21"/>
      <c r="AG250" s="21"/>
      <c r="AH250" s="21"/>
      <c r="AI250" s="21"/>
    </row>
    <row r="251" spans="1:38" s="1" customFormat="1" x14ac:dyDescent="0.3">
      <c r="A251" s="3"/>
      <c r="X251" s="20"/>
      <c r="Y251" s="20"/>
      <c r="Z251" s="20"/>
      <c r="AA251" s="20"/>
      <c r="AB251" s="20"/>
      <c r="AC251" s="20"/>
      <c r="AD251" s="20"/>
      <c r="AE251" s="20"/>
      <c r="AF251" s="21"/>
      <c r="AG251" s="21"/>
      <c r="AH251" s="21"/>
      <c r="AI251" s="21"/>
    </row>
    <row r="252" spans="1:38" s="1" customFormat="1" x14ac:dyDescent="0.3">
      <c r="A252" s="3"/>
      <c r="X252" s="20"/>
      <c r="Y252" s="20"/>
      <c r="Z252" s="20"/>
      <c r="AA252" s="20"/>
      <c r="AB252" s="20"/>
      <c r="AC252" s="20"/>
      <c r="AD252" s="20"/>
      <c r="AE252" s="20"/>
      <c r="AF252" s="21"/>
      <c r="AG252" s="21"/>
      <c r="AH252" s="21"/>
      <c r="AI252" s="21"/>
    </row>
    <row r="264" ht="12" customHeight="1" x14ac:dyDescent="0.3"/>
    <row r="265" hidden="1" x14ac:dyDescent="0.3"/>
  </sheetData>
  <mergeCells count="25">
    <mergeCell ref="AB2:AE2"/>
    <mergeCell ref="A86:AI86"/>
    <mergeCell ref="A95:A99"/>
    <mergeCell ref="B18:C18"/>
    <mergeCell ref="B53:C53"/>
    <mergeCell ref="B106:B107"/>
    <mergeCell ref="A106:A107"/>
    <mergeCell ref="B4:C4"/>
    <mergeCell ref="A108:AI108"/>
    <mergeCell ref="A101:A104"/>
    <mergeCell ref="A47:A49"/>
    <mergeCell ref="A17:AI17"/>
    <mergeCell ref="A52:AI52"/>
    <mergeCell ref="B87:C87"/>
    <mergeCell ref="B109:C109"/>
    <mergeCell ref="A1:AI1"/>
    <mergeCell ref="AF2:AI2"/>
    <mergeCell ref="D2:G2"/>
    <mergeCell ref="X2:AA2"/>
    <mergeCell ref="H2:K2"/>
    <mergeCell ref="L2:O2"/>
    <mergeCell ref="P2:S2"/>
    <mergeCell ref="T2:W2"/>
    <mergeCell ref="A2:A3"/>
    <mergeCell ref="C2:C3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4" t="s">
        <v>103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32.25" customHeight="1" x14ac:dyDescent="0.25">
      <c r="A2" s="116" t="s">
        <v>0</v>
      </c>
      <c r="B2" s="7" t="s">
        <v>1</v>
      </c>
      <c r="C2" s="117" t="s">
        <v>32</v>
      </c>
      <c r="D2" s="118" t="s">
        <v>99</v>
      </c>
      <c r="E2" s="118"/>
      <c r="F2" s="118"/>
      <c r="G2" s="119" t="s">
        <v>108</v>
      </c>
      <c r="H2" s="119"/>
      <c r="I2" s="119"/>
      <c r="J2" s="120" t="s">
        <v>106</v>
      </c>
      <c r="K2" s="121"/>
      <c r="L2" s="122"/>
      <c r="M2" s="123" t="s">
        <v>101</v>
      </c>
      <c r="N2" s="123" t="s">
        <v>102</v>
      </c>
    </row>
    <row r="3" spans="1:14" ht="25.5" x14ac:dyDescent="0.25">
      <c r="A3" s="116"/>
      <c r="B3" s="8" t="s">
        <v>2</v>
      </c>
      <c r="C3" s="117"/>
      <c r="D3" s="9" t="s">
        <v>54</v>
      </c>
      <c r="E3" s="9" t="s">
        <v>55</v>
      </c>
      <c r="F3" s="9" t="s">
        <v>56</v>
      </c>
      <c r="G3" s="9" t="s">
        <v>54</v>
      </c>
      <c r="H3" s="9" t="s">
        <v>55</v>
      </c>
      <c r="I3" s="9" t="s">
        <v>56</v>
      </c>
      <c r="J3" s="9" t="s">
        <v>54</v>
      </c>
      <c r="K3" s="9" t="s">
        <v>55</v>
      </c>
      <c r="L3" s="9" t="s">
        <v>56</v>
      </c>
      <c r="M3" s="124"/>
      <c r="N3" s="124"/>
    </row>
    <row r="4" spans="1:14" x14ac:dyDescent="0.25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13" t="s">
        <v>104</v>
      </c>
      <c r="C5" s="113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8</v>
      </c>
      <c r="B6" s="16" t="s">
        <v>37</v>
      </c>
      <c r="C6" s="16" t="s">
        <v>107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9</v>
      </c>
      <c r="B7" s="16" t="s">
        <v>105</v>
      </c>
      <c r="C7" s="16" t="s">
        <v>107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2" t="s">
        <v>0</v>
      </c>
      <c r="B1" s="27" t="s">
        <v>1</v>
      </c>
      <c r="C1" s="133" t="s">
        <v>32</v>
      </c>
      <c r="D1" s="134" t="s">
        <v>207</v>
      </c>
      <c r="E1" s="134"/>
      <c r="F1" s="134"/>
      <c r="G1" s="134"/>
      <c r="H1" s="134" t="s">
        <v>208</v>
      </c>
      <c r="I1" s="134"/>
      <c r="J1" s="134"/>
      <c r="K1" s="134"/>
      <c r="L1" s="135" t="s">
        <v>218</v>
      </c>
      <c r="M1" s="136"/>
      <c r="N1" s="136"/>
      <c r="O1" s="137"/>
      <c r="P1" s="129" t="s">
        <v>209</v>
      </c>
      <c r="Q1" s="129"/>
      <c r="R1" s="129"/>
      <c r="S1" s="129"/>
      <c r="T1" s="129" t="s">
        <v>210</v>
      </c>
      <c r="U1" s="130"/>
      <c r="V1" s="130"/>
      <c r="W1" s="130"/>
    </row>
    <row r="2" spans="1:23" ht="22.5" x14ac:dyDescent="0.25">
      <c r="A2" s="132"/>
      <c r="B2" s="27" t="s">
        <v>2</v>
      </c>
      <c r="C2" s="133"/>
      <c r="D2" s="28" t="s">
        <v>54</v>
      </c>
      <c r="E2" s="28" t="s">
        <v>55</v>
      </c>
      <c r="F2" s="28" t="s">
        <v>110</v>
      </c>
      <c r="G2" s="28" t="s">
        <v>56</v>
      </c>
      <c r="H2" s="28" t="s">
        <v>54</v>
      </c>
      <c r="I2" s="28" t="s">
        <v>55</v>
      </c>
      <c r="J2" s="28" t="s">
        <v>110</v>
      </c>
      <c r="K2" s="28" t="s">
        <v>56</v>
      </c>
      <c r="L2" s="28" t="s">
        <v>54</v>
      </c>
      <c r="M2" s="28" t="s">
        <v>55</v>
      </c>
      <c r="N2" s="28" t="s">
        <v>110</v>
      </c>
      <c r="O2" s="28" t="s">
        <v>56</v>
      </c>
      <c r="P2" s="28" t="s">
        <v>54</v>
      </c>
      <c r="Q2" s="28" t="s">
        <v>55</v>
      </c>
      <c r="R2" s="28" t="s">
        <v>110</v>
      </c>
      <c r="S2" s="28" t="s">
        <v>56</v>
      </c>
      <c r="T2" s="28" t="s">
        <v>54</v>
      </c>
      <c r="U2" s="29" t="s">
        <v>55</v>
      </c>
      <c r="V2" s="28" t="s">
        <v>110</v>
      </c>
      <c r="W2" s="28" t="s">
        <v>56</v>
      </c>
    </row>
    <row r="3" spans="1:23" x14ac:dyDescent="0.25">
      <c r="A3" s="25" t="s">
        <v>6</v>
      </c>
      <c r="B3" s="25" t="s">
        <v>26</v>
      </c>
      <c r="C3" s="25" t="s">
        <v>58</v>
      </c>
      <c r="D3" s="25" t="s">
        <v>60</v>
      </c>
      <c r="E3" s="25" t="s">
        <v>29</v>
      </c>
      <c r="F3" s="25" t="s">
        <v>66</v>
      </c>
      <c r="G3" s="25" t="s">
        <v>66</v>
      </c>
      <c r="H3" s="25" t="s">
        <v>85</v>
      </c>
      <c r="I3" s="25" t="s">
        <v>76</v>
      </c>
      <c r="J3" s="25" t="s">
        <v>79</v>
      </c>
      <c r="K3" s="25" t="s">
        <v>80</v>
      </c>
      <c r="L3" s="25" t="s">
        <v>81</v>
      </c>
      <c r="M3" s="25" t="s">
        <v>82</v>
      </c>
      <c r="N3" s="25" t="s">
        <v>83</v>
      </c>
      <c r="O3" s="25" t="s">
        <v>84</v>
      </c>
      <c r="P3" s="25" t="s">
        <v>30</v>
      </c>
      <c r="Q3" s="25" t="s">
        <v>76</v>
      </c>
      <c r="R3" s="25" t="s">
        <v>205</v>
      </c>
      <c r="S3" s="25" t="s">
        <v>79</v>
      </c>
      <c r="T3" s="25" t="s">
        <v>80</v>
      </c>
      <c r="U3" s="25" t="s">
        <v>211</v>
      </c>
      <c r="V3" s="25" t="s">
        <v>163</v>
      </c>
      <c r="W3" s="25" t="s">
        <v>194</v>
      </c>
    </row>
    <row r="4" spans="1:23" x14ac:dyDescent="0.25">
      <c r="A4" s="131" t="s">
        <v>57</v>
      </c>
      <c r="B4" s="131"/>
      <c r="C4" s="131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13" t="s">
        <v>16</v>
      </c>
      <c r="C5" s="113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9</v>
      </c>
      <c r="B6" s="33" t="s">
        <v>158</v>
      </c>
      <c r="C6" s="7" t="s">
        <v>185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26</v>
      </c>
      <c r="B7" s="113" t="s">
        <v>212</v>
      </c>
      <c r="C7" s="113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10</v>
      </c>
      <c r="B8" s="35" t="s">
        <v>213</v>
      </c>
      <c r="C8" s="7" t="s">
        <v>185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11</v>
      </c>
      <c r="B9" s="35" t="s">
        <v>214</v>
      </c>
      <c r="C9" s="7" t="s">
        <v>185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58</v>
      </c>
      <c r="B10" s="24" t="s">
        <v>18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215</v>
      </c>
      <c r="B11" s="35" t="s">
        <v>216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58</v>
      </c>
      <c r="B12" s="113" t="s">
        <v>19</v>
      </c>
      <c r="C12" s="113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59</v>
      </c>
      <c r="B13" s="39" t="s">
        <v>27</v>
      </c>
      <c r="C13" s="7" t="s">
        <v>185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30</v>
      </c>
      <c r="B14" s="125" t="s">
        <v>23</v>
      </c>
      <c r="C14" s="126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23" t="s">
        <v>36</v>
      </c>
      <c r="B15" s="35" t="s">
        <v>217</v>
      </c>
      <c r="C15" s="7" t="s">
        <v>185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27"/>
      <c r="B16" s="35" t="s">
        <v>165</v>
      </c>
      <c r="C16" s="7" t="s">
        <v>185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27"/>
      <c r="B17" s="35" t="s">
        <v>166</v>
      </c>
      <c r="C17" s="7" t="s">
        <v>185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28"/>
      <c r="B18" s="35" t="s">
        <v>167</v>
      </c>
      <c r="C18" s="7" t="s">
        <v>185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Normal="100" workbookViewId="0">
      <selection activeCell="B5" sqref="B5:C5"/>
    </sheetView>
  </sheetViews>
  <sheetFormatPr defaultRowHeight="15" x14ac:dyDescent="0.25"/>
  <cols>
    <col min="1" max="1" width="7.140625" customWidth="1"/>
    <col min="2" max="2" width="43.28515625" customWidth="1"/>
    <col min="4" max="4" width="9.28515625" bestFit="1" customWidth="1"/>
    <col min="5" max="5" width="9.7109375" bestFit="1" customWidth="1"/>
    <col min="6" max="6" width="9.5703125" customWidth="1"/>
    <col min="7" max="9" width="9.28515625" bestFit="1" customWidth="1"/>
    <col min="10" max="10" width="10.42578125" customWidth="1"/>
    <col min="11" max="13" width="9.28515625" bestFit="1" customWidth="1"/>
    <col min="14" max="14" width="10" customWidth="1"/>
    <col min="15" max="15" width="9.28515625" bestFit="1" customWidth="1"/>
  </cols>
  <sheetData>
    <row r="1" spans="1:15" ht="18" customHeight="1" x14ac:dyDescent="0.25">
      <c r="A1" s="132" t="s">
        <v>0</v>
      </c>
      <c r="B1" s="47" t="s">
        <v>1</v>
      </c>
      <c r="C1" s="133" t="s">
        <v>32</v>
      </c>
      <c r="D1" s="134" t="s">
        <v>228</v>
      </c>
      <c r="E1" s="134"/>
      <c r="F1" s="134"/>
      <c r="G1" s="134"/>
      <c r="H1" s="129" t="s">
        <v>229</v>
      </c>
      <c r="I1" s="129"/>
      <c r="J1" s="129"/>
      <c r="K1" s="129"/>
      <c r="L1" s="129" t="s">
        <v>210</v>
      </c>
      <c r="M1" s="130"/>
      <c r="N1" s="130"/>
      <c r="O1" s="130"/>
    </row>
    <row r="2" spans="1:15" ht="30" customHeight="1" x14ac:dyDescent="0.25">
      <c r="A2" s="132"/>
      <c r="B2" s="47" t="s">
        <v>2</v>
      </c>
      <c r="C2" s="133"/>
      <c r="D2" s="48" t="s">
        <v>54</v>
      </c>
      <c r="E2" s="48" t="s">
        <v>55</v>
      </c>
      <c r="F2" s="48" t="s">
        <v>110</v>
      </c>
      <c r="G2" s="48" t="s">
        <v>56</v>
      </c>
      <c r="H2" s="48" t="s">
        <v>54</v>
      </c>
      <c r="I2" s="48" t="s">
        <v>55</v>
      </c>
      <c r="J2" s="48" t="s">
        <v>110</v>
      </c>
      <c r="K2" s="48" t="s">
        <v>56</v>
      </c>
      <c r="L2" s="48" t="s">
        <v>54</v>
      </c>
      <c r="M2" s="29" t="s">
        <v>55</v>
      </c>
      <c r="N2" s="48" t="s">
        <v>110</v>
      </c>
      <c r="O2" s="48" t="s">
        <v>56</v>
      </c>
    </row>
    <row r="3" spans="1:15" x14ac:dyDescent="0.25">
      <c r="A3" s="46" t="s">
        <v>6</v>
      </c>
      <c r="B3" s="46" t="s">
        <v>26</v>
      </c>
      <c r="C3" s="46" t="s">
        <v>58</v>
      </c>
      <c r="D3" s="46" t="s">
        <v>60</v>
      </c>
      <c r="E3" s="46" t="s">
        <v>29</v>
      </c>
      <c r="F3" s="46" t="s">
        <v>66</v>
      </c>
      <c r="G3" s="46" t="s">
        <v>85</v>
      </c>
      <c r="H3" s="46" t="s">
        <v>30</v>
      </c>
      <c r="I3" s="46" t="s">
        <v>76</v>
      </c>
      <c r="J3" s="46" t="s">
        <v>79</v>
      </c>
      <c r="K3" s="46" t="s">
        <v>80</v>
      </c>
      <c r="L3" s="46" t="s">
        <v>81</v>
      </c>
      <c r="M3" s="46" t="s">
        <v>82</v>
      </c>
      <c r="N3" s="46" t="s">
        <v>83</v>
      </c>
      <c r="O3" s="46" t="s">
        <v>84</v>
      </c>
    </row>
    <row r="4" spans="1:15" x14ac:dyDescent="0.25">
      <c r="A4" s="131" t="s">
        <v>57</v>
      </c>
      <c r="B4" s="131"/>
      <c r="C4" s="131"/>
      <c r="D4" s="30">
        <f>D5+D8</f>
        <v>129642.04300000001</v>
      </c>
      <c r="E4" s="30">
        <f t="shared" ref="E4:K4" si="0">E5+E8</f>
        <v>117226.1</v>
      </c>
      <c r="F4" s="30">
        <f t="shared" si="0"/>
        <v>0</v>
      </c>
      <c r="G4" s="30">
        <f t="shared" si="0"/>
        <v>12415.942999999999</v>
      </c>
      <c r="H4" s="30">
        <f t="shared" si="0"/>
        <v>0</v>
      </c>
      <c r="I4" s="30">
        <f t="shared" si="0"/>
        <v>0</v>
      </c>
      <c r="J4" s="30">
        <f t="shared" si="0"/>
        <v>0</v>
      </c>
      <c r="K4" s="30">
        <f t="shared" si="0"/>
        <v>0</v>
      </c>
      <c r="L4" s="30">
        <f>H4/D4*100</f>
        <v>0</v>
      </c>
      <c r="M4" s="30">
        <f>I4/E4*100</f>
        <v>0</v>
      </c>
      <c r="N4" s="30">
        <v>0</v>
      </c>
      <c r="O4" s="30">
        <f t="shared" ref="O4:O9" si="1">K4/G4*100</f>
        <v>0</v>
      </c>
    </row>
    <row r="5" spans="1:15" ht="29.25" customHeight="1" x14ac:dyDescent="0.25">
      <c r="A5" s="31" t="s">
        <v>26</v>
      </c>
      <c r="B5" s="113" t="s">
        <v>212</v>
      </c>
      <c r="C5" s="113"/>
      <c r="D5" s="30">
        <f>D6+D7</f>
        <v>90435</v>
      </c>
      <c r="E5" s="30">
        <f t="shared" ref="E5:G5" si="2">E6+E7</f>
        <v>85913.2</v>
      </c>
      <c r="F5" s="30">
        <f t="shared" si="2"/>
        <v>0</v>
      </c>
      <c r="G5" s="30">
        <f t="shared" si="2"/>
        <v>4521.8</v>
      </c>
      <c r="H5" s="30">
        <f t="shared" ref="H5:L5" si="3">H6</f>
        <v>0</v>
      </c>
      <c r="I5" s="30">
        <f t="shared" si="3"/>
        <v>0</v>
      </c>
      <c r="J5" s="30">
        <f t="shared" si="3"/>
        <v>0</v>
      </c>
      <c r="K5" s="30">
        <f t="shared" si="3"/>
        <v>0</v>
      </c>
      <c r="L5" s="30">
        <f t="shared" si="3"/>
        <v>0</v>
      </c>
      <c r="M5" s="30">
        <f>I5/E5*100</f>
        <v>0</v>
      </c>
      <c r="N5" s="34">
        <v>0</v>
      </c>
      <c r="O5" s="30">
        <f t="shared" si="1"/>
        <v>0</v>
      </c>
    </row>
    <row r="6" spans="1:15" ht="38.25" x14ac:dyDescent="0.25">
      <c r="A6" s="32"/>
      <c r="B6" s="33" t="s">
        <v>230</v>
      </c>
      <c r="C6" s="7" t="s">
        <v>185</v>
      </c>
      <c r="D6" s="34">
        <f>SUM(E6:G6)</f>
        <v>32705.599999999999</v>
      </c>
      <c r="E6" s="50">
        <v>31070.3</v>
      </c>
      <c r="F6" s="34">
        <v>0</v>
      </c>
      <c r="G6" s="50">
        <v>1635.3</v>
      </c>
      <c r="H6" s="34">
        <f>I6+K6</f>
        <v>0</v>
      </c>
      <c r="I6" s="34">
        <v>0</v>
      </c>
      <c r="J6" s="34">
        <v>0</v>
      </c>
      <c r="K6" s="34">
        <v>0</v>
      </c>
      <c r="L6" s="34">
        <f>H6/D6*100</f>
        <v>0</v>
      </c>
      <c r="M6" s="34">
        <f>I6/E6*100</f>
        <v>0</v>
      </c>
      <c r="N6" s="34">
        <v>0</v>
      </c>
      <c r="O6" s="34">
        <f t="shared" si="1"/>
        <v>0</v>
      </c>
    </row>
    <row r="7" spans="1:15" ht="38.25" x14ac:dyDescent="0.25">
      <c r="A7" s="32"/>
      <c r="B7" s="33" t="s">
        <v>231</v>
      </c>
      <c r="C7" s="7" t="s">
        <v>185</v>
      </c>
      <c r="D7" s="34">
        <f>SUM(E7:G7)</f>
        <v>57729.4</v>
      </c>
      <c r="E7" s="50">
        <v>54842.9</v>
      </c>
      <c r="F7" s="34">
        <v>0</v>
      </c>
      <c r="G7" s="50">
        <v>2886.5</v>
      </c>
      <c r="H7" s="34">
        <f>I7+K7</f>
        <v>0</v>
      </c>
      <c r="I7" s="34">
        <v>0</v>
      </c>
      <c r="J7" s="34">
        <v>0</v>
      </c>
      <c r="K7" s="34">
        <v>0</v>
      </c>
      <c r="L7" s="34">
        <f>H7/D7*100</f>
        <v>0</v>
      </c>
      <c r="M7" s="34">
        <f>I7/E7*100</f>
        <v>0</v>
      </c>
      <c r="N7" s="34">
        <v>0</v>
      </c>
      <c r="O7" s="34">
        <f t="shared" si="1"/>
        <v>0</v>
      </c>
    </row>
    <row r="8" spans="1:15" ht="34.5" customHeight="1" x14ac:dyDescent="0.25">
      <c r="A8" s="31" t="s">
        <v>30</v>
      </c>
      <c r="B8" s="113" t="s">
        <v>23</v>
      </c>
      <c r="C8" s="113"/>
      <c r="D8" s="30">
        <f>D9</f>
        <v>39207.043000000005</v>
      </c>
      <c r="E8" s="30">
        <f t="shared" ref="E8:M8" si="4">E9</f>
        <v>31312.9</v>
      </c>
      <c r="F8" s="30">
        <f t="shared" si="4"/>
        <v>0</v>
      </c>
      <c r="G8" s="30">
        <f t="shared" si="4"/>
        <v>7894.143</v>
      </c>
      <c r="H8" s="30">
        <f t="shared" si="4"/>
        <v>0</v>
      </c>
      <c r="I8" s="30">
        <f t="shared" si="4"/>
        <v>0</v>
      </c>
      <c r="J8" s="30">
        <f t="shared" si="4"/>
        <v>0</v>
      </c>
      <c r="K8" s="30">
        <f t="shared" si="4"/>
        <v>0</v>
      </c>
      <c r="L8" s="30">
        <f t="shared" si="4"/>
        <v>0</v>
      </c>
      <c r="M8" s="30">
        <f t="shared" si="4"/>
        <v>0</v>
      </c>
      <c r="N8" s="30">
        <v>0</v>
      </c>
      <c r="O8" s="30">
        <f t="shared" si="1"/>
        <v>0</v>
      </c>
    </row>
    <row r="9" spans="1:15" ht="34.5" customHeight="1" x14ac:dyDescent="0.25">
      <c r="A9" s="49"/>
      <c r="B9" s="35" t="s">
        <v>167</v>
      </c>
      <c r="C9" s="7" t="s">
        <v>185</v>
      </c>
      <c r="D9" s="34">
        <f t="shared" ref="D9" si="5">SUM(E9:G9)</f>
        <v>39207.043000000005</v>
      </c>
      <c r="E9" s="34">
        <v>31312.9</v>
      </c>
      <c r="F9" s="34">
        <v>0</v>
      </c>
      <c r="G9" s="34">
        <v>7894.143</v>
      </c>
      <c r="H9" s="34">
        <f t="shared" ref="H9" si="6">I9+K9</f>
        <v>0</v>
      </c>
      <c r="I9" s="34">
        <v>0</v>
      </c>
      <c r="J9" s="34">
        <v>0</v>
      </c>
      <c r="K9" s="34">
        <v>0</v>
      </c>
      <c r="L9" s="34">
        <f>H9/D9*100</f>
        <v>0</v>
      </c>
      <c r="M9" s="34">
        <f>I9/E9*100</f>
        <v>0</v>
      </c>
      <c r="N9" s="34">
        <v>0</v>
      </c>
      <c r="O9" s="34">
        <f t="shared" si="1"/>
        <v>0</v>
      </c>
    </row>
  </sheetData>
  <mergeCells count="8">
    <mergeCell ref="H1:K1"/>
    <mergeCell ref="L1:O1"/>
    <mergeCell ref="A4:C4"/>
    <mergeCell ref="B5:C5"/>
    <mergeCell ref="B8:C8"/>
    <mergeCell ref="A1:A2"/>
    <mergeCell ref="C1:C2"/>
    <mergeCell ref="D1:G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ведомственная</vt:lpstr>
      <vt:lpstr>АИП</vt:lpstr>
      <vt:lpstr>АИП_2018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2018-02-08T05:25:38Z</cp:lastPrinted>
  <dcterms:created xsi:type="dcterms:W3CDTF">2012-05-22T08:33:39Z</dcterms:created>
  <dcterms:modified xsi:type="dcterms:W3CDTF">2018-11-07T06:59:13Z</dcterms:modified>
</cp:coreProperties>
</file>