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11745" firstSheet="2" activeTab="2"/>
  </bookViews>
  <sheets>
    <sheet name="ведомственная" sheetId="36" state="hidden" r:id="rId1"/>
    <sheet name="АИП" sheetId="37" state="hidden" r:id="rId2"/>
    <sheet name="01.09.2018 " sheetId="41" r:id="rId3"/>
  </sheets>
  <externalReferences>
    <externalReference r:id="rId4"/>
  </externalReferences>
  <definedNames>
    <definedName name="_xlnm._FilterDatabase" localSheetId="2" hidden="1">'01.09.2018 '!$A$4:$AF$245</definedName>
    <definedName name="для" localSheetId="2">'[1]УКС по состоянию на 01.05.2010'!#REF!</definedName>
    <definedName name="для">'[1]УКС по состоянию на 01.05.2010'!#REF!</definedName>
    <definedName name="_xlnm.Print_Titles" localSheetId="2">'01.09.2018 '!$2:$3</definedName>
    <definedName name="копия" localSheetId="2">'[1]УКС по состоянию на 01.05.2010'!#REF!</definedName>
    <definedName name="копия">'[1]УКС по состоянию на 01.05.2010'!#REF!</definedName>
    <definedName name="_xlnm.Print_Area" localSheetId="2">'01.09.2018 '!$A$1:$AF$381</definedName>
  </definedNames>
  <calcPr calcId="125725" refMode="R1C1"/>
</workbook>
</file>

<file path=xl/calcChain.xml><?xml version="1.0" encoding="utf-8"?>
<calcChain xmlns="http://schemas.openxmlformats.org/spreadsheetml/2006/main">
  <c r="U242" i="41"/>
  <c r="AC245"/>
  <c r="AB245"/>
  <c r="T245"/>
  <c r="P245"/>
  <c r="L245"/>
  <c r="H245"/>
  <c r="H242" s="1"/>
  <c r="T244"/>
  <c r="D244"/>
  <c r="AC243"/>
  <c r="T243"/>
  <c r="AB243" s="1"/>
  <c r="Q243"/>
  <c r="L243"/>
  <c r="H243"/>
  <c r="W242"/>
  <c r="V242"/>
  <c r="V239" s="1"/>
  <c r="T242"/>
  <c r="S242"/>
  <c r="R242"/>
  <c r="R239" s="1"/>
  <c r="O242"/>
  <c r="N242"/>
  <c r="N239" s="1"/>
  <c r="M242"/>
  <c r="L242"/>
  <c r="L239" s="1"/>
  <c r="K242"/>
  <c r="J242"/>
  <c r="J239" s="1"/>
  <c r="I242"/>
  <c r="G242"/>
  <c r="F242"/>
  <c r="F239" s="1"/>
  <c r="E242"/>
  <c r="AC241"/>
  <c r="T241"/>
  <c r="P241"/>
  <c r="P240" s="1"/>
  <c r="L241"/>
  <c r="H241"/>
  <c r="H240" s="1"/>
  <c r="D241"/>
  <c r="AB241" s="1"/>
  <c r="W240"/>
  <c r="W239" s="1"/>
  <c r="V240"/>
  <c r="U240"/>
  <c r="T240"/>
  <c r="S240"/>
  <c r="S239" s="1"/>
  <c r="R240"/>
  <c r="Q240"/>
  <c r="O240"/>
  <c r="N240"/>
  <c r="M240"/>
  <c r="L240"/>
  <c r="K240"/>
  <c r="J240"/>
  <c r="I240"/>
  <c r="G240"/>
  <c r="G239" s="1"/>
  <c r="F240"/>
  <c r="E240"/>
  <c r="O239"/>
  <c r="M239"/>
  <c r="K239"/>
  <c r="I239"/>
  <c r="T237"/>
  <c r="P237"/>
  <c r="L237"/>
  <c r="H237"/>
  <c r="G237"/>
  <c r="AE237" s="1"/>
  <c r="F237"/>
  <c r="E237"/>
  <c r="D237" s="1"/>
  <c r="T236"/>
  <c r="P236"/>
  <c r="L236"/>
  <c r="H236"/>
  <c r="G236"/>
  <c r="AE236" s="1"/>
  <c r="F236"/>
  <c r="E236"/>
  <c r="D236" s="1"/>
  <c r="D235" s="1"/>
  <c r="W235"/>
  <c r="V235"/>
  <c r="U235"/>
  <c r="S235"/>
  <c r="R235"/>
  <c r="Q235"/>
  <c r="P235"/>
  <c r="O235"/>
  <c r="N235"/>
  <c r="M235"/>
  <c r="K235"/>
  <c r="J235"/>
  <c r="I235"/>
  <c r="H235"/>
  <c r="G235"/>
  <c r="F235"/>
  <c r="E235"/>
  <c r="T234"/>
  <c r="P234"/>
  <c r="L234"/>
  <c r="L233" s="1"/>
  <c r="H234"/>
  <c r="G234"/>
  <c r="AE234" s="1"/>
  <c r="F234"/>
  <c r="E234"/>
  <c r="D234" s="1"/>
  <c r="D233" s="1"/>
  <c r="W233"/>
  <c r="V233"/>
  <c r="U233"/>
  <c r="S233"/>
  <c r="R233"/>
  <c r="Q233"/>
  <c r="P233"/>
  <c r="O233"/>
  <c r="N233"/>
  <c r="M233"/>
  <c r="K233"/>
  <c r="K219" s="1"/>
  <c r="J233"/>
  <c r="I233"/>
  <c r="I219" s="1"/>
  <c r="H233"/>
  <c r="G233"/>
  <c r="F233"/>
  <c r="E233"/>
  <c r="E219" s="1"/>
  <c r="T232"/>
  <c r="P232"/>
  <c r="L232"/>
  <c r="H232"/>
  <c r="G232"/>
  <c r="F232"/>
  <c r="E232"/>
  <c r="AD231"/>
  <c r="T231"/>
  <c r="P231"/>
  <c r="L231"/>
  <c r="H231"/>
  <c r="G231"/>
  <c r="F231"/>
  <c r="E231"/>
  <c r="D231" s="1"/>
  <c r="T230"/>
  <c r="P230"/>
  <c r="L230"/>
  <c r="H230"/>
  <c r="G230"/>
  <c r="F230"/>
  <c r="E230"/>
  <c r="T229"/>
  <c r="P229"/>
  <c r="L229"/>
  <c r="H229"/>
  <c r="G229"/>
  <c r="F229"/>
  <c r="E229"/>
  <c r="T228"/>
  <c r="P228"/>
  <c r="L228"/>
  <c r="H228"/>
  <c r="G228"/>
  <c r="F228"/>
  <c r="E228"/>
  <c r="T227"/>
  <c r="P227"/>
  <c r="L227"/>
  <c r="H227"/>
  <c r="G227"/>
  <c r="F227"/>
  <c r="E227"/>
  <c r="T226"/>
  <c r="P226"/>
  <c r="P225" s="1"/>
  <c r="P219" s="1"/>
  <c r="L226"/>
  <c r="H226"/>
  <c r="H225" s="1"/>
  <c r="H219" s="1"/>
  <c r="G226"/>
  <c r="F226"/>
  <c r="E226"/>
  <c r="AC226" s="1"/>
  <c r="D226"/>
  <c r="D225" s="1"/>
  <c r="W225"/>
  <c r="V225"/>
  <c r="U225"/>
  <c r="AC225" s="1"/>
  <c r="S225"/>
  <c r="R225"/>
  <c r="Q225"/>
  <c r="O225"/>
  <c r="N225"/>
  <c r="M225"/>
  <c r="K225"/>
  <c r="J225"/>
  <c r="I225"/>
  <c r="G225"/>
  <c r="E225"/>
  <c r="AE224"/>
  <c r="T224"/>
  <c r="P224"/>
  <c r="L224"/>
  <c r="H224"/>
  <c r="G224"/>
  <c r="D224" s="1"/>
  <c r="AE223"/>
  <c r="T223"/>
  <c r="P223"/>
  <c r="L223"/>
  <c r="H223"/>
  <c r="G223"/>
  <c r="D223" s="1"/>
  <c r="AE222"/>
  <c r="T222"/>
  <c r="P222"/>
  <c r="L222"/>
  <c r="H222"/>
  <c r="G222"/>
  <c r="D222" s="1"/>
  <c r="AE221"/>
  <c r="T221"/>
  <c r="P221"/>
  <c r="L221"/>
  <c r="L220" s="1"/>
  <c r="H221"/>
  <c r="G221"/>
  <c r="D221" s="1"/>
  <c r="D220" s="1"/>
  <c r="AE220"/>
  <c r="W220"/>
  <c r="V220"/>
  <c r="U220"/>
  <c r="S220"/>
  <c r="S219" s="1"/>
  <c r="R220"/>
  <c r="Q220"/>
  <c r="Q219" s="1"/>
  <c r="P220"/>
  <c r="O220"/>
  <c r="N220"/>
  <c r="M220"/>
  <c r="K220"/>
  <c r="J220"/>
  <c r="I220"/>
  <c r="H220"/>
  <c r="G220"/>
  <c r="F220"/>
  <c r="E220"/>
  <c r="W219"/>
  <c r="AE219" s="1"/>
  <c r="V219"/>
  <c r="U219"/>
  <c r="AC219" s="1"/>
  <c r="R219"/>
  <c r="O219"/>
  <c r="N219"/>
  <c r="M219"/>
  <c r="J219"/>
  <c r="G219"/>
  <c r="AE218"/>
  <c r="T218"/>
  <c r="P218"/>
  <c r="L218"/>
  <c r="H218"/>
  <c r="G218"/>
  <c r="D218" s="1"/>
  <c r="AE217"/>
  <c r="T217"/>
  <c r="P217"/>
  <c r="L217"/>
  <c r="L216" s="1"/>
  <c r="H217"/>
  <c r="G217"/>
  <c r="D217" s="1"/>
  <c r="D216" s="1"/>
  <c r="AE216"/>
  <c r="W216"/>
  <c r="V216"/>
  <c r="U216"/>
  <c r="S216"/>
  <c r="R216"/>
  <c r="Q216"/>
  <c r="P216"/>
  <c r="O216"/>
  <c r="N216"/>
  <c r="M216"/>
  <c r="K216"/>
  <c r="J216"/>
  <c r="I216"/>
  <c r="H216"/>
  <c r="G216"/>
  <c r="F216"/>
  <c r="E216"/>
  <c r="AE215"/>
  <c r="T215"/>
  <c r="P215"/>
  <c r="L215"/>
  <c r="D215" s="1"/>
  <c r="H215"/>
  <c r="G215"/>
  <c r="G212" s="1"/>
  <c r="F215"/>
  <c r="E215"/>
  <c r="AE214"/>
  <c r="T214"/>
  <c r="P214"/>
  <c r="L214"/>
  <c r="H214"/>
  <c r="G214"/>
  <c r="F214"/>
  <c r="F212" s="1"/>
  <c r="E214"/>
  <c r="D214"/>
  <c r="T213"/>
  <c r="P213"/>
  <c r="L213"/>
  <c r="H213"/>
  <c r="G213"/>
  <c r="AE213" s="1"/>
  <c r="F213"/>
  <c r="E213"/>
  <c r="D213"/>
  <c r="AB213" s="1"/>
  <c r="W212"/>
  <c r="AE212" s="1"/>
  <c r="V212"/>
  <c r="U212"/>
  <c r="T212"/>
  <c r="AB212" s="1"/>
  <c r="S212"/>
  <c r="R212"/>
  <c r="Q212"/>
  <c r="P212"/>
  <c r="O212"/>
  <c r="N212"/>
  <c r="M212"/>
  <c r="L212"/>
  <c r="K212"/>
  <c r="J212"/>
  <c r="I212"/>
  <c r="H212"/>
  <c r="D212" s="1"/>
  <c r="E212"/>
  <c r="AE211"/>
  <c r="T211"/>
  <c r="P211"/>
  <c r="L211"/>
  <c r="H211"/>
  <c r="D211"/>
  <c r="T210"/>
  <c r="P210"/>
  <c r="L210"/>
  <c r="H210"/>
  <c r="G210"/>
  <c r="AE210" s="1"/>
  <c r="D210"/>
  <c r="AB210" s="1"/>
  <c r="T209"/>
  <c r="P209"/>
  <c r="L209"/>
  <c r="H209"/>
  <c r="G209"/>
  <c r="AE209" s="1"/>
  <c r="D209"/>
  <c r="AB209" s="1"/>
  <c r="AE208"/>
  <c r="AB208"/>
  <c r="T208"/>
  <c r="P208"/>
  <c r="L208"/>
  <c r="H208"/>
  <c r="D208"/>
  <c r="T207"/>
  <c r="P207"/>
  <c r="L207"/>
  <c r="H207"/>
  <c r="G207"/>
  <c r="AE206"/>
  <c r="T206"/>
  <c r="P206"/>
  <c r="L206"/>
  <c r="H206"/>
  <c r="D206"/>
  <c r="T205"/>
  <c r="P205"/>
  <c r="L205"/>
  <c r="H205"/>
  <c r="G205"/>
  <c r="AE205" s="1"/>
  <c r="D205"/>
  <c r="AB205" s="1"/>
  <c r="W204"/>
  <c r="V204"/>
  <c r="U204"/>
  <c r="T204"/>
  <c r="S204"/>
  <c r="R204"/>
  <c r="Q204"/>
  <c r="P204"/>
  <c r="O204"/>
  <c r="N204"/>
  <c r="M204"/>
  <c r="L204"/>
  <c r="K204"/>
  <c r="J204"/>
  <c r="I204"/>
  <c r="H204"/>
  <c r="F204"/>
  <c r="E204"/>
  <c r="T203"/>
  <c r="P203"/>
  <c r="L203"/>
  <c r="H203"/>
  <c r="G203"/>
  <c r="AE203" s="1"/>
  <c r="D203"/>
  <c r="AB203" s="1"/>
  <c r="T202"/>
  <c r="P202"/>
  <c r="L202"/>
  <c r="H202"/>
  <c r="G202"/>
  <c r="AE202" s="1"/>
  <c r="D202"/>
  <c r="AB202" s="1"/>
  <c r="W201"/>
  <c r="AE201" s="1"/>
  <c r="V201"/>
  <c r="V200" s="1"/>
  <c r="U201"/>
  <c r="T201"/>
  <c r="T200" s="1"/>
  <c r="S201"/>
  <c r="R201"/>
  <c r="R200" s="1"/>
  <c r="Q201"/>
  <c r="P201"/>
  <c r="P200" s="1"/>
  <c r="O201"/>
  <c r="N201"/>
  <c r="N200" s="1"/>
  <c r="M201"/>
  <c r="L201"/>
  <c r="L200" s="1"/>
  <c r="K201"/>
  <c r="J201"/>
  <c r="J200" s="1"/>
  <c r="I201"/>
  <c r="H201"/>
  <c r="H200" s="1"/>
  <c r="G201"/>
  <c r="F201"/>
  <c r="E201"/>
  <c r="D201"/>
  <c r="W200"/>
  <c r="U200"/>
  <c r="S200"/>
  <c r="Q200"/>
  <c r="O200"/>
  <c r="M200"/>
  <c r="K200"/>
  <c r="I200"/>
  <c r="F200"/>
  <c r="E200"/>
  <c r="T199"/>
  <c r="P199"/>
  <c r="L199"/>
  <c r="H199"/>
  <c r="G199"/>
  <c r="AE199" s="1"/>
  <c r="D199"/>
  <c r="AB199" s="1"/>
  <c r="T198"/>
  <c r="P198"/>
  <c r="L198"/>
  <c r="H198"/>
  <c r="G198"/>
  <c r="AE198" s="1"/>
  <c r="D198"/>
  <c r="AB198" s="1"/>
  <c r="T197"/>
  <c r="P197"/>
  <c r="L197"/>
  <c r="H197"/>
  <c r="G197"/>
  <c r="AE197" s="1"/>
  <c r="D197"/>
  <c r="AB197" s="1"/>
  <c r="T196"/>
  <c r="P196"/>
  <c r="P195" s="1"/>
  <c r="L196"/>
  <c r="H196"/>
  <c r="H195" s="1"/>
  <c r="G196"/>
  <c r="AE196" s="1"/>
  <c r="D196"/>
  <c r="D195" s="1"/>
  <c r="W195"/>
  <c r="AE195" s="1"/>
  <c r="V195"/>
  <c r="U195"/>
  <c r="T195"/>
  <c r="AB195" s="1"/>
  <c r="S195"/>
  <c r="R195"/>
  <c r="Q195"/>
  <c r="O195"/>
  <c r="N195"/>
  <c r="M195"/>
  <c r="L195"/>
  <c r="K195"/>
  <c r="J195"/>
  <c r="I195"/>
  <c r="G195"/>
  <c r="F195"/>
  <c r="E195"/>
  <c r="T194"/>
  <c r="P194"/>
  <c r="P193" s="1"/>
  <c r="P189" s="1"/>
  <c r="L194"/>
  <c r="H194"/>
  <c r="H193" s="1"/>
  <c r="H189" s="1"/>
  <c r="G194"/>
  <c r="AE194" s="1"/>
  <c r="D194"/>
  <c r="D193" s="1"/>
  <c r="D189" s="1"/>
  <c r="W193"/>
  <c r="AE193" s="1"/>
  <c r="V193"/>
  <c r="U193"/>
  <c r="T193"/>
  <c r="AB193" s="1"/>
  <c r="S193"/>
  <c r="R193"/>
  <c r="Q193"/>
  <c r="O193"/>
  <c r="N193"/>
  <c r="M193"/>
  <c r="L193"/>
  <c r="K193"/>
  <c r="J193"/>
  <c r="I193"/>
  <c r="G193"/>
  <c r="F193"/>
  <c r="E193"/>
  <c r="AC192"/>
  <c r="T192"/>
  <c r="P192"/>
  <c r="L192"/>
  <c r="L190" s="1"/>
  <c r="H192"/>
  <c r="G192"/>
  <c r="AE192" s="1"/>
  <c r="F192"/>
  <c r="E192"/>
  <c r="D192" s="1"/>
  <c r="AE191"/>
  <c r="T191"/>
  <c r="P191"/>
  <c r="P190" s="1"/>
  <c r="L191"/>
  <c r="H191"/>
  <c r="H190" s="1"/>
  <c r="G191"/>
  <c r="F191"/>
  <c r="F190" s="1"/>
  <c r="E191"/>
  <c r="AC191" s="1"/>
  <c r="D191"/>
  <c r="D190" s="1"/>
  <c r="W190"/>
  <c r="V190"/>
  <c r="U190"/>
  <c r="U189" s="1"/>
  <c r="S190"/>
  <c r="S189" s="1"/>
  <c r="R190"/>
  <c r="Q190"/>
  <c r="Q189" s="1"/>
  <c r="O190"/>
  <c r="O189" s="1"/>
  <c r="N190"/>
  <c r="M190"/>
  <c r="M189" s="1"/>
  <c r="K190"/>
  <c r="K189" s="1"/>
  <c r="J190"/>
  <c r="I190"/>
  <c r="I189" s="1"/>
  <c r="G190"/>
  <c r="G189" s="1"/>
  <c r="E190"/>
  <c r="E189" s="1"/>
  <c r="V189"/>
  <c r="R189"/>
  <c r="N189"/>
  <c r="L189"/>
  <c r="J189"/>
  <c r="F189"/>
  <c r="T187"/>
  <c r="P187"/>
  <c r="P185" s="1"/>
  <c r="N187"/>
  <c r="L187"/>
  <c r="H187"/>
  <c r="G187"/>
  <c r="F187"/>
  <c r="E187"/>
  <c r="D187" s="1"/>
  <c r="AC186"/>
  <c r="T186"/>
  <c r="P186"/>
  <c r="L186"/>
  <c r="H186"/>
  <c r="G186"/>
  <c r="AE186" s="1"/>
  <c r="F186"/>
  <c r="AD186" s="1"/>
  <c r="E186"/>
  <c r="D186" s="1"/>
  <c r="D185" s="1"/>
  <c r="W185"/>
  <c r="AE185" s="1"/>
  <c r="V185"/>
  <c r="AD185" s="1"/>
  <c r="U185"/>
  <c r="AC185" s="1"/>
  <c r="S185"/>
  <c r="R185"/>
  <c r="Q185"/>
  <c r="O185"/>
  <c r="N185"/>
  <c r="M185"/>
  <c r="K185"/>
  <c r="J185"/>
  <c r="I185"/>
  <c r="H185"/>
  <c r="G185"/>
  <c r="F185"/>
  <c r="E185"/>
  <c r="AC184"/>
  <c r="T184"/>
  <c r="P184"/>
  <c r="L184"/>
  <c r="H184"/>
  <c r="G184"/>
  <c r="F184"/>
  <c r="E184"/>
  <c r="D184" s="1"/>
  <c r="AE183"/>
  <c r="T183"/>
  <c r="H183"/>
  <c r="G183"/>
  <c r="F183"/>
  <c r="E183"/>
  <c r="AC183" s="1"/>
  <c r="D183"/>
  <c r="AB183" s="1"/>
  <c r="AC182"/>
  <c r="T182"/>
  <c r="P182"/>
  <c r="L182"/>
  <c r="H182"/>
  <c r="G182"/>
  <c r="AE182" s="1"/>
  <c r="F182"/>
  <c r="D182"/>
  <c r="AC181"/>
  <c r="T181"/>
  <c r="P181"/>
  <c r="L181"/>
  <c r="D181" s="1"/>
  <c r="H181"/>
  <c r="G181"/>
  <c r="F181"/>
  <c r="E181"/>
  <c r="E180" s="1"/>
  <c r="W180"/>
  <c r="V180"/>
  <c r="U180"/>
  <c r="AC180" s="1"/>
  <c r="T180"/>
  <c r="AB180" s="1"/>
  <c r="S180"/>
  <c r="R180"/>
  <c r="Q180"/>
  <c r="P180"/>
  <c r="O180"/>
  <c r="N180"/>
  <c r="M180"/>
  <c r="L180"/>
  <c r="K180"/>
  <c r="J180"/>
  <c r="I180"/>
  <c r="H180"/>
  <c r="F180"/>
  <c r="D180"/>
  <c r="T179"/>
  <c r="P179"/>
  <c r="L179"/>
  <c r="H179"/>
  <c r="G179"/>
  <c r="AE179" s="1"/>
  <c r="F179"/>
  <c r="F174" s="1"/>
  <c r="F173" s="1"/>
  <c r="F167" s="1"/>
  <c r="E179"/>
  <c r="D179"/>
  <c r="AB179" s="1"/>
  <c r="T178"/>
  <c r="P178"/>
  <c r="L178"/>
  <c r="H178"/>
  <c r="G178"/>
  <c r="AE178" s="1"/>
  <c r="F178"/>
  <c r="E178"/>
  <c r="T177"/>
  <c r="P177"/>
  <c r="L177"/>
  <c r="G177"/>
  <c r="AE177" s="1"/>
  <c r="F177"/>
  <c r="E177"/>
  <c r="T176"/>
  <c r="P176"/>
  <c r="L176"/>
  <c r="H176"/>
  <c r="G176"/>
  <c r="F176"/>
  <c r="E176"/>
  <c r="D176" s="1"/>
  <c r="T175"/>
  <c r="P175"/>
  <c r="L175"/>
  <c r="H175"/>
  <c r="G175"/>
  <c r="G174" s="1"/>
  <c r="AE174" s="1"/>
  <c r="F175"/>
  <c r="E175"/>
  <c r="W174"/>
  <c r="V174"/>
  <c r="V173" s="1"/>
  <c r="U174"/>
  <c r="T174"/>
  <c r="T173" s="1"/>
  <c r="S174"/>
  <c r="R174"/>
  <c r="R173" s="1"/>
  <c r="Q174"/>
  <c r="P174"/>
  <c r="P173" s="1"/>
  <c r="O174"/>
  <c r="N174"/>
  <c r="N173" s="1"/>
  <c r="M174"/>
  <c r="L174"/>
  <c r="L173" s="1"/>
  <c r="K174"/>
  <c r="J174"/>
  <c r="J173" s="1"/>
  <c r="I174"/>
  <c r="H174"/>
  <c r="H173" s="1"/>
  <c r="W173"/>
  <c r="U173"/>
  <c r="S173"/>
  <c r="S167" s="1"/>
  <c r="Q173"/>
  <c r="Q167" s="1"/>
  <c r="O173"/>
  <c r="O167" s="1"/>
  <c r="M173"/>
  <c r="K173"/>
  <c r="K167" s="1"/>
  <c r="I173"/>
  <c r="I167" s="1"/>
  <c r="AE172"/>
  <c r="T172"/>
  <c r="P172"/>
  <c r="L172"/>
  <c r="H172"/>
  <c r="G172"/>
  <c r="G168" s="1"/>
  <c r="F172"/>
  <c r="E172"/>
  <c r="D172" s="1"/>
  <c r="AE171"/>
  <c r="T171"/>
  <c r="P171"/>
  <c r="L171"/>
  <c r="H171"/>
  <c r="F171"/>
  <c r="E171"/>
  <c r="D171"/>
  <c r="AE170"/>
  <c r="T170"/>
  <c r="P170"/>
  <c r="L170"/>
  <c r="H170"/>
  <c r="F170"/>
  <c r="E170"/>
  <c r="AE169"/>
  <c r="T169"/>
  <c r="S169"/>
  <c r="P169"/>
  <c r="L169"/>
  <c r="H169"/>
  <c r="F169"/>
  <c r="D169"/>
  <c r="W168"/>
  <c r="AE168" s="1"/>
  <c r="V168"/>
  <c r="V167" s="1"/>
  <c r="AD167" s="1"/>
  <c r="U168"/>
  <c r="T168"/>
  <c r="AB168" s="1"/>
  <c r="S168"/>
  <c r="R168"/>
  <c r="R167" s="1"/>
  <c r="Q168"/>
  <c r="P168"/>
  <c r="P167" s="1"/>
  <c r="O168"/>
  <c r="N168"/>
  <c r="N167" s="1"/>
  <c r="M168"/>
  <c r="L168"/>
  <c r="K168"/>
  <c r="J168"/>
  <c r="J167" s="1"/>
  <c r="I168"/>
  <c r="H168"/>
  <c r="H167" s="1"/>
  <c r="F168"/>
  <c r="D168"/>
  <c r="AE165"/>
  <c r="T165"/>
  <c r="P165"/>
  <c r="P163" s="1"/>
  <c r="L165"/>
  <c r="H165"/>
  <c r="H163" s="1"/>
  <c r="F165"/>
  <c r="E165"/>
  <c r="AE164"/>
  <c r="T164"/>
  <c r="P164"/>
  <c r="L164"/>
  <c r="L163" s="1"/>
  <c r="H164"/>
  <c r="F164"/>
  <c r="F163" s="1"/>
  <c r="E164"/>
  <c r="D164"/>
  <c r="W163"/>
  <c r="AE163" s="1"/>
  <c r="V163"/>
  <c r="U163"/>
  <c r="S163"/>
  <c r="R163"/>
  <c r="Q163"/>
  <c r="O163"/>
  <c r="N163"/>
  <c r="M163"/>
  <c r="K163"/>
  <c r="J163"/>
  <c r="I163"/>
  <c r="G163"/>
  <c r="T162"/>
  <c r="P162"/>
  <c r="L162"/>
  <c r="H162"/>
  <c r="G162"/>
  <c r="AE162" s="1"/>
  <c r="F162"/>
  <c r="E162"/>
  <c r="D162"/>
  <c r="AB162" s="1"/>
  <c r="AC161"/>
  <c r="T161"/>
  <c r="P161"/>
  <c r="L161"/>
  <c r="D161" s="1"/>
  <c r="H161"/>
  <c r="G161"/>
  <c r="AE161" s="1"/>
  <c r="F161"/>
  <c r="E161"/>
  <c r="AE160"/>
  <c r="T160"/>
  <c r="P160"/>
  <c r="L160"/>
  <c r="H160"/>
  <c r="G160"/>
  <c r="G159" s="1"/>
  <c r="F160"/>
  <c r="E160"/>
  <c r="AE159"/>
  <c r="W159"/>
  <c r="V159"/>
  <c r="U159"/>
  <c r="T159"/>
  <c r="S159"/>
  <c r="R159"/>
  <c r="Q159"/>
  <c r="P159"/>
  <c r="O159"/>
  <c r="N159"/>
  <c r="M159"/>
  <c r="L159"/>
  <c r="K159"/>
  <c r="J159"/>
  <c r="I159"/>
  <c r="H159"/>
  <c r="F159"/>
  <c r="T158"/>
  <c r="P158"/>
  <c r="L158"/>
  <c r="H158"/>
  <c r="G158"/>
  <c r="AE158" s="1"/>
  <c r="F158"/>
  <c r="E158"/>
  <c r="D158"/>
  <c r="AB158" s="1"/>
  <c r="T157"/>
  <c r="P157"/>
  <c r="L157"/>
  <c r="H157"/>
  <c r="G157"/>
  <c r="F157"/>
  <c r="E157"/>
  <c r="D157"/>
  <c r="T156"/>
  <c r="P156"/>
  <c r="L156"/>
  <c r="H156"/>
  <c r="G156"/>
  <c r="F156"/>
  <c r="E156"/>
  <c r="AC156" s="1"/>
  <c r="D156"/>
  <c r="AB156" s="1"/>
  <c r="T155"/>
  <c r="P155"/>
  <c r="P154" s="1"/>
  <c r="L155"/>
  <c r="H155"/>
  <c r="H154" s="1"/>
  <c r="G155"/>
  <c r="AE155" s="1"/>
  <c r="F155"/>
  <c r="F154" s="1"/>
  <c r="E155"/>
  <c r="D155"/>
  <c r="D154" s="1"/>
  <c r="W154"/>
  <c r="V154"/>
  <c r="U154"/>
  <c r="AC154" s="1"/>
  <c r="T154"/>
  <c r="S154"/>
  <c r="R154"/>
  <c r="Q154"/>
  <c r="O154"/>
  <c r="N154"/>
  <c r="M154"/>
  <c r="L154"/>
  <c r="K154"/>
  <c r="J154"/>
  <c r="I154"/>
  <c r="G154"/>
  <c r="E154"/>
  <c r="AC153"/>
  <c r="T153"/>
  <c r="P153"/>
  <c r="P151" s="1"/>
  <c r="L153"/>
  <c r="H153"/>
  <c r="H151" s="1"/>
  <c r="G153"/>
  <c r="F153"/>
  <c r="E153"/>
  <c r="D153"/>
  <c r="T152"/>
  <c r="P152"/>
  <c r="L152"/>
  <c r="L151" s="1"/>
  <c r="H152"/>
  <c r="G152"/>
  <c r="F152"/>
  <c r="E152"/>
  <c r="D152" s="1"/>
  <c r="D151" s="1"/>
  <c r="W151"/>
  <c r="V151"/>
  <c r="U151"/>
  <c r="AC151" s="1"/>
  <c r="S151"/>
  <c r="R151"/>
  <c r="Q151"/>
  <c r="O151"/>
  <c r="N151"/>
  <c r="M151"/>
  <c r="K151"/>
  <c r="J151"/>
  <c r="I151"/>
  <c r="G151"/>
  <c r="F151"/>
  <c r="E151"/>
  <c r="T150"/>
  <c r="P150"/>
  <c r="L150"/>
  <c r="H150"/>
  <c r="G150"/>
  <c r="F150"/>
  <c r="E150"/>
  <c r="D150" s="1"/>
  <c r="T149"/>
  <c r="S149"/>
  <c r="R149"/>
  <c r="Q149"/>
  <c r="P149"/>
  <c r="O149"/>
  <c r="N149"/>
  <c r="M149"/>
  <c r="L149"/>
  <c r="K149"/>
  <c r="J149"/>
  <c r="I149"/>
  <c r="H149"/>
  <c r="D149"/>
  <c r="T148"/>
  <c r="T147" s="1"/>
  <c r="AB147" s="1"/>
  <c r="S148"/>
  <c r="R148"/>
  <c r="R147" s="1"/>
  <c r="R134" s="1"/>
  <c r="R133" s="1"/>
  <c r="Q148"/>
  <c r="P148"/>
  <c r="P147" s="1"/>
  <c r="O148"/>
  <c r="N148"/>
  <c r="N147" s="1"/>
  <c r="N134" s="1"/>
  <c r="N133" s="1"/>
  <c r="M148"/>
  <c r="L148"/>
  <c r="L147" s="1"/>
  <c r="K148"/>
  <c r="J148"/>
  <c r="J147" s="1"/>
  <c r="J134" s="1"/>
  <c r="J133" s="1"/>
  <c r="I148"/>
  <c r="H148"/>
  <c r="H147" s="1"/>
  <c r="D148"/>
  <c r="W147"/>
  <c r="V147"/>
  <c r="U147"/>
  <c r="S147"/>
  <c r="Q147"/>
  <c r="O147"/>
  <c r="M147"/>
  <c r="K147"/>
  <c r="I147"/>
  <c r="G147"/>
  <c r="AE147" s="1"/>
  <c r="F147"/>
  <c r="E147"/>
  <c r="D147"/>
  <c r="AC146"/>
  <c r="T146"/>
  <c r="P146"/>
  <c r="L146"/>
  <c r="H146"/>
  <c r="G146"/>
  <c r="F146"/>
  <c r="E146"/>
  <c r="D146" s="1"/>
  <c r="T145"/>
  <c r="P145"/>
  <c r="L145"/>
  <c r="H145"/>
  <c r="F145"/>
  <c r="E145"/>
  <c r="D145"/>
  <c r="T144"/>
  <c r="P144"/>
  <c r="L144"/>
  <c r="H144"/>
  <c r="G144"/>
  <c r="F144"/>
  <c r="E144"/>
  <c r="D144" s="1"/>
  <c r="AC143"/>
  <c r="T143"/>
  <c r="P143"/>
  <c r="L143"/>
  <c r="H143"/>
  <c r="G143"/>
  <c r="F143"/>
  <c r="E143"/>
  <c r="D143" s="1"/>
  <c r="AC142"/>
  <c r="T142"/>
  <c r="P142"/>
  <c r="L142"/>
  <c r="H142"/>
  <c r="G142"/>
  <c r="F142"/>
  <c r="D142"/>
  <c r="T141"/>
  <c r="P141"/>
  <c r="L141"/>
  <c r="H141"/>
  <c r="G141"/>
  <c r="F141"/>
  <c r="E141"/>
  <c r="AC141" s="1"/>
  <c r="D141"/>
  <c r="AB141" s="1"/>
  <c r="T140"/>
  <c r="P140"/>
  <c r="L140"/>
  <c r="H140"/>
  <c r="G140"/>
  <c r="F140"/>
  <c r="E140"/>
  <c r="AC140" s="1"/>
  <c r="D140"/>
  <c r="AB140" s="1"/>
  <c r="AC139"/>
  <c r="T139"/>
  <c r="P139"/>
  <c r="L139"/>
  <c r="H139"/>
  <c r="G139"/>
  <c r="F139"/>
  <c r="D139" s="1"/>
  <c r="AB139" s="1"/>
  <c r="AC138"/>
  <c r="T138"/>
  <c r="P138"/>
  <c r="L138"/>
  <c r="H138"/>
  <c r="G138"/>
  <c r="F138"/>
  <c r="E138"/>
  <c r="D138" s="1"/>
  <c r="AC137"/>
  <c r="T137"/>
  <c r="P137"/>
  <c r="L137"/>
  <c r="H137"/>
  <c r="G137"/>
  <c r="F137"/>
  <c r="E137"/>
  <c r="D137" s="1"/>
  <c r="AE136"/>
  <c r="T136"/>
  <c r="P136"/>
  <c r="L136"/>
  <c r="H136"/>
  <c r="F136"/>
  <c r="F135" s="1"/>
  <c r="E136"/>
  <c r="D136"/>
  <c r="D135" s="1"/>
  <c r="W135"/>
  <c r="V135"/>
  <c r="U135"/>
  <c r="U134" s="1"/>
  <c r="S135"/>
  <c r="S134" s="1"/>
  <c r="R135"/>
  <c r="Q135"/>
  <c r="Q134" s="1"/>
  <c r="Q133" s="1"/>
  <c r="O135"/>
  <c r="N135"/>
  <c r="M135"/>
  <c r="M134" s="1"/>
  <c r="K135"/>
  <c r="K134" s="1"/>
  <c r="J135"/>
  <c r="I135"/>
  <c r="I134" s="1"/>
  <c r="I133" s="1"/>
  <c r="G135"/>
  <c r="E135"/>
  <c r="E134" s="1"/>
  <c r="V134"/>
  <c r="V133" s="1"/>
  <c r="F134"/>
  <c r="F133" s="1"/>
  <c r="D134"/>
  <c r="U133"/>
  <c r="S133"/>
  <c r="M133"/>
  <c r="K133"/>
  <c r="AE131"/>
  <c r="T131"/>
  <c r="P131"/>
  <c r="L131"/>
  <c r="H131"/>
  <c r="F131"/>
  <c r="E131"/>
  <c r="D131"/>
  <c r="W130"/>
  <c r="AE130" s="1"/>
  <c r="V130"/>
  <c r="U130"/>
  <c r="T130"/>
  <c r="AB130" s="1"/>
  <c r="S130"/>
  <c r="R130"/>
  <c r="Q130"/>
  <c r="P130"/>
  <c r="O130"/>
  <c r="N130"/>
  <c r="M130"/>
  <c r="L130"/>
  <c r="K130"/>
  <c r="J130"/>
  <c r="I130"/>
  <c r="H130"/>
  <c r="G130"/>
  <c r="F130"/>
  <c r="E130"/>
  <c r="D130"/>
  <c r="T129"/>
  <c r="H129"/>
  <c r="H126" s="1"/>
  <c r="H125" s="1"/>
  <c r="G129"/>
  <c r="AE129" s="1"/>
  <c r="D129"/>
  <c r="AB129" s="1"/>
  <c r="T128"/>
  <c r="G128"/>
  <c r="D128" s="1"/>
  <c r="AE127"/>
  <c r="T127"/>
  <c r="H127"/>
  <c r="G127"/>
  <c r="D127" s="1"/>
  <c r="D126" s="1"/>
  <c r="D125" s="1"/>
  <c r="AE126"/>
  <c r="W126"/>
  <c r="V126"/>
  <c r="U126"/>
  <c r="S126"/>
  <c r="R126"/>
  <c r="Q126"/>
  <c r="P126"/>
  <c r="O126"/>
  <c r="N126"/>
  <c r="M126"/>
  <c r="L126"/>
  <c r="K126"/>
  <c r="J126"/>
  <c r="I126"/>
  <c r="G126"/>
  <c r="F126"/>
  <c r="E126"/>
  <c r="AE125"/>
  <c r="W125"/>
  <c r="V125"/>
  <c r="U125"/>
  <c r="S125"/>
  <c r="R125"/>
  <c r="Q125"/>
  <c r="P125"/>
  <c r="O125"/>
  <c r="N125"/>
  <c r="M125"/>
  <c r="L125"/>
  <c r="K125"/>
  <c r="J125"/>
  <c r="I125"/>
  <c r="G125"/>
  <c r="F125"/>
  <c r="E125"/>
  <c r="AE124"/>
  <c r="T124"/>
  <c r="P124"/>
  <c r="L124"/>
  <c r="L121" s="1"/>
  <c r="H124"/>
  <c r="G124"/>
  <c r="F124"/>
  <c r="E124"/>
  <c r="D124" s="1"/>
  <c r="AE123"/>
  <c r="T123"/>
  <c r="P123"/>
  <c r="L123"/>
  <c r="H123"/>
  <c r="G123"/>
  <c r="F123"/>
  <c r="E123"/>
  <c r="AC123" s="1"/>
  <c r="D123"/>
  <c r="AB123" s="1"/>
  <c r="T122"/>
  <c r="P122"/>
  <c r="P121" s="1"/>
  <c r="L122"/>
  <c r="H122"/>
  <c r="H121" s="1"/>
  <c r="G122"/>
  <c r="AE122" s="1"/>
  <c r="F122"/>
  <c r="F121" s="1"/>
  <c r="E122"/>
  <c r="D122"/>
  <c r="D121" s="1"/>
  <c r="W121"/>
  <c r="V121"/>
  <c r="U121"/>
  <c r="AC121" s="1"/>
  <c r="S121"/>
  <c r="R121"/>
  <c r="Q121"/>
  <c r="O121"/>
  <c r="N121"/>
  <c r="M121"/>
  <c r="K121"/>
  <c r="J121"/>
  <c r="I121"/>
  <c r="G121"/>
  <c r="E121"/>
  <c r="AC120"/>
  <c r="T120"/>
  <c r="P120"/>
  <c r="L120"/>
  <c r="H120"/>
  <c r="G120"/>
  <c r="G117" s="1"/>
  <c r="F120"/>
  <c r="E120"/>
  <c r="D120" s="1"/>
  <c r="AE119"/>
  <c r="T119"/>
  <c r="P119"/>
  <c r="L119"/>
  <c r="H119"/>
  <c r="G119"/>
  <c r="F119"/>
  <c r="E119"/>
  <c r="AC119" s="1"/>
  <c r="D119"/>
  <c r="AB119" s="1"/>
  <c r="AE118"/>
  <c r="T118"/>
  <c r="P118"/>
  <c r="L118"/>
  <c r="H118"/>
  <c r="F118"/>
  <c r="E118"/>
  <c r="AE117"/>
  <c r="W117"/>
  <c r="V117"/>
  <c r="U117"/>
  <c r="T117"/>
  <c r="S117"/>
  <c r="R117"/>
  <c r="Q117"/>
  <c r="P117"/>
  <c r="O117"/>
  <c r="N117"/>
  <c r="M117"/>
  <c r="L117"/>
  <c r="K117"/>
  <c r="J117"/>
  <c r="I117"/>
  <c r="H117"/>
  <c r="F117"/>
  <c r="AE116"/>
  <c r="AC116"/>
  <c r="T116"/>
  <c r="P116"/>
  <c r="L116"/>
  <c r="H116"/>
  <c r="F116"/>
  <c r="D116" s="1"/>
  <c r="AE115"/>
  <c r="T115"/>
  <c r="P115"/>
  <c r="L115"/>
  <c r="L114" s="1"/>
  <c r="H115"/>
  <c r="F115"/>
  <c r="F114" s="1"/>
  <c r="E115"/>
  <c r="D115"/>
  <c r="D114" s="1"/>
  <c r="W114"/>
  <c r="V114"/>
  <c r="U114"/>
  <c r="AC114" s="1"/>
  <c r="S114"/>
  <c r="R114"/>
  <c r="Q114"/>
  <c r="P114"/>
  <c r="O114"/>
  <c r="N114"/>
  <c r="M114"/>
  <c r="K114"/>
  <c r="J114"/>
  <c r="I114"/>
  <c r="H114"/>
  <c r="G114"/>
  <c r="E114"/>
  <c r="AE113"/>
  <c r="T113"/>
  <c r="P113"/>
  <c r="P110" s="1"/>
  <c r="L113"/>
  <c r="H113"/>
  <c r="H110" s="1"/>
  <c r="G113"/>
  <c r="F113"/>
  <c r="E113"/>
  <c r="AC113" s="1"/>
  <c r="D113"/>
  <c r="AB113" s="1"/>
  <c r="AC112"/>
  <c r="T112"/>
  <c r="P112"/>
  <c r="L112"/>
  <c r="H112"/>
  <c r="G112"/>
  <c r="AE112" s="1"/>
  <c r="F112"/>
  <c r="E112"/>
  <c r="D112" s="1"/>
  <c r="AE111"/>
  <c r="T111"/>
  <c r="P111"/>
  <c r="L111"/>
  <c r="L110" s="1"/>
  <c r="H111"/>
  <c r="F111"/>
  <c r="F110" s="1"/>
  <c r="E111"/>
  <c r="D111"/>
  <c r="D110" s="1"/>
  <c r="W110"/>
  <c r="V110"/>
  <c r="U110"/>
  <c r="S110"/>
  <c r="S100" s="1"/>
  <c r="S99" s="1"/>
  <c r="R110"/>
  <c r="Q110"/>
  <c r="O110"/>
  <c r="N110"/>
  <c r="M110"/>
  <c r="K110"/>
  <c r="K100" s="1"/>
  <c r="K99" s="1"/>
  <c r="J110"/>
  <c r="I110"/>
  <c r="G110"/>
  <c r="E110"/>
  <c r="AC110" s="1"/>
  <c r="AE109"/>
  <c r="T109"/>
  <c r="P109"/>
  <c r="L109"/>
  <c r="H109"/>
  <c r="G109"/>
  <c r="F109"/>
  <c r="F106" s="1"/>
  <c r="E109"/>
  <c r="AC109" s="1"/>
  <c r="D109"/>
  <c r="AB109" s="1"/>
  <c r="AC108"/>
  <c r="T108"/>
  <c r="P108"/>
  <c r="L108"/>
  <c r="H108"/>
  <c r="G108"/>
  <c r="F108"/>
  <c r="D108"/>
  <c r="AE107"/>
  <c r="T107"/>
  <c r="P107"/>
  <c r="L107"/>
  <c r="H107"/>
  <c r="F107"/>
  <c r="E107"/>
  <c r="W106"/>
  <c r="V106"/>
  <c r="U106"/>
  <c r="T106"/>
  <c r="S106"/>
  <c r="R106"/>
  <c r="Q106"/>
  <c r="P106"/>
  <c r="O106"/>
  <c r="N106"/>
  <c r="M106"/>
  <c r="L106"/>
  <c r="K106"/>
  <c r="J106"/>
  <c r="I106"/>
  <c r="H106"/>
  <c r="AC105"/>
  <c r="T105"/>
  <c r="P105"/>
  <c r="L105"/>
  <c r="H105"/>
  <c r="G105"/>
  <c r="AE105" s="1"/>
  <c r="F105"/>
  <c r="D105"/>
  <c r="T104"/>
  <c r="P104"/>
  <c r="L104"/>
  <c r="H104"/>
  <c r="G104"/>
  <c r="AE104" s="1"/>
  <c r="F104"/>
  <c r="E104"/>
  <c r="AE103"/>
  <c r="T103"/>
  <c r="P103"/>
  <c r="L103"/>
  <c r="H103"/>
  <c r="G103"/>
  <c r="F103"/>
  <c r="F101" s="1"/>
  <c r="E103"/>
  <c r="AC103" s="1"/>
  <c r="D103"/>
  <c r="D101" s="1"/>
  <c r="AE102"/>
  <c r="T102"/>
  <c r="P102"/>
  <c r="P101" s="1"/>
  <c r="P100" s="1"/>
  <c r="L102"/>
  <c r="H102"/>
  <c r="H101" s="1"/>
  <c r="H100" s="1"/>
  <c r="D102"/>
  <c r="AE101"/>
  <c r="W101"/>
  <c r="V101"/>
  <c r="U101"/>
  <c r="AC101" s="1"/>
  <c r="S101"/>
  <c r="R101"/>
  <c r="Q101"/>
  <c r="O101"/>
  <c r="N101"/>
  <c r="M101"/>
  <c r="K101"/>
  <c r="J101"/>
  <c r="I101"/>
  <c r="G101"/>
  <c r="E101"/>
  <c r="W100"/>
  <c r="U100"/>
  <c r="U99" s="1"/>
  <c r="Q100"/>
  <c r="Q99" s="1"/>
  <c r="O100"/>
  <c r="O99" s="1"/>
  <c r="M100"/>
  <c r="M99" s="1"/>
  <c r="I100"/>
  <c r="I99" s="1"/>
  <c r="P99"/>
  <c r="H99"/>
  <c r="AE97"/>
  <c r="AC97"/>
  <c r="T97"/>
  <c r="F97"/>
  <c r="E97"/>
  <c r="D97" s="1"/>
  <c r="AE96"/>
  <c r="T96"/>
  <c r="D96"/>
  <c r="AE95"/>
  <c r="T95"/>
  <c r="F95"/>
  <c r="E95"/>
  <c r="D95"/>
  <c r="AB95" s="1"/>
  <c r="AE94"/>
  <c r="T94"/>
  <c r="P94"/>
  <c r="P92" s="1"/>
  <c r="L94"/>
  <c r="H94"/>
  <c r="H92" s="1"/>
  <c r="F94"/>
  <c r="E94"/>
  <c r="D94" s="1"/>
  <c r="AB94" s="1"/>
  <c r="AE93"/>
  <c r="T93"/>
  <c r="P93"/>
  <c r="L93"/>
  <c r="L92" s="1"/>
  <c r="H93"/>
  <c r="F93"/>
  <c r="F92" s="1"/>
  <c r="E93"/>
  <c r="D93"/>
  <c r="D92" s="1"/>
  <c r="W92"/>
  <c r="AE92" s="1"/>
  <c r="V92"/>
  <c r="U92"/>
  <c r="S92"/>
  <c r="R92"/>
  <c r="Q92"/>
  <c r="O92"/>
  <c r="N92"/>
  <c r="M92"/>
  <c r="K92"/>
  <c r="J92"/>
  <c r="I92"/>
  <c r="G92"/>
  <c r="E92"/>
  <c r="T91"/>
  <c r="P91"/>
  <c r="L91"/>
  <c r="H91"/>
  <c r="G91"/>
  <c r="F91"/>
  <c r="E91"/>
  <c r="AC91" s="1"/>
  <c r="D91"/>
  <c r="AB91" s="1"/>
  <c r="AE90"/>
  <c r="AC90"/>
  <c r="T90"/>
  <c r="P90"/>
  <c r="H90"/>
  <c r="F90"/>
  <c r="D90"/>
  <c r="AE89"/>
  <c r="AB89"/>
  <c r="T89"/>
  <c r="P89"/>
  <c r="L89"/>
  <c r="H89"/>
  <c r="D89"/>
  <c r="AE88"/>
  <c r="T88"/>
  <c r="P88"/>
  <c r="L88"/>
  <c r="H88"/>
  <c r="D88"/>
  <c r="AE87"/>
  <c r="T87"/>
  <c r="P87"/>
  <c r="L87"/>
  <c r="H87"/>
  <c r="F87"/>
  <c r="E87"/>
  <c r="AE86"/>
  <c r="W86"/>
  <c r="V86"/>
  <c r="V85" s="1"/>
  <c r="U86"/>
  <c r="T86"/>
  <c r="S86"/>
  <c r="R86"/>
  <c r="R85" s="1"/>
  <c r="Q86"/>
  <c r="P86"/>
  <c r="P85" s="1"/>
  <c r="O86"/>
  <c r="N86"/>
  <c r="N85" s="1"/>
  <c r="M86"/>
  <c r="L86"/>
  <c r="L85" s="1"/>
  <c r="K86"/>
  <c r="J86"/>
  <c r="J85" s="1"/>
  <c r="I86"/>
  <c r="H86"/>
  <c r="H85" s="1"/>
  <c r="G86"/>
  <c r="F86"/>
  <c r="F85" s="1"/>
  <c r="W85"/>
  <c r="U85"/>
  <c r="S85"/>
  <c r="Q85"/>
  <c r="O85"/>
  <c r="M85"/>
  <c r="K85"/>
  <c r="I85"/>
  <c r="G85"/>
  <c r="AE83"/>
  <c r="T83"/>
  <c r="P83"/>
  <c r="L83"/>
  <c r="L82" s="1"/>
  <c r="H83"/>
  <c r="G83"/>
  <c r="D83" s="1"/>
  <c r="D82" s="1"/>
  <c r="AE82"/>
  <c r="W82"/>
  <c r="W79" s="1"/>
  <c r="V82"/>
  <c r="U82"/>
  <c r="U79" s="1"/>
  <c r="S82"/>
  <c r="S79" s="1"/>
  <c r="R82"/>
  <c r="Q82"/>
  <c r="Q79" s="1"/>
  <c r="P82"/>
  <c r="O82"/>
  <c r="O79" s="1"/>
  <c r="N82"/>
  <c r="M82"/>
  <c r="M79" s="1"/>
  <c r="K82"/>
  <c r="K79" s="1"/>
  <c r="J82"/>
  <c r="I82"/>
  <c r="I79" s="1"/>
  <c r="H82"/>
  <c r="G82"/>
  <c r="G79" s="1"/>
  <c r="F82"/>
  <c r="E82"/>
  <c r="E79" s="1"/>
  <c r="AE81"/>
  <c r="T81"/>
  <c r="P81"/>
  <c r="L81"/>
  <c r="H81"/>
  <c r="D81"/>
  <c r="W80"/>
  <c r="AE80" s="1"/>
  <c r="V80"/>
  <c r="U80"/>
  <c r="T80"/>
  <c r="AB80" s="1"/>
  <c r="S80"/>
  <c r="R80"/>
  <c r="Q80"/>
  <c r="P80"/>
  <c r="P79" s="1"/>
  <c r="O80"/>
  <c r="N80"/>
  <c r="M80"/>
  <c r="L80"/>
  <c r="L79" s="1"/>
  <c r="K80"/>
  <c r="J80"/>
  <c r="I80"/>
  <c r="H80"/>
  <c r="H79" s="1"/>
  <c r="G80"/>
  <c r="F80"/>
  <c r="E80"/>
  <c r="D80"/>
  <c r="D79" s="1"/>
  <c r="V79"/>
  <c r="R79"/>
  <c r="N79"/>
  <c r="J79"/>
  <c r="F79"/>
  <c r="T77"/>
  <c r="P77"/>
  <c r="L77"/>
  <c r="H77"/>
  <c r="G77"/>
  <c r="AE77" s="1"/>
  <c r="D77"/>
  <c r="AB77" s="1"/>
  <c r="AE76"/>
  <c r="AB76"/>
  <c r="T76"/>
  <c r="P76"/>
  <c r="L76"/>
  <c r="H76"/>
  <c r="D76"/>
  <c r="AE75"/>
  <c r="T75"/>
  <c r="P75"/>
  <c r="L75"/>
  <c r="L73" s="1"/>
  <c r="H75"/>
  <c r="D75"/>
  <c r="AE74"/>
  <c r="AB74"/>
  <c r="T74"/>
  <c r="P74"/>
  <c r="L74"/>
  <c r="H74"/>
  <c r="D74"/>
  <c r="W73"/>
  <c r="AE73" s="1"/>
  <c r="V73"/>
  <c r="U73"/>
  <c r="S73"/>
  <c r="R73"/>
  <c r="Q73"/>
  <c r="O73"/>
  <c r="N73"/>
  <c r="M73"/>
  <c r="K73"/>
  <c r="J73"/>
  <c r="I73"/>
  <c r="G73"/>
  <c r="F73"/>
  <c r="E73"/>
  <c r="AA71"/>
  <c r="Z71"/>
  <c r="Y71"/>
  <c r="T71"/>
  <c r="P71"/>
  <c r="L71"/>
  <c r="H71"/>
  <c r="G71"/>
  <c r="AE71" s="1"/>
  <c r="F71"/>
  <c r="E71"/>
  <c r="D71" s="1"/>
  <c r="AE70"/>
  <c r="AA70"/>
  <c r="Z70"/>
  <c r="Y70"/>
  <c r="X70"/>
  <c r="P70"/>
  <c r="L70"/>
  <c r="H70"/>
  <c r="G70"/>
  <c r="F70"/>
  <c r="E70"/>
  <c r="D70"/>
  <c r="AB70" s="1"/>
  <c r="AA69"/>
  <c r="Z69"/>
  <c r="Y69"/>
  <c r="T69"/>
  <c r="P69"/>
  <c r="L69"/>
  <c r="D69" s="1"/>
  <c r="H69"/>
  <c r="G69"/>
  <c r="AE69" s="1"/>
  <c r="F69"/>
  <c r="E69"/>
  <c r="AC69" s="1"/>
  <c r="AA68"/>
  <c r="Z68"/>
  <c r="Y68"/>
  <c r="T68"/>
  <c r="P68"/>
  <c r="L68"/>
  <c r="D68" s="1"/>
  <c r="H68"/>
  <c r="G68"/>
  <c r="AE68" s="1"/>
  <c r="F68"/>
  <c r="E68"/>
  <c r="AA67"/>
  <c r="Z67"/>
  <c r="Y67"/>
  <c r="T67"/>
  <c r="P67"/>
  <c r="L67"/>
  <c r="H67"/>
  <c r="G67"/>
  <c r="F67"/>
  <c r="E67"/>
  <c r="AA66"/>
  <c r="Z66"/>
  <c r="Y66"/>
  <c r="X66"/>
  <c r="P66"/>
  <c r="P65" s="1"/>
  <c r="L66"/>
  <c r="H66"/>
  <c r="H65" s="1"/>
  <c r="G66"/>
  <c r="F66"/>
  <c r="F65" s="1"/>
  <c r="F62" s="1"/>
  <c r="E66"/>
  <c r="D66"/>
  <c r="W65"/>
  <c r="V65"/>
  <c r="Z65" s="1"/>
  <c r="U65"/>
  <c r="S65"/>
  <c r="R65"/>
  <c r="Q65"/>
  <c r="O65"/>
  <c r="N65"/>
  <c r="M65"/>
  <c r="K65"/>
  <c r="J65"/>
  <c r="I65"/>
  <c r="G65"/>
  <c r="AA64"/>
  <c r="Z64"/>
  <c r="Y64"/>
  <c r="T64"/>
  <c r="P64"/>
  <c r="L64"/>
  <c r="L63" s="1"/>
  <c r="H64"/>
  <c r="G64"/>
  <c r="AE64" s="1"/>
  <c r="F64"/>
  <c r="E64"/>
  <c r="D64" s="1"/>
  <c r="D63" s="1"/>
  <c r="W63"/>
  <c r="W62" s="1"/>
  <c r="AA62" s="1"/>
  <c r="V63"/>
  <c r="Z63" s="1"/>
  <c r="U63"/>
  <c r="U62" s="1"/>
  <c r="S63"/>
  <c r="S62" s="1"/>
  <c r="R63"/>
  <c r="Q63"/>
  <c r="Q62" s="1"/>
  <c r="P63"/>
  <c r="O63"/>
  <c r="N63"/>
  <c r="M63"/>
  <c r="K63"/>
  <c r="K62" s="1"/>
  <c r="J63"/>
  <c r="I63"/>
  <c r="I62" s="1"/>
  <c r="H63"/>
  <c r="G63"/>
  <c r="G62" s="1"/>
  <c r="F63"/>
  <c r="E63"/>
  <c r="V62"/>
  <c r="Z62" s="1"/>
  <c r="R62"/>
  <c r="P62"/>
  <c r="N62"/>
  <c r="J62"/>
  <c r="H62"/>
  <c r="T61"/>
  <c r="D61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AE59"/>
  <c r="AA59"/>
  <c r="Z59"/>
  <c r="Y59"/>
  <c r="T59"/>
  <c r="X59" s="1"/>
  <c r="D59"/>
  <c r="AE58"/>
  <c r="AA58"/>
  <c r="Z58"/>
  <c r="Y58"/>
  <c r="T58"/>
  <c r="P58"/>
  <c r="L58"/>
  <c r="H58"/>
  <c r="F58"/>
  <c r="E58"/>
  <c r="D58"/>
  <c r="AE57"/>
  <c r="AA57"/>
  <c r="Z57"/>
  <c r="Y57"/>
  <c r="X57"/>
  <c r="T57"/>
  <c r="P57"/>
  <c r="L57"/>
  <c r="H57"/>
  <c r="F57"/>
  <c r="E57"/>
  <c r="D57" s="1"/>
  <c r="AB57" s="1"/>
  <c r="AE56"/>
  <c r="AA56"/>
  <c r="Z56"/>
  <c r="Y56"/>
  <c r="T56"/>
  <c r="T55" s="1"/>
  <c r="P56"/>
  <c r="L56"/>
  <c r="L55" s="1"/>
  <c r="H56"/>
  <c r="F56"/>
  <c r="F55" s="1"/>
  <c r="E56"/>
  <c r="D56"/>
  <c r="D55" s="1"/>
  <c r="W55"/>
  <c r="V55"/>
  <c r="Z55" s="1"/>
  <c r="U55"/>
  <c r="Y55" s="1"/>
  <c r="S55"/>
  <c r="R55"/>
  <c r="Q55"/>
  <c r="P55"/>
  <c r="O55"/>
  <c r="N55"/>
  <c r="M55"/>
  <c r="K55"/>
  <c r="J55"/>
  <c r="I55"/>
  <c r="H55"/>
  <c r="G55"/>
  <c r="E55"/>
  <c r="AA54"/>
  <c r="Z54"/>
  <c r="Y54"/>
  <c r="T54"/>
  <c r="D54"/>
  <c r="AA53"/>
  <c r="Z53"/>
  <c r="Y53"/>
  <c r="X53"/>
  <c r="T53"/>
  <c r="D53"/>
  <c r="AE52"/>
  <c r="AA52"/>
  <c r="Z52"/>
  <c r="Y52"/>
  <c r="X52"/>
  <c r="T52"/>
  <c r="P52"/>
  <c r="L52"/>
  <c r="H52"/>
  <c r="F52"/>
  <c r="E52"/>
  <c r="D52" s="1"/>
  <c r="AB52" s="1"/>
  <c r="AA51"/>
  <c r="Z51"/>
  <c r="Y51"/>
  <c r="T51"/>
  <c r="X51" s="1"/>
  <c r="P51"/>
  <c r="L51"/>
  <c r="H51"/>
  <c r="G51"/>
  <c r="F51"/>
  <c r="E51"/>
  <c r="D51" s="1"/>
  <c r="AA50"/>
  <c r="Z50"/>
  <c r="Y50"/>
  <c r="T50"/>
  <c r="X50" s="1"/>
  <c r="P50"/>
  <c r="L50"/>
  <c r="H50"/>
  <c r="F50"/>
  <c r="E50"/>
  <c r="D50"/>
  <c r="AA49"/>
  <c r="Z49"/>
  <c r="Y49"/>
  <c r="X49"/>
  <c r="T49"/>
  <c r="P49"/>
  <c r="L49"/>
  <c r="H49"/>
  <c r="G49"/>
  <c r="F49"/>
  <c r="E49"/>
  <c r="D49"/>
  <c r="AA48"/>
  <c r="Z48"/>
  <c r="Y48"/>
  <c r="X48"/>
  <c r="T48"/>
  <c r="P48"/>
  <c r="L48"/>
  <c r="H48"/>
  <c r="G48"/>
  <c r="F48"/>
  <c r="E48"/>
  <c r="D48"/>
  <c r="AA47"/>
  <c r="Z47"/>
  <c r="Y47"/>
  <c r="X47"/>
  <c r="T47"/>
  <c r="P47"/>
  <c r="L47"/>
  <c r="H47"/>
  <c r="G47"/>
  <c r="F47"/>
  <c r="E47"/>
  <c r="D47"/>
  <c r="AA46"/>
  <c r="Z46"/>
  <c r="Y46"/>
  <c r="X46"/>
  <c r="T46"/>
  <c r="P46"/>
  <c r="L46"/>
  <c r="H46"/>
  <c r="G46"/>
  <c r="F46"/>
  <c r="E46"/>
  <c r="D46"/>
  <c r="AA45"/>
  <c r="Z45"/>
  <c r="Y45"/>
  <c r="X45"/>
  <c r="T45"/>
  <c r="P45"/>
  <c r="L45"/>
  <c r="H45"/>
  <c r="G45"/>
  <c r="F45"/>
  <c r="E45"/>
  <c r="D45"/>
  <c r="AA44"/>
  <c r="Z44"/>
  <c r="Y44"/>
  <c r="X44"/>
  <c r="T44"/>
  <c r="P44"/>
  <c r="L44"/>
  <c r="H44"/>
  <c r="G44"/>
  <c r="F44"/>
  <c r="E44"/>
  <c r="D44"/>
  <c r="AA43"/>
  <c r="Z43"/>
  <c r="Y43"/>
  <c r="X43"/>
  <c r="T43"/>
  <c r="P43"/>
  <c r="L43"/>
  <c r="H43"/>
  <c r="G43"/>
  <c r="F43"/>
  <c r="E43"/>
  <c r="D43"/>
  <c r="AA42"/>
  <c r="Z42"/>
  <c r="Y42"/>
  <c r="X42"/>
  <c r="T42"/>
  <c r="P42"/>
  <c r="L42"/>
  <c r="H42"/>
  <c r="G42"/>
  <c r="F42"/>
  <c r="E42"/>
  <c r="D42"/>
  <c r="AA41"/>
  <c r="Z41"/>
  <c r="Y41"/>
  <c r="X41"/>
  <c r="T41"/>
  <c r="P41"/>
  <c r="P40" s="1"/>
  <c r="L41"/>
  <c r="H41"/>
  <c r="H40" s="1"/>
  <c r="G41"/>
  <c r="F41"/>
  <c r="F40" s="1"/>
  <c r="E41"/>
  <c r="D41"/>
  <c r="D40" s="1"/>
  <c r="W40"/>
  <c r="AA40" s="1"/>
  <c r="V40"/>
  <c r="Z40" s="1"/>
  <c r="U40"/>
  <c r="AC40" s="1"/>
  <c r="T40"/>
  <c r="AB40" s="1"/>
  <c r="S40"/>
  <c r="R40"/>
  <c r="Q40"/>
  <c r="O40"/>
  <c r="N40"/>
  <c r="M40"/>
  <c r="L40"/>
  <c r="K40"/>
  <c r="J40"/>
  <c r="I40"/>
  <c r="G40"/>
  <c r="E40"/>
  <c r="AE39"/>
  <c r="AA39"/>
  <c r="Z39"/>
  <c r="Y39"/>
  <c r="T39"/>
  <c r="AB39" s="1"/>
  <c r="P39"/>
  <c r="L39"/>
  <c r="H39"/>
  <c r="F39"/>
  <c r="E39"/>
  <c r="D39"/>
  <c r="AA38"/>
  <c r="Z38"/>
  <c r="Y38"/>
  <c r="X38"/>
  <c r="T38"/>
  <c r="P38"/>
  <c r="L38"/>
  <c r="H38"/>
  <c r="G38"/>
  <c r="AE38" s="1"/>
  <c r="F38"/>
  <c r="E38"/>
  <c r="D38"/>
  <c r="AB38" s="1"/>
  <c r="AA37"/>
  <c r="Z37"/>
  <c r="Y37"/>
  <c r="X37"/>
  <c r="T37"/>
  <c r="P37"/>
  <c r="L37"/>
  <c r="H37"/>
  <c r="G37"/>
  <c r="AE37" s="1"/>
  <c r="F37"/>
  <c r="E37"/>
  <c r="D37"/>
  <c r="AB37" s="1"/>
  <c r="AA36"/>
  <c r="Z36"/>
  <c r="Y36"/>
  <c r="X36"/>
  <c r="T36"/>
  <c r="P36"/>
  <c r="L36"/>
  <c r="H36"/>
  <c r="G36"/>
  <c r="AE36" s="1"/>
  <c r="F36"/>
  <c r="E36"/>
  <c r="D36"/>
  <c r="AB36" s="1"/>
  <c r="AA35"/>
  <c r="Z35"/>
  <c r="Y35"/>
  <c r="X35"/>
  <c r="T35"/>
  <c r="P35"/>
  <c r="L35"/>
  <c r="H35"/>
  <c r="G35"/>
  <c r="AE35" s="1"/>
  <c r="F35"/>
  <c r="E35"/>
  <c r="D35"/>
  <c r="AB35" s="1"/>
  <c r="W34"/>
  <c r="AE34" s="1"/>
  <c r="V34"/>
  <c r="Z34" s="1"/>
  <c r="U34"/>
  <c r="Y34" s="1"/>
  <c r="T34"/>
  <c r="AB34" s="1"/>
  <c r="S34"/>
  <c r="R34"/>
  <c r="Q34"/>
  <c r="P34"/>
  <c r="O34"/>
  <c r="N34"/>
  <c r="M34"/>
  <c r="L34"/>
  <c r="K34"/>
  <c r="J34"/>
  <c r="I34"/>
  <c r="H34"/>
  <c r="G34"/>
  <c r="F34"/>
  <c r="E34"/>
  <c r="D34"/>
  <c r="AA33"/>
  <c r="Z33"/>
  <c r="Y33"/>
  <c r="X33"/>
  <c r="T33"/>
  <c r="P33"/>
  <c r="L33"/>
  <c r="H33"/>
  <c r="G33"/>
  <c r="AE33" s="1"/>
  <c r="F33"/>
  <c r="E33"/>
  <c r="D33"/>
  <c r="AB33" s="1"/>
  <c r="AA32"/>
  <c r="Z32"/>
  <c r="Y32"/>
  <c r="X32"/>
  <c r="T32"/>
  <c r="P32"/>
  <c r="L32"/>
  <c r="H32"/>
  <c r="G32"/>
  <c r="AE32" s="1"/>
  <c r="F32"/>
  <c r="E32"/>
  <c r="D32"/>
  <c r="AB32" s="1"/>
  <c r="AA31"/>
  <c r="Z31"/>
  <c r="Y31"/>
  <c r="X31"/>
  <c r="T31"/>
  <c r="P31"/>
  <c r="L31"/>
  <c r="H31"/>
  <c r="G31"/>
  <c r="AE31" s="1"/>
  <c r="F31"/>
  <c r="E31"/>
  <c r="D31"/>
  <c r="AB31" s="1"/>
  <c r="AE30"/>
  <c r="AA30"/>
  <c r="Z30"/>
  <c r="Y30"/>
  <c r="X30"/>
  <c r="T30"/>
  <c r="P30"/>
  <c r="P29" s="1"/>
  <c r="L30"/>
  <c r="H30"/>
  <c r="H29" s="1"/>
  <c r="F30"/>
  <c r="E30"/>
  <c r="D30" s="1"/>
  <c r="W29"/>
  <c r="AE29" s="1"/>
  <c r="V29"/>
  <c r="Z29" s="1"/>
  <c r="U29"/>
  <c r="Y29" s="1"/>
  <c r="T29"/>
  <c r="S29"/>
  <c r="R29"/>
  <c r="Q29"/>
  <c r="O29"/>
  <c r="N29"/>
  <c r="M29"/>
  <c r="L29"/>
  <c r="K29"/>
  <c r="J29"/>
  <c r="I29"/>
  <c r="G29"/>
  <c r="F29"/>
  <c r="E29"/>
  <c r="AA28"/>
  <c r="Z28"/>
  <c r="Y28"/>
  <c r="T28"/>
  <c r="X28" s="1"/>
  <c r="P28"/>
  <c r="L28"/>
  <c r="H28"/>
  <c r="D28"/>
  <c r="AA27"/>
  <c r="Z27"/>
  <c r="Y27"/>
  <c r="X27"/>
  <c r="T27"/>
  <c r="P27"/>
  <c r="L27"/>
  <c r="H27"/>
  <c r="D27"/>
  <c r="AA26"/>
  <c r="Z26"/>
  <c r="Y26"/>
  <c r="T26"/>
  <c r="X26" s="1"/>
  <c r="P26"/>
  <c r="L26"/>
  <c r="H26"/>
  <c r="D26"/>
  <c r="AA25"/>
  <c r="Z25"/>
  <c r="Y25"/>
  <c r="X25"/>
  <c r="T25"/>
  <c r="P25"/>
  <c r="L25"/>
  <c r="H25"/>
  <c r="D25"/>
  <c r="AA24"/>
  <c r="Z24"/>
  <c r="Y24"/>
  <c r="T24"/>
  <c r="X24" s="1"/>
  <c r="P24"/>
  <c r="L24"/>
  <c r="H24"/>
  <c r="D24"/>
  <c r="AA23"/>
  <c r="Z23"/>
  <c r="Y23"/>
  <c r="X23"/>
  <c r="T23"/>
  <c r="P23"/>
  <c r="L23"/>
  <c r="H23"/>
  <c r="D23"/>
  <c r="AA22"/>
  <c r="Z22"/>
  <c r="Y22"/>
  <c r="T22"/>
  <c r="X22" s="1"/>
  <c r="P22"/>
  <c r="L22"/>
  <c r="H22"/>
  <c r="D22"/>
  <c r="AA21"/>
  <c r="Z21"/>
  <c r="Y21"/>
  <c r="X21"/>
  <c r="T21"/>
  <c r="P21"/>
  <c r="L21"/>
  <c r="H21"/>
  <c r="D21"/>
  <c r="AA20"/>
  <c r="Z20"/>
  <c r="Y20"/>
  <c r="T20"/>
  <c r="X20" s="1"/>
  <c r="P20"/>
  <c r="L20"/>
  <c r="H20"/>
  <c r="D20"/>
  <c r="AA19"/>
  <c r="Z19"/>
  <c r="Y19"/>
  <c r="X19"/>
  <c r="T19"/>
  <c r="P19"/>
  <c r="L19"/>
  <c r="H19"/>
  <c r="D19"/>
  <c r="AA18"/>
  <c r="Z18"/>
  <c r="Y18"/>
  <c r="T18"/>
  <c r="X18" s="1"/>
  <c r="P18"/>
  <c r="L18"/>
  <c r="H18"/>
  <c r="D18"/>
  <c r="AA17"/>
  <c r="Z17"/>
  <c r="Y17"/>
  <c r="X17"/>
  <c r="T17"/>
  <c r="P17"/>
  <c r="L17"/>
  <c r="H17"/>
  <c r="D17"/>
  <c r="AA16"/>
  <c r="Z16"/>
  <c r="Y16"/>
  <c r="T16"/>
  <c r="X16" s="1"/>
  <c r="P16"/>
  <c r="L16"/>
  <c r="H16"/>
  <c r="D16"/>
  <c r="AA15"/>
  <c r="Z15"/>
  <c r="Y15"/>
  <c r="X15"/>
  <c r="T15"/>
  <c r="P15"/>
  <c r="L15"/>
  <c r="H15"/>
  <c r="D15"/>
  <c r="AA14"/>
  <c r="Z14"/>
  <c r="Y14"/>
  <c r="T14"/>
  <c r="X14" s="1"/>
  <c r="P14"/>
  <c r="L14"/>
  <c r="H14"/>
  <c r="D14"/>
  <c r="AA13"/>
  <c r="Z13"/>
  <c r="Y13"/>
  <c r="X13"/>
  <c r="T13"/>
  <c r="P13"/>
  <c r="L13"/>
  <c r="H13"/>
  <c r="D13"/>
  <c r="AA12"/>
  <c r="Z12"/>
  <c r="Y12"/>
  <c r="T12"/>
  <c r="X12" s="1"/>
  <c r="P12"/>
  <c r="L12"/>
  <c r="H12"/>
  <c r="D12"/>
  <c r="AA11"/>
  <c r="Z11"/>
  <c r="Y11"/>
  <c r="X11"/>
  <c r="T11"/>
  <c r="P11"/>
  <c r="L11"/>
  <c r="H11"/>
  <c r="D11"/>
  <c r="AA10"/>
  <c r="Z10"/>
  <c r="Y10"/>
  <c r="T10"/>
  <c r="X10" s="1"/>
  <c r="P10"/>
  <c r="L10"/>
  <c r="H10"/>
  <c r="D10"/>
  <c r="AA9"/>
  <c r="Z9"/>
  <c r="Y9"/>
  <c r="X9"/>
  <c r="T9"/>
  <c r="P9"/>
  <c r="L9"/>
  <c r="H9"/>
  <c r="D9"/>
  <c r="AE8"/>
  <c r="W8"/>
  <c r="AA8" s="1"/>
  <c r="V8"/>
  <c r="V7" s="1"/>
  <c r="U8"/>
  <c r="AC8" s="1"/>
  <c r="T8"/>
  <c r="AB8" s="1"/>
  <c r="S8"/>
  <c r="R8"/>
  <c r="R7" s="1"/>
  <c r="Q8"/>
  <c r="P8"/>
  <c r="P7" s="1"/>
  <c r="O8"/>
  <c r="N8"/>
  <c r="N7" s="1"/>
  <c r="M8"/>
  <c r="L8"/>
  <c r="L7" s="1"/>
  <c r="K8"/>
  <c r="J8"/>
  <c r="J7" s="1"/>
  <c r="I8"/>
  <c r="H8"/>
  <c r="H7" s="1"/>
  <c r="G8"/>
  <c r="F8"/>
  <c r="F7" s="1"/>
  <c r="E8"/>
  <c r="D8"/>
  <c r="W7"/>
  <c r="AE7" s="1"/>
  <c r="U7"/>
  <c r="AC7" s="1"/>
  <c r="S7"/>
  <c r="Q7"/>
  <c r="O7"/>
  <c r="M7"/>
  <c r="K7"/>
  <c r="I7"/>
  <c r="G7"/>
  <c r="E7"/>
  <c r="S5"/>
  <c r="K5"/>
  <c r="I5"/>
  <c r="D240" l="1"/>
  <c r="E239"/>
  <c r="AC242"/>
  <c r="D242"/>
  <c r="AB242" s="1"/>
  <c r="T239"/>
  <c r="Z7"/>
  <c r="AB30"/>
  <c r="D29"/>
  <c r="D7" s="1"/>
  <c r="AB55"/>
  <c r="X55"/>
  <c r="Y7"/>
  <c r="AA7"/>
  <c r="Z8"/>
  <c r="T7"/>
  <c r="Y8"/>
  <c r="X29"/>
  <c r="AA34"/>
  <c r="X39"/>
  <c r="X40"/>
  <c r="AE40"/>
  <c r="AB58"/>
  <c r="X58"/>
  <c r="AE62"/>
  <c r="M62"/>
  <c r="O62"/>
  <c r="Y63"/>
  <c r="AE63"/>
  <c r="E65"/>
  <c r="AC65" s="1"/>
  <c r="Y65"/>
  <c r="D67"/>
  <c r="L65"/>
  <c r="L62" s="1"/>
  <c r="L5" s="1"/>
  <c r="X67"/>
  <c r="T65"/>
  <c r="AB68"/>
  <c r="X68"/>
  <c r="AB71"/>
  <c r="X71"/>
  <c r="H73"/>
  <c r="H5" s="1"/>
  <c r="P73"/>
  <c r="P5" s="1"/>
  <c r="D73"/>
  <c r="AB75"/>
  <c r="T73"/>
  <c r="AB73" s="1"/>
  <c r="AB81"/>
  <c r="AE79"/>
  <c r="AB83"/>
  <c r="T82"/>
  <c r="AB82" s="1"/>
  <c r="AB93"/>
  <c r="T92"/>
  <c r="AB92" s="1"/>
  <c r="AB102"/>
  <c r="F100"/>
  <c r="F99" s="1"/>
  <c r="F5" s="1"/>
  <c r="AB103"/>
  <c r="D104"/>
  <c r="AB104" s="1"/>
  <c r="AC104"/>
  <c r="L101"/>
  <c r="L100" s="1"/>
  <c r="L99" s="1"/>
  <c r="T101"/>
  <c r="X8"/>
  <c r="AA29"/>
  <c r="X34"/>
  <c r="Y40"/>
  <c r="AE55"/>
  <c r="AA55"/>
  <c r="AB56"/>
  <c r="X56"/>
  <c r="E62"/>
  <c r="AC62" s="1"/>
  <c r="Y62"/>
  <c r="AA63"/>
  <c r="AB64"/>
  <c r="X64"/>
  <c r="T63"/>
  <c r="AE65"/>
  <c r="AA65"/>
  <c r="D65"/>
  <c r="D62" s="1"/>
  <c r="AB69"/>
  <c r="X69"/>
  <c r="AE85"/>
  <c r="T85"/>
  <c r="D87"/>
  <c r="E86"/>
  <c r="E85" s="1"/>
  <c r="AC85" s="1"/>
  <c r="AB88"/>
  <c r="AB105"/>
  <c r="AC86"/>
  <c r="AB90"/>
  <c r="AB97"/>
  <c r="W99"/>
  <c r="J100"/>
  <c r="J99" s="1"/>
  <c r="J5" s="1"/>
  <c r="N100"/>
  <c r="N99" s="1"/>
  <c r="N5" s="1"/>
  <c r="R100"/>
  <c r="R99" s="1"/>
  <c r="R5" s="1"/>
  <c r="V100"/>
  <c r="V99" s="1"/>
  <c r="V5" s="1"/>
  <c r="AD5" s="1"/>
  <c r="AE110"/>
  <c r="AB111"/>
  <c r="T110"/>
  <c r="AB110" s="1"/>
  <c r="AB112"/>
  <c r="D118"/>
  <c r="E117"/>
  <c r="AB120"/>
  <c r="AB124"/>
  <c r="T121"/>
  <c r="AB121" s="1"/>
  <c r="AB127"/>
  <c r="T126"/>
  <c r="AB131"/>
  <c r="G134"/>
  <c r="G133" s="1"/>
  <c r="O134"/>
  <c r="O133" s="1"/>
  <c r="AC134"/>
  <c r="AE135"/>
  <c r="W134"/>
  <c r="L135"/>
  <c r="L134" s="1"/>
  <c r="L133" s="1"/>
  <c r="AB136"/>
  <c r="T135"/>
  <c r="AB137"/>
  <c r="AB138"/>
  <c r="H135"/>
  <c r="H134" s="1"/>
  <c r="H133" s="1"/>
  <c r="P135"/>
  <c r="P134" s="1"/>
  <c r="P133" s="1"/>
  <c r="AB142"/>
  <c r="AB143"/>
  <c r="AB144"/>
  <c r="AB146"/>
  <c r="AE154"/>
  <c r="D175"/>
  <c r="D174" s="1"/>
  <c r="D173" s="1"/>
  <c r="D167" s="1"/>
  <c r="E174"/>
  <c r="E173" s="1"/>
  <c r="AC177"/>
  <c r="D177"/>
  <c r="AB177" s="1"/>
  <c r="D107"/>
  <c r="E106"/>
  <c r="E100" s="1"/>
  <c r="E99" s="1"/>
  <c r="AC99" s="1"/>
  <c r="AE108"/>
  <c r="G106"/>
  <c r="AB108"/>
  <c r="AE114"/>
  <c r="AB115"/>
  <c r="T114"/>
  <c r="AB114" s="1"/>
  <c r="AB116"/>
  <c r="AC117"/>
  <c r="AE121"/>
  <c r="AB122"/>
  <c r="AC135"/>
  <c r="AB152"/>
  <c r="T151"/>
  <c r="AB151" s="1"/>
  <c r="AB155"/>
  <c r="AC159"/>
  <c r="AB164"/>
  <c r="T163"/>
  <c r="D165"/>
  <c r="E163"/>
  <c r="W167"/>
  <c r="AB174"/>
  <c r="D178"/>
  <c r="AC178"/>
  <c r="AB178"/>
  <c r="AC190"/>
  <c r="AB194"/>
  <c r="AB196"/>
  <c r="AB201"/>
  <c r="AB206"/>
  <c r="D207"/>
  <c r="D204" s="1"/>
  <c r="G204"/>
  <c r="G200" s="1"/>
  <c r="AE200" s="1"/>
  <c r="AB207"/>
  <c r="F225"/>
  <c r="F219" s="1"/>
  <c r="AD226"/>
  <c r="AB226"/>
  <c r="D228"/>
  <c r="AC228"/>
  <c r="AB228"/>
  <c r="D230"/>
  <c r="AC230"/>
  <c r="AB230"/>
  <c r="AE233"/>
  <c r="AE235"/>
  <c r="AB237"/>
  <c r="AC240"/>
  <c r="P243"/>
  <c r="P242" s="1"/>
  <c r="Q242"/>
  <c r="Q239" s="1"/>
  <c r="Q5" s="1"/>
  <c r="AB244"/>
  <c r="AB153"/>
  <c r="AB154"/>
  <c r="D160"/>
  <c r="D159" s="1"/>
  <c r="AB159" s="1"/>
  <c r="E159"/>
  <c r="E133" s="1"/>
  <c r="AC133" s="1"/>
  <c r="AB160"/>
  <c r="AB161"/>
  <c r="AB169"/>
  <c r="D170"/>
  <c r="AB170" s="1"/>
  <c r="E168"/>
  <c r="E167" s="1"/>
  <c r="AB171"/>
  <c r="AB172"/>
  <c r="M167"/>
  <c r="U167"/>
  <c r="AC173"/>
  <c r="AC174"/>
  <c r="AE181"/>
  <c r="G180"/>
  <c r="AB181"/>
  <c r="AB182"/>
  <c r="AB184"/>
  <c r="L185"/>
  <c r="L167" s="1"/>
  <c r="AB186"/>
  <c r="T185"/>
  <c r="AC189"/>
  <c r="AE190"/>
  <c r="W189"/>
  <c r="AE189" s="1"/>
  <c r="AB191"/>
  <c r="AB192"/>
  <c r="T190"/>
  <c r="AE204"/>
  <c r="AE207"/>
  <c r="AB211"/>
  <c r="D227"/>
  <c r="AC227"/>
  <c r="L225"/>
  <c r="AB227"/>
  <c r="T225"/>
  <c r="AB225" s="1"/>
  <c r="D229"/>
  <c r="AC229"/>
  <c r="AB229"/>
  <c r="AB231"/>
  <c r="D232"/>
  <c r="AC232"/>
  <c r="AB232"/>
  <c r="AB234"/>
  <c r="T233"/>
  <c r="AB233" s="1"/>
  <c r="L235"/>
  <c r="AB236"/>
  <c r="T235"/>
  <c r="AB235" s="1"/>
  <c r="U239"/>
  <c r="AB215"/>
  <c r="AB217"/>
  <c r="T216"/>
  <c r="AB216" s="1"/>
  <c r="AB218"/>
  <c r="AD219"/>
  <c r="D219"/>
  <c r="L219"/>
  <c r="AB221"/>
  <c r="T220"/>
  <c r="AB222"/>
  <c r="AB223"/>
  <c r="AB224"/>
  <c r="AD225"/>
  <c r="H239"/>
  <c r="P239"/>
  <c r="D239" l="1"/>
  <c r="AB239" s="1"/>
  <c r="AB240"/>
  <c r="AC239"/>
  <c r="D200"/>
  <c r="AB200" s="1"/>
  <c r="AB204"/>
  <c r="AB220"/>
  <c r="T219"/>
  <c r="AB219" s="1"/>
  <c r="AB190"/>
  <c r="T189"/>
  <c r="AB189" s="1"/>
  <c r="AB185"/>
  <c r="T167"/>
  <c r="AB167" s="1"/>
  <c r="AE180"/>
  <c r="G173"/>
  <c r="AC167"/>
  <c r="U5"/>
  <c r="AB173"/>
  <c r="AB165"/>
  <c r="D163"/>
  <c r="D133"/>
  <c r="AB107"/>
  <c r="D106"/>
  <c r="AB135"/>
  <c r="T134"/>
  <c r="AC106"/>
  <c r="AC100"/>
  <c r="D86"/>
  <c r="AB87"/>
  <c r="T79"/>
  <c r="AB79" s="1"/>
  <c r="AB65"/>
  <c r="X65"/>
  <c r="O5"/>
  <c r="AB163"/>
  <c r="AE106"/>
  <c r="G100"/>
  <c r="W133"/>
  <c r="AE133" s="1"/>
  <c r="AE134"/>
  <c r="AB126"/>
  <c r="T125"/>
  <c r="AB125" s="1"/>
  <c r="AB118"/>
  <c r="D117"/>
  <c r="AB117" s="1"/>
  <c r="AB63"/>
  <c r="X63"/>
  <c r="T62"/>
  <c r="E5"/>
  <c r="T100"/>
  <c r="AB101"/>
  <c r="M5"/>
  <c r="AB7"/>
  <c r="X7"/>
  <c r="AB29"/>
  <c r="W5" l="1"/>
  <c r="G99"/>
  <c r="AE100"/>
  <c r="D85"/>
  <c r="AB86"/>
  <c r="T99"/>
  <c r="AB62"/>
  <c r="X62"/>
  <c r="T133"/>
  <c r="AB133" s="1"/>
  <c r="AB134"/>
  <c r="D100"/>
  <c r="D99" s="1"/>
  <c r="AB106"/>
  <c r="AC5"/>
  <c r="G167"/>
  <c r="AE167" s="1"/>
  <c r="AE173"/>
  <c r="AB99" l="1"/>
  <c r="AB100"/>
  <c r="D5"/>
  <c r="AB85"/>
  <c r="G5"/>
  <c r="AE5" s="1"/>
  <c r="AE99"/>
  <c r="T5"/>
  <c r="AB5" s="1"/>
  <c r="G18" i="37" l="1"/>
  <c r="W18" s="1"/>
  <c r="P15"/>
  <c r="L15"/>
  <c r="D15"/>
  <c r="E10"/>
  <c r="F10"/>
  <c r="G10"/>
  <c r="I10"/>
  <c r="J10"/>
  <c r="K10"/>
  <c r="M10"/>
  <c r="N10"/>
  <c r="Q10"/>
  <c r="R10"/>
  <c r="S10"/>
  <c r="H11"/>
  <c r="H10" s="1"/>
  <c r="P13"/>
  <c r="O13"/>
  <c r="L13" s="1"/>
  <c r="H13"/>
  <c r="D13"/>
  <c r="K8"/>
  <c r="G8"/>
  <c r="E5"/>
  <c r="F5"/>
  <c r="G5"/>
  <c r="I5"/>
  <c r="J5"/>
  <c r="K5"/>
  <c r="M5"/>
  <c r="N5"/>
  <c r="Q5"/>
  <c r="R5"/>
  <c r="S5"/>
  <c r="P6"/>
  <c r="P5" s="1"/>
  <c r="H6"/>
  <c r="H5" s="1"/>
  <c r="U18"/>
  <c r="P18"/>
  <c r="L18"/>
  <c r="W17"/>
  <c r="U17"/>
  <c r="P17"/>
  <c r="L17"/>
  <c r="D17"/>
  <c r="W16"/>
  <c r="U16"/>
  <c r="P16"/>
  <c r="L16"/>
  <c r="D16"/>
  <c r="W15"/>
  <c r="U15"/>
  <c r="L14"/>
  <c r="T15"/>
  <c r="S14"/>
  <c r="R14"/>
  <c r="Q14"/>
  <c r="P14" s="1"/>
  <c r="N14"/>
  <c r="M14"/>
  <c r="K14"/>
  <c r="K4" s="1"/>
  <c r="J14"/>
  <c r="J4" s="1"/>
  <c r="I14"/>
  <c r="I4" s="1"/>
  <c r="H14"/>
  <c r="H12" s="1"/>
  <c r="F14"/>
  <c r="E14"/>
  <c r="W13"/>
  <c r="U13"/>
  <c r="T13"/>
  <c r="S12"/>
  <c r="O12" s="1"/>
  <c r="R12"/>
  <c r="Q12"/>
  <c r="N12"/>
  <c r="M12"/>
  <c r="G12"/>
  <c r="F12"/>
  <c r="E12"/>
  <c r="W11"/>
  <c r="W10" s="1"/>
  <c r="P11"/>
  <c r="P10" s="1"/>
  <c r="O11"/>
  <c r="L11" s="1"/>
  <c r="L10" s="1"/>
  <c r="D11"/>
  <c r="D10" s="1"/>
  <c r="W9"/>
  <c r="U9"/>
  <c r="P9"/>
  <c r="L9"/>
  <c r="D9"/>
  <c r="W8"/>
  <c r="U8"/>
  <c r="P8"/>
  <c r="L8"/>
  <c r="D8"/>
  <c r="S7"/>
  <c r="O7" s="1"/>
  <c r="R7"/>
  <c r="Q7"/>
  <c r="N7"/>
  <c r="M7"/>
  <c r="G7"/>
  <c r="F7"/>
  <c r="E7"/>
  <c r="W6"/>
  <c r="U6"/>
  <c r="O6"/>
  <c r="L6" s="1"/>
  <c r="L5" s="1"/>
  <c r="D6"/>
  <c r="D5" s="1"/>
  <c r="G14" l="1"/>
  <c r="W14" s="1"/>
  <c r="D18"/>
  <c r="D14" s="1"/>
  <c r="T14" s="1"/>
  <c r="F4"/>
  <c r="M4"/>
  <c r="S4"/>
  <c r="E4"/>
  <c r="G4"/>
  <c r="N4"/>
  <c r="R4"/>
  <c r="H7"/>
  <c r="H4" s="1"/>
  <c r="Q4"/>
  <c r="O10"/>
  <c r="T6"/>
  <c r="O5"/>
  <c r="D12"/>
  <c r="D7"/>
  <c r="T11"/>
  <c r="T10" s="1"/>
  <c r="T17"/>
  <c r="U7"/>
  <c r="T16"/>
  <c r="L7"/>
  <c r="T8"/>
  <c r="L12"/>
  <c r="O14"/>
  <c r="O4" s="1"/>
  <c r="W7"/>
  <c r="T9"/>
  <c r="U12"/>
  <c r="W12"/>
  <c r="T18"/>
  <c r="U5"/>
  <c r="W5"/>
  <c r="T5"/>
  <c r="P7"/>
  <c r="P12"/>
  <c r="U14"/>
  <c r="W4" l="1"/>
  <c r="D4"/>
  <c r="T12"/>
  <c r="U4"/>
  <c r="L4"/>
  <c r="P4"/>
  <c r="T4" s="1"/>
  <c r="T7"/>
  <c r="M7" i="36" l="1"/>
  <c r="M6"/>
  <c r="L6" l="1"/>
  <c r="L7"/>
  <c r="G7" l="1"/>
  <c r="D7"/>
  <c r="G6"/>
  <c r="D6"/>
  <c r="N6" s="1"/>
  <c r="I5"/>
  <c r="H5"/>
  <c r="F5"/>
  <c r="E5"/>
  <c r="D5" l="1"/>
  <c r="G5"/>
  <c r="L5"/>
  <c r="M5"/>
  <c r="N7"/>
  <c r="J7"/>
  <c r="J6"/>
  <c r="N5" l="1"/>
  <c r="J5"/>
</calcChain>
</file>

<file path=xl/sharedStrings.xml><?xml version="1.0" encoding="utf-8"?>
<sst xmlns="http://schemas.openxmlformats.org/spreadsheetml/2006/main" count="764" uniqueCount="445">
  <si>
    <t>№ п/п</t>
  </si>
  <si>
    <t>Наименование программы</t>
  </si>
  <si>
    <t>Запланированные мероприятия</t>
  </si>
  <si>
    <t>ДЖКХ</t>
  </si>
  <si>
    <t>ДФ</t>
  </si>
  <si>
    <t>ДОиМП</t>
  </si>
  <si>
    <t>КФКиС</t>
  </si>
  <si>
    <t>1</t>
  </si>
  <si>
    <t>Департамент жилищно-коммунального хозяйства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</si>
  <si>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</si>
  <si>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</si>
  <si>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</si>
  <si>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</si>
  <si>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</si>
  <si>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</si>
  <si>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</si>
  <si>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</si>
  <si>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</si>
  <si>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</si>
  <si>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</si>
  <si>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</si>
  <si>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</si>
  <si>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</si>
  <si>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</si>
  <si>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</si>
  <si>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</si>
  <si>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КК</t>
  </si>
  <si>
    <t>Управление муниципальным имуществом города Нефтеюганска на 2014-2020 годы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</si>
  <si>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</si>
  <si>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</si>
  <si>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</si>
  <si>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</si>
  <si>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</si>
  <si>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</si>
  <si>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</si>
  <si>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</si>
  <si>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</si>
  <si>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</si>
  <si>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</si>
  <si>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1.1.1</t>
  </si>
  <si>
    <t>1.2.1</t>
  </si>
  <si>
    <t>1.2.2</t>
  </si>
  <si>
    <t>2</t>
  </si>
  <si>
    <t>2.1.1</t>
  </si>
  <si>
    <t>Крытый каток в 15 микрорайоне города Нефтеюганска</t>
  </si>
  <si>
    <t>Субсидия на приобретение (строительство) жилого помещения</t>
  </si>
  <si>
    <t>Доступная среда  в городе Нефтеюганске на 2014-2020 годы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</si>
  <si>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</si>
  <si>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5</t>
  </si>
  <si>
    <t>8</t>
  </si>
  <si>
    <t>8.3</t>
  </si>
  <si>
    <t>Исполнит.    ГРБС</t>
  </si>
  <si>
    <t>Подпрограмма "Создание условий для обеспечения качественными коммунальными услугами"</t>
  </si>
  <si>
    <t>Подпрограмма "Создание условий для обеспечения доступности и повышения качества жилищных услуг"</t>
  </si>
  <si>
    <t>Подпрограмма "Повышение уровня благоустроенности города"</t>
  </si>
  <si>
    <t>1.3.1</t>
  </si>
  <si>
    <t>Подпрограмма "Повышение энергоэффективности в отраслях экономики"</t>
  </si>
  <si>
    <t>1.4.1</t>
  </si>
  <si>
    <t>1.4.2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</si>
  <si>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</si>
  <si>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</si>
  <si>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</si>
  <si>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</si>
  <si>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</si>
  <si>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</si>
  <si>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</si>
  <si>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</si>
  <si>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</si>
  <si>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</si>
  <si>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</si>
  <si>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</si>
  <si>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</si>
  <si>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</si>
  <si>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</si>
  <si>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</si>
  <si>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Подпрограмма "Обеспечение прав граждан на доступ к культурным ценностям и информации"</t>
  </si>
  <si>
    <t>Подпрограмма "Развитие дошкольного, общего и дополнительного образования"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</si>
  <si>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</si>
  <si>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</si>
  <si>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 xml:space="preserve">Подпрограмма "Молодёжь Нефтеюганска" </t>
  </si>
  <si>
    <t>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</si>
  <si>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</si>
  <si>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Подпрограмма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</si>
  <si>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</si>
  <si>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</si>
  <si>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</si>
  <si>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</si>
  <si>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</si>
  <si>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</si>
  <si>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</si>
  <si>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</si>
  <si>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 xml:space="preserve">Реализация мероприятий муниципальной программы 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</si>
  <si>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</si>
  <si>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</si>
  <si>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</si>
  <si>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</si>
  <si>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</si>
  <si>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</si>
  <si>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3.2</t>
  </si>
  <si>
    <t>3.3</t>
  </si>
  <si>
    <t>4</t>
  </si>
  <si>
    <t>4.1</t>
  </si>
  <si>
    <t>4.1.1</t>
  </si>
  <si>
    <t>5.1.1</t>
  </si>
  <si>
    <t>5.1.2</t>
  </si>
  <si>
    <t>5.1.5</t>
  </si>
  <si>
    <t>5.1.6</t>
  </si>
  <si>
    <t>5.2.1</t>
  </si>
  <si>
    <t>6</t>
  </si>
  <si>
    <t>6.1</t>
  </si>
  <si>
    <t>6.1.1</t>
  </si>
  <si>
    <t>6.1.2</t>
  </si>
  <si>
    <t>6.1.3</t>
  </si>
  <si>
    <t>6.1.4</t>
  </si>
  <si>
    <t>6.1.7</t>
  </si>
  <si>
    <t>6.2</t>
  </si>
  <si>
    <t>6.2.1</t>
  </si>
  <si>
    <t>8.1.4</t>
  </si>
  <si>
    <t>9</t>
  </si>
  <si>
    <t>9.1</t>
  </si>
  <si>
    <t>9.1.2</t>
  </si>
  <si>
    <t>10</t>
  </si>
  <si>
    <t>10.1</t>
  </si>
  <si>
    <t>11</t>
  </si>
  <si>
    <t>11.1</t>
  </si>
  <si>
    <t>11.1.1</t>
  </si>
  <si>
    <t>11.2</t>
  </si>
  <si>
    <t>12</t>
  </si>
  <si>
    <t>13</t>
  </si>
  <si>
    <t>14</t>
  </si>
  <si>
    <t>14.1</t>
  </si>
  <si>
    <t>14.1.1</t>
  </si>
  <si>
    <t>14.1.2</t>
  </si>
  <si>
    <t>14.2</t>
  </si>
  <si>
    <t>14.2.1</t>
  </si>
  <si>
    <t>15</t>
  </si>
  <si>
    <t>15.1</t>
  </si>
  <si>
    <t>15.2</t>
  </si>
  <si>
    <t>7</t>
  </si>
  <si>
    <t>7.1</t>
  </si>
  <si>
    <t>7.1.1</t>
  </si>
  <si>
    <t>7.1.2</t>
  </si>
  <si>
    <t>7.2</t>
  </si>
  <si>
    <t>7.3</t>
  </si>
  <si>
    <t>7.3.1</t>
  </si>
  <si>
    <t>7.3.2</t>
  </si>
  <si>
    <t>7.4</t>
  </si>
  <si>
    <t>7.4.1</t>
  </si>
  <si>
    <t>7.4.3</t>
  </si>
  <si>
    <t>7.4.4</t>
  </si>
  <si>
    <t>7.5</t>
  </si>
  <si>
    <t>7.5.1</t>
  </si>
  <si>
    <t>ПЛАН  на 2015 год (рублей)</t>
  </si>
  <si>
    <t xml:space="preserve">Обеспечение мероприятий по капитальному ремонту многоквартирных домов </t>
  </si>
  <si>
    <t>7.2.1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</si>
  <si>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</si>
  <si>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</si>
  <si>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</si>
  <si>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</si>
  <si>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</si>
  <si>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</si>
  <si>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</si>
  <si>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</si>
  <si>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8.1.3</t>
  </si>
  <si>
    <t>Мероприятия  по поддержке технического состояния жилищного фонда</t>
  </si>
  <si>
    <t>федеральный бюджет</t>
  </si>
  <si>
    <t>1.2.3</t>
  </si>
  <si>
    <t>Снос непригодного жилья</t>
  </si>
  <si>
    <t>Мероприятия в области энергосбережения и повышения энергетической эффективности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</si>
  <si>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07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2012-2017 годы"</t>
  </si>
  <si>
    <t>Развитие библиотечного дела</t>
  </si>
  <si>
    <t>6.1.1.1</t>
  </si>
  <si>
    <t>6.1.1.2</t>
  </si>
  <si>
    <t>6.1.1.3</t>
  </si>
  <si>
    <t>Развитие музейного дела</t>
  </si>
  <si>
    <t>6.1.2.1</t>
  </si>
  <si>
    <t>6.1.2.2</t>
  </si>
  <si>
    <t>Развитие профессионального искусства</t>
  </si>
  <si>
    <t>Развитие художественно-творческой деятельности и народных художественных промыслов и ремесел</t>
  </si>
  <si>
    <t>6.1.3.1</t>
  </si>
  <si>
    <t>6.1.3.2</t>
  </si>
  <si>
    <t>6.1.4.1</t>
  </si>
  <si>
    <t>6.1.4.2</t>
  </si>
  <si>
    <t xml:space="preserve"> Развитие дополнительного образования в сфере культуры</t>
  </si>
  <si>
    <t>6.1.5</t>
  </si>
  <si>
    <t>6.1.5.1</t>
  </si>
  <si>
    <t>6.1.5.2</t>
  </si>
  <si>
    <t>Развитие культурно-досуговой деятельности, массового отдыха населения, организация отдыха и оздоровления детей</t>
  </si>
  <si>
    <t>6.1.6</t>
  </si>
  <si>
    <t>На оплату стоимости питания детей школьного возраста в оздоровительных лагерях с дневным пребыванием детей</t>
  </si>
  <si>
    <t>6.1.6.1</t>
  </si>
  <si>
    <t>6.1.6.2</t>
  </si>
  <si>
    <t>Реализация мероприятий</t>
  </si>
  <si>
    <t>6.1.6.3</t>
  </si>
  <si>
    <t>6.1.7.1</t>
  </si>
  <si>
    <t>Обеспечение деятельности комитета культуры</t>
  </si>
  <si>
    <t>Развитие системы дошкольного, общего и дополнительного образования</t>
  </si>
  <si>
    <t>Реализация мероприятий по содействию трудоустройства граждан</t>
  </si>
  <si>
    <t>7.1.1.1</t>
  </si>
  <si>
    <t>7.1.1.2</t>
  </si>
  <si>
    <t>7.1.1.3</t>
  </si>
  <si>
    <t>7.1.1.4</t>
  </si>
  <si>
    <t>7.1.1.5</t>
  </si>
  <si>
    <t>7.1.1.6</t>
  </si>
  <si>
    <t>7.1.1.7</t>
  </si>
  <si>
    <t>7.1.1.8</t>
  </si>
  <si>
    <t>7.1.1.9</t>
  </si>
  <si>
    <t>Развитие материально-технической базы образовательных организаций</t>
  </si>
  <si>
    <t>Обеспечение функций управления и контроля (надзора) в сфере образования и молодежной политики</t>
  </si>
  <si>
    <t>Реализация мероприятий в области градостроительной деятельности</t>
  </si>
  <si>
    <t>Реализация полномочий в области строительства и жилищных отношений</t>
  </si>
  <si>
    <t>Создание условий для деятельности народных дружин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</si>
  <si>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</si>
  <si>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</si>
  <si>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Оказание финансовой и имущественной поддержки социально ориентированным некоммерческим организациям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</si>
  <si>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</si>
  <si>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</si>
  <si>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</si>
  <si>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ЗАГС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</si>
  <si>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автономного округа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</si>
  <si>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</si>
  <si>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</si>
  <si>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созданию и обеспечению деятельности административных комиссий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</si>
  <si>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</si>
  <si>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</si>
  <si>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</si>
  <si>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</si>
  <si>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</si>
  <si>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</si>
  <si>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Реализация мероприятий государственной поддержки малого и среднего предпринимательства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</si>
  <si>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</si>
  <si>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</si>
  <si>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</si>
  <si>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</si>
  <si>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Муниципальная программа "Дополнительные меры социальной поддержки отдельных категорий граждан города Нефтеюганска с 2016 по 2020 годы"</t>
  </si>
  <si>
    <t>Управление опеки и попечительства администрации города</t>
  </si>
  <si>
    <t>Подпрограмма "Отдельные переданные полномочия по осуществлению деятельности опеки и попечительства"</t>
  </si>
  <si>
    <t>Осуществление переданных полномочий на осуществление деятельности по опеке и попечительству</t>
  </si>
  <si>
    <t>15.1.1</t>
  </si>
  <si>
    <t>Опека</t>
  </si>
  <si>
    <t>Подпрограмма "Дополнительные гарантии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родителям"</t>
  </si>
  <si>
    <t>Повышение уровня благосостояния путем дополнительных гарантий и дополнительных мер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</t>
  </si>
  <si>
    <t>15.2.1</t>
  </si>
  <si>
    <t>Иные межбюджетные трансферты в рамках наказов избирателей депутатам Думы ХМАО-Югры</t>
  </si>
  <si>
    <t>6.1.2.3</t>
  </si>
  <si>
    <t>6.1.5.3</t>
  </si>
  <si>
    <t>Станция обезжелезивания 7 мкр.57/7 реестр.№ 522074</t>
  </si>
  <si>
    <t>5.2.3</t>
  </si>
  <si>
    <t>8.2.2</t>
  </si>
  <si>
    <t>Приобретение жилья в целях реализации полномочий в области жилищных отношений, установленных законодательством Российской Федерации</t>
  </si>
  <si>
    <t>Реализация мероприятий в области ликвидации и расселения приспособленных для проживания строений (балочный массив)</t>
  </si>
  <si>
    <t>Причины низкого исполнения</t>
  </si>
  <si>
    <t>22</t>
  </si>
  <si>
    <t>Благоустройство и озеленение города</t>
  </si>
  <si>
    <t>Реализация и управление муниципальным имуществом</t>
  </si>
  <si>
    <t>Обеспечение деятельности департамента имущественных и земельных отношений</t>
  </si>
  <si>
    <t>Обеспечение надлежащего уровня эксплуатации имущества казны или переданного на праве оперативного управления органам администрации</t>
  </si>
  <si>
    <t>14.4</t>
  </si>
  <si>
    <t>14.4.1</t>
  </si>
  <si>
    <t>Ремонт автомобильных дорог</t>
  </si>
  <si>
    <t>Здание, предназначенное под спорткомплекс «Сибиряк», расположенное по адресу: 3 микрорайон, здание 23. Реестр. №11737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</si>
  <si>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</si>
  <si>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</si>
  <si>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</si>
  <si>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Модернизация информационных баз департамента финансов администрации города</t>
  </si>
  <si>
    <t>Сети тепловодоснабжения и канализации в микрорайоне 11б с КНС. Сети тепловодоснабжения и канализации в микрорайоне 11 (II-IV этап) (14 этап строительства)</t>
  </si>
  <si>
    <t xml:space="preserve">Развитие сферы культуры в муниципальных образованиях </t>
  </si>
  <si>
    <t>На дополнительное финансовое обеспечение мероприятий по организации питания обучающихся за счет средств бюджета автономного округа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</si>
  <si>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за счет средств бюджета автономного округа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</si>
  <si>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</si>
  <si>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за счет средств бюджета автономного округа</t>
  </si>
  <si>
    <t>На 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за счет средств бюджета автономного округа</t>
  </si>
  <si>
    <t xml:space="preserve"> г</t>
  </si>
  <si>
    <t>Субсидия на поддержку отрасли культура</t>
  </si>
  <si>
    <t>На организацию и проведение ЕГЭ (единого государственного экзамена) за счет средств бюджета автономного округа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</si>
  <si>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 за счет средств бюджета автономного округа</t>
  </si>
  <si>
    <t>Осуществление переданных полномочий для обеспечения жилыми помещениями отдельных категорий граждан, определенных федеральным законодательством</t>
  </si>
  <si>
    <t>Инженерное обеспечение территории в районе СУ-62 г.Нефтеюганска</t>
  </si>
  <si>
    <t>Обеспечение функционирования и развития систем видеонаблюдения в сфере общественного порядка</t>
  </si>
  <si>
    <t>Повышение качества оказания муниципальных услуг, выполнение других обязательств муниципального образования</t>
  </si>
  <si>
    <t>7.2.2</t>
  </si>
  <si>
    <t>Иные межбюджетные трансферты в рамках наказов избирателей депутатам Думы ХМАО-Югры за счет средств автономного округа</t>
  </si>
  <si>
    <t>11.2.2</t>
  </si>
  <si>
    <t>ДМИ</t>
  </si>
  <si>
    <t>ДГиЗО</t>
  </si>
  <si>
    <t>5.2.2</t>
  </si>
  <si>
    <t>7.1.1.10</t>
  </si>
  <si>
    <t>7.1.1.11</t>
  </si>
  <si>
    <t>7.3.4</t>
  </si>
  <si>
    <t>7.5.2</t>
  </si>
  <si>
    <t>Обеспечение функционирования казённого учреждения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</si>
  <si>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</si>
  <si>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2.2.2</t>
  </si>
  <si>
    <t>1.5.3</t>
  </si>
  <si>
    <t>7.1.3</t>
  </si>
  <si>
    <t>Развитие функционирования и обеспечения системы персонифицированного финансирования дополнительного образования детей</t>
  </si>
  <si>
    <t>23</t>
  </si>
  <si>
    <t>2.2.3</t>
  </si>
  <si>
    <t>2.2.4</t>
  </si>
  <si>
    <t>2.2.5</t>
  </si>
  <si>
    <t>Обеспечение функционирования сети автомобильных дорог общего пользования местного значения</t>
  </si>
  <si>
    <t>14.2.6</t>
  </si>
  <si>
    <t>2.2.1</t>
  </si>
  <si>
    <t>5.1.4</t>
  </si>
  <si>
    <t>6.1.1.4</t>
  </si>
  <si>
    <t>6.1.3.3</t>
  </si>
  <si>
    <t>8.1.2</t>
  </si>
  <si>
    <t>9.1.1</t>
  </si>
  <si>
    <t>14.1.3</t>
  </si>
  <si>
    <t>14.1.4</t>
  </si>
  <si>
    <t>ККиТ</t>
  </si>
  <si>
    <t>Техническое обследование, реконструкция, капитальный ремонт, строительство объектов культуры</t>
  </si>
  <si>
    <t>Строительство, реконструкция, капитальный ремонт объектов культуры</t>
  </si>
  <si>
    <t>(ПИР) «Помещение», расположенных по адресу: г. Нефтеюганск, микрорайон 2а, здание №8, пом. 1, пом.2, пом.3(МБУК «Городская библиотека»)(ремонт кровли)</t>
  </si>
  <si>
    <t>(ПИР) Нежилое здание МБУ ДО «Детская музыкальная школа им.В.В.Андреева», расположенного по адресу: город Нефтеюганск, микрорайон 2А, здание 1. (капитальный ремонт входной группы и мансардного этажа)</t>
  </si>
  <si>
    <t>18</t>
  </si>
  <si>
    <t>Комитет культуры и туризма  администрации города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</si>
  <si>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</si>
  <si>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</si>
  <si>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</si>
  <si>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</si>
  <si>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</si>
  <si>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</si>
  <si>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</si>
  <si>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</si>
  <si>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</si>
  <si>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</si>
  <si>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</si>
  <si>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</si>
  <si>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2.2.6</t>
  </si>
  <si>
    <t>9.2</t>
  </si>
  <si>
    <t>Подпрограмма "Безопасность дорожного движения"</t>
  </si>
  <si>
    <t>Мероприятия по профилактике правонарушений в сфере безопасности дорожного движения</t>
  </si>
  <si>
    <t>9.2.1</t>
  </si>
  <si>
    <t>1.4.3</t>
  </si>
  <si>
    <t>5.2.5</t>
  </si>
  <si>
    <t>Заключены МК 0187300012817000218-0086960-01 на сумму 368,77 тыс.руб. и МК  0187300012817000267-0086960-01 на сумму 427,88 тыс.руб. Ненадлежащее исполнение условий контракта подрядчиком, написаны письма по претензионной работе. Выполнение работ и оплата планируется в 1 кв. 2018г.</t>
  </si>
  <si>
    <t>с ООО "Стройсервис" (г.Москва) 13.06.2017 заключен контракт на сумму 670,70 тыс. руб. Выполнение работ 12 месяцев, т.е. с июня 2017 года по май 2018 года. Работы ведутся, оплата поквартальная.</t>
  </si>
  <si>
    <t>Финансирование доведено 15.09.2017. С ООО "Сибирский институт проектирования" (г.Нефтеюганск) на сумму 899,22 тыс.руб. заключен контракт от 27.12.2017, выполнение работ до 14.08.2018. Образовалась экономия в размере 107,69 тыс.руб.</t>
  </si>
  <si>
    <t>Финансирование доведено 15.09.2017. Конкурс 28.11.2017 не состоялся в связи с тем, что участники не соответствовали заявленным критериям. Повторное размещение торгов в декабре 2017 года не целесообразно, т.к. на момент заключения контракта в начале 2018 года финансирование будет отсутствовать.</t>
  </si>
  <si>
    <t>Конкурс состоялся 19.12.2017, с ООО "ТЭК-Геоинжпроект" (г.Санкт-Петербург) на 10 470,00 тыс.руб. будет заключен контракт до 18.01.2018. Образовалась экономия в размере 3 130,94 тыс.руб.</t>
  </si>
  <si>
    <t>Капитальный ремонт муниципального жилого фонда производится на основании решений комиссий. Остаток средств переходящие остатки за период с 2012 по 2016 года за счет доходов от социального и коммерческого найма.</t>
  </si>
  <si>
    <t>Социально - экономическое развитие города Нефтеюганска на 2014-2020 годы</t>
  </si>
  <si>
    <t>16</t>
  </si>
  <si>
    <t>ПЛАН  на 2018 год (рублей)</t>
  </si>
  <si>
    <t>ПЛАН  на 2 квартал 2018 год (рублей)</t>
  </si>
  <si>
    <t>ПЛАН  на 3 квартал 2018 год (рублей)</t>
  </si>
  <si>
    <t>ПЛАН  на 4 квартал 2018 год (рублей)</t>
  </si>
  <si>
    <t>Приобретение оборудования</t>
  </si>
  <si>
    <t>4.3</t>
  </si>
  <si>
    <t>4.3.1</t>
  </si>
  <si>
    <t>Инженерное обеспечение вдоль ул.Нефтяников (участок от ул.Романа Кузоваткина до ул.Набережная)</t>
  </si>
  <si>
    <t>Инженерное обеспечение 17 микрорайона г.Нефтеюганска вдоль ул.Набережная (участок от ул.Романа Кузоваткина до ул.Нефтяников)</t>
  </si>
  <si>
    <t xml:space="preserve">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 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</si>
  <si>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</t>
  </si>
  <si>
    <t>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</t>
  </si>
  <si>
    <t>Строительство и реконструкция объектов муниципальной собственности</t>
  </si>
  <si>
    <t>7.1.2.1</t>
  </si>
  <si>
    <t>Осуществление переданных полномочий на организацию и обеспечение отдыха и оздоровления детей, в том числе в этнической среде за счет средств бюджета автономного округа</t>
  </si>
  <si>
    <t>7.3.3</t>
  </si>
  <si>
    <t>(ПИР) Автодорога по ул. Нефтяников (участок от ул. Романа Кузоваткина до ул. Набережная)</t>
  </si>
  <si>
    <t>Дорога №5 (ул.Киевская (от ул.Парковая до ул. Объездная-1) (участок от ул. Парковая до ул.Жилая)</t>
  </si>
  <si>
    <t>СМР "Автодорога по ул. Нефтяников (от ул.Сургутская до ул. Пойменная) (участок от ул.Юганская до ул. Усть-Балыкская)</t>
  </si>
  <si>
    <t>17</t>
  </si>
  <si>
    <t>19</t>
  </si>
  <si>
    <t>20</t>
  </si>
  <si>
    <t>Соединительные водоводы "Водоснабжение промзоны", адрес:Россия, Тюменская обл., ХМАО-Югра, г.Нефтеюганск, мкр-н 8а, вдоль объездной дороги у 8А микрорайона. Кадастровый номер: 86-86-04/001/2010-264 (капитальный ремонт участка водопровода от Вкам/сущ. 8А мкр. по ул.Парковая до ВК6/сущ. по ул.Молодежная у ж.д.№3 в 12 мкр.)</t>
  </si>
  <si>
    <t>Канализационная насосная станция и напорный коллектор от 11А микрорайона до ул.Сургутская, инв.№ 71:118:002:000047400, адрес:Россия, Тюменская обл., ХМАО-Югра, г.Нефтеюганск, мкр-н 11А, от КНС вдоль ул.Березовая до ж/д №1, вдоль ул.Кедровая до ж/д №19 (капитальный ремонт напорного коллектора 2НК O 110 мм в 11А мкр., от КК-1 у КНС до КК-2 у ж/д № 45)</t>
  </si>
  <si>
    <t>Наружные сети водопровода, адрес: Россия, Тюменская обл., ХМАО-Югра, г.Нефтеюганск, мкр-н 14, вдоль ул.Нефтяников. Кадастровый номер: 86-86-04/023/2010-195(Капитальный ремонт водопровода ВO415 п/э, мкр-н 14, вдоль ул.Нефтяников)</t>
  </si>
  <si>
    <t>Водопроводная сеть (капитальный ремонт участка водопровода от ВК-сущ. в р-не ул.Сургутская/ ул.Парковая со стороны СТО до ВК/ПГ-8сущ. В р-не ул.Буровиков со стороны промзоны) Кадастровый номер: 86-86-04/023/2010-193</t>
  </si>
  <si>
    <t>Осуществление переданных полномочий на организацию мероприятий по проведению дезинсекции и дератизации в Ханты- Мансийском автономном округе- Югре за счет средств бюджета автономного округа</t>
  </si>
  <si>
    <t>Содержание территорий кладбищ г.Нефтеюганска</t>
  </si>
  <si>
    <t>Содержание земель общего пользования</t>
  </si>
  <si>
    <t>Механизированная уборка снега</t>
  </si>
  <si>
    <t>Услуга по приёму и складированию снежных масс</t>
  </si>
  <si>
    <t>1.4.4</t>
  </si>
  <si>
    <t>1.4.5</t>
  </si>
  <si>
    <t>1.4.6</t>
  </si>
  <si>
    <t>1.4.7</t>
  </si>
  <si>
    <t>1.4.8</t>
  </si>
  <si>
    <t>Осуществление переданных полномочий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</si>
  <si>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1.4.9</t>
  </si>
  <si>
    <t>1.4.10</t>
  </si>
  <si>
    <t>1.4.11</t>
  </si>
  <si>
    <t>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строительства:</t>
  </si>
  <si>
    <t xml:space="preserve">По контракту на разработку программы развития транспортной инфраструктуры в городе Нефтеюганске в сумме 3 000, 00 тыс.руб. срок окончания работ 31 мая 2018 год. </t>
  </si>
  <si>
    <t>Подрядчиком нарушены сроки выполнения работ. 25.12.2017 по данному мероприятию проведены публичные слушания. В настоящее время  Подрядчиком ведется работа по устранению замечаний по результатам публичных слушаний. Утверждение документации в  феврале 2018).</t>
  </si>
  <si>
    <t>Обеспечение деятельности департамента финансов</t>
  </si>
  <si>
    <t>(ПИР) Сооружение, сети теплоснабжения в 2-х трубном исполнении(участок от МК 2а-5 Наб. до ТК 1-15 мкр.)</t>
  </si>
  <si>
    <t>1.1.9</t>
  </si>
  <si>
    <t>Сети теплоснабжения, от ЦК-1 до МК1-1Наб. (Реестр. №559218). Теплотрасса, от ТК-1-19 до ТК «КЦ Обь» во 2 микрорайоне. (Реестр. №366226)</t>
  </si>
  <si>
    <t>Сооружение, сети теплоснабжения в 2-х трубном исполнении, микрорайон 15 от ТК-6 до ТК-4. Реестр.№529125 (участок от ТК-15 мкр. До МК 14-23 Неф)</t>
  </si>
  <si>
    <t>ПИР Коллектор напорного трубопровода, адрес объекта : Россия, Тюменская область, ХМАО- Югра, г.Нефтеюганск, от КНС-3а по ул. Сургутская до КОС-12 по проезду 5П. Кадастровый номер : 86:20:0000000:2060 (капитальный ремонт участка напорного канализационного коллектора 2Ду 500 мм от камеры КК-1сущ. у КНС-3а до камеры КК-2 сущ.у въезда на центральный рынок.1,2 нитки)</t>
  </si>
  <si>
    <t>ПИР "Соединительные водоводы "Водоснабжение промзоны", адрес:Россия, Тюменская обл., ХМАО-Югра, г.Нефтеюганск, мкр-н 8а, вдоль объездной дороги у 8А микрорайона. Кадастровый номер: 86-86-04/001/2010-264 (капитальный ремонт участка водопровода от Вкам/сущ. 8А мкр. по ул.Парковая до ВК6/сущ. по ул.Молодежная у ж.д.№3 в 12 мкр.)</t>
  </si>
  <si>
    <t>ПИР "Наружные сети водопровода" по адресу: Россия, Тюменская обл., ХМАО-Югра, г.Нефтеюганск, мкр-н 14, вдоль ул.Нефтяников. Кадастровый номер: 86-86-04/023/2010-195 (Капитальный ремонт водопровода ВO415 мм, мкр-н 14, вдоль ул.Нефтяников)</t>
  </si>
  <si>
    <t>ПИР "Хозпитьевой водопровод", протяженность 505,0 адрес: Россия, Тюменская обл., г.Нефтеюганск, мкр-н 13, вдоль ул.Юганская. Кадастровый номер: 86:20:000000:0000:71:118:002:000048630 (капитальный ремонт участка водопровода от ул.Нефтяников вдоль ул.Владимира Петухова до ВК-8)</t>
  </si>
  <si>
    <t>ПИР "Водопроводная сеть" по адресу:РФ, Тюменская обл., ХМАО-Югра, г.Нефтеюганск, Промышленная зона Пионерная, вдоль ул.Сургутская от ул.Парковая до кладбища. (Капитальный ремонт участка водопровода от ВК-сущ. в р-не ул.Сургутская/ ул.Парковая до ВК/ПГ-8сущ. В р-не ул.Буровиков со стороны промзоны) Кадастровый номер: 86-86-04/023/2010-193</t>
  </si>
  <si>
    <t>ПИР "Соединительные водоводы "Водоснабжение промзоны", по адресу: РФ, Тюменская обл., ХМАО-Югра, г.Нефтеюганск, мкр. 8А, вдоль объездной дороги у 8А микрорайона. (Капитальный ремонт участка водопровода вдоль ул.Мамонтовская, 8А мкр., от ВК-1 до ВК-3 сущ.) Кадастровый номер: 86-86-04/001/2010-264</t>
  </si>
  <si>
    <t>Модернизация нежилого строения станции обезжелезивания, г.Нефтеюганск, 7 микрорайон, строение 57/7. Реестровый № 522074</t>
  </si>
  <si>
    <t>Возмещение недополученных доходов в связи с предоставлением населению бытовых услуг (баня), по тарифам не обеспечивающим возмещение издержек</t>
  </si>
  <si>
    <t>Субсидии на компенсацию выпадающих доходов ресурсоснабжающим организациям связанных с установлением экономически обоснованного тарифа на услуги по транспортировке газа по магистральному газопроводу в условиях ограничения роста платы граждан за коммунальные услуги</t>
  </si>
  <si>
    <t>Ремонт автомобильной дороги ул.Молодёжная (от ул.Парковая до ул. Набережная 1400 м.)</t>
  </si>
  <si>
    <t>1.1.2</t>
  </si>
  <si>
    <t>1.1.3</t>
  </si>
  <si>
    <t>1.1.4</t>
  </si>
  <si>
    <t>1.1.5</t>
  </si>
  <si>
    <t>1.1.6</t>
  </si>
  <si>
    <t>1.1.7</t>
  </si>
  <si>
    <t>1.1.8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</si>
  <si>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</si>
  <si>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</si>
  <si>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</si>
  <si>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</si>
  <si>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</si>
  <si>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</si>
  <si>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</si>
  <si>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</si>
  <si>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</si>
  <si>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</si>
  <si>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Хозпитьевой водопровод, адрес: Россия, Тюменская обл., г.Нефтеюганск, мкр-н 13, вдоль ул.Юганская. Кадастровый номер: 86:20:000000:0000:71:118:002:000048630 (капитальный ремонт участка водопровода вдоль ул.Владимира Петухова от ул.Нефтяников до ВК-8)</t>
  </si>
  <si>
    <t>Соединительные водоводы "Водоснабжение промзоны" (капитальный ремонт участка водопровода вдоль ул.Мамонтовская, 8А мкр., от ВК-1 до ВК-3 сущ.) Кадастровый номер: 86-86-04/001/2010-264</t>
  </si>
  <si>
    <t>Осуществление переданных полномочий на возмещение недополученных доходов организациям, осуществляющим реализацию сжиженного газа по социально ориентированным розничным ценам за счет средств бюджета автономного округа</t>
  </si>
  <si>
    <t>1.1.20</t>
  </si>
  <si>
    <t>На выплату возмещения за изымаемые земельные участки и расположенные на них объекты недвижимого имущества</t>
  </si>
  <si>
    <t>7.1.2.2</t>
  </si>
  <si>
    <t>ПИР по объекту «Многофункциональный спортивный комплекс в г.Нефтеюганске»</t>
  </si>
  <si>
    <t>ПИР по устройству скатной кровли нежилого здания "Детская школа искусств" г.Нефтеюганск 11 микр. стр.115</t>
  </si>
  <si>
    <t>% исполнения  к плану 1 кв</t>
  </si>
  <si>
    <t>Лицвидация несанкционированных свалок</t>
  </si>
  <si>
    <t>Осуществление переданных полномочий в сфере обращения с твердыми коммунальными отходами</t>
  </si>
  <si>
    <t>Проектно-изыскательские работы по рекультивации свалки ТБО на 8 км автодороги Нефтеюганск - Сургут</t>
  </si>
  <si>
    <t>"Кладбище в юго-западной промзоне г.Нефтеюганска" (4 очередь)</t>
  </si>
  <si>
    <t>Укрепление материально-технической базы отрасли</t>
  </si>
  <si>
    <t>1.5.4</t>
  </si>
  <si>
    <t>1.6</t>
  </si>
  <si>
    <t>Подпрограмма "Формирование комфортной городской среды"</t>
  </si>
  <si>
    <t>Выполнение работ по комплексному благоустройству территорий</t>
  </si>
  <si>
    <t>1.6.1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</si>
  <si>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</t>
  </si>
  <si>
    <t>На обеспечение физкультурно-спортивных организаций, осуществляющих подготовку спортивного резерва, спортивным оборудованием, экипировкой и инвентарем, проведение тренировочных сборов и участие в соревнованиях</t>
  </si>
  <si>
    <t>Выполнение проектно-изыскательских работ на полный комплекс капитального ремонта и осуществление мониторинга технического состояния объекта "Здание, предназначенное под спортклмплекс "Сибиряк", расположенное по адресу:3 микр., здание 23</t>
  </si>
  <si>
    <t>5.2.4</t>
  </si>
  <si>
    <t>% исполнения  к плану 2018  года</t>
  </si>
  <si>
    <t>Отчет о ходе исполнения комплексного плана (сетевого графика) по реализации муниципальных программ города Нефтеюганска</t>
  </si>
  <si>
    <t>Кассовый расход на 01.10.2018  (рублей)</t>
  </si>
</sst>
</file>

<file path=xl/styles.xml><?xml version="1.0" encoding="utf-8"?>
<styleSheet xmlns="http://schemas.openxmlformats.org/spreadsheetml/2006/main">
  <numFmts count="8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#,##0.00_ ;\-#,##0.00\ "/>
    <numFmt numFmtId="166" formatCode="_(* #,##0.00_);_(* \(#,##0.00\);_(* &quot;-&quot;??_);_(@_)"/>
    <numFmt numFmtId="167" formatCode="_-* #,##0.00_р_._-;\-* #,##0.00_р_._-;_-* \-??_р_._-;_-@_-"/>
    <numFmt numFmtId="168" formatCode="#,##0.0"/>
    <numFmt numFmtId="169" formatCode="#,##0.00&quot;р.&quot;"/>
  </numFmts>
  <fonts count="45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6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rgb="FFFF000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202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164" fontId="3" fillId="0" borderId="0" xfId="0" applyNumberFormat="1" applyFont="1" applyFill="1" applyBorder="1"/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4" fontId="37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4" fontId="3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/>
    <xf numFmtId="0" fontId="33" fillId="0" borderId="0" xfId="0" applyFont="1" applyFill="1" applyBorder="1" applyAlignment="1"/>
    <xf numFmtId="2" fontId="37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wrapText="1"/>
    </xf>
    <xf numFmtId="165" fontId="3" fillId="0" borderId="1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/>
    <xf numFmtId="49" fontId="3" fillId="0" borderId="9" xfId="0" applyNumberFormat="1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2" fontId="39" fillId="0" borderId="1" xfId="0" applyNumberFormat="1" applyFont="1" applyFill="1" applyBorder="1" applyAlignment="1">
      <alignment horizontal="center" vertical="center" wrapText="1"/>
    </xf>
    <xf numFmtId="164" fontId="40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42" fillId="0" borderId="1" xfId="0" applyNumberFormat="1" applyFont="1" applyFill="1" applyBorder="1" applyAlignment="1">
      <alignment horizontal="center" vertical="center"/>
    </xf>
    <xf numFmtId="168" fontId="42" fillId="0" borderId="1" xfId="0" applyNumberFormat="1" applyFont="1" applyFill="1" applyBorder="1" applyAlignment="1">
      <alignment horizontal="center" vertical="center" wrapText="1"/>
    </xf>
    <xf numFmtId="0" fontId="43" fillId="0" borderId="0" xfId="0" applyFont="1"/>
    <xf numFmtId="0" fontId="35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/>
    <xf numFmtId="4" fontId="10" fillId="0" borderId="1" xfId="0" applyNumberFormat="1" applyFont="1" applyFill="1" applyBorder="1" applyAlignment="1">
      <alignment horizontal="left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wrapText="1"/>
    </xf>
    <xf numFmtId="4" fontId="10" fillId="0" borderId="1" xfId="0" applyNumberFormat="1" applyFont="1" applyFill="1" applyBorder="1" applyAlignment="1">
      <alignment horizontal="left" vertical="top" wrapText="1"/>
    </xf>
    <xf numFmtId="2" fontId="10" fillId="0" borderId="4" xfId="0" applyNumberFormat="1" applyFont="1" applyFill="1" applyBorder="1" applyAlignment="1">
      <alignment horizontal="left" vertical="center" wrapText="1"/>
    </xf>
    <xf numFmtId="4" fontId="44" fillId="0" borderId="1" xfId="0" applyNumberFormat="1" applyFont="1" applyFill="1" applyBorder="1" applyAlignment="1">
      <alignment horizontal="center" vertical="center" wrapText="1"/>
    </xf>
    <xf numFmtId="169" fontId="3" fillId="0" borderId="1" xfId="0" applyNumberFormat="1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6" xfId="0" applyFill="1" applyBorder="1" applyAlignment="1"/>
    <xf numFmtId="0" fontId="33" fillId="0" borderId="2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9" fontId="3" fillId="0" borderId="4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49" fontId="33" fillId="0" borderId="5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4" fontId="33" fillId="25" borderId="1" xfId="0" applyNumberFormat="1" applyFont="1" applyFill="1" applyBorder="1" applyAlignment="1">
      <alignment horizontal="center" vertical="center"/>
    </xf>
    <xf numFmtId="4" fontId="10" fillId="25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40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1" xfId="0" applyFont="1" applyFill="1" applyBorder="1" applyAlignment="1">
      <alignment horizontal="center" vertical="center" wrapText="1"/>
    </xf>
    <xf numFmtId="2" fontId="39" fillId="0" borderId="1" xfId="0" applyNumberFormat="1" applyFont="1" applyFill="1" applyBorder="1" applyAlignment="1">
      <alignment horizontal="center" vertical="center" wrapText="1"/>
    </xf>
    <xf numFmtId="2" fontId="39" fillId="0" borderId="2" xfId="0" applyNumberFormat="1" applyFont="1" applyFill="1" applyBorder="1" applyAlignment="1">
      <alignment horizontal="center" vertical="center" wrapText="1"/>
    </xf>
    <xf numFmtId="2" fontId="39" fillId="0" borderId="3" xfId="0" applyNumberFormat="1" applyFont="1" applyFill="1" applyBorder="1" applyAlignment="1">
      <alignment horizontal="center" vertical="center" wrapText="1"/>
    </xf>
    <xf numFmtId="2" fontId="39" fillId="0" borderId="6" xfId="0" applyNumberFormat="1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0" fontId="0" fillId="0" borderId="20" xfId="0" applyFill="1" applyBorder="1" applyAlignment="1"/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5" fillId="0" borderId="6" xfId="0" applyFont="1" applyFill="1" applyBorder="1" applyAlignment="1"/>
    <xf numFmtId="0" fontId="34" fillId="0" borderId="4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1" fontId="36" fillId="0" borderId="1" xfId="0" applyNumberFormat="1" applyFont="1" applyFill="1" applyBorder="1" applyAlignment="1">
      <alignment horizontal="left" vertical="center"/>
    </xf>
    <xf numFmtId="0" fontId="37" fillId="0" borderId="2" xfId="0" applyFont="1" applyFill="1" applyBorder="1" applyAlignment="1">
      <alignment horizontal="center" vertical="center"/>
    </xf>
    <xf numFmtId="0" fontId="35" fillId="0" borderId="3" xfId="0" applyFont="1" applyFill="1" applyBorder="1" applyAlignment="1"/>
    <xf numFmtId="0" fontId="37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vertical="center" wrapText="1"/>
    </xf>
    <xf numFmtId="0" fontId="35" fillId="0" borderId="5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>
      <alignment horizontal="left" wrapText="1"/>
    </xf>
    <xf numFmtId="0" fontId="0" fillId="0" borderId="5" xfId="0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wrapText="1"/>
    </xf>
    <xf numFmtId="0" fontId="33" fillId="0" borderId="2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49" fontId="33" fillId="0" borderId="4" xfId="0" applyNumberFormat="1" applyFont="1" applyFill="1" applyBorder="1" applyAlignment="1">
      <alignment horizontal="center" vertical="center"/>
    </xf>
    <xf numFmtId="49" fontId="33" fillId="0" borderId="7" xfId="0" applyNumberFormat="1" applyFont="1" applyFill="1" applyBorder="1" applyAlignment="1">
      <alignment horizontal="center" vertical="center"/>
    </xf>
    <xf numFmtId="49" fontId="33" fillId="0" borderId="5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5" fillId="0" borderId="7" xfId="0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10" fillId="0" borderId="7" xfId="0" applyFont="1" applyFill="1" applyBorder="1" applyAlignment="1" applyProtection="1">
      <alignment horizontal="left" vertical="center" wrapText="1"/>
      <protection locked="0"/>
    </xf>
    <xf numFmtId="0" fontId="0" fillId="0" borderId="5" xfId="0" applyFill="1" applyBorder="1" applyAlignment="1">
      <alignment horizontal="left" vertical="center" wrapText="1"/>
    </xf>
    <xf numFmtId="49" fontId="33" fillId="0" borderId="2" xfId="0" applyNumberFormat="1" applyFont="1" applyFill="1" applyBorder="1" applyAlignment="1">
      <alignment horizontal="center" vertical="center"/>
    </xf>
    <xf numFmtId="49" fontId="33" fillId="0" borderId="3" xfId="0" applyNumberFormat="1" applyFont="1" applyFill="1" applyBorder="1" applyAlignment="1">
      <alignment horizontal="center" vertical="center"/>
    </xf>
    <xf numFmtId="44" fontId="3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 applyProtection="1">
      <alignment horizontal="left" vertical="center" wrapText="1"/>
      <protection locked="0"/>
    </xf>
    <xf numFmtId="0" fontId="35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5" xfId="0" applyFont="1" applyFill="1" applyBorder="1" applyAlignment="1" applyProtection="1">
      <alignment horizontal="left" vertical="center" wrapText="1"/>
      <protection locked="0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"/>
  <sheetViews>
    <sheetView workbookViewId="0">
      <selection activeCell="G2" sqref="G2:I2"/>
    </sheetView>
  </sheetViews>
  <sheetFormatPr defaultRowHeight="1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>
      <c r="A1" s="113" t="s">
        <v>157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14" ht="32.25" customHeight="1">
      <c r="A2" s="115" t="s">
        <v>0</v>
      </c>
      <c r="B2" s="7" t="s">
        <v>1</v>
      </c>
      <c r="C2" s="116" t="s">
        <v>51</v>
      </c>
      <c r="D2" s="117" t="s">
        <v>152</v>
      </c>
      <c r="E2" s="117"/>
      <c r="F2" s="117"/>
      <c r="G2" s="118" t="s">
        <v>162</v>
      </c>
      <c r="H2" s="118"/>
      <c r="I2" s="118"/>
      <c r="J2" s="119" t="s">
        <v>160</v>
      </c>
      <c r="K2" s="120"/>
      <c r="L2" s="121"/>
      <c r="M2" s="122" t="s">
        <v>155</v>
      </c>
      <c r="N2" s="122" t="s">
        <v>156</v>
      </c>
    </row>
    <row r="3" spans="1:14" ht="25.5">
      <c r="A3" s="115"/>
      <c r="B3" s="8" t="s">
        <v>2</v>
      </c>
      <c r="C3" s="116"/>
      <c r="D3" s="9" t="s">
        <v>92</v>
      </c>
      <c r="E3" s="9" t="s">
        <v>93</v>
      </c>
      <c r="F3" s="9" t="s">
        <v>94</v>
      </c>
      <c r="G3" s="9" t="s">
        <v>92</v>
      </c>
      <c r="H3" s="9" t="s">
        <v>93</v>
      </c>
      <c r="I3" s="9" t="s">
        <v>94</v>
      </c>
      <c r="J3" s="9" t="s">
        <v>92</v>
      </c>
      <c r="K3" s="9" t="s">
        <v>93</v>
      </c>
      <c r="L3" s="9" t="s">
        <v>94</v>
      </c>
      <c r="M3" s="123"/>
      <c r="N3" s="123"/>
    </row>
    <row r="4" spans="1:14">
      <c r="A4" s="10" t="s">
        <v>7</v>
      </c>
      <c r="B4" s="11">
        <v>2</v>
      </c>
      <c r="C4" s="12">
        <v>3</v>
      </c>
      <c r="D4" s="12">
        <v>4</v>
      </c>
      <c r="E4" s="11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  <c r="N4" s="12">
        <v>14</v>
      </c>
    </row>
    <row r="5" spans="1:14" ht="70.5" customHeight="1">
      <c r="A5" s="13">
        <v>1</v>
      </c>
      <c r="B5" s="112" t="s">
        <v>158</v>
      </c>
      <c r="C5" s="112"/>
      <c r="D5" s="14">
        <f>SUM(D6:D7)</f>
        <v>9048313</v>
      </c>
      <c r="E5" s="14">
        <f>SUM(E6:E7)</f>
        <v>0</v>
      </c>
      <c r="F5" s="14">
        <f t="shared" ref="F5" si="0">SUM(F6:F7)</f>
        <v>9048313</v>
      </c>
      <c r="G5" s="14">
        <f>SUM(G6:G7)</f>
        <v>3127240</v>
      </c>
      <c r="H5" s="14">
        <f>SUM(H6:H7)</f>
        <v>0</v>
      </c>
      <c r="I5" s="14">
        <f>SUM(I6:I7)</f>
        <v>3127240</v>
      </c>
      <c r="J5" s="14">
        <f>G5/D5*100</f>
        <v>34.561580705707243</v>
      </c>
      <c r="K5" s="14">
        <v>0</v>
      </c>
      <c r="L5" s="14">
        <f>I5/F5*100</f>
        <v>34.561580705707243</v>
      </c>
      <c r="M5" s="18">
        <f>SUM(M6:M7)</f>
        <v>9048313</v>
      </c>
      <c r="N5" s="14">
        <f>M5/D5*100</f>
        <v>100</v>
      </c>
    </row>
    <row r="6" spans="1:14" ht="58.5" customHeight="1">
      <c r="A6" s="15" t="s">
        <v>13</v>
      </c>
      <c r="B6" s="16" t="s">
        <v>70</v>
      </c>
      <c r="C6" s="16" t="s">
        <v>161</v>
      </c>
      <c r="D6" s="16">
        <f t="shared" ref="D6:D7" si="1">E6+F6</f>
        <v>24540</v>
      </c>
      <c r="E6" s="16">
        <v>0</v>
      </c>
      <c r="F6" s="16">
        <v>24540</v>
      </c>
      <c r="G6" s="16">
        <f>H6+I6</f>
        <v>0</v>
      </c>
      <c r="H6" s="16">
        <v>0</v>
      </c>
      <c r="I6" s="16">
        <v>0</v>
      </c>
      <c r="J6" s="17">
        <f>G6/D6*100</f>
        <v>0</v>
      </c>
      <c r="K6" s="17">
        <v>0</v>
      </c>
      <c r="L6" s="17">
        <f>I6/F6*100</f>
        <v>0</v>
      </c>
      <c r="M6" s="19">
        <f>F6</f>
        <v>24540</v>
      </c>
      <c r="N6" s="17">
        <f>M6/D6*100</f>
        <v>100</v>
      </c>
    </row>
    <row r="7" spans="1:14" ht="34.5" customHeight="1">
      <c r="A7" s="15" t="s">
        <v>14</v>
      </c>
      <c r="B7" s="16" t="s">
        <v>159</v>
      </c>
      <c r="C7" s="16" t="s">
        <v>161</v>
      </c>
      <c r="D7" s="16">
        <f t="shared" si="1"/>
        <v>9023773</v>
      </c>
      <c r="E7" s="16">
        <v>0</v>
      </c>
      <c r="F7" s="16">
        <v>9023773</v>
      </c>
      <c r="G7" s="16">
        <f t="shared" ref="G7" si="2">H7+I7</f>
        <v>3127240</v>
      </c>
      <c r="H7" s="16">
        <v>0</v>
      </c>
      <c r="I7" s="16">
        <v>3127240</v>
      </c>
      <c r="J7" s="17">
        <f>G7/D7*100</f>
        <v>34.655570347348053</v>
      </c>
      <c r="K7" s="17">
        <v>0</v>
      </c>
      <c r="L7" s="17">
        <f>I7/F7*100</f>
        <v>34.655570347348053</v>
      </c>
      <c r="M7" s="19">
        <f>F7</f>
        <v>9023773</v>
      </c>
      <c r="N7" s="17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8"/>
  <sheetViews>
    <sheetView workbookViewId="0">
      <selection activeCell="S20" sqref="S20"/>
    </sheetView>
  </sheetViews>
  <sheetFormatPr defaultRowHeight="1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>
      <c r="A1" s="131" t="s">
        <v>0</v>
      </c>
      <c r="B1" s="62" t="s">
        <v>1</v>
      </c>
      <c r="C1" s="132" t="s">
        <v>51</v>
      </c>
      <c r="D1" s="133" t="s">
        <v>317</v>
      </c>
      <c r="E1" s="133"/>
      <c r="F1" s="133"/>
      <c r="G1" s="133"/>
      <c r="H1" s="133" t="s">
        <v>318</v>
      </c>
      <c r="I1" s="133"/>
      <c r="J1" s="133"/>
      <c r="K1" s="133"/>
      <c r="L1" s="134" t="s">
        <v>328</v>
      </c>
      <c r="M1" s="135"/>
      <c r="N1" s="135"/>
      <c r="O1" s="136"/>
      <c r="P1" s="128" t="s">
        <v>319</v>
      </c>
      <c r="Q1" s="128"/>
      <c r="R1" s="128"/>
      <c r="S1" s="128"/>
      <c r="T1" s="128" t="s">
        <v>320</v>
      </c>
      <c r="U1" s="129"/>
      <c r="V1" s="129"/>
      <c r="W1" s="129"/>
    </row>
    <row r="2" spans="1:23" ht="22.5">
      <c r="A2" s="131"/>
      <c r="B2" s="62" t="s">
        <v>2</v>
      </c>
      <c r="C2" s="132"/>
      <c r="D2" s="63" t="s">
        <v>92</v>
      </c>
      <c r="E2" s="63" t="s">
        <v>93</v>
      </c>
      <c r="F2" s="63" t="s">
        <v>165</v>
      </c>
      <c r="G2" s="63" t="s">
        <v>94</v>
      </c>
      <c r="H2" s="63" t="s">
        <v>92</v>
      </c>
      <c r="I2" s="63" t="s">
        <v>93</v>
      </c>
      <c r="J2" s="63" t="s">
        <v>165</v>
      </c>
      <c r="K2" s="63" t="s">
        <v>94</v>
      </c>
      <c r="L2" s="63" t="s">
        <v>92</v>
      </c>
      <c r="M2" s="63" t="s">
        <v>93</v>
      </c>
      <c r="N2" s="63" t="s">
        <v>165</v>
      </c>
      <c r="O2" s="63" t="s">
        <v>94</v>
      </c>
      <c r="P2" s="63" t="s">
        <v>92</v>
      </c>
      <c r="Q2" s="63" t="s">
        <v>93</v>
      </c>
      <c r="R2" s="63" t="s">
        <v>165</v>
      </c>
      <c r="S2" s="63" t="s">
        <v>94</v>
      </c>
      <c r="T2" s="63" t="s">
        <v>92</v>
      </c>
      <c r="U2" s="64" t="s">
        <v>93</v>
      </c>
      <c r="V2" s="63" t="s">
        <v>165</v>
      </c>
      <c r="W2" s="63" t="s">
        <v>94</v>
      </c>
    </row>
    <row r="3" spans="1:23">
      <c r="A3" s="60" t="s">
        <v>7</v>
      </c>
      <c r="B3" s="60" t="s">
        <v>42</v>
      </c>
      <c r="C3" s="60" t="s">
        <v>96</v>
      </c>
      <c r="D3" s="60" t="s">
        <v>100</v>
      </c>
      <c r="E3" s="60" t="s">
        <v>48</v>
      </c>
      <c r="F3" s="60" t="s">
        <v>108</v>
      </c>
      <c r="G3" s="60" t="s">
        <v>108</v>
      </c>
      <c r="H3" s="60" t="s">
        <v>138</v>
      </c>
      <c r="I3" s="60" t="s">
        <v>118</v>
      </c>
      <c r="J3" s="60" t="s">
        <v>121</v>
      </c>
      <c r="K3" s="60" t="s">
        <v>123</v>
      </c>
      <c r="L3" s="60" t="s">
        <v>127</v>
      </c>
      <c r="M3" s="60" t="s">
        <v>128</v>
      </c>
      <c r="N3" s="60" t="s">
        <v>129</v>
      </c>
      <c r="O3" s="60" t="s">
        <v>135</v>
      </c>
      <c r="P3" s="60" t="s">
        <v>49</v>
      </c>
      <c r="Q3" s="60" t="s">
        <v>118</v>
      </c>
      <c r="R3" s="60" t="s">
        <v>315</v>
      </c>
      <c r="S3" s="60" t="s">
        <v>121</v>
      </c>
      <c r="T3" s="60" t="s">
        <v>123</v>
      </c>
      <c r="U3" s="60" t="s">
        <v>321</v>
      </c>
      <c r="V3" s="60" t="s">
        <v>252</v>
      </c>
      <c r="W3" s="60" t="s">
        <v>296</v>
      </c>
    </row>
    <row r="4" spans="1:23">
      <c r="A4" s="130" t="s">
        <v>95</v>
      </c>
      <c r="B4" s="130"/>
      <c r="C4" s="130"/>
      <c r="D4" s="65">
        <f>D5+D7+D10+D12+D14</f>
        <v>184652.19499999998</v>
      </c>
      <c r="E4" s="65">
        <f t="shared" ref="E4:S4" si="0">E5+E7+E10+E12+E14</f>
        <v>157039.4</v>
      </c>
      <c r="F4" s="65">
        <f t="shared" si="0"/>
        <v>0</v>
      </c>
      <c r="G4" s="65">
        <f t="shared" si="0"/>
        <v>27612.795000000002</v>
      </c>
      <c r="H4" s="65">
        <f t="shared" si="0"/>
        <v>165482.53099999999</v>
      </c>
      <c r="I4" s="65">
        <f t="shared" si="0"/>
        <v>28216.291000000005</v>
      </c>
      <c r="J4" s="65">
        <f t="shared" si="0"/>
        <v>0</v>
      </c>
      <c r="K4" s="65">
        <f t="shared" si="0"/>
        <v>19077.455999999998</v>
      </c>
      <c r="L4" s="65">
        <f t="shared" si="0"/>
        <v>7375.1418100000001</v>
      </c>
      <c r="M4" s="65">
        <f t="shared" si="0"/>
        <v>0</v>
      </c>
      <c r="N4" s="65">
        <f t="shared" si="0"/>
        <v>0</v>
      </c>
      <c r="O4" s="65">
        <f t="shared" si="0"/>
        <v>7375.1418100000001</v>
      </c>
      <c r="P4" s="65">
        <f t="shared" si="0"/>
        <v>82223.705759999983</v>
      </c>
      <c r="Q4" s="65">
        <f t="shared" si="0"/>
        <v>66038.538280000008</v>
      </c>
      <c r="R4" s="65">
        <f t="shared" si="0"/>
        <v>0</v>
      </c>
      <c r="S4" s="65">
        <f t="shared" si="0"/>
        <v>16185.16748</v>
      </c>
      <c r="T4" s="65">
        <f>P4/D4*100</f>
        <v>44.528962008818787</v>
      </c>
      <c r="U4" s="65">
        <f t="shared" ref="U4:W16" si="1">Q4/E4*100</f>
        <v>42.052210005896619</v>
      </c>
      <c r="V4" s="65"/>
      <c r="W4" s="65">
        <f t="shared" si="1"/>
        <v>58.614738131362657</v>
      </c>
    </row>
    <row r="5" spans="1:23" s="75" customFormat="1" ht="34.5" customHeight="1">
      <c r="A5" s="66">
        <v>1</v>
      </c>
      <c r="B5" s="112" t="s">
        <v>25</v>
      </c>
      <c r="C5" s="112"/>
      <c r="D5" s="65">
        <f>D6</f>
        <v>26153.7</v>
      </c>
      <c r="E5" s="65">
        <f t="shared" ref="E5:S5" si="2">E6</f>
        <v>24846</v>
      </c>
      <c r="F5" s="65">
        <f t="shared" si="2"/>
        <v>0</v>
      </c>
      <c r="G5" s="65">
        <f t="shared" si="2"/>
        <v>1307.7</v>
      </c>
      <c r="H5" s="65">
        <f t="shared" si="2"/>
        <v>0</v>
      </c>
      <c r="I5" s="65">
        <f t="shared" si="2"/>
        <v>0</v>
      </c>
      <c r="J5" s="65">
        <f t="shared" si="2"/>
        <v>0</v>
      </c>
      <c r="K5" s="65">
        <f t="shared" si="2"/>
        <v>0</v>
      </c>
      <c r="L5" s="65">
        <f t="shared" si="2"/>
        <v>0</v>
      </c>
      <c r="M5" s="65">
        <f t="shared" si="2"/>
        <v>0</v>
      </c>
      <c r="N5" s="65">
        <f t="shared" si="2"/>
        <v>0</v>
      </c>
      <c r="O5" s="65">
        <f t="shared" si="2"/>
        <v>0</v>
      </c>
      <c r="P5" s="65">
        <f t="shared" si="2"/>
        <v>0</v>
      </c>
      <c r="Q5" s="65">
        <f t="shared" si="2"/>
        <v>0</v>
      </c>
      <c r="R5" s="65">
        <f t="shared" si="2"/>
        <v>0</v>
      </c>
      <c r="S5" s="65">
        <f t="shared" si="2"/>
        <v>0</v>
      </c>
      <c r="T5" s="65">
        <f t="shared" ref="T5:U18" si="3">P5/D5*100</f>
        <v>0</v>
      </c>
      <c r="U5" s="65">
        <f t="shared" si="1"/>
        <v>0</v>
      </c>
      <c r="V5" s="65"/>
      <c r="W5" s="65">
        <f t="shared" si="1"/>
        <v>0</v>
      </c>
    </row>
    <row r="6" spans="1:23" s="75" customFormat="1">
      <c r="A6" s="67" t="s">
        <v>14</v>
      </c>
      <c r="B6" s="68" t="s">
        <v>246</v>
      </c>
      <c r="C6" s="7" t="s">
        <v>284</v>
      </c>
      <c r="D6" s="69">
        <f t="shared" ref="D6" si="4">E6+G6</f>
        <v>26153.7</v>
      </c>
      <c r="E6" s="69">
        <v>24846</v>
      </c>
      <c r="F6" s="69">
        <v>0</v>
      </c>
      <c r="G6" s="69">
        <v>1307.7</v>
      </c>
      <c r="H6" s="69">
        <f>I6+J6+K6</f>
        <v>0</v>
      </c>
      <c r="I6" s="69">
        <v>0</v>
      </c>
      <c r="J6" s="69">
        <v>0</v>
      </c>
      <c r="K6" s="69">
        <v>0</v>
      </c>
      <c r="L6" s="69">
        <f t="shared" ref="L6" si="5">M6+O6</f>
        <v>0</v>
      </c>
      <c r="M6" s="69">
        <v>0</v>
      </c>
      <c r="N6" s="69">
        <v>0</v>
      </c>
      <c r="O6" s="69">
        <f>S6</f>
        <v>0</v>
      </c>
      <c r="P6" s="69">
        <f>Q6+R6+S6</f>
        <v>0</v>
      </c>
      <c r="Q6" s="69">
        <v>0</v>
      </c>
      <c r="R6" s="69">
        <v>0</v>
      </c>
      <c r="S6" s="69">
        <v>0</v>
      </c>
      <c r="T6" s="69">
        <f t="shared" si="3"/>
        <v>0</v>
      </c>
      <c r="U6" s="69">
        <f t="shared" si="1"/>
        <v>0</v>
      </c>
      <c r="V6" s="69"/>
      <c r="W6" s="69">
        <f t="shared" si="1"/>
        <v>0</v>
      </c>
    </row>
    <row r="7" spans="1:23" ht="37.5" customHeight="1">
      <c r="A7" s="66" t="s">
        <v>42</v>
      </c>
      <c r="B7" s="112" t="s">
        <v>322</v>
      </c>
      <c r="C7" s="112"/>
      <c r="D7" s="65">
        <f>E7+F7+G7</f>
        <v>94522.269</v>
      </c>
      <c r="E7" s="65">
        <f>E8+E9</f>
        <v>89702.2</v>
      </c>
      <c r="F7" s="65">
        <f t="shared" ref="F7:G7" si="6">F8+F9</f>
        <v>0</v>
      </c>
      <c r="G7" s="65">
        <f t="shared" si="6"/>
        <v>4820.0689999999995</v>
      </c>
      <c r="H7" s="72">
        <f t="shared" ref="H7:H12" si="7">H8+H9+H10+H11</f>
        <v>80586.006999999998</v>
      </c>
      <c r="I7" s="71">
        <v>0</v>
      </c>
      <c r="J7" s="71">
        <v>0</v>
      </c>
      <c r="K7" s="71">
        <v>0</v>
      </c>
      <c r="L7" s="65">
        <f>M7+N7+O7</f>
        <v>1960.5039999999999</v>
      </c>
      <c r="M7" s="65">
        <f>M8+M9</f>
        <v>0</v>
      </c>
      <c r="N7" s="65">
        <f t="shared" ref="N7" si="8">N8+N9</f>
        <v>0</v>
      </c>
      <c r="O7" s="65">
        <f t="shared" ref="O7:O12" si="9">S7</f>
        <v>1960.5039999999999</v>
      </c>
      <c r="P7" s="65">
        <f t="shared" ref="P7:P18" si="10">Q7+S7</f>
        <v>39209.203999999998</v>
      </c>
      <c r="Q7" s="65">
        <f>Q8+Q9</f>
        <v>37248.699999999997</v>
      </c>
      <c r="R7" s="65">
        <f t="shared" ref="R7:S7" si="11">R8+R9</f>
        <v>0</v>
      </c>
      <c r="S7" s="65">
        <f t="shared" si="11"/>
        <v>1960.5039999999999</v>
      </c>
      <c r="T7" s="65">
        <f t="shared" si="3"/>
        <v>41.481446028342802</v>
      </c>
      <c r="U7" s="65">
        <f t="shared" si="1"/>
        <v>41.524845544479398</v>
      </c>
      <c r="V7" s="65">
        <v>0</v>
      </c>
      <c r="W7" s="65">
        <f t="shared" si="1"/>
        <v>40.673774587044299</v>
      </c>
    </row>
    <row r="8" spans="1:23" ht="25.5">
      <c r="A8" s="67" t="s">
        <v>18</v>
      </c>
      <c r="B8" s="70" t="s">
        <v>323</v>
      </c>
      <c r="C8" s="7" t="s">
        <v>284</v>
      </c>
      <c r="D8" s="73">
        <f>SUM(E8:G8)</f>
        <v>55313.065000000002</v>
      </c>
      <c r="E8" s="73">
        <v>52453.5</v>
      </c>
      <c r="F8" s="73">
        <v>0</v>
      </c>
      <c r="G8" s="73">
        <f>2760.7+98.865</f>
        <v>2859.5649999999996</v>
      </c>
      <c r="H8" s="73">
        <v>11086.165000000001</v>
      </c>
      <c r="I8" s="73">
        <v>10437.94</v>
      </c>
      <c r="J8" s="73">
        <v>0</v>
      </c>
      <c r="K8" s="73">
        <f>549.36+98.865</f>
        <v>648.22500000000002</v>
      </c>
      <c r="L8" s="73">
        <f t="shared" ref="L8:L9" si="12">M8+O8</f>
        <v>0</v>
      </c>
      <c r="M8" s="73">
        <v>0</v>
      </c>
      <c r="N8" s="73">
        <v>0</v>
      </c>
      <c r="O8" s="69">
        <v>0</v>
      </c>
      <c r="P8" s="69">
        <f t="shared" si="10"/>
        <v>0</v>
      </c>
      <c r="Q8" s="73">
        <v>0</v>
      </c>
      <c r="R8" s="73">
        <v>0</v>
      </c>
      <c r="S8" s="73">
        <v>0</v>
      </c>
      <c r="T8" s="69">
        <f t="shared" si="3"/>
        <v>0</v>
      </c>
      <c r="U8" s="69">
        <f t="shared" si="1"/>
        <v>0</v>
      </c>
      <c r="V8" s="69">
        <v>0</v>
      </c>
      <c r="W8" s="69">
        <f t="shared" si="1"/>
        <v>0</v>
      </c>
    </row>
    <row r="9" spans="1:23" s="78" customFormat="1" ht="38.25">
      <c r="A9" s="67" t="s">
        <v>19</v>
      </c>
      <c r="B9" s="70" t="s">
        <v>324</v>
      </c>
      <c r="C9" s="7" t="s">
        <v>284</v>
      </c>
      <c r="D9" s="73">
        <f>SUM(E9:G9)</f>
        <v>39209.203999999998</v>
      </c>
      <c r="E9" s="73">
        <v>37248.699999999997</v>
      </c>
      <c r="F9" s="73">
        <v>0</v>
      </c>
      <c r="G9" s="73">
        <v>1960.5039999999999</v>
      </c>
      <c r="H9" s="73">
        <v>48966.2</v>
      </c>
      <c r="I9" s="73">
        <v>37248.699999999997</v>
      </c>
      <c r="J9" s="73">
        <v>0</v>
      </c>
      <c r="K9" s="73">
        <v>1960.5039999999999</v>
      </c>
      <c r="L9" s="76">
        <f t="shared" si="12"/>
        <v>0</v>
      </c>
      <c r="M9" s="76">
        <v>0</v>
      </c>
      <c r="N9" s="76">
        <v>0</v>
      </c>
      <c r="O9" s="77">
        <v>0</v>
      </c>
      <c r="P9" s="73">
        <f t="shared" si="10"/>
        <v>39209.203999999998</v>
      </c>
      <c r="Q9" s="73">
        <v>37248.699999999997</v>
      </c>
      <c r="R9" s="73">
        <v>0</v>
      </c>
      <c r="S9" s="73">
        <v>1960.5039999999999</v>
      </c>
      <c r="T9" s="73">
        <f t="shared" si="3"/>
        <v>100</v>
      </c>
      <c r="U9" s="73">
        <f t="shared" si="1"/>
        <v>100</v>
      </c>
      <c r="V9" s="73">
        <v>0</v>
      </c>
      <c r="W9" s="73">
        <f t="shared" si="1"/>
        <v>100</v>
      </c>
    </row>
    <row r="10" spans="1:23" s="78" customFormat="1" ht="33" customHeight="1">
      <c r="A10" s="80" t="s">
        <v>96</v>
      </c>
      <c r="B10" s="59" t="s">
        <v>27</v>
      </c>
      <c r="C10" s="59"/>
      <c r="D10" s="72">
        <f>D11</f>
        <v>10266.821</v>
      </c>
      <c r="E10" s="72">
        <f t="shared" ref="E10:W10" si="13">E11</f>
        <v>0</v>
      </c>
      <c r="F10" s="72">
        <f t="shared" si="13"/>
        <v>0</v>
      </c>
      <c r="G10" s="72">
        <f t="shared" si="13"/>
        <v>10266.821</v>
      </c>
      <c r="H10" s="72">
        <f t="shared" si="13"/>
        <v>10266.821</v>
      </c>
      <c r="I10" s="72">
        <f t="shared" si="13"/>
        <v>0</v>
      </c>
      <c r="J10" s="72">
        <f t="shared" si="13"/>
        <v>0</v>
      </c>
      <c r="K10" s="72">
        <f t="shared" si="13"/>
        <v>10266.821</v>
      </c>
      <c r="L10" s="72">
        <f t="shared" si="13"/>
        <v>4923.6239999999998</v>
      </c>
      <c r="M10" s="72">
        <f t="shared" si="13"/>
        <v>0</v>
      </c>
      <c r="N10" s="72">
        <f t="shared" si="13"/>
        <v>0</v>
      </c>
      <c r="O10" s="72">
        <f t="shared" si="13"/>
        <v>4923.6239999999998</v>
      </c>
      <c r="P10" s="72">
        <f t="shared" si="13"/>
        <v>4923.6239999999998</v>
      </c>
      <c r="Q10" s="72">
        <f t="shared" si="13"/>
        <v>0</v>
      </c>
      <c r="R10" s="72">
        <f t="shared" si="13"/>
        <v>0</v>
      </c>
      <c r="S10" s="72">
        <f t="shared" si="13"/>
        <v>4923.6239999999998</v>
      </c>
      <c r="T10" s="72">
        <f t="shared" si="13"/>
        <v>47.956655716506596</v>
      </c>
      <c r="U10" s="72"/>
      <c r="V10" s="72"/>
      <c r="W10" s="72">
        <f t="shared" si="13"/>
        <v>47.956655716506596</v>
      </c>
    </row>
    <row r="11" spans="1:23" s="78" customFormat="1" ht="25.5">
      <c r="A11" s="61" t="s">
        <v>325</v>
      </c>
      <c r="B11" s="70" t="s">
        <v>326</v>
      </c>
      <c r="C11" s="70"/>
      <c r="D11" s="73">
        <f t="shared" ref="D11" si="14">E11+G11</f>
        <v>10266.821</v>
      </c>
      <c r="E11" s="73">
        <v>0</v>
      </c>
      <c r="F11" s="73">
        <v>0</v>
      </c>
      <c r="G11" s="73">
        <v>10266.821</v>
      </c>
      <c r="H11" s="73">
        <f>J11+K11</f>
        <v>10266.821</v>
      </c>
      <c r="I11" s="73">
        <v>0</v>
      </c>
      <c r="J11" s="73">
        <v>0</v>
      </c>
      <c r="K11" s="73">
        <v>10266.821</v>
      </c>
      <c r="L11" s="73">
        <f t="shared" ref="L11" si="15">M11+O11</f>
        <v>4923.6239999999998</v>
      </c>
      <c r="M11" s="73">
        <v>0</v>
      </c>
      <c r="N11" s="73">
        <v>0</v>
      </c>
      <c r="O11" s="73">
        <f t="shared" si="9"/>
        <v>4923.6239999999998</v>
      </c>
      <c r="P11" s="73">
        <f t="shared" si="10"/>
        <v>4923.6239999999998</v>
      </c>
      <c r="Q11" s="73">
        <v>0</v>
      </c>
      <c r="R11" s="73">
        <v>0</v>
      </c>
      <c r="S11" s="73">
        <v>4923.6239999999998</v>
      </c>
      <c r="T11" s="73">
        <f t="shared" si="3"/>
        <v>47.956655716506596</v>
      </c>
      <c r="U11" s="73"/>
      <c r="V11" s="73"/>
      <c r="W11" s="73">
        <f t="shared" si="1"/>
        <v>47.956655716506596</v>
      </c>
    </row>
    <row r="12" spans="1:23" s="79" customFormat="1" ht="27.75" customHeight="1">
      <c r="A12" s="66" t="s">
        <v>96</v>
      </c>
      <c r="B12" s="112" t="s">
        <v>29</v>
      </c>
      <c r="C12" s="112"/>
      <c r="D12" s="65">
        <f>E12+F12+G12</f>
        <v>3100.0950000000003</v>
      </c>
      <c r="E12" s="65">
        <f>E13</f>
        <v>2574</v>
      </c>
      <c r="F12" s="65">
        <f>F13</f>
        <v>0</v>
      </c>
      <c r="G12" s="65">
        <f>G13</f>
        <v>526.09500000000003</v>
      </c>
      <c r="H12" s="72">
        <f t="shared" si="7"/>
        <v>48093.157000000007</v>
      </c>
      <c r="I12" s="65"/>
      <c r="J12" s="65"/>
      <c r="K12" s="65"/>
      <c r="L12" s="65">
        <f>M12+N12+O12</f>
        <v>491.01380999999998</v>
      </c>
      <c r="M12" s="65">
        <f>M13</f>
        <v>0</v>
      </c>
      <c r="N12" s="65">
        <f t="shared" ref="N12" si="16">N13</f>
        <v>0</v>
      </c>
      <c r="O12" s="69">
        <f t="shared" si="9"/>
        <v>491.01380999999998</v>
      </c>
      <c r="P12" s="65">
        <f t="shared" si="10"/>
        <v>2807.3417100000001</v>
      </c>
      <c r="Q12" s="65">
        <f>Q13</f>
        <v>2316.3279000000002</v>
      </c>
      <c r="R12" s="65">
        <f t="shared" ref="R12:S12" si="17">R13</f>
        <v>0</v>
      </c>
      <c r="S12" s="65">
        <f t="shared" si="17"/>
        <v>491.01380999999998</v>
      </c>
      <c r="T12" s="65">
        <f t="shared" si="3"/>
        <v>90.556634877318274</v>
      </c>
      <c r="U12" s="65">
        <f t="shared" si="1"/>
        <v>89.98942890442892</v>
      </c>
      <c r="V12" s="65"/>
      <c r="W12" s="65">
        <f t="shared" si="1"/>
        <v>93.331776580275417</v>
      </c>
    </row>
    <row r="13" spans="1:23" s="79" customFormat="1">
      <c r="A13" s="67" t="s">
        <v>97</v>
      </c>
      <c r="B13" s="74" t="s">
        <v>44</v>
      </c>
      <c r="C13" s="7" t="s">
        <v>284</v>
      </c>
      <c r="D13" s="69">
        <f>SUM(E13:G13)</f>
        <v>3100.0950000000003</v>
      </c>
      <c r="E13" s="71">
        <v>2574</v>
      </c>
      <c r="F13" s="71">
        <v>0</v>
      </c>
      <c r="G13" s="69">
        <v>526.09500000000003</v>
      </c>
      <c r="H13" s="69">
        <f>I13+J13+K13</f>
        <v>3100.0950000000003</v>
      </c>
      <c r="I13" s="69">
        <v>2574</v>
      </c>
      <c r="J13" s="69">
        <v>0</v>
      </c>
      <c r="K13" s="69">
        <v>526.09500000000003</v>
      </c>
      <c r="L13" s="69">
        <f t="shared" ref="L13" si="18">M13+N13+O13</f>
        <v>491.01380999999998</v>
      </c>
      <c r="M13" s="71">
        <v>0</v>
      </c>
      <c r="N13" s="71">
        <v>0</v>
      </c>
      <c r="O13" s="71">
        <f>S13</f>
        <v>491.01380999999998</v>
      </c>
      <c r="P13" s="69">
        <f t="shared" ref="P13" si="19">Q13+S13</f>
        <v>2807.3417100000001</v>
      </c>
      <c r="Q13" s="69">
        <v>2316.3279000000002</v>
      </c>
      <c r="R13" s="69">
        <v>0</v>
      </c>
      <c r="S13" s="69">
        <v>491.01380999999998</v>
      </c>
      <c r="T13" s="65">
        <f t="shared" si="3"/>
        <v>90.556634877318274</v>
      </c>
      <c r="U13" s="65">
        <f t="shared" si="1"/>
        <v>89.98942890442892</v>
      </c>
      <c r="V13" s="65"/>
      <c r="W13" s="65">
        <f t="shared" si="1"/>
        <v>93.331776580275417</v>
      </c>
    </row>
    <row r="14" spans="1:23" s="78" customFormat="1" ht="28.5" customHeight="1">
      <c r="A14" s="80" t="s">
        <v>49</v>
      </c>
      <c r="B14" s="124" t="s">
        <v>34</v>
      </c>
      <c r="C14" s="125"/>
      <c r="D14" s="72">
        <f>D15+D16+D17+D18</f>
        <v>50609.31</v>
      </c>
      <c r="E14" s="72">
        <f t="shared" ref="E14:S14" si="20">E15+E16+E17+E18</f>
        <v>39917.199999999997</v>
      </c>
      <c r="F14" s="72">
        <f t="shared" si="20"/>
        <v>0</v>
      </c>
      <c r="G14" s="72">
        <f t="shared" si="20"/>
        <v>10692.11</v>
      </c>
      <c r="H14" s="72">
        <f t="shared" si="20"/>
        <v>26536.546000000002</v>
      </c>
      <c r="I14" s="72">
        <f t="shared" si="20"/>
        <v>28216.291000000005</v>
      </c>
      <c r="J14" s="72">
        <f t="shared" si="20"/>
        <v>0</v>
      </c>
      <c r="K14" s="72">
        <f t="shared" si="20"/>
        <v>8810.6349999999984</v>
      </c>
      <c r="L14" s="72">
        <f t="shared" si="20"/>
        <v>0</v>
      </c>
      <c r="M14" s="72">
        <f t="shared" si="20"/>
        <v>0</v>
      </c>
      <c r="N14" s="72">
        <f t="shared" si="20"/>
        <v>0</v>
      </c>
      <c r="O14" s="72">
        <f t="shared" si="20"/>
        <v>0</v>
      </c>
      <c r="P14" s="65">
        <f t="shared" si="10"/>
        <v>35283.536049999995</v>
      </c>
      <c r="Q14" s="72">
        <f t="shared" si="20"/>
        <v>26473.51038</v>
      </c>
      <c r="R14" s="72">
        <f t="shared" si="20"/>
        <v>0</v>
      </c>
      <c r="S14" s="72">
        <f t="shared" si="20"/>
        <v>8810.0256699999991</v>
      </c>
      <c r="T14" s="65">
        <f>P14/D14*100</f>
        <v>69.717480933843987</v>
      </c>
      <c r="U14" s="65">
        <f t="shared" si="1"/>
        <v>66.321060545328834</v>
      </c>
      <c r="V14" s="65">
        <v>0</v>
      </c>
      <c r="W14" s="65">
        <f t="shared" si="1"/>
        <v>82.397446995962426</v>
      </c>
    </row>
    <row r="15" spans="1:23" s="78" customFormat="1" ht="38.25">
      <c r="A15" s="122" t="s">
        <v>68</v>
      </c>
      <c r="B15" s="70" t="s">
        <v>327</v>
      </c>
      <c r="C15" s="7" t="s">
        <v>284</v>
      </c>
      <c r="D15" s="73">
        <f t="shared" ref="D15" si="21">SUM(E15:G15)</f>
        <v>9863.4000000000015</v>
      </c>
      <c r="E15" s="73">
        <v>7382.6</v>
      </c>
      <c r="F15" s="73">
        <v>0</v>
      </c>
      <c r="G15" s="73">
        <v>2480.8000000000002</v>
      </c>
      <c r="H15" s="73">
        <v>9228.2579999999998</v>
      </c>
      <c r="I15" s="73">
        <v>1115.94</v>
      </c>
      <c r="J15" s="73">
        <v>0</v>
      </c>
      <c r="K15" s="73">
        <v>905.38199999999995</v>
      </c>
      <c r="L15" s="73">
        <f t="shared" ref="L15" si="22">M15+O15</f>
        <v>0</v>
      </c>
      <c r="M15" s="73">
        <v>0</v>
      </c>
      <c r="N15" s="73">
        <v>0</v>
      </c>
      <c r="O15" s="73">
        <v>0</v>
      </c>
      <c r="P15" s="73">
        <f t="shared" ref="P15" si="23">Q15+S15</f>
        <v>905.38153999999997</v>
      </c>
      <c r="Q15" s="73">
        <v>0</v>
      </c>
      <c r="R15" s="73">
        <v>0</v>
      </c>
      <c r="S15" s="73">
        <v>905.38153999999997</v>
      </c>
      <c r="T15" s="73">
        <f t="shared" si="3"/>
        <v>9.1792033173145153</v>
      </c>
      <c r="U15" s="73">
        <f t="shared" si="1"/>
        <v>0</v>
      </c>
      <c r="V15" s="73">
        <v>0</v>
      </c>
      <c r="W15" s="73">
        <f t="shared" si="1"/>
        <v>36.495547404063203</v>
      </c>
    </row>
    <row r="16" spans="1:23" s="78" customFormat="1" ht="38.25">
      <c r="A16" s="126"/>
      <c r="B16" s="70" t="s">
        <v>261</v>
      </c>
      <c r="C16" s="7" t="s">
        <v>284</v>
      </c>
      <c r="D16" s="73">
        <f t="shared" ref="D16:D18" si="24">SUM(E16:G16)</f>
        <v>9228.2890000000007</v>
      </c>
      <c r="E16" s="73">
        <v>7382.6</v>
      </c>
      <c r="F16" s="73">
        <v>0</v>
      </c>
      <c r="G16" s="73">
        <v>1845.6890000000001</v>
      </c>
      <c r="H16" s="73">
        <v>9228.2579999999998</v>
      </c>
      <c r="I16" s="73">
        <v>7382.6</v>
      </c>
      <c r="J16" s="73">
        <v>0</v>
      </c>
      <c r="K16" s="73">
        <v>1845.6890000000001</v>
      </c>
      <c r="L16" s="73">
        <f t="shared" ref="L16:L18" si="25">M16+O16</f>
        <v>0</v>
      </c>
      <c r="M16" s="73">
        <v>0</v>
      </c>
      <c r="N16" s="73">
        <v>0</v>
      </c>
      <c r="O16" s="73">
        <v>0</v>
      </c>
      <c r="P16" s="73">
        <f t="shared" si="10"/>
        <v>9228.2885400000014</v>
      </c>
      <c r="Q16" s="73">
        <v>7382.6</v>
      </c>
      <c r="R16" s="73">
        <v>0</v>
      </c>
      <c r="S16" s="73">
        <v>1845.6885400000001</v>
      </c>
      <c r="T16" s="73">
        <f t="shared" si="3"/>
        <v>99.999995015327343</v>
      </c>
      <c r="U16" s="73">
        <f t="shared" si="1"/>
        <v>100</v>
      </c>
      <c r="V16" s="73">
        <v>0</v>
      </c>
      <c r="W16" s="73">
        <f t="shared" si="1"/>
        <v>99.99997507705794</v>
      </c>
    </row>
    <row r="17" spans="1:23" s="78" customFormat="1" ht="38.25">
      <c r="A17" s="126"/>
      <c r="B17" s="70" t="s">
        <v>262</v>
      </c>
      <c r="C17" s="7" t="s">
        <v>284</v>
      </c>
      <c r="D17" s="73">
        <f t="shared" si="24"/>
        <v>3540.8130000000001</v>
      </c>
      <c r="E17" s="73">
        <v>2832.6</v>
      </c>
      <c r="F17" s="73">
        <v>0</v>
      </c>
      <c r="G17" s="73">
        <v>708.21299999999997</v>
      </c>
      <c r="H17" s="73">
        <v>3642.13</v>
      </c>
      <c r="I17" s="73">
        <v>2832.6</v>
      </c>
      <c r="J17" s="73">
        <v>0</v>
      </c>
      <c r="K17" s="73">
        <v>708.21299999999997</v>
      </c>
      <c r="L17" s="73">
        <f t="shared" si="25"/>
        <v>0</v>
      </c>
      <c r="M17" s="73">
        <v>0</v>
      </c>
      <c r="N17" s="73">
        <v>0</v>
      </c>
      <c r="O17" s="73">
        <v>0</v>
      </c>
      <c r="P17" s="73">
        <f t="shared" si="10"/>
        <v>2913.3654099999999</v>
      </c>
      <c r="Q17" s="73">
        <v>2205.75992</v>
      </c>
      <c r="R17" s="73">
        <v>0</v>
      </c>
      <c r="S17" s="73">
        <v>707.60549000000003</v>
      </c>
      <c r="T17" s="73">
        <f t="shared" si="3"/>
        <v>82.279561501835872</v>
      </c>
      <c r="U17" s="73">
        <f t="shared" si="3"/>
        <v>77.870504836545933</v>
      </c>
      <c r="V17" s="73">
        <v>0</v>
      </c>
      <c r="W17" s="73">
        <f t="shared" ref="W17:W18" si="26">S17/G17*100</f>
        <v>99.914219309727443</v>
      </c>
    </row>
    <row r="18" spans="1:23" s="78" customFormat="1" ht="25.5">
      <c r="A18" s="127"/>
      <c r="B18" s="70" t="s">
        <v>263</v>
      </c>
      <c r="C18" s="7" t="s">
        <v>284</v>
      </c>
      <c r="D18" s="73">
        <f t="shared" si="24"/>
        <v>27976.808000000001</v>
      </c>
      <c r="E18" s="73">
        <v>22319.4</v>
      </c>
      <c r="F18" s="73">
        <v>0</v>
      </c>
      <c r="G18" s="73">
        <f>5579.9+77.508</f>
        <v>5657.4079999999994</v>
      </c>
      <c r="H18" s="73">
        <v>4437.8999999999996</v>
      </c>
      <c r="I18" s="73">
        <v>16885.151000000002</v>
      </c>
      <c r="J18" s="73">
        <v>0</v>
      </c>
      <c r="K18" s="73">
        <v>5351.3509999999997</v>
      </c>
      <c r="L18" s="73">
        <f t="shared" si="25"/>
        <v>0</v>
      </c>
      <c r="M18" s="73">
        <v>0</v>
      </c>
      <c r="N18" s="73">
        <v>0</v>
      </c>
      <c r="O18" s="73">
        <v>0</v>
      </c>
      <c r="P18" s="73">
        <f t="shared" si="10"/>
        <v>22236.50056</v>
      </c>
      <c r="Q18" s="73">
        <v>16885.150460000001</v>
      </c>
      <c r="R18" s="73">
        <v>0</v>
      </c>
      <c r="S18" s="73">
        <v>5351.3500999999997</v>
      </c>
      <c r="T18" s="73">
        <f t="shared" si="3"/>
        <v>79.481907156813605</v>
      </c>
      <c r="U18" s="73">
        <f t="shared" si="3"/>
        <v>75.652349346308583</v>
      </c>
      <c r="V18" s="73">
        <v>0</v>
      </c>
      <c r="W18" s="73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397"/>
  <sheetViews>
    <sheetView tabSelected="1" zoomScale="70" zoomScaleNormal="70" zoomScaleSheetLayoutView="50" workbookViewId="0">
      <pane xSplit="3" ySplit="4" topLeftCell="E5" activePane="bottomRight" state="frozen"/>
      <selection pane="topRight" activeCell="D1" sqref="D1"/>
      <selection pane="bottomLeft" activeCell="A5" sqref="A5"/>
      <selection pane="bottomRight" activeCell="F240" sqref="F240"/>
    </sheetView>
  </sheetViews>
  <sheetFormatPr defaultRowHeight="18.75"/>
  <cols>
    <col min="1" max="1" width="9.42578125" style="6" customWidth="1"/>
    <col min="2" max="2" width="54.85546875" style="2" customWidth="1"/>
    <col min="3" max="3" width="13.140625" style="2" customWidth="1"/>
    <col min="4" max="4" width="25.42578125" style="2" customWidth="1"/>
    <col min="5" max="5" width="25.28515625" style="2" customWidth="1"/>
    <col min="6" max="6" width="23.28515625" style="2" customWidth="1"/>
    <col min="7" max="7" width="25.42578125" style="2" customWidth="1"/>
    <col min="8" max="8" width="26.85546875" style="2" hidden="1" customWidth="1"/>
    <col min="9" max="9" width="21.42578125" style="2" hidden="1" customWidth="1"/>
    <col min="10" max="10" width="22.7109375" style="2" hidden="1" customWidth="1"/>
    <col min="11" max="11" width="23.85546875" style="2" hidden="1" customWidth="1"/>
    <col min="12" max="12" width="26.85546875" style="2" hidden="1" customWidth="1"/>
    <col min="13" max="13" width="22.42578125" style="2" hidden="1" customWidth="1"/>
    <col min="14" max="14" width="22.140625" style="2" hidden="1" customWidth="1"/>
    <col min="15" max="15" width="24.42578125" style="2" hidden="1" customWidth="1"/>
    <col min="16" max="16" width="26.85546875" style="2" hidden="1" customWidth="1"/>
    <col min="17" max="17" width="21.7109375" style="2" hidden="1" customWidth="1"/>
    <col min="18" max="19" width="21.42578125" style="2" hidden="1" customWidth="1"/>
    <col min="20" max="20" width="24.28515625" style="4" customWidth="1"/>
    <col min="21" max="21" width="24.42578125" style="4" customWidth="1"/>
    <col min="22" max="22" width="22" style="4" customWidth="1"/>
    <col min="23" max="23" width="23.140625" style="4" customWidth="1"/>
    <col min="24" max="24" width="12.42578125" style="4" hidden="1" customWidth="1"/>
    <col min="25" max="25" width="14.28515625" style="4" hidden="1" customWidth="1"/>
    <col min="26" max="26" width="17.42578125" style="4" hidden="1" customWidth="1"/>
    <col min="27" max="27" width="12.28515625" style="4" hidden="1" customWidth="1"/>
    <col min="28" max="28" width="18.28515625" style="5" customWidth="1"/>
    <col min="29" max="30" width="14.140625" style="5" hidden="1" customWidth="1"/>
    <col min="31" max="31" width="15.5703125" style="5" hidden="1" customWidth="1"/>
    <col min="32" max="32" width="71.28515625" style="2" customWidth="1"/>
    <col min="33" max="16384" width="9.140625" style="2"/>
  </cols>
  <sheetData>
    <row r="1" spans="1:32" s="25" customFormat="1" ht="62.25" customHeight="1">
      <c r="A1" s="137" t="s">
        <v>443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9"/>
    </row>
    <row r="2" spans="1:32" s="1" customFormat="1" ht="57" customHeight="1">
      <c r="A2" s="140" t="s">
        <v>0</v>
      </c>
      <c r="B2" s="26" t="s">
        <v>1</v>
      </c>
      <c r="C2" s="141" t="s">
        <v>51</v>
      </c>
      <c r="D2" s="142" t="s">
        <v>344</v>
      </c>
      <c r="E2" s="142"/>
      <c r="F2" s="142"/>
      <c r="G2" s="142"/>
      <c r="H2" s="142" t="s">
        <v>345</v>
      </c>
      <c r="I2" s="142"/>
      <c r="J2" s="142"/>
      <c r="K2" s="142"/>
      <c r="L2" s="142" t="s">
        <v>346</v>
      </c>
      <c r="M2" s="142"/>
      <c r="N2" s="142"/>
      <c r="O2" s="142"/>
      <c r="P2" s="142" t="s">
        <v>347</v>
      </c>
      <c r="Q2" s="142"/>
      <c r="R2" s="142"/>
      <c r="S2" s="142"/>
      <c r="T2" s="143" t="s">
        <v>444</v>
      </c>
      <c r="U2" s="143"/>
      <c r="V2" s="143"/>
      <c r="W2" s="143"/>
      <c r="X2" s="144" t="s">
        <v>427</v>
      </c>
      <c r="Y2" s="145"/>
      <c r="Z2" s="145"/>
      <c r="AA2" s="146"/>
      <c r="AB2" s="147" t="s">
        <v>442</v>
      </c>
      <c r="AC2" s="148"/>
      <c r="AD2" s="148"/>
      <c r="AE2" s="149"/>
      <c r="AF2" s="153" t="s">
        <v>251</v>
      </c>
    </row>
    <row r="3" spans="1:32" s="1" customFormat="1" ht="37.5" customHeight="1">
      <c r="A3" s="140"/>
      <c r="B3" s="108" t="s">
        <v>2</v>
      </c>
      <c r="C3" s="141"/>
      <c r="D3" s="109" t="s">
        <v>92</v>
      </c>
      <c r="E3" s="109" t="s">
        <v>93</v>
      </c>
      <c r="F3" s="109" t="s">
        <v>165</v>
      </c>
      <c r="G3" s="109" t="s">
        <v>94</v>
      </c>
      <c r="H3" s="109" t="s">
        <v>92</v>
      </c>
      <c r="I3" s="109" t="s">
        <v>93</v>
      </c>
      <c r="J3" s="109" t="s">
        <v>165</v>
      </c>
      <c r="K3" s="109" t="s">
        <v>94</v>
      </c>
      <c r="L3" s="109" t="s">
        <v>92</v>
      </c>
      <c r="M3" s="109" t="s">
        <v>93</v>
      </c>
      <c r="N3" s="109" t="s">
        <v>165</v>
      </c>
      <c r="O3" s="109" t="s">
        <v>94</v>
      </c>
      <c r="P3" s="109" t="s">
        <v>92</v>
      </c>
      <c r="Q3" s="109" t="s">
        <v>93</v>
      </c>
      <c r="R3" s="109" t="s">
        <v>165</v>
      </c>
      <c r="S3" s="109" t="s">
        <v>94</v>
      </c>
      <c r="T3" s="109" t="s">
        <v>92</v>
      </c>
      <c r="U3" s="109" t="s">
        <v>93</v>
      </c>
      <c r="V3" s="109" t="s">
        <v>165</v>
      </c>
      <c r="W3" s="109" t="s">
        <v>94</v>
      </c>
      <c r="X3" s="109" t="s">
        <v>92</v>
      </c>
      <c r="Y3" s="109" t="s">
        <v>93</v>
      </c>
      <c r="Z3" s="109" t="s">
        <v>165</v>
      </c>
      <c r="AA3" s="109" t="s">
        <v>94</v>
      </c>
      <c r="AB3" s="27" t="s">
        <v>92</v>
      </c>
      <c r="AC3" s="27" t="s">
        <v>93</v>
      </c>
      <c r="AD3" s="27" t="s">
        <v>165</v>
      </c>
      <c r="AE3" s="27" t="s">
        <v>94</v>
      </c>
      <c r="AF3" s="154"/>
    </row>
    <row r="4" spans="1:32" s="1" customFormat="1">
      <c r="A4" s="107" t="s">
        <v>7</v>
      </c>
      <c r="B4" s="107" t="s">
        <v>42</v>
      </c>
      <c r="C4" s="107" t="s">
        <v>96</v>
      </c>
      <c r="D4" s="107" t="s">
        <v>100</v>
      </c>
      <c r="E4" s="107" t="s">
        <v>48</v>
      </c>
      <c r="F4" s="107" t="s">
        <v>108</v>
      </c>
      <c r="G4" s="107" t="s">
        <v>138</v>
      </c>
      <c r="H4" s="107" t="s">
        <v>127</v>
      </c>
      <c r="I4" s="107" t="s">
        <v>128</v>
      </c>
      <c r="J4" s="107" t="s">
        <v>129</v>
      </c>
      <c r="K4" s="107" t="s">
        <v>135</v>
      </c>
      <c r="L4" s="107" t="s">
        <v>343</v>
      </c>
      <c r="M4" s="107" t="s">
        <v>363</v>
      </c>
      <c r="N4" s="107" t="s">
        <v>315</v>
      </c>
      <c r="O4" s="107" t="s">
        <v>364</v>
      </c>
      <c r="P4" s="107" t="s">
        <v>365</v>
      </c>
      <c r="Q4" s="107" t="s">
        <v>321</v>
      </c>
      <c r="R4" s="107" t="s">
        <v>252</v>
      </c>
      <c r="S4" s="107" t="s">
        <v>296</v>
      </c>
      <c r="T4" s="107" t="s">
        <v>49</v>
      </c>
      <c r="U4" s="107" t="s">
        <v>118</v>
      </c>
      <c r="V4" s="107" t="s">
        <v>121</v>
      </c>
      <c r="W4" s="107" t="s">
        <v>123</v>
      </c>
      <c r="X4" s="107"/>
      <c r="Y4" s="107"/>
      <c r="Z4" s="107"/>
      <c r="AA4" s="107"/>
      <c r="AB4" s="107" t="s">
        <v>127</v>
      </c>
      <c r="AC4" s="107" t="s">
        <v>363</v>
      </c>
      <c r="AD4" s="107" t="s">
        <v>315</v>
      </c>
      <c r="AE4" s="107" t="s">
        <v>364</v>
      </c>
      <c r="AF4" s="107" t="s">
        <v>128</v>
      </c>
    </row>
    <row r="5" spans="1:32" s="30" customFormat="1" ht="22.5" hidden="1">
      <c r="A5" s="155" t="s">
        <v>95</v>
      </c>
      <c r="B5" s="155"/>
      <c r="C5" s="155"/>
      <c r="D5" s="28" t="e">
        <f t="shared" ref="D5:W5" si="0">D7+D62+D73+D79+D85+D99+D167+D189+D195+D200+D212+D216+D219+D133+D239</f>
        <v>#REF!</v>
      </c>
      <c r="E5" s="28" t="e">
        <f t="shared" si="0"/>
        <v>#REF!</v>
      </c>
      <c r="F5" s="28" t="e">
        <f t="shared" si="0"/>
        <v>#REF!</v>
      </c>
      <c r="G5" s="28" t="e">
        <f t="shared" si="0"/>
        <v>#REF!</v>
      </c>
      <c r="H5" s="28" t="e">
        <f t="shared" si="0"/>
        <v>#REF!</v>
      </c>
      <c r="I5" s="28" t="e">
        <f t="shared" si="0"/>
        <v>#REF!</v>
      </c>
      <c r="J5" s="28" t="e">
        <f t="shared" si="0"/>
        <v>#REF!</v>
      </c>
      <c r="K5" s="28" t="e">
        <f t="shared" si="0"/>
        <v>#REF!</v>
      </c>
      <c r="L5" s="28" t="e">
        <f t="shared" si="0"/>
        <v>#REF!</v>
      </c>
      <c r="M5" s="28" t="e">
        <f t="shared" si="0"/>
        <v>#REF!</v>
      </c>
      <c r="N5" s="28" t="e">
        <f t="shared" si="0"/>
        <v>#REF!</v>
      </c>
      <c r="O5" s="28" t="e">
        <f t="shared" si="0"/>
        <v>#REF!</v>
      </c>
      <c r="P5" s="28" t="e">
        <f t="shared" si="0"/>
        <v>#REF!</v>
      </c>
      <c r="Q5" s="28" t="e">
        <f t="shared" si="0"/>
        <v>#REF!</v>
      </c>
      <c r="R5" s="28" t="e">
        <f t="shared" si="0"/>
        <v>#REF!</v>
      </c>
      <c r="S5" s="28" t="e">
        <f t="shared" si="0"/>
        <v>#REF!</v>
      </c>
      <c r="T5" s="28">
        <f t="shared" si="0"/>
        <v>1046015095.1099999</v>
      </c>
      <c r="U5" s="28">
        <f t="shared" si="0"/>
        <v>507585081.81</v>
      </c>
      <c r="V5" s="28">
        <f t="shared" si="0"/>
        <v>3644705.9</v>
      </c>
      <c r="W5" s="28">
        <f t="shared" si="0"/>
        <v>534785307.39999998</v>
      </c>
      <c r="X5" s="28"/>
      <c r="Y5" s="28"/>
      <c r="Z5" s="28"/>
      <c r="AA5" s="28"/>
      <c r="AB5" s="28" t="e">
        <f>T5/D5*100</f>
        <v>#REF!</v>
      </c>
      <c r="AC5" s="28" t="e">
        <f>U5/E5*100</f>
        <v>#REF!</v>
      </c>
      <c r="AD5" s="28" t="e">
        <f>V5/F5*100</f>
        <v>#REF!</v>
      </c>
      <c r="AE5" s="28" t="e">
        <f>W5/G5*100</f>
        <v>#REF!</v>
      </c>
      <c r="AF5" s="29"/>
    </row>
    <row r="6" spans="1:32" s="1" customFormat="1" hidden="1">
      <c r="A6" s="156" t="s">
        <v>8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31"/>
    </row>
    <row r="7" spans="1:32" s="30" customFormat="1" ht="43.5" hidden="1" customHeight="1">
      <c r="A7" s="32">
        <v>1</v>
      </c>
      <c r="B7" s="158" t="s">
        <v>25</v>
      </c>
      <c r="C7" s="158"/>
      <c r="D7" s="33" t="e">
        <f>D8+D29+D34+D55+D40+D60</f>
        <v>#REF!</v>
      </c>
      <c r="E7" s="33" t="e">
        <f t="shared" ref="E7:W7" si="1">E8+E29+E34+E55+E40+E60</f>
        <v>#REF!</v>
      </c>
      <c r="F7" s="33" t="e">
        <f t="shared" si="1"/>
        <v>#REF!</v>
      </c>
      <c r="G7" s="33" t="e">
        <f t="shared" si="1"/>
        <v>#REF!</v>
      </c>
      <c r="H7" s="33">
        <f t="shared" si="1"/>
        <v>183326200</v>
      </c>
      <c r="I7" s="33">
        <f t="shared" si="1"/>
        <v>51394332</v>
      </c>
      <c r="J7" s="33">
        <f t="shared" si="1"/>
        <v>0</v>
      </c>
      <c r="K7" s="33">
        <f t="shared" si="1"/>
        <v>131931868</v>
      </c>
      <c r="L7" s="33">
        <f t="shared" si="1"/>
        <v>127935403</v>
      </c>
      <c r="M7" s="33">
        <f t="shared" si="1"/>
        <v>28981331</v>
      </c>
      <c r="N7" s="33">
        <f t="shared" si="1"/>
        <v>0</v>
      </c>
      <c r="O7" s="33">
        <f t="shared" si="1"/>
        <v>98954072</v>
      </c>
      <c r="P7" s="33">
        <f t="shared" si="1"/>
        <v>184358031</v>
      </c>
      <c r="Q7" s="33">
        <f t="shared" si="1"/>
        <v>28172837</v>
      </c>
      <c r="R7" s="33">
        <f t="shared" si="1"/>
        <v>0</v>
      </c>
      <c r="S7" s="33">
        <f t="shared" si="1"/>
        <v>156185194</v>
      </c>
      <c r="T7" s="33">
        <f t="shared" si="1"/>
        <v>63775594.469999999</v>
      </c>
      <c r="U7" s="33">
        <f t="shared" si="1"/>
        <v>83450.62</v>
      </c>
      <c r="V7" s="33">
        <f t="shared" si="1"/>
        <v>0</v>
      </c>
      <c r="W7" s="33">
        <f t="shared" si="1"/>
        <v>63692143.850000001</v>
      </c>
      <c r="X7" s="33" t="e">
        <f>T7/#REF!*100</f>
        <v>#REF!</v>
      </c>
      <c r="Y7" s="33" t="e">
        <f>U7/#REF!*100</f>
        <v>#REF!</v>
      </c>
      <c r="Z7" s="33" t="e">
        <f>V7/#REF!*100</f>
        <v>#REF!</v>
      </c>
      <c r="AA7" s="33" t="e">
        <f>W7/#REF!*100</f>
        <v>#REF!</v>
      </c>
      <c r="AB7" s="28" t="e">
        <f>T7/D7*100</f>
        <v>#REF!</v>
      </c>
      <c r="AC7" s="28" t="e">
        <f>U7/E7*100</f>
        <v>#REF!</v>
      </c>
      <c r="AD7" s="28"/>
      <c r="AE7" s="28" t="e">
        <f>W7/G7*100</f>
        <v>#REF!</v>
      </c>
      <c r="AF7" s="48"/>
    </row>
    <row r="8" spans="1:32" s="1" customFormat="1" ht="64.5" hidden="1" customHeight="1">
      <c r="A8" s="32" t="s">
        <v>13</v>
      </c>
      <c r="B8" s="81" t="s">
        <v>52</v>
      </c>
      <c r="C8" s="34"/>
      <c r="D8" s="28">
        <f>SUM(D9:D28)</f>
        <v>353613604</v>
      </c>
      <c r="E8" s="28">
        <f t="shared" ref="E8:W8" si="2">SUM(E9:E28)</f>
        <v>100125600</v>
      </c>
      <c r="F8" s="28">
        <f t="shared" si="2"/>
        <v>0</v>
      </c>
      <c r="G8" s="28">
        <f t="shared" si="2"/>
        <v>253488004</v>
      </c>
      <c r="H8" s="28">
        <f t="shared" si="2"/>
        <v>73123153</v>
      </c>
      <c r="I8" s="28">
        <f t="shared" si="2"/>
        <v>49355900</v>
      </c>
      <c r="J8" s="28">
        <f t="shared" si="2"/>
        <v>0</v>
      </c>
      <c r="K8" s="28">
        <f t="shared" si="2"/>
        <v>23767253</v>
      </c>
      <c r="L8" s="28">
        <f t="shared" si="2"/>
        <v>30134390</v>
      </c>
      <c r="M8" s="28">
        <f t="shared" si="2"/>
        <v>25306050</v>
      </c>
      <c r="N8" s="28">
        <f t="shared" si="2"/>
        <v>0</v>
      </c>
      <c r="O8" s="28">
        <f t="shared" si="2"/>
        <v>4828340</v>
      </c>
      <c r="P8" s="28">
        <f t="shared" si="2"/>
        <v>30114546</v>
      </c>
      <c r="Q8" s="28">
        <f t="shared" si="2"/>
        <v>25357250</v>
      </c>
      <c r="R8" s="28">
        <f t="shared" si="2"/>
        <v>0</v>
      </c>
      <c r="S8" s="28">
        <f t="shared" si="2"/>
        <v>4757296</v>
      </c>
      <c r="T8" s="28">
        <f t="shared" si="2"/>
        <v>149450.62</v>
      </c>
      <c r="U8" s="28">
        <f t="shared" si="2"/>
        <v>83450.62</v>
      </c>
      <c r="V8" s="28">
        <f t="shared" si="2"/>
        <v>0</v>
      </c>
      <c r="W8" s="28">
        <f t="shared" si="2"/>
        <v>66000</v>
      </c>
      <c r="X8" s="33" t="e">
        <f>T8/#REF!*100</f>
        <v>#REF!</v>
      </c>
      <c r="Y8" s="33" t="e">
        <f>U8/#REF!*100</f>
        <v>#REF!</v>
      </c>
      <c r="Z8" s="33" t="e">
        <f>V8/#REF!*100</f>
        <v>#REF!</v>
      </c>
      <c r="AA8" s="33" t="e">
        <f>W8/#REF!*100</f>
        <v>#REF!</v>
      </c>
      <c r="AB8" s="28">
        <f>T8/D8*100</f>
        <v>4.2263820822911552E-2</v>
      </c>
      <c r="AC8" s="28">
        <f>U8/E8*100</f>
        <v>8.3345937502496859E-2</v>
      </c>
      <c r="AD8" s="28"/>
      <c r="AE8" s="28">
        <f>W8/G8*100</f>
        <v>2.6036735055912152E-2</v>
      </c>
      <c r="AF8" s="47"/>
    </row>
    <row r="9" spans="1:32" s="1" customFormat="1" ht="57.75" hidden="1" customHeight="1">
      <c r="A9" s="96" t="s">
        <v>39</v>
      </c>
      <c r="B9" s="91" t="s">
        <v>388</v>
      </c>
      <c r="C9" s="22" t="s">
        <v>284</v>
      </c>
      <c r="D9" s="24">
        <f>SUM(E9:G9)</f>
        <v>1404360</v>
      </c>
      <c r="E9" s="23">
        <v>0</v>
      </c>
      <c r="F9" s="23">
        <v>0</v>
      </c>
      <c r="G9" s="23">
        <v>1404360</v>
      </c>
      <c r="H9" s="24">
        <f t="shared" ref="H9:H33" si="3">I9+J9+K9</f>
        <v>0</v>
      </c>
      <c r="I9" s="24">
        <v>0</v>
      </c>
      <c r="J9" s="24">
        <v>0</v>
      </c>
      <c r="K9" s="24">
        <v>0</v>
      </c>
      <c r="L9" s="24">
        <f>M9+N9+O9</f>
        <v>0</v>
      </c>
      <c r="M9" s="24">
        <v>0</v>
      </c>
      <c r="N9" s="24">
        <v>0</v>
      </c>
      <c r="O9" s="24">
        <v>0</v>
      </c>
      <c r="P9" s="24">
        <f>Q9+R9+S9</f>
        <v>0</v>
      </c>
      <c r="Q9" s="24">
        <v>0</v>
      </c>
      <c r="R9" s="24">
        <v>0</v>
      </c>
      <c r="S9" s="24">
        <v>0</v>
      </c>
      <c r="T9" s="24">
        <f>U9+V9+W9</f>
        <v>0</v>
      </c>
      <c r="U9" s="24">
        <v>0</v>
      </c>
      <c r="V9" s="24">
        <v>0</v>
      </c>
      <c r="W9" s="24">
        <v>0</v>
      </c>
      <c r="X9" s="23" t="e">
        <f>T9/#REF!*100</f>
        <v>#REF!</v>
      </c>
      <c r="Y9" s="23" t="e">
        <f>U9/#REF!*100</f>
        <v>#REF!</v>
      </c>
      <c r="Z9" s="23" t="e">
        <f>V9/#REF!*100</f>
        <v>#REF!</v>
      </c>
      <c r="AA9" s="23" t="e">
        <f>W9/#REF!*100</f>
        <v>#REF!</v>
      </c>
      <c r="AB9" s="28"/>
      <c r="AC9" s="28"/>
      <c r="AD9" s="28"/>
      <c r="AE9" s="28"/>
      <c r="AF9" s="47"/>
    </row>
    <row r="10" spans="1:32" s="1" customFormat="1" ht="79.5" hidden="1" customHeight="1">
      <c r="A10" s="96" t="s">
        <v>402</v>
      </c>
      <c r="B10" s="91" t="s">
        <v>390</v>
      </c>
      <c r="C10" s="22" t="s">
        <v>284</v>
      </c>
      <c r="D10" s="24">
        <f t="shared" ref="D10:D28" si="4">SUM(E10:G10)</f>
        <v>212680342</v>
      </c>
      <c r="E10" s="23">
        <v>0</v>
      </c>
      <c r="F10" s="23">
        <v>0</v>
      </c>
      <c r="G10" s="23">
        <v>212680342</v>
      </c>
      <c r="H10" s="24">
        <f t="shared" si="3"/>
        <v>0</v>
      </c>
      <c r="I10" s="24">
        <v>0</v>
      </c>
      <c r="J10" s="24">
        <v>0</v>
      </c>
      <c r="K10" s="24">
        <v>0</v>
      </c>
      <c r="L10" s="24">
        <f t="shared" ref="L10:L33" si="5">M10+N10+O10</f>
        <v>0</v>
      </c>
      <c r="M10" s="24">
        <v>0</v>
      </c>
      <c r="N10" s="24"/>
      <c r="O10" s="24">
        <v>0</v>
      </c>
      <c r="P10" s="24">
        <f t="shared" ref="P10:P33" si="6">Q10+R10+S10</f>
        <v>0</v>
      </c>
      <c r="Q10" s="24">
        <v>0</v>
      </c>
      <c r="R10" s="24">
        <v>0</v>
      </c>
      <c r="S10" s="24">
        <v>0</v>
      </c>
      <c r="T10" s="24">
        <f t="shared" ref="T10:T23" si="7">U10+V10+W10</f>
        <v>0</v>
      </c>
      <c r="U10" s="24">
        <v>0</v>
      </c>
      <c r="V10" s="24">
        <v>0</v>
      </c>
      <c r="W10" s="24">
        <v>0</v>
      </c>
      <c r="X10" s="23" t="e">
        <f>T10/#REF!*100</f>
        <v>#REF!</v>
      </c>
      <c r="Y10" s="23" t="e">
        <f>U10/#REF!*100</f>
        <v>#REF!</v>
      </c>
      <c r="Z10" s="23" t="e">
        <f>V10/#REF!*100</f>
        <v>#REF!</v>
      </c>
      <c r="AA10" s="23" t="e">
        <f>W10/#REF!*100</f>
        <v>#REF!</v>
      </c>
      <c r="AB10" s="28"/>
      <c r="AC10" s="28"/>
      <c r="AD10" s="28"/>
      <c r="AE10" s="28"/>
      <c r="AF10" s="47"/>
    </row>
    <row r="11" spans="1:32" s="1" customFormat="1" ht="150" hidden="1" customHeight="1">
      <c r="A11" s="96" t="s">
        <v>403</v>
      </c>
      <c r="B11" s="91" t="s">
        <v>366</v>
      </c>
      <c r="C11" s="22" t="s">
        <v>3</v>
      </c>
      <c r="D11" s="24">
        <f t="shared" si="4"/>
        <v>11202000</v>
      </c>
      <c r="E11" s="23">
        <v>10081800</v>
      </c>
      <c r="F11" s="23">
        <v>0</v>
      </c>
      <c r="G11" s="23">
        <v>1120200</v>
      </c>
      <c r="H11" s="24">
        <f t="shared" si="3"/>
        <v>0</v>
      </c>
      <c r="I11" s="24">
        <v>0</v>
      </c>
      <c r="J11" s="24">
        <v>0</v>
      </c>
      <c r="K11" s="24">
        <v>0</v>
      </c>
      <c r="L11" s="24">
        <f t="shared" si="5"/>
        <v>5384000</v>
      </c>
      <c r="M11" s="24">
        <v>5040900</v>
      </c>
      <c r="N11" s="24">
        <v>0</v>
      </c>
      <c r="O11" s="24">
        <v>343100</v>
      </c>
      <c r="P11" s="24">
        <f t="shared" si="6"/>
        <v>5818000</v>
      </c>
      <c r="Q11" s="24">
        <v>5040900</v>
      </c>
      <c r="R11" s="24">
        <v>0</v>
      </c>
      <c r="S11" s="24">
        <v>777100</v>
      </c>
      <c r="T11" s="24">
        <f t="shared" si="7"/>
        <v>0</v>
      </c>
      <c r="U11" s="24">
        <v>0</v>
      </c>
      <c r="V11" s="24">
        <v>0</v>
      </c>
      <c r="W11" s="24">
        <v>0</v>
      </c>
      <c r="X11" s="23" t="e">
        <f>T11/#REF!*100</f>
        <v>#REF!</v>
      </c>
      <c r="Y11" s="23" t="e">
        <f>U11/#REF!*100</f>
        <v>#REF!</v>
      </c>
      <c r="Z11" s="23" t="e">
        <f>V11/#REF!*100</f>
        <v>#REF!</v>
      </c>
      <c r="AA11" s="23" t="e">
        <f>W11/#REF!*100</f>
        <v>#REF!</v>
      </c>
      <c r="AB11" s="28"/>
      <c r="AC11" s="28"/>
      <c r="AD11" s="28"/>
      <c r="AE11" s="28"/>
      <c r="AF11" s="47"/>
    </row>
    <row r="12" spans="1:32" s="1" customFormat="1" ht="176.25" hidden="1" customHeight="1">
      <c r="A12" s="96" t="s">
        <v>404</v>
      </c>
      <c r="B12" s="92" t="s">
        <v>367</v>
      </c>
      <c r="C12" s="22" t="s">
        <v>3</v>
      </c>
      <c r="D12" s="24">
        <f t="shared" si="4"/>
        <v>13647667</v>
      </c>
      <c r="E12" s="23">
        <v>12282900</v>
      </c>
      <c r="F12" s="23">
        <v>0</v>
      </c>
      <c r="G12" s="23">
        <v>1364767</v>
      </c>
      <c r="H12" s="24">
        <f t="shared" si="3"/>
        <v>0</v>
      </c>
      <c r="I12" s="24">
        <v>0</v>
      </c>
      <c r="J12" s="24">
        <v>0</v>
      </c>
      <c r="K12" s="24">
        <v>0</v>
      </c>
      <c r="L12" s="24">
        <f t="shared" si="5"/>
        <v>6606833</v>
      </c>
      <c r="M12" s="24">
        <v>6141450</v>
      </c>
      <c r="N12" s="24">
        <v>0</v>
      </c>
      <c r="O12" s="24">
        <v>465383</v>
      </c>
      <c r="P12" s="24">
        <f t="shared" si="6"/>
        <v>7040834</v>
      </c>
      <c r="Q12" s="24">
        <v>6141450</v>
      </c>
      <c r="R12" s="24">
        <v>0</v>
      </c>
      <c r="S12" s="24">
        <v>899384</v>
      </c>
      <c r="T12" s="24">
        <f t="shared" si="7"/>
        <v>0</v>
      </c>
      <c r="U12" s="24">
        <v>0</v>
      </c>
      <c r="V12" s="24">
        <v>0</v>
      </c>
      <c r="W12" s="24">
        <v>0</v>
      </c>
      <c r="X12" s="23" t="e">
        <f>T12/#REF!*100</f>
        <v>#REF!</v>
      </c>
      <c r="Y12" s="23" t="e">
        <f>U12/#REF!*100</f>
        <v>#REF!</v>
      </c>
      <c r="Z12" s="23" t="e">
        <f>V12/#REF!*100</f>
        <v>#REF!</v>
      </c>
      <c r="AA12" s="23" t="e">
        <f>W12/#REF!*100</f>
        <v>#REF!</v>
      </c>
      <c r="AB12" s="28"/>
      <c r="AC12" s="28"/>
      <c r="AD12" s="28"/>
      <c r="AE12" s="28"/>
      <c r="AF12" s="47"/>
    </row>
    <row r="13" spans="1:32" s="1" customFormat="1" ht="120.75" hidden="1" customHeight="1">
      <c r="A13" s="96" t="s">
        <v>405</v>
      </c>
      <c r="B13" s="92" t="s">
        <v>368</v>
      </c>
      <c r="C13" s="22" t="s">
        <v>3</v>
      </c>
      <c r="D13" s="24">
        <f t="shared" si="4"/>
        <v>13647489</v>
      </c>
      <c r="E13" s="23">
        <v>12282740</v>
      </c>
      <c r="F13" s="23">
        <v>0</v>
      </c>
      <c r="G13" s="23">
        <v>1364749</v>
      </c>
      <c r="H13" s="24">
        <f t="shared" si="3"/>
        <v>0</v>
      </c>
      <c r="I13" s="24">
        <v>0</v>
      </c>
      <c r="J13" s="24">
        <v>0</v>
      </c>
      <c r="K13" s="24">
        <v>0</v>
      </c>
      <c r="L13" s="24">
        <f t="shared" si="5"/>
        <v>6606044</v>
      </c>
      <c r="M13" s="24">
        <v>6141370</v>
      </c>
      <c r="N13" s="24">
        <v>0</v>
      </c>
      <c r="O13" s="24">
        <v>464674</v>
      </c>
      <c r="P13" s="24">
        <f t="shared" si="6"/>
        <v>7041445</v>
      </c>
      <c r="Q13" s="24">
        <v>6141370</v>
      </c>
      <c r="R13" s="24">
        <v>0</v>
      </c>
      <c r="S13" s="24">
        <v>900075</v>
      </c>
      <c r="T13" s="24">
        <f t="shared" si="7"/>
        <v>0</v>
      </c>
      <c r="U13" s="24">
        <v>0</v>
      </c>
      <c r="V13" s="24">
        <v>0</v>
      </c>
      <c r="W13" s="24">
        <v>0</v>
      </c>
      <c r="X13" s="23" t="e">
        <f>T13/#REF!*100</f>
        <v>#REF!</v>
      </c>
      <c r="Y13" s="23" t="e">
        <f>U13/#REF!*100</f>
        <v>#REF!</v>
      </c>
      <c r="Z13" s="23" t="e">
        <f>V13/#REF!*100</f>
        <v>#REF!</v>
      </c>
      <c r="AA13" s="23" t="e">
        <f>W13/#REF!*100</f>
        <v>#REF!</v>
      </c>
      <c r="AB13" s="28"/>
      <c r="AC13" s="28"/>
      <c r="AD13" s="28"/>
      <c r="AE13" s="28"/>
      <c r="AF13" s="47"/>
    </row>
    <row r="14" spans="1:32" s="1" customFormat="1" ht="135.75" hidden="1" customHeight="1">
      <c r="A14" s="96" t="s">
        <v>406</v>
      </c>
      <c r="B14" s="92" t="s">
        <v>419</v>
      </c>
      <c r="C14" s="22" t="s">
        <v>3</v>
      </c>
      <c r="D14" s="24">
        <f t="shared" si="4"/>
        <v>4587334</v>
      </c>
      <c r="E14" s="23">
        <v>4128600</v>
      </c>
      <c r="F14" s="23">
        <v>0</v>
      </c>
      <c r="G14" s="23">
        <v>458734</v>
      </c>
      <c r="H14" s="24">
        <f t="shared" si="3"/>
        <v>0</v>
      </c>
      <c r="I14" s="24">
        <v>0</v>
      </c>
      <c r="J14" s="24">
        <v>0</v>
      </c>
      <c r="K14" s="24">
        <v>0</v>
      </c>
      <c r="L14" s="24">
        <f t="shared" si="5"/>
        <v>2293667</v>
      </c>
      <c r="M14" s="24">
        <v>2064300</v>
      </c>
      <c r="N14" s="24">
        <v>0</v>
      </c>
      <c r="O14" s="24">
        <v>229367</v>
      </c>
      <c r="P14" s="24">
        <f t="shared" si="6"/>
        <v>2293667</v>
      </c>
      <c r="Q14" s="24">
        <v>2064300</v>
      </c>
      <c r="R14" s="24">
        <v>0</v>
      </c>
      <c r="S14" s="24">
        <v>229367</v>
      </c>
      <c r="T14" s="24">
        <f t="shared" si="7"/>
        <v>0</v>
      </c>
      <c r="U14" s="24">
        <v>0</v>
      </c>
      <c r="V14" s="24">
        <v>0</v>
      </c>
      <c r="W14" s="24">
        <v>0</v>
      </c>
      <c r="X14" s="23" t="e">
        <f>T14/#REF!*100</f>
        <v>#REF!</v>
      </c>
      <c r="Y14" s="23" t="e">
        <f>U14/#REF!*100</f>
        <v>#REF!</v>
      </c>
      <c r="Z14" s="23" t="e">
        <f>V14/#REF!*100</f>
        <v>#REF!</v>
      </c>
      <c r="AA14" s="23" t="e">
        <f>W14/#REF!*100</f>
        <v>#REF!</v>
      </c>
      <c r="AB14" s="28"/>
      <c r="AC14" s="28"/>
      <c r="AD14" s="28"/>
      <c r="AE14" s="28"/>
      <c r="AF14" s="47"/>
    </row>
    <row r="15" spans="1:32" s="1" customFormat="1" ht="110.25" hidden="1" customHeight="1">
      <c r="A15" s="96" t="s">
        <v>407</v>
      </c>
      <c r="B15" s="92" t="s">
        <v>369</v>
      </c>
      <c r="C15" s="22" t="s">
        <v>3</v>
      </c>
      <c r="D15" s="24">
        <f t="shared" si="4"/>
        <v>8434889</v>
      </c>
      <c r="E15" s="23">
        <v>7591400</v>
      </c>
      <c r="F15" s="23">
        <v>0</v>
      </c>
      <c r="G15" s="23">
        <v>843489</v>
      </c>
      <c r="H15" s="24">
        <f t="shared" si="3"/>
        <v>0</v>
      </c>
      <c r="I15" s="24">
        <v>0</v>
      </c>
      <c r="J15" s="24">
        <v>0</v>
      </c>
      <c r="K15" s="24">
        <v>0</v>
      </c>
      <c r="L15" s="24">
        <f t="shared" si="5"/>
        <v>4217444</v>
      </c>
      <c r="M15" s="24">
        <v>3795700</v>
      </c>
      <c r="N15" s="24">
        <v>0</v>
      </c>
      <c r="O15" s="24">
        <v>421744</v>
      </c>
      <c r="P15" s="24">
        <f t="shared" si="6"/>
        <v>4217445</v>
      </c>
      <c r="Q15" s="24">
        <v>3795700</v>
      </c>
      <c r="R15" s="24">
        <v>0</v>
      </c>
      <c r="S15" s="24">
        <v>421745</v>
      </c>
      <c r="T15" s="24">
        <f t="shared" si="7"/>
        <v>0</v>
      </c>
      <c r="U15" s="24">
        <v>0</v>
      </c>
      <c r="V15" s="24">
        <v>0</v>
      </c>
      <c r="W15" s="24">
        <v>0</v>
      </c>
      <c r="X15" s="23" t="e">
        <f>T15/#REF!*100</f>
        <v>#REF!</v>
      </c>
      <c r="Y15" s="23" t="e">
        <f>U15/#REF!*100</f>
        <v>#REF!</v>
      </c>
      <c r="Z15" s="23" t="e">
        <f>V15/#REF!*100</f>
        <v>#REF!</v>
      </c>
      <c r="AA15" s="23" t="e">
        <f>W15/#REF!*100</f>
        <v>#REF!</v>
      </c>
      <c r="AB15" s="28"/>
      <c r="AC15" s="28"/>
      <c r="AD15" s="28"/>
      <c r="AE15" s="28"/>
      <c r="AF15" s="47"/>
    </row>
    <row r="16" spans="1:32" s="1" customFormat="1" ht="94.5" hidden="1" customHeight="1">
      <c r="A16" s="96" t="s">
        <v>408</v>
      </c>
      <c r="B16" s="92" t="s">
        <v>420</v>
      </c>
      <c r="C16" s="22" t="s">
        <v>3</v>
      </c>
      <c r="D16" s="24">
        <f t="shared" si="4"/>
        <v>4361623</v>
      </c>
      <c r="E16" s="23">
        <v>3925460</v>
      </c>
      <c r="F16" s="23">
        <v>0</v>
      </c>
      <c r="G16" s="23">
        <v>436163</v>
      </c>
      <c r="H16" s="24">
        <f t="shared" si="3"/>
        <v>0</v>
      </c>
      <c r="I16" s="24">
        <v>0</v>
      </c>
      <c r="J16" s="24">
        <v>0</v>
      </c>
      <c r="K16" s="24">
        <v>0</v>
      </c>
      <c r="L16" s="24">
        <f t="shared" si="5"/>
        <v>2180811</v>
      </c>
      <c r="M16" s="24">
        <v>1962730</v>
      </c>
      <c r="N16" s="24">
        <v>0</v>
      </c>
      <c r="O16" s="24">
        <v>218081</v>
      </c>
      <c r="P16" s="24">
        <f t="shared" si="6"/>
        <v>2180812</v>
      </c>
      <c r="Q16" s="24">
        <v>1962730</v>
      </c>
      <c r="R16" s="24">
        <v>0</v>
      </c>
      <c r="S16" s="24">
        <v>218082</v>
      </c>
      <c r="T16" s="24">
        <f t="shared" si="7"/>
        <v>0</v>
      </c>
      <c r="U16" s="24">
        <v>0</v>
      </c>
      <c r="V16" s="24">
        <v>0</v>
      </c>
      <c r="W16" s="24">
        <v>0</v>
      </c>
      <c r="X16" s="23" t="e">
        <f>T16/#REF!*100</f>
        <v>#REF!</v>
      </c>
      <c r="Y16" s="23" t="e">
        <f>U16/#REF!*100</f>
        <v>#REF!</v>
      </c>
      <c r="Z16" s="23" t="e">
        <f>V16/#REF!*100</f>
        <v>#REF!</v>
      </c>
      <c r="AA16" s="23" t="e">
        <f>W16/#REF!*100</f>
        <v>#REF!</v>
      </c>
      <c r="AB16" s="28"/>
      <c r="AC16" s="28"/>
      <c r="AD16" s="28"/>
      <c r="AE16" s="28"/>
      <c r="AF16" s="47"/>
    </row>
    <row r="17" spans="1:32" s="1" customFormat="1" ht="75.75" hidden="1" customHeight="1">
      <c r="A17" s="96" t="s">
        <v>389</v>
      </c>
      <c r="B17" s="92" t="s">
        <v>391</v>
      </c>
      <c r="C17" s="22" t="s">
        <v>284</v>
      </c>
      <c r="D17" s="24">
        <f t="shared" si="4"/>
        <v>2691040</v>
      </c>
      <c r="E17" s="23">
        <v>0</v>
      </c>
      <c r="F17" s="23">
        <v>0</v>
      </c>
      <c r="G17" s="23">
        <v>2691040</v>
      </c>
      <c r="H17" s="24">
        <f t="shared" si="3"/>
        <v>0</v>
      </c>
      <c r="I17" s="24">
        <v>0</v>
      </c>
      <c r="J17" s="24">
        <v>0</v>
      </c>
      <c r="K17" s="24">
        <v>0</v>
      </c>
      <c r="L17" s="24">
        <f t="shared" si="5"/>
        <v>0</v>
      </c>
      <c r="M17" s="24">
        <v>0</v>
      </c>
      <c r="N17" s="24">
        <v>0</v>
      </c>
      <c r="O17" s="24"/>
      <c r="P17" s="24">
        <f t="shared" si="6"/>
        <v>0</v>
      </c>
      <c r="Q17" s="24">
        <v>0</v>
      </c>
      <c r="R17" s="24">
        <v>0</v>
      </c>
      <c r="S17" s="24">
        <v>0</v>
      </c>
      <c r="T17" s="24">
        <f t="shared" si="7"/>
        <v>0</v>
      </c>
      <c r="U17" s="24">
        <v>0</v>
      </c>
      <c r="V17" s="24">
        <v>0</v>
      </c>
      <c r="W17" s="24">
        <v>0</v>
      </c>
      <c r="X17" s="23" t="e">
        <f>T17/#REF!*100</f>
        <v>#REF!</v>
      </c>
      <c r="Y17" s="23" t="e">
        <f>U17/#REF!*100</f>
        <v>#REF!</v>
      </c>
      <c r="Z17" s="23" t="e">
        <f>V17/#REF!*100</f>
        <v>#REF!</v>
      </c>
      <c r="AA17" s="23" t="e">
        <f>W17/#REF!*100</f>
        <v>#REF!</v>
      </c>
      <c r="AB17" s="28"/>
      <c r="AC17" s="28"/>
      <c r="AD17" s="28"/>
      <c r="AE17" s="28"/>
      <c r="AF17" s="47"/>
    </row>
    <row r="18" spans="1:32" s="1" customFormat="1" ht="183.75" hidden="1" customHeight="1">
      <c r="A18" s="96" t="s">
        <v>409</v>
      </c>
      <c r="B18" s="92" t="s">
        <v>392</v>
      </c>
      <c r="C18" s="22" t="s">
        <v>3</v>
      </c>
      <c r="D18" s="24">
        <f t="shared" si="4"/>
        <v>1261471</v>
      </c>
      <c r="E18" s="23">
        <v>0</v>
      </c>
      <c r="F18" s="23">
        <v>0</v>
      </c>
      <c r="G18" s="23">
        <v>1261471</v>
      </c>
      <c r="H18" s="24">
        <f t="shared" si="3"/>
        <v>1261471</v>
      </c>
      <c r="I18" s="24">
        <v>0</v>
      </c>
      <c r="J18" s="24">
        <v>0</v>
      </c>
      <c r="K18" s="24">
        <v>1261471</v>
      </c>
      <c r="L18" s="24">
        <f t="shared" si="5"/>
        <v>0</v>
      </c>
      <c r="M18" s="24">
        <v>0</v>
      </c>
      <c r="N18" s="24">
        <v>0</v>
      </c>
      <c r="O18" s="24">
        <v>0</v>
      </c>
      <c r="P18" s="24">
        <f t="shared" si="6"/>
        <v>0</v>
      </c>
      <c r="Q18" s="24">
        <v>0</v>
      </c>
      <c r="R18" s="24">
        <v>0</v>
      </c>
      <c r="S18" s="24">
        <v>0</v>
      </c>
      <c r="T18" s="24">
        <f t="shared" si="7"/>
        <v>0</v>
      </c>
      <c r="U18" s="24">
        <v>0</v>
      </c>
      <c r="V18" s="24">
        <v>0</v>
      </c>
      <c r="W18" s="24">
        <v>0</v>
      </c>
      <c r="X18" s="23" t="e">
        <f>T18/#REF!*100</f>
        <v>#REF!</v>
      </c>
      <c r="Y18" s="23" t="e">
        <f>U18/#REF!*100</f>
        <v>#REF!</v>
      </c>
      <c r="Z18" s="23" t="e">
        <f>V18/#REF!*100</f>
        <v>#REF!</v>
      </c>
      <c r="AA18" s="23" t="e">
        <f>W18/#REF!*100</f>
        <v>#REF!</v>
      </c>
      <c r="AB18" s="28"/>
      <c r="AC18" s="28"/>
      <c r="AD18" s="28"/>
      <c r="AE18" s="28"/>
      <c r="AF18" s="47"/>
    </row>
    <row r="19" spans="1:32" s="1" customFormat="1" ht="174" hidden="1" customHeight="1">
      <c r="A19" s="96" t="s">
        <v>410</v>
      </c>
      <c r="B19" s="92" t="s">
        <v>393</v>
      </c>
      <c r="C19" s="22" t="s">
        <v>3</v>
      </c>
      <c r="D19" s="24">
        <f t="shared" si="4"/>
        <v>951583</v>
      </c>
      <c r="E19" s="23">
        <v>0</v>
      </c>
      <c r="F19" s="23">
        <v>0</v>
      </c>
      <c r="G19" s="23">
        <v>951583</v>
      </c>
      <c r="H19" s="24">
        <f t="shared" si="3"/>
        <v>951583</v>
      </c>
      <c r="I19" s="24">
        <v>0</v>
      </c>
      <c r="J19" s="24">
        <v>0</v>
      </c>
      <c r="K19" s="24">
        <v>951583</v>
      </c>
      <c r="L19" s="24">
        <f t="shared" si="5"/>
        <v>0</v>
      </c>
      <c r="M19" s="24">
        <v>0</v>
      </c>
      <c r="N19" s="24">
        <v>0</v>
      </c>
      <c r="O19" s="24">
        <v>0</v>
      </c>
      <c r="P19" s="24">
        <f t="shared" si="6"/>
        <v>0</v>
      </c>
      <c r="Q19" s="24">
        <v>0</v>
      </c>
      <c r="R19" s="24">
        <v>0</v>
      </c>
      <c r="S19" s="24">
        <v>0</v>
      </c>
      <c r="T19" s="24">
        <f t="shared" si="7"/>
        <v>0</v>
      </c>
      <c r="U19" s="24">
        <v>0</v>
      </c>
      <c r="V19" s="24">
        <v>0</v>
      </c>
      <c r="W19" s="24">
        <v>0</v>
      </c>
      <c r="X19" s="23" t="e">
        <f>T19/#REF!*100</f>
        <v>#REF!</v>
      </c>
      <c r="Y19" s="23" t="e">
        <f>U19/#REF!*100</f>
        <v>#REF!</v>
      </c>
      <c r="Z19" s="23" t="e">
        <f>V19/#REF!*100</f>
        <v>#REF!</v>
      </c>
      <c r="AA19" s="23" t="e">
        <f>W19/#REF!*100</f>
        <v>#REF!</v>
      </c>
      <c r="AB19" s="28"/>
      <c r="AC19" s="28"/>
      <c r="AD19" s="28"/>
      <c r="AE19" s="28"/>
      <c r="AF19" s="47"/>
    </row>
    <row r="20" spans="1:32" s="1" customFormat="1" ht="117.75" hidden="1" customHeight="1">
      <c r="A20" s="96" t="s">
        <v>411</v>
      </c>
      <c r="B20" s="92" t="s">
        <v>394</v>
      </c>
      <c r="C20" s="22" t="s">
        <v>3</v>
      </c>
      <c r="D20" s="24">
        <f t="shared" si="4"/>
        <v>998383</v>
      </c>
      <c r="E20" s="23">
        <v>0</v>
      </c>
      <c r="F20" s="23">
        <v>0</v>
      </c>
      <c r="G20" s="23">
        <v>998383</v>
      </c>
      <c r="H20" s="24">
        <f t="shared" si="3"/>
        <v>998383</v>
      </c>
      <c r="I20" s="24">
        <v>0</v>
      </c>
      <c r="J20" s="24">
        <v>0</v>
      </c>
      <c r="K20" s="24">
        <v>998383</v>
      </c>
      <c r="L20" s="24">
        <f t="shared" si="5"/>
        <v>0</v>
      </c>
      <c r="M20" s="24">
        <v>0</v>
      </c>
      <c r="N20" s="24">
        <v>0</v>
      </c>
      <c r="O20" s="24">
        <v>0</v>
      </c>
      <c r="P20" s="24">
        <f t="shared" si="6"/>
        <v>0</v>
      </c>
      <c r="Q20" s="24">
        <v>0</v>
      </c>
      <c r="R20" s="24">
        <v>0</v>
      </c>
      <c r="S20" s="24">
        <v>0</v>
      </c>
      <c r="T20" s="24">
        <f t="shared" si="7"/>
        <v>0</v>
      </c>
      <c r="U20" s="24">
        <v>0</v>
      </c>
      <c r="V20" s="24">
        <v>0</v>
      </c>
      <c r="W20" s="24">
        <v>0</v>
      </c>
      <c r="X20" s="23" t="e">
        <f>T20/#REF!*100</f>
        <v>#REF!</v>
      </c>
      <c r="Y20" s="23" t="e">
        <f>U20/#REF!*100</f>
        <v>#REF!</v>
      </c>
      <c r="Z20" s="23" t="e">
        <f>V20/#REF!*100</f>
        <v>#REF!</v>
      </c>
      <c r="AA20" s="23" t="e">
        <f>W20/#REF!*100</f>
        <v>#REF!</v>
      </c>
      <c r="AB20" s="28"/>
      <c r="AC20" s="28"/>
      <c r="AD20" s="28"/>
      <c r="AE20" s="28"/>
      <c r="AF20" s="47"/>
    </row>
    <row r="21" spans="1:32" s="1" customFormat="1" ht="157.5" hidden="1" customHeight="1">
      <c r="A21" s="96" t="s">
        <v>412</v>
      </c>
      <c r="B21" s="92" t="s">
        <v>395</v>
      </c>
      <c r="C21" s="22" t="s">
        <v>3</v>
      </c>
      <c r="D21" s="24">
        <f t="shared" si="4"/>
        <v>876297</v>
      </c>
      <c r="E21" s="23">
        <v>0</v>
      </c>
      <c r="F21" s="23">
        <v>0</v>
      </c>
      <c r="G21" s="23">
        <v>876297</v>
      </c>
      <c r="H21" s="24">
        <f t="shared" si="3"/>
        <v>876297</v>
      </c>
      <c r="I21" s="24">
        <v>0</v>
      </c>
      <c r="J21" s="24">
        <v>0</v>
      </c>
      <c r="K21" s="24">
        <v>876297</v>
      </c>
      <c r="L21" s="24">
        <f t="shared" si="5"/>
        <v>0</v>
      </c>
      <c r="M21" s="24">
        <v>0</v>
      </c>
      <c r="N21" s="24">
        <v>0</v>
      </c>
      <c r="O21" s="24">
        <v>0</v>
      </c>
      <c r="P21" s="24">
        <f t="shared" si="6"/>
        <v>0</v>
      </c>
      <c r="Q21" s="24">
        <v>0</v>
      </c>
      <c r="R21" s="24">
        <v>0</v>
      </c>
      <c r="S21" s="24">
        <v>0</v>
      </c>
      <c r="T21" s="24">
        <f t="shared" si="7"/>
        <v>0</v>
      </c>
      <c r="U21" s="24">
        <v>0</v>
      </c>
      <c r="V21" s="24">
        <v>0</v>
      </c>
      <c r="W21" s="24">
        <v>0</v>
      </c>
      <c r="X21" s="23" t="e">
        <f>T21/#REF!*100</f>
        <v>#REF!</v>
      </c>
      <c r="Y21" s="23" t="e">
        <f>U21/#REF!*100</f>
        <v>#REF!</v>
      </c>
      <c r="Z21" s="23" t="e">
        <f>V21/#REF!*100</f>
        <v>#REF!</v>
      </c>
      <c r="AA21" s="23" t="e">
        <f>W21/#REF!*100</f>
        <v>#REF!</v>
      </c>
      <c r="AB21" s="28"/>
      <c r="AC21" s="28"/>
      <c r="AD21" s="28"/>
      <c r="AE21" s="28"/>
      <c r="AF21" s="47"/>
    </row>
    <row r="22" spans="1:32" s="1" customFormat="1" ht="174.75" hidden="1" customHeight="1">
      <c r="A22" s="96" t="s">
        <v>413</v>
      </c>
      <c r="B22" s="92" t="s">
        <v>396</v>
      </c>
      <c r="C22" s="22" t="s">
        <v>3</v>
      </c>
      <c r="D22" s="24">
        <f t="shared" si="4"/>
        <v>700653</v>
      </c>
      <c r="E22" s="23">
        <v>0</v>
      </c>
      <c r="F22" s="23">
        <v>0</v>
      </c>
      <c r="G22" s="23">
        <v>700653</v>
      </c>
      <c r="H22" s="24">
        <f t="shared" si="3"/>
        <v>700653</v>
      </c>
      <c r="I22" s="24">
        <v>0</v>
      </c>
      <c r="J22" s="24">
        <v>0</v>
      </c>
      <c r="K22" s="24">
        <v>700653</v>
      </c>
      <c r="L22" s="24">
        <f t="shared" si="5"/>
        <v>0</v>
      </c>
      <c r="M22" s="24">
        <v>0</v>
      </c>
      <c r="N22" s="24">
        <v>0</v>
      </c>
      <c r="O22" s="24">
        <v>0</v>
      </c>
      <c r="P22" s="24">
        <f t="shared" si="6"/>
        <v>0</v>
      </c>
      <c r="Q22" s="24">
        <v>0</v>
      </c>
      <c r="R22" s="24">
        <v>0</v>
      </c>
      <c r="S22" s="24">
        <v>0</v>
      </c>
      <c r="T22" s="24">
        <f t="shared" si="7"/>
        <v>0</v>
      </c>
      <c r="U22" s="24">
        <v>0</v>
      </c>
      <c r="V22" s="24">
        <v>0</v>
      </c>
      <c r="W22" s="24">
        <v>0</v>
      </c>
      <c r="X22" s="23" t="e">
        <f>T22/#REF!*100</f>
        <v>#REF!</v>
      </c>
      <c r="Y22" s="23" t="e">
        <f>U22/#REF!*100</f>
        <v>#REF!</v>
      </c>
      <c r="Z22" s="23" t="e">
        <f>V22/#REF!*100</f>
        <v>#REF!</v>
      </c>
      <c r="AA22" s="23" t="e">
        <f>W22/#REF!*100</f>
        <v>#REF!</v>
      </c>
      <c r="AB22" s="28"/>
      <c r="AC22" s="28"/>
      <c r="AD22" s="28"/>
      <c r="AE22" s="28"/>
      <c r="AF22" s="47"/>
    </row>
    <row r="23" spans="1:32" s="1" customFormat="1" ht="153" hidden="1" customHeight="1">
      <c r="A23" s="96" t="s">
        <v>414</v>
      </c>
      <c r="B23" s="92" t="s">
        <v>397</v>
      </c>
      <c r="C23" s="22" t="s">
        <v>284</v>
      </c>
      <c r="D23" s="24">
        <f t="shared" si="4"/>
        <v>581300</v>
      </c>
      <c r="E23" s="23">
        <v>0</v>
      </c>
      <c r="F23" s="23">
        <v>0</v>
      </c>
      <c r="G23" s="23">
        <v>581300</v>
      </c>
      <c r="H23" s="24">
        <f t="shared" si="3"/>
        <v>581300</v>
      </c>
      <c r="I23" s="24">
        <v>0</v>
      </c>
      <c r="J23" s="24">
        <v>0</v>
      </c>
      <c r="K23" s="24">
        <v>581300</v>
      </c>
      <c r="L23" s="24">
        <f t="shared" si="5"/>
        <v>0</v>
      </c>
      <c r="M23" s="24">
        <v>0</v>
      </c>
      <c r="N23" s="24">
        <v>0</v>
      </c>
      <c r="O23" s="24">
        <v>0</v>
      </c>
      <c r="P23" s="24">
        <f t="shared" si="6"/>
        <v>0</v>
      </c>
      <c r="Q23" s="24">
        <v>0</v>
      </c>
      <c r="R23" s="24">
        <v>0</v>
      </c>
      <c r="S23" s="24">
        <v>0</v>
      </c>
      <c r="T23" s="24">
        <f t="shared" si="7"/>
        <v>0</v>
      </c>
      <c r="U23" s="24">
        <v>0</v>
      </c>
      <c r="V23" s="24">
        <v>0</v>
      </c>
      <c r="W23" s="24">
        <v>0</v>
      </c>
      <c r="X23" s="23" t="e">
        <f>T23/#REF!*100</f>
        <v>#REF!</v>
      </c>
      <c r="Y23" s="23" t="e">
        <f>U23/#REF!*100</f>
        <v>#REF!</v>
      </c>
      <c r="Z23" s="23" t="e">
        <f>V23/#REF!*100</f>
        <v>#REF!</v>
      </c>
      <c r="AA23" s="23" t="e">
        <f>W23/#REF!*100</f>
        <v>#REF!</v>
      </c>
      <c r="AB23" s="28"/>
      <c r="AC23" s="28"/>
      <c r="AD23" s="28"/>
      <c r="AE23" s="28"/>
      <c r="AF23" s="47"/>
    </row>
    <row r="24" spans="1:32" s="1" customFormat="1" ht="75.75" hidden="1" customHeight="1">
      <c r="A24" s="96" t="s">
        <v>415</v>
      </c>
      <c r="B24" s="93" t="s">
        <v>398</v>
      </c>
      <c r="C24" s="22" t="s">
        <v>284</v>
      </c>
      <c r="D24" s="24">
        <f t="shared" si="4"/>
        <v>665392</v>
      </c>
      <c r="E24" s="23">
        <v>0</v>
      </c>
      <c r="F24" s="23">
        <v>0</v>
      </c>
      <c r="G24" s="23">
        <v>665392</v>
      </c>
      <c r="H24" s="24">
        <f t="shared" si="3"/>
        <v>0</v>
      </c>
      <c r="I24" s="24">
        <v>0</v>
      </c>
      <c r="J24" s="24">
        <v>0</v>
      </c>
      <c r="K24" s="24">
        <v>0</v>
      </c>
      <c r="L24" s="24">
        <f t="shared" si="5"/>
        <v>0</v>
      </c>
      <c r="M24" s="24">
        <v>0</v>
      </c>
      <c r="N24" s="24">
        <v>0</v>
      </c>
      <c r="O24" s="24">
        <v>0</v>
      </c>
      <c r="P24" s="24">
        <f t="shared" si="6"/>
        <v>0</v>
      </c>
      <c r="Q24" s="24">
        <v>0</v>
      </c>
      <c r="R24" s="24">
        <v>0</v>
      </c>
      <c r="S24" s="24">
        <v>0</v>
      </c>
      <c r="T24" s="24">
        <f t="shared" ref="T24:T28" si="8">U24+W24</f>
        <v>0</v>
      </c>
      <c r="U24" s="24">
        <v>0</v>
      </c>
      <c r="V24" s="24">
        <v>0</v>
      </c>
      <c r="W24" s="24">
        <v>0</v>
      </c>
      <c r="X24" s="23" t="e">
        <f>T24/#REF!*100</f>
        <v>#REF!</v>
      </c>
      <c r="Y24" s="23" t="e">
        <f>U24/#REF!*100</f>
        <v>#REF!</v>
      </c>
      <c r="Z24" s="23" t="e">
        <f>V24/#REF!*100</f>
        <v>#REF!</v>
      </c>
      <c r="AA24" s="23" t="e">
        <f>W24/#REF!*100</f>
        <v>#REF!</v>
      </c>
      <c r="AB24" s="24"/>
      <c r="AC24" s="24"/>
      <c r="AD24" s="28"/>
      <c r="AE24" s="24"/>
      <c r="AF24" s="31"/>
    </row>
    <row r="25" spans="1:32" s="1" customFormat="1" ht="116.25" hidden="1" customHeight="1">
      <c r="A25" s="96" t="s">
        <v>416</v>
      </c>
      <c r="B25" s="93" t="s">
        <v>421</v>
      </c>
      <c r="C25" s="22" t="s">
        <v>284</v>
      </c>
      <c r="D25" s="24">
        <f t="shared" si="4"/>
        <v>636400</v>
      </c>
      <c r="E25" s="23">
        <v>636400</v>
      </c>
      <c r="F25" s="23">
        <v>0</v>
      </c>
      <c r="G25" s="23">
        <v>0</v>
      </c>
      <c r="H25" s="24">
        <f t="shared" si="3"/>
        <v>159600</v>
      </c>
      <c r="I25" s="24">
        <v>159600</v>
      </c>
      <c r="J25" s="24">
        <v>0</v>
      </c>
      <c r="K25" s="24">
        <v>0</v>
      </c>
      <c r="L25" s="24">
        <f t="shared" si="5"/>
        <v>159600</v>
      </c>
      <c r="M25" s="24">
        <v>159600</v>
      </c>
      <c r="N25" s="24">
        <v>0</v>
      </c>
      <c r="O25" s="24">
        <v>0</v>
      </c>
      <c r="P25" s="24">
        <f t="shared" si="6"/>
        <v>210800</v>
      </c>
      <c r="Q25" s="24">
        <v>210800</v>
      </c>
      <c r="R25" s="24">
        <v>0</v>
      </c>
      <c r="S25" s="24">
        <v>0</v>
      </c>
      <c r="T25" s="24">
        <f t="shared" si="8"/>
        <v>83450.62</v>
      </c>
      <c r="U25" s="24">
        <v>83450.62</v>
      </c>
      <c r="V25" s="24">
        <v>0</v>
      </c>
      <c r="W25" s="24">
        <v>0</v>
      </c>
      <c r="X25" s="23" t="e">
        <f>T25/#REF!*100</f>
        <v>#REF!</v>
      </c>
      <c r="Y25" s="23" t="e">
        <f>U25/#REF!*100</f>
        <v>#REF!</v>
      </c>
      <c r="Z25" s="23" t="e">
        <f>V25/#REF!*100</f>
        <v>#REF!</v>
      </c>
      <c r="AA25" s="23" t="e">
        <f>W25/#REF!*100</f>
        <v>#REF!</v>
      </c>
      <c r="AB25" s="24"/>
      <c r="AC25" s="24"/>
      <c r="AD25" s="28"/>
      <c r="AE25" s="24"/>
      <c r="AF25" s="31"/>
    </row>
    <row r="26" spans="1:32" s="1" customFormat="1" ht="75" hidden="1" customHeight="1">
      <c r="A26" s="96" t="s">
        <v>417</v>
      </c>
      <c r="B26" s="93" t="s">
        <v>399</v>
      </c>
      <c r="C26" s="22" t="s">
        <v>284</v>
      </c>
      <c r="D26" s="24">
        <f t="shared" si="4"/>
        <v>5996300</v>
      </c>
      <c r="E26" s="23">
        <v>0</v>
      </c>
      <c r="F26" s="23">
        <v>0</v>
      </c>
      <c r="G26" s="23">
        <v>5996300</v>
      </c>
      <c r="H26" s="24">
        <f t="shared" si="3"/>
        <v>1998766</v>
      </c>
      <c r="I26" s="24">
        <v>0</v>
      </c>
      <c r="J26" s="24">
        <v>0</v>
      </c>
      <c r="K26" s="24">
        <v>1998766</v>
      </c>
      <c r="L26" s="24">
        <f t="shared" si="5"/>
        <v>2685991</v>
      </c>
      <c r="M26" s="24">
        <v>0</v>
      </c>
      <c r="N26" s="24">
        <v>0</v>
      </c>
      <c r="O26" s="24">
        <v>2685991</v>
      </c>
      <c r="P26" s="24">
        <f t="shared" si="6"/>
        <v>1311543</v>
      </c>
      <c r="Q26" s="24">
        <v>0</v>
      </c>
      <c r="R26" s="24">
        <v>0</v>
      </c>
      <c r="S26" s="24">
        <v>1311543</v>
      </c>
      <c r="T26" s="24">
        <f t="shared" si="8"/>
        <v>0</v>
      </c>
      <c r="U26" s="24">
        <v>0</v>
      </c>
      <c r="V26" s="24">
        <v>0</v>
      </c>
      <c r="W26" s="24">
        <v>0</v>
      </c>
      <c r="X26" s="23" t="e">
        <f>T26/#REF!*100</f>
        <v>#REF!</v>
      </c>
      <c r="Y26" s="23" t="e">
        <f>U26/#REF!*100</f>
        <v>#REF!</v>
      </c>
      <c r="Z26" s="23" t="e">
        <f>V26/#REF!*100</f>
        <v>#REF!</v>
      </c>
      <c r="AA26" s="23" t="e">
        <f>W26/#REF!*100</f>
        <v>#REF!</v>
      </c>
      <c r="AB26" s="24"/>
      <c r="AC26" s="24"/>
      <c r="AD26" s="28"/>
      <c r="AE26" s="24"/>
      <c r="AF26" s="31"/>
    </row>
    <row r="27" spans="1:32" s="1" customFormat="1" ht="136.5" hidden="1" customHeight="1">
      <c r="A27" s="96" t="s">
        <v>418</v>
      </c>
      <c r="B27" s="92" t="s">
        <v>400</v>
      </c>
      <c r="C27" s="22" t="s">
        <v>3</v>
      </c>
      <c r="D27" s="24">
        <f t="shared" si="4"/>
        <v>65595100</v>
      </c>
      <c r="E27" s="23">
        <v>49196300</v>
      </c>
      <c r="F27" s="23">
        <v>0</v>
      </c>
      <c r="G27" s="23">
        <v>16398800</v>
      </c>
      <c r="H27" s="24">
        <f t="shared" si="3"/>
        <v>65595100</v>
      </c>
      <c r="I27" s="24">
        <v>49196300</v>
      </c>
      <c r="J27" s="24">
        <v>0</v>
      </c>
      <c r="K27" s="24">
        <v>16398800</v>
      </c>
      <c r="L27" s="24">
        <f t="shared" si="5"/>
        <v>0</v>
      </c>
      <c r="M27" s="24">
        <v>0</v>
      </c>
      <c r="N27" s="24">
        <v>0</v>
      </c>
      <c r="O27" s="24">
        <v>0</v>
      </c>
      <c r="P27" s="24">
        <f t="shared" si="6"/>
        <v>0</v>
      </c>
      <c r="Q27" s="24">
        <v>0</v>
      </c>
      <c r="R27" s="24">
        <v>0</v>
      </c>
      <c r="S27" s="24">
        <v>0</v>
      </c>
      <c r="T27" s="24">
        <f t="shared" si="8"/>
        <v>0</v>
      </c>
      <c r="U27" s="24">
        <v>0</v>
      </c>
      <c r="V27" s="24">
        <v>0</v>
      </c>
      <c r="W27" s="24">
        <v>0</v>
      </c>
      <c r="X27" s="23" t="e">
        <f>T27/#REF!*100</f>
        <v>#REF!</v>
      </c>
      <c r="Y27" s="23" t="e">
        <f>U27/#REF!*100</f>
        <v>#REF!</v>
      </c>
      <c r="Z27" s="23" t="e">
        <f>V27/#REF!*100</f>
        <v>#REF!</v>
      </c>
      <c r="AA27" s="23" t="e">
        <f>W27/#REF!*100</f>
        <v>#REF!</v>
      </c>
      <c r="AB27" s="24"/>
      <c r="AC27" s="24"/>
      <c r="AD27" s="28"/>
      <c r="AE27" s="24"/>
      <c r="AF27" s="31"/>
    </row>
    <row r="28" spans="1:32" s="1" customFormat="1" ht="39.75" hidden="1" customHeight="1">
      <c r="A28" s="96" t="s">
        <v>422</v>
      </c>
      <c r="B28" s="92" t="s">
        <v>246</v>
      </c>
      <c r="C28" s="22" t="s">
        <v>284</v>
      </c>
      <c r="D28" s="24">
        <f t="shared" si="4"/>
        <v>2693981</v>
      </c>
      <c r="E28" s="23">
        <v>0</v>
      </c>
      <c r="F28" s="23">
        <v>0</v>
      </c>
      <c r="G28" s="23">
        <v>2693981</v>
      </c>
      <c r="H28" s="24">
        <f t="shared" si="3"/>
        <v>0</v>
      </c>
      <c r="I28" s="24">
        <v>0</v>
      </c>
      <c r="J28" s="24">
        <v>0</v>
      </c>
      <c r="K28" s="24">
        <v>0</v>
      </c>
      <c r="L28" s="24">
        <f t="shared" si="5"/>
        <v>0</v>
      </c>
      <c r="M28" s="24">
        <v>0</v>
      </c>
      <c r="N28" s="24">
        <v>0</v>
      </c>
      <c r="O28" s="24">
        <v>0</v>
      </c>
      <c r="P28" s="24">
        <f t="shared" si="6"/>
        <v>0</v>
      </c>
      <c r="Q28" s="24">
        <v>0</v>
      </c>
      <c r="R28" s="24">
        <v>0</v>
      </c>
      <c r="S28" s="24">
        <v>0</v>
      </c>
      <c r="T28" s="24">
        <f t="shared" si="8"/>
        <v>66000</v>
      </c>
      <c r="U28" s="24">
        <v>0</v>
      </c>
      <c r="V28" s="24">
        <v>0</v>
      </c>
      <c r="W28" s="24">
        <v>66000</v>
      </c>
      <c r="X28" s="23" t="e">
        <f>T28/#REF!*100</f>
        <v>#REF!</v>
      </c>
      <c r="Y28" s="23" t="e">
        <f>U28/#REF!*100</f>
        <v>#REF!</v>
      </c>
      <c r="Z28" s="23" t="e">
        <f>V28/#REF!*100</f>
        <v>#REF!</v>
      </c>
      <c r="AA28" s="23" t="e">
        <f>W28/#REF!*100</f>
        <v>#REF!</v>
      </c>
      <c r="AB28" s="24"/>
      <c r="AC28" s="24"/>
      <c r="AD28" s="28"/>
      <c r="AE28" s="24"/>
      <c r="AF28" s="31"/>
    </row>
    <row r="29" spans="1:32" s="30" customFormat="1" ht="63.75" hidden="1" customHeight="1">
      <c r="A29" s="32" t="s">
        <v>14</v>
      </c>
      <c r="B29" s="81" t="s">
        <v>53</v>
      </c>
      <c r="C29" s="34"/>
      <c r="D29" s="28" t="e">
        <f>SUM(D30:D33)</f>
        <v>#REF!</v>
      </c>
      <c r="E29" s="28" t="e">
        <f t="shared" ref="E29:W29" si="9">SUM(E30:E33)</f>
        <v>#REF!</v>
      </c>
      <c r="F29" s="28" t="e">
        <f t="shared" si="9"/>
        <v>#REF!</v>
      </c>
      <c r="G29" s="28" t="e">
        <f t="shared" si="9"/>
        <v>#REF!</v>
      </c>
      <c r="H29" s="28">
        <f t="shared" si="9"/>
        <v>7860558</v>
      </c>
      <c r="I29" s="28">
        <f t="shared" si="9"/>
        <v>0</v>
      </c>
      <c r="J29" s="28">
        <f t="shared" si="9"/>
        <v>0</v>
      </c>
      <c r="K29" s="28">
        <f t="shared" si="9"/>
        <v>7860558</v>
      </c>
      <c r="L29" s="28">
        <f t="shared" si="9"/>
        <v>7672108</v>
      </c>
      <c r="M29" s="28">
        <f t="shared" si="9"/>
        <v>0</v>
      </c>
      <c r="N29" s="28">
        <f t="shared" si="9"/>
        <v>0</v>
      </c>
      <c r="O29" s="28">
        <f t="shared" si="9"/>
        <v>7672108</v>
      </c>
      <c r="P29" s="28">
        <f t="shared" si="9"/>
        <v>8974509</v>
      </c>
      <c r="Q29" s="28">
        <f t="shared" si="9"/>
        <v>0</v>
      </c>
      <c r="R29" s="28">
        <f t="shared" si="9"/>
        <v>0</v>
      </c>
      <c r="S29" s="28">
        <f t="shared" si="9"/>
        <v>8974509</v>
      </c>
      <c r="T29" s="28">
        <f t="shared" si="9"/>
        <v>1518931.4300000002</v>
      </c>
      <c r="U29" s="28">
        <f t="shared" si="9"/>
        <v>0</v>
      </c>
      <c r="V29" s="28">
        <f t="shared" si="9"/>
        <v>0</v>
      </c>
      <c r="W29" s="28">
        <f t="shared" si="9"/>
        <v>1518931.4300000002</v>
      </c>
      <c r="X29" s="33" t="e">
        <f>T29/#REF!*100</f>
        <v>#REF!</v>
      </c>
      <c r="Y29" s="33" t="e">
        <f>U29/#REF!*100</f>
        <v>#REF!</v>
      </c>
      <c r="Z29" s="33" t="e">
        <f>V29/#REF!*100</f>
        <v>#REF!</v>
      </c>
      <c r="AA29" s="33" t="e">
        <f>W29/#REF!*100</f>
        <v>#REF!</v>
      </c>
      <c r="AB29" s="28" t="e">
        <f t="shared" ref="AB29:AB40" si="10">T29/D29*100</f>
        <v>#REF!</v>
      </c>
      <c r="AC29" s="28"/>
      <c r="AD29" s="28"/>
      <c r="AE29" s="28" t="e">
        <f t="shared" ref="AE29:AE40" si="11">W29/G29*100</f>
        <v>#REF!</v>
      </c>
      <c r="AF29" s="29"/>
    </row>
    <row r="30" spans="1:32" s="1" customFormat="1" ht="97.5" hidden="1" customHeight="1">
      <c r="A30" s="96" t="s">
        <v>40</v>
      </c>
      <c r="B30" s="106" t="s">
        <v>164</v>
      </c>
      <c r="C30" s="22" t="s">
        <v>3</v>
      </c>
      <c r="D30" s="24" t="e">
        <f>SUM(E30:G30)</f>
        <v>#REF!</v>
      </c>
      <c r="E30" s="23" t="e">
        <f>#REF!+I30+M30+Q30</f>
        <v>#REF!</v>
      </c>
      <c r="F30" s="23" t="e">
        <f>#REF!+J30+N30+R30</f>
        <v>#REF!</v>
      </c>
      <c r="G30" s="23">
        <v>20331193</v>
      </c>
      <c r="H30" s="24">
        <f t="shared" si="3"/>
        <v>2969133</v>
      </c>
      <c r="I30" s="24">
        <v>0</v>
      </c>
      <c r="J30" s="24">
        <v>0</v>
      </c>
      <c r="K30" s="24">
        <v>2969133</v>
      </c>
      <c r="L30" s="24">
        <f t="shared" si="5"/>
        <v>4489983</v>
      </c>
      <c r="M30" s="24">
        <v>0</v>
      </c>
      <c r="N30" s="24">
        <v>0</v>
      </c>
      <c r="O30" s="24">
        <v>4489983</v>
      </c>
      <c r="P30" s="24">
        <f t="shared" si="6"/>
        <v>4313184</v>
      </c>
      <c r="Q30" s="24">
        <v>0</v>
      </c>
      <c r="R30" s="24">
        <v>0</v>
      </c>
      <c r="S30" s="24">
        <v>4313184</v>
      </c>
      <c r="T30" s="24">
        <f>U30+W30</f>
        <v>0</v>
      </c>
      <c r="U30" s="24">
        <v>0</v>
      </c>
      <c r="V30" s="24">
        <v>0</v>
      </c>
      <c r="W30" s="24">
        <v>0</v>
      </c>
      <c r="X30" s="23" t="e">
        <f>T30/#REF!*100</f>
        <v>#REF!</v>
      </c>
      <c r="Y30" s="23" t="e">
        <f>U30/#REF!*100</f>
        <v>#REF!</v>
      </c>
      <c r="Z30" s="23" t="e">
        <f>V30/#REF!*100</f>
        <v>#REF!</v>
      </c>
      <c r="AA30" s="23" t="e">
        <f>W30/#REF!*100</f>
        <v>#REF!</v>
      </c>
      <c r="AB30" s="24" t="e">
        <f t="shared" si="10"/>
        <v>#REF!</v>
      </c>
      <c r="AC30" s="24"/>
      <c r="AD30" s="28"/>
      <c r="AE30" s="24">
        <f t="shared" si="11"/>
        <v>0</v>
      </c>
      <c r="AF30" s="83" t="s">
        <v>341</v>
      </c>
    </row>
    <row r="31" spans="1:32" s="1" customFormat="1" ht="33.75" hidden="1" customHeight="1">
      <c r="A31" s="159" t="s">
        <v>41</v>
      </c>
      <c r="B31" s="161" t="s">
        <v>153</v>
      </c>
      <c r="C31" s="22" t="s">
        <v>3</v>
      </c>
      <c r="D31" s="24" t="e">
        <f t="shared" ref="D31:D33" si="12">SUM(E31:G31)</f>
        <v>#REF!</v>
      </c>
      <c r="E31" s="23" t="e">
        <f>#REF!+I31+M31+Q31</f>
        <v>#REF!</v>
      </c>
      <c r="F31" s="23" t="e">
        <f>#REF!+J31+N31+R31</f>
        <v>#REF!</v>
      </c>
      <c r="G31" s="23" t="e">
        <f>#REF!+K31+O31+S31</f>
        <v>#REF!</v>
      </c>
      <c r="H31" s="24">
        <f t="shared" si="3"/>
        <v>4459425</v>
      </c>
      <c r="I31" s="24">
        <v>0</v>
      </c>
      <c r="J31" s="24">
        <v>0</v>
      </c>
      <c r="K31" s="24">
        <v>4459425</v>
      </c>
      <c r="L31" s="24">
        <f t="shared" si="5"/>
        <v>2200625</v>
      </c>
      <c r="M31" s="24">
        <v>0</v>
      </c>
      <c r="N31" s="24">
        <v>0</v>
      </c>
      <c r="O31" s="24">
        <v>2200625</v>
      </c>
      <c r="P31" s="24">
        <f t="shared" si="6"/>
        <v>1187625</v>
      </c>
      <c r="Q31" s="24">
        <v>0</v>
      </c>
      <c r="R31" s="24">
        <v>0</v>
      </c>
      <c r="S31" s="24">
        <v>1187625</v>
      </c>
      <c r="T31" s="24">
        <f t="shared" ref="T31:T33" si="13">U31+W31</f>
        <v>1230931.57</v>
      </c>
      <c r="U31" s="24">
        <v>0</v>
      </c>
      <c r="V31" s="24">
        <v>0</v>
      </c>
      <c r="W31" s="24">
        <v>1230931.57</v>
      </c>
      <c r="X31" s="23" t="e">
        <f>T31/#REF!*100</f>
        <v>#REF!</v>
      </c>
      <c r="Y31" s="23" t="e">
        <f>U31/#REF!*100</f>
        <v>#REF!</v>
      </c>
      <c r="Z31" s="23" t="e">
        <f>V31/#REF!*100</f>
        <v>#REF!</v>
      </c>
      <c r="AA31" s="23" t="e">
        <f>W31/#REF!*100</f>
        <v>#REF!</v>
      </c>
      <c r="AB31" s="24" t="e">
        <f t="shared" si="10"/>
        <v>#REF!</v>
      </c>
      <c r="AC31" s="24"/>
      <c r="AD31" s="28"/>
      <c r="AE31" s="24" t="e">
        <f t="shared" si="11"/>
        <v>#REF!</v>
      </c>
      <c r="AF31" s="83"/>
    </row>
    <row r="32" spans="1:32" s="1" customFormat="1" ht="24.75" hidden="1" customHeight="1">
      <c r="A32" s="160"/>
      <c r="B32" s="162"/>
      <c r="C32" s="22" t="s">
        <v>283</v>
      </c>
      <c r="D32" s="24" t="e">
        <f t="shared" si="12"/>
        <v>#REF!</v>
      </c>
      <c r="E32" s="23" t="e">
        <f>#REF!+I32+M32+Q32</f>
        <v>#REF!</v>
      </c>
      <c r="F32" s="23" t="e">
        <f>#REF!+J32+N32+R32</f>
        <v>#REF!</v>
      </c>
      <c r="G32" s="23" t="e">
        <f>#REF!+K32+O32+S32</f>
        <v>#REF!</v>
      </c>
      <c r="H32" s="24">
        <f t="shared" si="3"/>
        <v>432000</v>
      </c>
      <c r="I32" s="24">
        <v>0</v>
      </c>
      <c r="J32" s="24">
        <v>0</v>
      </c>
      <c r="K32" s="24">
        <v>432000</v>
      </c>
      <c r="L32" s="24">
        <f t="shared" si="5"/>
        <v>432000</v>
      </c>
      <c r="M32" s="24">
        <v>0</v>
      </c>
      <c r="N32" s="24">
        <v>0</v>
      </c>
      <c r="O32" s="24">
        <v>432000</v>
      </c>
      <c r="P32" s="24">
        <f t="shared" si="6"/>
        <v>573700</v>
      </c>
      <c r="Q32" s="24">
        <v>0</v>
      </c>
      <c r="R32" s="24">
        <v>0</v>
      </c>
      <c r="S32" s="24">
        <v>573700</v>
      </c>
      <c r="T32" s="24">
        <f t="shared" si="13"/>
        <v>287999.86</v>
      </c>
      <c r="U32" s="24">
        <v>0</v>
      </c>
      <c r="V32" s="24">
        <v>0</v>
      </c>
      <c r="W32" s="24">
        <v>287999.86</v>
      </c>
      <c r="X32" s="23" t="e">
        <f>T32/#REF!*100</f>
        <v>#REF!</v>
      </c>
      <c r="Y32" s="23" t="e">
        <f>U32/#REF!*100</f>
        <v>#REF!</v>
      </c>
      <c r="Z32" s="23" t="e">
        <f>V32/#REF!*100</f>
        <v>#REF!</v>
      </c>
      <c r="AA32" s="23" t="e">
        <f>W32/#REF!*100</f>
        <v>#REF!</v>
      </c>
      <c r="AB32" s="24" t="e">
        <f t="shared" si="10"/>
        <v>#REF!</v>
      </c>
      <c r="AC32" s="24"/>
      <c r="AD32" s="28"/>
      <c r="AE32" s="24" t="e">
        <f t="shared" si="11"/>
        <v>#REF!</v>
      </c>
      <c r="AF32" s="83"/>
    </row>
    <row r="33" spans="1:32" s="1" customFormat="1" ht="57.75" hidden="1" customHeight="1">
      <c r="A33" s="99" t="s">
        <v>166</v>
      </c>
      <c r="B33" s="105" t="s">
        <v>167</v>
      </c>
      <c r="C33" s="22" t="s">
        <v>3</v>
      </c>
      <c r="D33" s="24" t="e">
        <f t="shared" si="12"/>
        <v>#REF!</v>
      </c>
      <c r="E33" s="23" t="e">
        <f>#REF!+I33+M33+Q33</f>
        <v>#REF!</v>
      </c>
      <c r="F33" s="23" t="e">
        <f>#REF!+J33+N33+R33</f>
        <v>#REF!</v>
      </c>
      <c r="G33" s="23" t="e">
        <f>#REF!+K33+O33+S33</f>
        <v>#REF!</v>
      </c>
      <c r="H33" s="24">
        <f t="shared" si="3"/>
        <v>0</v>
      </c>
      <c r="I33" s="24">
        <v>0</v>
      </c>
      <c r="J33" s="24">
        <v>0</v>
      </c>
      <c r="K33" s="24">
        <v>0</v>
      </c>
      <c r="L33" s="24">
        <f t="shared" si="5"/>
        <v>549500</v>
      </c>
      <c r="M33" s="24">
        <v>0</v>
      </c>
      <c r="N33" s="24">
        <v>0</v>
      </c>
      <c r="O33" s="24">
        <v>549500</v>
      </c>
      <c r="P33" s="24">
        <f t="shared" si="6"/>
        <v>2900000</v>
      </c>
      <c r="Q33" s="24">
        <v>0</v>
      </c>
      <c r="R33" s="24">
        <v>0</v>
      </c>
      <c r="S33" s="24">
        <v>2900000</v>
      </c>
      <c r="T33" s="24">
        <f t="shared" si="13"/>
        <v>0</v>
      </c>
      <c r="U33" s="24">
        <v>0</v>
      </c>
      <c r="V33" s="24">
        <v>0</v>
      </c>
      <c r="W33" s="24">
        <v>0</v>
      </c>
      <c r="X33" s="23" t="e">
        <f>T33/#REF!*100</f>
        <v>#REF!</v>
      </c>
      <c r="Y33" s="23" t="e">
        <f>U33/#REF!*100</f>
        <v>#REF!</v>
      </c>
      <c r="Z33" s="23" t="e">
        <f>V33/#REF!*100</f>
        <v>#REF!</v>
      </c>
      <c r="AA33" s="23" t="e">
        <f>W33/#REF!*100</f>
        <v>#REF!</v>
      </c>
      <c r="AB33" s="24" t="e">
        <f t="shared" si="10"/>
        <v>#REF!</v>
      </c>
      <c r="AC33" s="24"/>
      <c r="AD33" s="28"/>
      <c r="AE33" s="24" t="e">
        <f t="shared" si="11"/>
        <v>#REF!</v>
      </c>
      <c r="AF33" s="47"/>
    </row>
    <row r="34" spans="1:32" s="30" customFormat="1" ht="56.25" hidden="1">
      <c r="A34" s="32" t="s">
        <v>15</v>
      </c>
      <c r="B34" s="81" t="s">
        <v>56</v>
      </c>
      <c r="C34" s="34"/>
      <c r="D34" s="28" t="e">
        <f>SUM(D35:D39)</f>
        <v>#REF!</v>
      </c>
      <c r="E34" s="28" t="e">
        <f t="shared" ref="E34:W34" si="14">SUM(E35:E39)</f>
        <v>#REF!</v>
      </c>
      <c r="F34" s="28" t="e">
        <f t="shared" si="14"/>
        <v>#REF!</v>
      </c>
      <c r="G34" s="28" t="e">
        <f t="shared" si="14"/>
        <v>#REF!</v>
      </c>
      <c r="H34" s="28">
        <f t="shared" si="14"/>
        <v>3475000</v>
      </c>
      <c r="I34" s="28">
        <f t="shared" si="14"/>
        <v>0</v>
      </c>
      <c r="J34" s="28">
        <f t="shared" si="14"/>
        <v>0</v>
      </c>
      <c r="K34" s="28">
        <f t="shared" si="14"/>
        <v>3475000</v>
      </c>
      <c r="L34" s="28">
        <f t="shared" si="14"/>
        <v>735000</v>
      </c>
      <c r="M34" s="28">
        <f t="shared" si="14"/>
        <v>0</v>
      </c>
      <c r="N34" s="28">
        <f t="shared" si="14"/>
        <v>0</v>
      </c>
      <c r="O34" s="28">
        <f t="shared" si="14"/>
        <v>735000</v>
      </c>
      <c r="P34" s="28">
        <f t="shared" si="14"/>
        <v>975000</v>
      </c>
      <c r="Q34" s="28">
        <f t="shared" si="14"/>
        <v>0</v>
      </c>
      <c r="R34" s="28">
        <f t="shared" si="14"/>
        <v>0</v>
      </c>
      <c r="S34" s="28">
        <f t="shared" si="14"/>
        <v>975000</v>
      </c>
      <c r="T34" s="28">
        <f t="shared" si="14"/>
        <v>697120</v>
      </c>
      <c r="U34" s="28">
        <f t="shared" si="14"/>
        <v>0</v>
      </c>
      <c r="V34" s="28">
        <f t="shared" si="14"/>
        <v>0</v>
      </c>
      <c r="W34" s="28">
        <f t="shared" si="14"/>
        <v>697120</v>
      </c>
      <c r="X34" s="23" t="e">
        <f>T34/#REF!*100</f>
        <v>#REF!</v>
      </c>
      <c r="Y34" s="23" t="e">
        <f>U34/#REF!*100</f>
        <v>#REF!</v>
      </c>
      <c r="Z34" s="23" t="e">
        <f>V34/#REF!*100</f>
        <v>#REF!</v>
      </c>
      <c r="AA34" s="23" t="e">
        <f>W34/#REF!*100</f>
        <v>#REF!</v>
      </c>
      <c r="AB34" s="28" t="e">
        <f t="shared" si="10"/>
        <v>#REF!</v>
      </c>
      <c r="AC34" s="28"/>
      <c r="AD34" s="28"/>
      <c r="AE34" s="28" t="e">
        <f t="shared" si="11"/>
        <v>#REF!</v>
      </c>
      <c r="AF34" s="87"/>
    </row>
    <row r="35" spans="1:32" s="1" customFormat="1" ht="33.75" hidden="1" customHeight="1">
      <c r="A35" s="163" t="s">
        <v>55</v>
      </c>
      <c r="B35" s="164" t="s">
        <v>168</v>
      </c>
      <c r="C35" s="22" t="s">
        <v>3</v>
      </c>
      <c r="D35" s="24" t="e">
        <f>SUM(E35:G35)</f>
        <v>#REF!</v>
      </c>
      <c r="E35" s="23" t="e">
        <f>#REF!+I35+M35+Q35</f>
        <v>#REF!</v>
      </c>
      <c r="F35" s="23" t="e">
        <f>#REF!+J35+N35+R35</f>
        <v>#REF!</v>
      </c>
      <c r="G35" s="23" t="e">
        <f>#REF!+K35+O35+S35</f>
        <v>#REF!</v>
      </c>
      <c r="H35" s="24">
        <f t="shared" ref="H35:H39" si="15">I35+J35+K35</f>
        <v>0</v>
      </c>
      <c r="I35" s="24">
        <v>0</v>
      </c>
      <c r="J35" s="24">
        <v>0</v>
      </c>
      <c r="K35" s="24">
        <v>0</v>
      </c>
      <c r="L35" s="24">
        <f t="shared" ref="L35:L39" si="16">M35+N35+O35</f>
        <v>450000</v>
      </c>
      <c r="M35" s="24">
        <v>0</v>
      </c>
      <c r="N35" s="24">
        <v>0</v>
      </c>
      <c r="O35" s="24">
        <v>450000</v>
      </c>
      <c r="P35" s="24">
        <f t="shared" ref="P35:P39" si="17">Q35+R35+S35</f>
        <v>950000</v>
      </c>
      <c r="Q35" s="24">
        <v>0</v>
      </c>
      <c r="R35" s="24">
        <v>0</v>
      </c>
      <c r="S35" s="24">
        <v>950000</v>
      </c>
      <c r="T35" s="24">
        <f>U35+W35</f>
        <v>0</v>
      </c>
      <c r="U35" s="24">
        <v>0</v>
      </c>
      <c r="V35" s="24">
        <v>0</v>
      </c>
      <c r="W35" s="24">
        <v>0</v>
      </c>
      <c r="X35" s="23" t="e">
        <f>T35/#REF!*100</f>
        <v>#REF!</v>
      </c>
      <c r="Y35" s="23" t="e">
        <f>U35/#REF!*100</f>
        <v>#REF!</v>
      </c>
      <c r="Z35" s="23" t="e">
        <f>V35/#REF!*100</f>
        <v>#REF!</v>
      </c>
      <c r="AA35" s="23" t="e">
        <f>W35/#REF!*100</f>
        <v>#REF!</v>
      </c>
      <c r="AB35" s="24" t="e">
        <f t="shared" si="10"/>
        <v>#REF!</v>
      </c>
      <c r="AC35" s="24"/>
      <c r="AD35" s="28"/>
      <c r="AE35" s="24" t="e">
        <f t="shared" si="11"/>
        <v>#REF!</v>
      </c>
      <c r="AF35" s="47"/>
    </row>
    <row r="36" spans="1:32" s="1" customFormat="1" ht="32.25" hidden="1" customHeight="1">
      <c r="A36" s="163"/>
      <c r="B36" s="164"/>
      <c r="C36" s="22" t="s">
        <v>6</v>
      </c>
      <c r="D36" s="24" t="e">
        <f t="shared" ref="D36:D39" si="18">SUM(E36:G36)</f>
        <v>#REF!</v>
      </c>
      <c r="E36" s="23" t="e">
        <f>#REF!+I36+M36+Q36</f>
        <v>#REF!</v>
      </c>
      <c r="F36" s="23" t="e">
        <f>#REF!+J36+N36+R36</f>
        <v>#REF!</v>
      </c>
      <c r="G36" s="23" t="e">
        <f>#REF!+K36+O36+S36</f>
        <v>#REF!</v>
      </c>
      <c r="H36" s="24">
        <f t="shared" si="15"/>
        <v>520000</v>
      </c>
      <c r="I36" s="24">
        <v>0</v>
      </c>
      <c r="J36" s="24">
        <v>0</v>
      </c>
      <c r="K36" s="24">
        <v>520000</v>
      </c>
      <c r="L36" s="24">
        <f t="shared" si="16"/>
        <v>0</v>
      </c>
      <c r="M36" s="24">
        <v>0</v>
      </c>
      <c r="N36" s="24">
        <v>0</v>
      </c>
      <c r="O36" s="24">
        <v>0</v>
      </c>
      <c r="P36" s="24">
        <f t="shared" si="17"/>
        <v>25000</v>
      </c>
      <c r="Q36" s="24">
        <v>0</v>
      </c>
      <c r="R36" s="24">
        <v>0</v>
      </c>
      <c r="S36" s="24">
        <v>25000</v>
      </c>
      <c r="T36" s="24">
        <f t="shared" ref="T36:T39" si="19">U36+W36</f>
        <v>250000</v>
      </c>
      <c r="U36" s="24">
        <v>0</v>
      </c>
      <c r="V36" s="24">
        <v>0</v>
      </c>
      <c r="W36" s="24">
        <v>250000</v>
      </c>
      <c r="X36" s="23" t="e">
        <f>T36/#REF!*100</f>
        <v>#REF!</v>
      </c>
      <c r="Y36" s="23" t="e">
        <f>U36/#REF!*100</f>
        <v>#REF!</v>
      </c>
      <c r="Z36" s="23" t="e">
        <f>V36/#REF!*100</f>
        <v>#REF!</v>
      </c>
      <c r="AA36" s="23" t="e">
        <f>W36/#REF!*100</f>
        <v>#REF!</v>
      </c>
      <c r="AB36" s="24" t="e">
        <f t="shared" si="10"/>
        <v>#REF!</v>
      </c>
      <c r="AC36" s="24"/>
      <c r="AD36" s="28"/>
      <c r="AE36" s="24" t="e">
        <f t="shared" si="11"/>
        <v>#REF!</v>
      </c>
      <c r="AF36" s="47"/>
    </row>
    <row r="37" spans="1:32" s="1" customFormat="1" ht="30.75" hidden="1" customHeight="1">
      <c r="A37" s="163"/>
      <c r="B37" s="164"/>
      <c r="C37" s="22" t="s">
        <v>26</v>
      </c>
      <c r="D37" s="24" t="e">
        <f t="shared" si="18"/>
        <v>#REF!</v>
      </c>
      <c r="E37" s="23" t="e">
        <f>#REF!+I37+M37+Q37</f>
        <v>#REF!</v>
      </c>
      <c r="F37" s="23" t="e">
        <f>#REF!+J37+N37+R37</f>
        <v>#REF!</v>
      </c>
      <c r="G37" s="23" t="e">
        <f>#REF!+K37+O37+S37</f>
        <v>#REF!</v>
      </c>
      <c r="H37" s="24">
        <f t="shared" si="15"/>
        <v>200000</v>
      </c>
      <c r="I37" s="24">
        <v>0</v>
      </c>
      <c r="J37" s="24">
        <v>0</v>
      </c>
      <c r="K37" s="24">
        <v>200000</v>
      </c>
      <c r="L37" s="24">
        <f t="shared" si="16"/>
        <v>0</v>
      </c>
      <c r="M37" s="24">
        <v>0</v>
      </c>
      <c r="N37" s="24">
        <v>0</v>
      </c>
      <c r="O37" s="24">
        <v>0</v>
      </c>
      <c r="P37" s="24">
        <f t="shared" si="17"/>
        <v>0</v>
      </c>
      <c r="Q37" s="24">
        <v>0</v>
      </c>
      <c r="R37" s="24">
        <v>0</v>
      </c>
      <c r="S37" s="24">
        <v>0</v>
      </c>
      <c r="T37" s="24">
        <f t="shared" si="19"/>
        <v>0</v>
      </c>
      <c r="U37" s="24">
        <v>0</v>
      </c>
      <c r="V37" s="24">
        <v>0</v>
      </c>
      <c r="W37" s="24">
        <v>0</v>
      </c>
      <c r="X37" s="23" t="e">
        <f>T37/#REF!*100</f>
        <v>#REF!</v>
      </c>
      <c r="Y37" s="23" t="e">
        <f>U37/#REF!*100</f>
        <v>#REF!</v>
      </c>
      <c r="Z37" s="23" t="e">
        <f>V37/#REF!*100</f>
        <v>#REF!</v>
      </c>
      <c r="AA37" s="23" t="e">
        <f>W37/#REF!*100</f>
        <v>#REF!</v>
      </c>
      <c r="AB37" s="24" t="e">
        <f t="shared" si="10"/>
        <v>#REF!</v>
      </c>
      <c r="AC37" s="24"/>
      <c r="AD37" s="28"/>
      <c r="AE37" s="24" t="e">
        <f t="shared" si="11"/>
        <v>#REF!</v>
      </c>
      <c r="AF37" s="47"/>
    </row>
    <row r="38" spans="1:32" s="1" customFormat="1" ht="29.25" hidden="1" customHeight="1">
      <c r="A38" s="163"/>
      <c r="B38" s="164"/>
      <c r="C38" s="22" t="s">
        <v>36</v>
      </c>
      <c r="D38" s="24" t="e">
        <f t="shared" si="18"/>
        <v>#REF!</v>
      </c>
      <c r="E38" s="23" t="e">
        <f>#REF!+I38+M38+Q38</f>
        <v>#REF!</v>
      </c>
      <c r="F38" s="23" t="e">
        <f>#REF!+J38+N38+R38</f>
        <v>#REF!</v>
      </c>
      <c r="G38" s="23" t="e">
        <f>#REF!+K38+O38+S38</f>
        <v>#REF!</v>
      </c>
      <c r="H38" s="24">
        <f t="shared" si="15"/>
        <v>0</v>
      </c>
      <c r="I38" s="24">
        <v>0</v>
      </c>
      <c r="J38" s="24">
        <v>0</v>
      </c>
      <c r="K38" s="24">
        <v>0</v>
      </c>
      <c r="L38" s="24">
        <f t="shared" si="16"/>
        <v>285000</v>
      </c>
      <c r="M38" s="24">
        <v>0</v>
      </c>
      <c r="N38" s="24">
        <v>0</v>
      </c>
      <c r="O38" s="24">
        <v>285000</v>
      </c>
      <c r="P38" s="24">
        <f t="shared" si="17"/>
        <v>0</v>
      </c>
      <c r="Q38" s="24">
        <v>0</v>
      </c>
      <c r="R38" s="24">
        <v>0</v>
      </c>
      <c r="S38" s="24">
        <v>0</v>
      </c>
      <c r="T38" s="24">
        <f t="shared" si="19"/>
        <v>0</v>
      </c>
      <c r="U38" s="24">
        <v>0</v>
      </c>
      <c r="V38" s="24">
        <v>0</v>
      </c>
      <c r="W38" s="24">
        <v>0</v>
      </c>
      <c r="X38" s="23" t="e">
        <f>T38/#REF!*100</f>
        <v>#REF!</v>
      </c>
      <c r="Y38" s="23" t="e">
        <f>U38/#REF!*100</f>
        <v>#REF!</v>
      </c>
      <c r="Z38" s="23" t="e">
        <f>V38/#REF!*100</f>
        <v>#REF!</v>
      </c>
      <c r="AA38" s="23" t="e">
        <f>W38/#REF!*100</f>
        <v>#REF!</v>
      </c>
      <c r="AB38" s="24" t="e">
        <f t="shared" si="10"/>
        <v>#REF!</v>
      </c>
      <c r="AC38" s="24"/>
      <c r="AD38" s="28"/>
      <c r="AE38" s="24" t="e">
        <f t="shared" si="11"/>
        <v>#REF!</v>
      </c>
      <c r="AF38" s="47"/>
    </row>
    <row r="39" spans="1:32" s="1" customFormat="1" ht="24" hidden="1" customHeight="1">
      <c r="A39" s="163"/>
      <c r="B39" s="164"/>
      <c r="C39" s="22" t="s">
        <v>5</v>
      </c>
      <c r="D39" s="24" t="e">
        <f t="shared" si="18"/>
        <v>#REF!</v>
      </c>
      <c r="E39" s="23" t="e">
        <f>#REF!+I39+M39+Q39</f>
        <v>#REF!</v>
      </c>
      <c r="F39" s="23" t="e">
        <f>#REF!+J39+N39+R39</f>
        <v>#REF!</v>
      </c>
      <c r="G39" s="23">
        <v>5129066</v>
      </c>
      <c r="H39" s="24">
        <f t="shared" si="15"/>
        <v>2755000</v>
      </c>
      <c r="I39" s="24">
        <v>0</v>
      </c>
      <c r="J39" s="24">
        <v>0</v>
      </c>
      <c r="K39" s="24">
        <v>2755000</v>
      </c>
      <c r="L39" s="24">
        <f t="shared" si="16"/>
        <v>0</v>
      </c>
      <c r="M39" s="24">
        <v>0</v>
      </c>
      <c r="N39" s="24">
        <v>0</v>
      </c>
      <c r="O39" s="24">
        <v>0</v>
      </c>
      <c r="P39" s="24">
        <f t="shared" si="17"/>
        <v>0</v>
      </c>
      <c r="Q39" s="24">
        <v>0</v>
      </c>
      <c r="R39" s="24">
        <v>0</v>
      </c>
      <c r="S39" s="24">
        <v>0</v>
      </c>
      <c r="T39" s="24">
        <f t="shared" si="19"/>
        <v>447120</v>
      </c>
      <c r="U39" s="24">
        <v>0</v>
      </c>
      <c r="V39" s="24">
        <v>0</v>
      </c>
      <c r="W39" s="24">
        <v>447120</v>
      </c>
      <c r="X39" s="23" t="e">
        <f>T39/#REF!*100</f>
        <v>#REF!</v>
      </c>
      <c r="Y39" s="23" t="e">
        <f>U39/#REF!*100</f>
        <v>#REF!</v>
      </c>
      <c r="Z39" s="23" t="e">
        <f>V39/#REF!*100</f>
        <v>#REF!</v>
      </c>
      <c r="AA39" s="23" t="e">
        <f>W39/#REF!*100</f>
        <v>#REF!</v>
      </c>
      <c r="AB39" s="24" t="e">
        <f t="shared" si="10"/>
        <v>#REF!</v>
      </c>
      <c r="AC39" s="24"/>
      <c r="AD39" s="28"/>
      <c r="AE39" s="24">
        <f t="shared" si="11"/>
        <v>8.7173766139878097</v>
      </c>
      <c r="AF39" s="47"/>
    </row>
    <row r="40" spans="1:32" s="1" customFormat="1" ht="48" hidden="1" customHeight="1">
      <c r="A40" s="32" t="s">
        <v>16</v>
      </c>
      <c r="B40" s="81" t="s">
        <v>54</v>
      </c>
      <c r="C40" s="34"/>
      <c r="D40" s="33" t="e">
        <f t="shared" ref="D40:W40" si="20">SUM(D41:D54)</f>
        <v>#REF!</v>
      </c>
      <c r="E40" s="33" t="e">
        <f t="shared" si="20"/>
        <v>#REF!</v>
      </c>
      <c r="F40" s="33" t="e">
        <f t="shared" si="20"/>
        <v>#REF!</v>
      </c>
      <c r="G40" s="33" t="e">
        <f t="shared" si="20"/>
        <v>#REF!</v>
      </c>
      <c r="H40" s="33">
        <f t="shared" si="20"/>
        <v>41453986</v>
      </c>
      <c r="I40" s="33">
        <f t="shared" si="20"/>
        <v>2038432</v>
      </c>
      <c r="J40" s="33">
        <f t="shared" si="20"/>
        <v>0</v>
      </c>
      <c r="K40" s="33">
        <f t="shared" si="20"/>
        <v>39415554</v>
      </c>
      <c r="L40" s="33">
        <f t="shared" si="20"/>
        <v>41773666</v>
      </c>
      <c r="M40" s="33">
        <f t="shared" si="20"/>
        <v>3675281</v>
      </c>
      <c r="N40" s="33">
        <f t="shared" si="20"/>
        <v>0</v>
      </c>
      <c r="O40" s="33">
        <f t="shared" si="20"/>
        <v>38098385</v>
      </c>
      <c r="P40" s="33">
        <f t="shared" si="20"/>
        <v>92261898</v>
      </c>
      <c r="Q40" s="33">
        <f t="shared" si="20"/>
        <v>2815587</v>
      </c>
      <c r="R40" s="33">
        <f t="shared" si="20"/>
        <v>0</v>
      </c>
      <c r="S40" s="33">
        <f t="shared" si="20"/>
        <v>89446311</v>
      </c>
      <c r="T40" s="33">
        <f t="shared" si="20"/>
        <v>12971549.649999999</v>
      </c>
      <c r="U40" s="33">
        <f t="shared" si="20"/>
        <v>0</v>
      </c>
      <c r="V40" s="33">
        <f t="shared" si="20"/>
        <v>0</v>
      </c>
      <c r="W40" s="33">
        <f t="shared" si="20"/>
        <v>12971549.649999999</v>
      </c>
      <c r="X40" s="33" t="e">
        <f>T40/#REF!*100</f>
        <v>#REF!</v>
      </c>
      <c r="Y40" s="33" t="e">
        <f>U40/#REF!*100</f>
        <v>#REF!</v>
      </c>
      <c r="Z40" s="33" t="e">
        <f>V40/#REF!*100</f>
        <v>#REF!</v>
      </c>
      <c r="AA40" s="33" t="e">
        <f>W40/#REF!*100</f>
        <v>#REF!</v>
      </c>
      <c r="AB40" s="28" t="e">
        <f t="shared" si="10"/>
        <v>#REF!</v>
      </c>
      <c r="AC40" s="28" t="e">
        <f>U40/E40*100</f>
        <v>#REF!</v>
      </c>
      <c r="AD40" s="28"/>
      <c r="AE40" s="28" t="e">
        <f t="shared" si="11"/>
        <v>#REF!</v>
      </c>
      <c r="AF40" s="103"/>
    </row>
    <row r="41" spans="1:32" s="1" customFormat="1" ht="93.75" hidden="1">
      <c r="A41" s="99" t="s">
        <v>57</v>
      </c>
      <c r="B41" s="105" t="s">
        <v>380</v>
      </c>
      <c r="C41" s="22" t="s">
        <v>3</v>
      </c>
      <c r="D41" s="24" t="e">
        <f t="shared" ref="D41:D54" si="21">SUM(E41:G41)</f>
        <v>#REF!</v>
      </c>
      <c r="E41" s="23" t="e">
        <f>#REF!+I41+M41+Q41</f>
        <v>#REF!</v>
      </c>
      <c r="F41" s="23" t="e">
        <f>#REF!+J41+N41+R41</f>
        <v>#REF!</v>
      </c>
      <c r="G41" s="23" t="e">
        <f>#REF!+K41+O41+S41</f>
        <v>#REF!</v>
      </c>
      <c r="H41" s="24">
        <f t="shared" ref="H41:H52" si="22">I41+J41+K41</f>
        <v>1130000</v>
      </c>
      <c r="I41" s="24">
        <v>230000</v>
      </c>
      <c r="J41" s="24">
        <v>0</v>
      </c>
      <c r="K41" s="24">
        <v>900000</v>
      </c>
      <c r="L41" s="24">
        <f t="shared" ref="L41:L58" si="23">M41+N41+O41</f>
        <v>1130000</v>
      </c>
      <c r="M41" s="24">
        <v>230000</v>
      </c>
      <c r="N41" s="24">
        <v>0</v>
      </c>
      <c r="O41" s="24">
        <v>900000</v>
      </c>
      <c r="P41" s="24">
        <f t="shared" ref="P41:P58" si="24">Q41+R41+S41</f>
        <v>1355000</v>
      </c>
      <c r="Q41" s="24">
        <v>305000</v>
      </c>
      <c r="R41" s="24">
        <v>0</v>
      </c>
      <c r="S41" s="24">
        <v>1050000</v>
      </c>
      <c r="T41" s="24">
        <f t="shared" ref="T41:T51" si="25">U41+V41+W41</f>
        <v>559579.18000000005</v>
      </c>
      <c r="U41" s="24">
        <v>0</v>
      </c>
      <c r="V41" s="24">
        <v>0</v>
      </c>
      <c r="W41" s="24">
        <v>559579.18000000005</v>
      </c>
      <c r="X41" s="23" t="e">
        <f>T41/#REF!*100</f>
        <v>#REF!</v>
      </c>
      <c r="Y41" s="23" t="e">
        <f>U41/#REF!*100</f>
        <v>#REF!</v>
      </c>
      <c r="Z41" s="23" t="e">
        <f>V41/#REF!*100</f>
        <v>#REF!</v>
      </c>
      <c r="AA41" s="23" t="e">
        <f>W41/#REF!*100</f>
        <v>#REF!</v>
      </c>
      <c r="AB41" s="28"/>
      <c r="AC41" s="28"/>
      <c r="AD41" s="28"/>
      <c r="AE41" s="28"/>
      <c r="AF41" s="103"/>
    </row>
    <row r="42" spans="1:32" s="1" customFormat="1" ht="48" hidden="1" customHeight="1">
      <c r="A42" s="159" t="s">
        <v>58</v>
      </c>
      <c r="B42" s="161" t="s">
        <v>370</v>
      </c>
      <c r="C42" s="22" t="s">
        <v>3</v>
      </c>
      <c r="D42" s="24" t="e">
        <f t="shared" si="21"/>
        <v>#REF!</v>
      </c>
      <c r="E42" s="23" t="e">
        <f>#REF!+I42+M42+Q42</f>
        <v>#REF!</v>
      </c>
      <c r="F42" s="23" t="e">
        <f>#REF!+J42+N42+R42</f>
        <v>#REF!</v>
      </c>
      <c r="G42" s="23" t="e">
        <f>#REF!+K42+O42+S42</f>
        <v>#REF!</v>
      </c>
      <c r="H42" s="24">
        <f t="shared" si="22"/>
        <v>1200000</v>
      </c>
      <c r="I42" s="24">
        <v>1200000</v>
      </c>
      <c r="J42" s="24">
        <v>0</v>
      </c>
      <c r="K42" s="24">
        <v>0</v>
      </c>
      <c r="L42" s="24">
        <f t="shared" si="23"/>
        <v>2510587</v>
      </c>
      <c r="M42" s="24">
        <v>2510587</v>
      </c>
      <c r="N42" s="24">
        <v>0</v>
      </c>
      <c r="O42" s="24">
        <v>0</v>
      </c>
      <c r="P42" s="24">
        <f t="shared" si="24"/>
        <v>2510587</v>
      </c>
      <c r="Q42" s="24">
        <v>2510587</v>
      </c>
      <c r="R42" s="24">
        <v>0</v>
      </c>
      <c r="S42" s="24">
        <v>0</v>
      </c>
      <c r="T42" s="24">
        <f t="shared" si="25"/>
        <v>0</v>
      </c>
      <c r="U42" s="24">
        <v>0</v>
      </c>
      <c r="V42" s="24">
        <v>0</v>
      </c>
      <c r="W42" s="24">
        <v>0</v>
      </c>
      <c r="X42" s="23" t="e">
        <f>T42/#REF!*100</f>
        <v>#REF!</v>
      </c>
      <c r="Y42" s="23" t="e">
        <f>U42/#REF!*100</f>
        <v>#REF!</v>
      </c>
      <c r="Z42" s="23" t="e">
        <f>V42/#REF!*100</f>
        <v>#REF!</v>
      </c>
      <c r="AA42" s="23" t="e">
        <f>W42/#REF!*100</f>
        <v>#REF!</v>
      </c>
      <c r="AB42" s="28"/>
      <c r="AC42" s="28"/>
      <c r="AD42" s="28"/>
      <c r="AE42" s="28"/>
      <c r="AF42" s="103"/>
    </row>
    <row r="43" spans="1:32" s="1" customFormat="1" ht="48" hidden="1" customHeight="1">
      <c r="A43" s="165"/>
      <c r="B43" s="167"/>
      <c r="C43" s="22" t="s">
        <v>5</v>
      </c>
      <c r="D43" s="24" t="e">
        <f t="shared" si="21"/>
        <v>#REF!</v>
      </c>
      <c r="E43" s="23" t="e">
        <f>#REF!+I43+M43+Q43</f>
        <v>#REF!</v>
      </c>
      <c r="F43" s="23" t="e">
        <f>#REF!+J43+N43+R43</f>
        <v>#REF!</v>
      </c>
      <c r="G43" s="23" t="e">
        <f>#REF!+K43+O43+S43</f>
        <v>#REF!</v>
      </c>
      <c r="H43" s="24">
        <f t="shared" si="22"/>
        <v>408797</v>
      </c>
      <c r="I43" s="24">
        <v>408797</v>
      </c>
      <c r="J43" s="24">
        <v>0</v>
      </c>
      <c r="K43" s="24">
        <v>0</v>
      </c>
      <c r="L43" s="24">
        <f t="shared" si="23"/>
        <v>571534</v>
      </c>
      <c r="M43" s="24">
        <v>571534</v>
      </c>
      <c r="N43" s="24">
        <v>0</v>
      </c>
      <c r="O43" s="24">
        <v>0</v>
      </c>
      <c r="P43" s="24">
        <f t="shared" si="24"/>
        <v>0</v>
      </c>
      <c r="Q43" s="24">
        <v>0</v>
      </c>
      <c r="R43" s="24">
        <v>0</v>
      </c>
      <c r="S43" s="24">
        <v>0</v>
      </c>
      <c r="T43" s="24">
        <f t="shared" si="25"/>
        <v>0</v>
      </c>
      <c r="U43" s="24">
        <v>0</v>
      </c>
      <c r="V43" s="24">
        <v>0</v>
      </c>
      <c r="W43" s="24">
        <v>0</v>
      </c>
      <c r="X43" s="23" t="e">
        <f>T43/#REF!*100</f>
        <v>#REF!</v>
      </c>
      <c r="Y43" s="23" t="e">
        <f>U43/#REF!*100</f>
        <v>#REF!</v>
      </c>
      <c r="Z43" s="23" t="e">
        <f>V43/#REF!*100</f>
        <v>#REF!</v>
      </c>
      <c r="AA43" s="23" t="e">
        <f>W43/#REF!*100</f>
        <v>#REF!</v>
      </c>
      <c r="AB43" s="28"/>
      <c r="AC43" s="28"/>
      <c r="AD43" s="28"/>
      <c r="AE43" s="28"/>
      <c r="AF43" s="103"/>
    </row>
    <row r="44" spans="1:32" s="1" customFormat="1" ht="48" hidden="1" customHeight="1">
      <c r="A44" s="165"/>
      <c r="B44" s="167"/>
      <c r="C44" s="22" t="s">
        <v>310</v>
      </c>
      <c r="D44" s="24" t="e">
        <f t="shared" si="21"/>
        <v>#REF!</v>
      </c>
      <c r="E44" s="23" t="e">
        <f>#REF!+I44+M44+Q44</f>
        <v>#REF!</v>
      </c>
      <c r="F44" s="23" t="e">
        <f>#REF!+J44+N44+R44</f>
        <v>#REF!</v>
      </c>
      <c r="G44" s="23" t="e">
        <f>#REF!+K44+O44+S44</f>
        <v>#REF!</v>
      </c>
      <c r="H44" s="24">
        <f t="shared" si="22"/>
        <v>37997</v>
      </c>
      <c r="I44" s="24">
        <v>37997</v>
      </c>
      <c r="J44" s="24">
        <v>0</v>
      </c>
      <c r="K44" s="24">
        <v>0</v>
      </c>
      <c r="L44" s="24">
        <f t="shared" si="23"/>
        <v>75998</v>
      </c>
      <c r="M44" s="24">
        <v>75998</v>
      </c>
      <c r="N44" s="24">
        <v>0</v>
      </c>
      <c r="O44" s="24">
        <v>0</v>
      </c>
      <c r="P44" s="24">
        <f t="shared" si="24"/>
        <v>0</v>
      </c>
      <c r="Q44" s="24">
        <v>0</v>
      </c>
      <c r="R44" s="24">
        <v>0</v>
      </c>
      <c r="S44" s="24">
        <v>0</v>
      </c>
      <c r="T44" s="24">
        <f t="shared" si="25"/>
        <v>0</v>
      </c>
      <c r="U44" s="24">
        <v>0</v>
      </c>
      <c r="V44" s="24">
        <v>0</v>
      </c>
      <c r="W44" s="24">
        <v>0</v>
      </c>
      <c r="X44" s="23" t="e">
        <f>T44/#REF!*100</f>
        <v>#REF!</v>
      </c>
      <c r="Y44" s="23" t="e">
        <f>U44/#REF!*100</f>
        <v>#REF!</v>
      </c>
      <c r="Z44" s="23" t="e">
        <f>V44/#REF!*100</f>
        <v>#REF!</v>
      </c>
      <c r="AA44" s="23" t="e">
        <f>W44/#REF!*100</f>
        <v>#REF!</v>
      </c>
      <c r="AB44" s="28"/>
      <c r="AC44" s="28"/>
      <c r="AD44" s="28"/>
      <c r="AE44" s="28"/>
      <c r="AF44" s="103"/>
    </row>
    <row r="45" spans="1:32" s="1" customFormat="1" ht="48" hidden="1" customHeight="1">
      <c r="A45" s="166"/>
      <c r="B45" s="168"/>
      <c r="C45" s="22" t="s">
        <v>6</v>
      </c>
      <c r="D45" s="24" t="e">
        <f t="shared" si="21"/>
        <v>#REF!</v>
      </c>
      <c r="E45" s="23" t="e">
        <f>#REF!+I45+M45+Q45</f>
        <v>#REF!</v>
      </c>
      <c r="F45" s="23" t="e">
        <f>#REF!+J45+N45+R45</f>
        <v>#REF!</v>
      </c>
      <c r="G45" s="23" t="e">
        <f>#REF!+K45+O45+S45</f>
        <v>#REF!</v>
      </c>
      <c r="H45" s="24">
        <f t="shared" si="22"/>
        <v>161638</v>
      </c>
      <c r="I45" s="24">
        <v>161638</v>
      </c>
      <c r="J45" s="24">
        <v>0</v>
      </c>
      <c r="K45" s="24">
        <v>0</v>
      </c>
      <c r="L45" s="24">
        <f t="shared" si="23"/>
        <v>89662</v>
      </c>
      <c r="M45" s="24">
        <v>89662</v>
      </c>
      <c r="N45" s="24">
        <v>0</v>
      </c>
      <c r="O45" s="24">
        <v>0</v>
      </c>
      <c r="P45" s="24">
        <f t="shared" si="24"/>
        <v>0</v>
      </c>
      <c r="Q45" s="24">
        <v>0</v>
      </c>
      <c r="R45" s="24">
        <v>0</v>
      </c>
      <c r="S45" s="24">
        <v>0</v>
      </c>
      <c r="T45" s="24">
        <f t="shared" si="25"/>
        <v>0</v>
      </c>
      <c r="U45" s="24">
        <v>0</v>
      </c>
      <c r="V45" s="24">
        <v>0</v>
      </c>
      <c r="W45" s="24">
        <v>0</v>
      </c>
      <c r="X45" s="23" t="e">
        <f>T45/#REF!*100</f>
        <v>#REF!</v>
      </c>
      <c r="Y45" s="23" t="e">
        <f>U45/#REF!*100</f>
        <v>#REF!</v>
      </c>
      <c r="Z45" s="23" t="e">
        <f>V45/#REF!*100</f>
        <v>#REF!</v>
      </c>
      <c r="AA45" s="23" t="e">
        <f>W45/#REF!*100</f>
        <v>#REF!</v>
      </c>
      <c r="AB45" s="28"/>
      <c r="AC45" s="28"/>
      <c r="AD45" s="28"/>
      <c r="AE45" s="28"/>
      <c r="AF45" s="103"/>
    </row>
    <row r="46" spans="1:32" s="1" customFormat="1" ht="61.5" hidden="1" customHeight="1">
      <c r="A46" s="99" t="s">
        <v>334</v>
      </c>
      <c r="B46" s="105" t="s">
        <v>429</v>
      </c>
      <c r="C46" s="22" t="s">
        <v>3</v>
      </c>
      <c r="D46" s="24" t="e">
        <f t="shared" si="21"/>
        <v>#REF!</v>
      </c>
      <c r="E46" s="23" t="e">
        <f>#REF!+I46+M46+Q46</f>
        <v>#REF!</v>
      </c>
      <c r="F46" s="23" t="e">
        <f>#REF!+J46+N46+R46</f>
        <v>#REF!</v>
      </c>
      <c r="G46" s="23" t="e">
        <f>#REF!+K46+O46+S46</f>
        <v>#REF!</v>
      </c>
      <c r="H46" s="24">
        <f t="shared" si="22"/>
        <v>0</v>
      </c>
      <c r="I46" s="24">
        <v>0</v>
      </c>
      <c r="J46" s="24">
        <v>0</v>
      </c>
      <c r="K46" s="24">
        <v>0</v>
      </c>
      <c r="L46" s="24">
        <f t="shared" si="23"/>
        <v>197500</v>
      </c>
      <c r="M46" s="24">
        <v>197500</v>
      </c>
      <c r="N46" s="24">
        <v>0</v>
      </c>
      <c r="O46" s="24">
        <v>0</v>
      </c>
      <c r="P46" s="24">
        <f t="shared" si="24"/>
        <v>0</v>
      </c>
      <c r="Q46" s="24">
        <v>0</v>
      </c>
      <c r="R46" s="24">
        <v>0</v>
      </c>
      <c r="S46" s="24">
        <v>0</v>
      </c>
      <c r="T46" s="24">
        <f t="shared" si="25"/>
        <v>0</v>
      </c>
      <c r="U46" s="24">
        <v>0</v>
      </c>
      <c r="V46" s="24">
        <v>0</v>
      </c>
      <c r="W46" s="24">
        <v>0</v>
      </c>
      <c r="X46" s="23" t="e">
        <f>T46/#REF!*100</f>
        <v>#REF!</v>
      </c>
      <c r="Y46" s="23" t="e">
        <f>U46/#REF!*100</f>
        <v>#REF!</v>
      </c>
      <c r="Z46" s="23" t="e">
        <f>V46/#REF!*100</f>
        <v>#REF!</v>
      </c>
      <c r="AA46" s="23" t="e">
        <f>W46/#REF!*100</f>
        <v>#REF!</v>
      </c>
      <c r="AB46" s="28"/>
      <c r="AC46" s="28"/>
      <c r="AD46" s="28"/>
      <c r="AE46" s="28"/>
      <c r="AF46" s="103"/>
    </row>
    <row r="47" spans="1:32" s="1" customFormat="1" ht="48.75" hidden="1" customHeight="1">
      <c r="A47" s="99" t="s">
        <v>375</v>
      </c>
      <c r="B47" s="105" t="s">
        <v>371</v>
      </c>
      <c r="C47" s="22" t="s">
        <v>3</v>
      </c>
      <c r="D47" s="24" t="e">
        <f t="shared" si="21"/>
        <v>#REF!</v>
      </c>
      <c r="E47" s="23" t="e">
        <f>#REF!+I47+M47+Q47</f>
        <v>#REF!</v>
      </c>
      <c r="F47" s="23" t="e">
        <f>#REF!+J47+N47+R47</f>
        <v>#REF!</v>
      </c>
      <c r="G47" s="23" t="e">
        <f>#REF!+K47+O47+S47</f>
        <v>#REF!</v>
      </c>
      <c r="H47" s="24">
        <f t="shared" si="22"/>
        <v>899750</v>
      </c>
      <c r="I47" s="24">
        <v>0</v>
      </c>
      <c r="J47" s="24">
        <v>0</v>
      </c>
      <c r="K47" s="24">
        <v>899750</v>
      </c>
      <c r="L47" s="24">
        <f t="shared" si="23"/>
        <v>899750</v>
      </c>
      <c r="M47" s="24">
        <v>0</v>
      </c>
      <c r="N47" s="24">
        <v>0</v>
      </c>
      <c r="O47" s="24">
        <v>899750</v>
      </c>
      <c r="P47" s="24">
        <f t="shared" si="24"/>
        <v>145452</v>
      </c>
      <c r="Q47" s="24">
        <v>0</v>
      </c>
      <c r="R47" s="24">
        <v>0</v>
      </c>
      <c r="S47" s="24">
        <v>145452</v>
      </c>
      <c r="T47" s="24">
        <f t="shared" si="25"/>
        <v>324364.76</v>
      </c>
      <c r="U47" s="24">
        <v>0</v>
      </c>
      <c r="V47" s="24">
        <v>0</v>
      </c>
      <c r="W47" s="24">
        <v>324364.76</v>
      </c>
      <c r="X47" s="23" t="e">
        <f>T47/#REF!*100</f>
        <v>#REF!</v>
      </c>
      <c r="Y47" s="23" t="e">
        <f>U47/#REF!*100</f>
        <v>#REF!</v>
      </c>
      <c r="Z47" s="23" t="e">
        <f>V47/#REF!*100</f>
        <v>#REF!</v>
      </c>
      <c r="AA47" s="23" t="e">
        <f>W47/#REF!*100</f>
        <v>#REF!</v>
      </c>
      <c r="AB47" s="28"/>
      <c r="AC47" s="28"/>
      <c r="AD47" s="28"/>
      <c r="AE47" s="28"/>
      <c r="AF47" s="103"/>
    </row>
    <row r="48" spans="1:32" s="1" customFormat="1" ht="29.25" hidden="1" customHeight="1">
      <c r="A48" s="99" t="s">
        <v>376</v>
      </c>
      <c r="B48" s="105" t="s">
        <v>372</v>
      </c>
      <c r="C48" s="22" t="s">
        <v>3</v>
      </c>
      <c r="D48" s="24" t="e">
        <f t="shared" si="21"/>
        <v>#REF!</v>
      </c>
      <c r="E48" s="23" t="e">
        <f>#REF!+I48+M48+Q48</f>
        <v>#REF!</v>
      </c>
      <c r="F48" s="23" t="e">
        <f>#REF!+J48+N48+R48</f>
        <v>#REF!</v>
      </c>
      <c r="G48" s="23" t="e">
        <f>#REF!+K48+O48+S48</f>
        <v>#REF!</v>
      </c>
      <c r="H48" s="24">
        <f t="shared" si="22"/>
        <v>17000000</v>
      </c>
      <c r="I48" s="24">
        <v>0</v>
      </c>
      <c r="J48" s="24">
        <v>0</v>
      </c>
      <c r="K48" s="24">
        <v>17000000</v>
      </c>
      <c r="L48" s="24">
        <f t="shared" si="23"/>
        <v>22267125</v>
      </c>
      <c r="M48" s="24">
        <v>0</v>
      </c>
      <c r="N48" s="24">
        <v>0</v>
      </c>
      <c r="O48" s="24">
        <v>22267125</v>
      </c>
      <c r="P48" s="24">
        <f t="shared" si="24"/>
        <v>18948475</v>
      </c>
      <c r="Q48" s="24">
        <v>0</v>
      </c>
      <c r="R48" s="24">
        <v>0</v>
      </c>
      <c r="S48" s="24">
        <v>18948475</v>
      </c>
      <c r="T48" s="24">
        <f t="shared" si="25"/>
        <v>0</v>
      </c>
      <c r="U48" s="24">
        <v>0</v>
      </c>
      <c r="V48" s="24">
        <v>0</v>
      </c>
      <c r="W48" s="24">
        <v>0</v>
      </c>
      <c r="X48" s="23" t="e">
        <f>T48/#REF!*100</f>
        <v>#REF!</v>
      </c>
      <c r="Y48" s="23" t="e">
        <f>U48/#REF!*100</f>
        <v>#REF!</v>
      </c>
      <c r="Z48" s="23" t="e">
        <f>V48/#REF!*100</f>
        <v>#REF!</v>
      </c>
      <c r="AA48" s="23" t="e">
        <f>W48/#REF!*100</f>
        <v>#REF!</v>
      </c>
      <c r="AB48" s="28"/>
      <c r="AC48" s="28"/>
      <c r="AD48" s="28"/>
      <c r="AE48" s="28"/>
      <c r="AF48" s="103"/>
    </row>
    <row r="49" spans="1:32" s="1" customFormat="1" ht="27" hidden="1" customHeight="1">
      <c r="A49" s="99" t="s">
        <v>377</v>
      </c>
      <c r="B49" s="105" t="s">
        <v>373</v>
      </c>
      <c r="C49" s="22" t="s">
        <v>3</v>
      </c>
      <c r="D49" s="24" t="e">
        <f t="shared" si="21"/>
        <v>#REF!</v>
      </c>
      <c r="E49" s="23" t="e">
        <f>#REF!+I49+M49+Q49</f>
        <v>#REF!</v>
      </c>
      <c r="F49" s="23" t="e">
        <f>#REF!+J49+N49+R49</f>
        <v>#REF!</v>
      </c>
      <c r="G49" s="23" t="e">
        <f>#REF!+K49+O49+S49</f>
        <v>#REF!</v>
      </c>
      <c r="H49" s="24">
        <f t="shared" si="22"/>
        <v>14464094</v>
      </c>
      <c r="I49" s="24">
        <v>0</v>
      </c>
      <c r="J49" s="24">
        <v>0</v>
      </c>
      <c r="K49" s="24">
        <v>14464094</v>
      </c>
      <c r="L49" s="24">
        <f t="shared" si="23"/>
        <v>0</v>
      </c>
      <c r="M49" s="24">
        <v>0</v>
      </c>
      <c r="N49" s="24">
        <v>0</v>
      </c>
      <c r="O49" s="24">
        <v>0</v>
      </c>
      <c r="P49" s="24">
        <f t="shared" si="24"/>
        <v>18676279</v>
      </c>
      <c r="Q49" s="24">
        <v>0</v>
      </c>
      <c r="R49" s="24">
        <v>0</v>
      </c>
      <c r="S49" s="24">
        <v>18676279</v>
      </c>
      <c r="T49" s="24">
        <f t="shared" si="25"/>
        <v>11442424.99</v>
      </c>
      <c r="U49" s="24">
        <v>0</v>
      </c>
      <c r="V49" s="24">
        <v>0</v>
      </c>
      <c r="W49" s="24">
        <v>11442424.99</v>
      </c>
      <c r="X49" s="23" t="e">
        <f>T49/#REF!*100</f>
        <v>#REF!</v>
      </c>
      <c r="Y49" s="23" t="e">
        <f>U49/#REF!*100</f>
        <v>#REF!</v>
      </c>
      <c r="Z49" s="23" t="e">
        <f>V49/#REF!*100</f>
        <v>#REF!</v>
      </c>
      <c r="AA49" s="23" t="e">
        <f>W49/#REF!*100</f>
        <v>#REF!</v>
      </c>
      <c r="AB49" s="28"/>
      <c r="AC49" s="28"/>
      <c r="AD49" s="28"/>
      <c r="AE49" s="28"/>
      <c r="AF49" s="103"/>
    </row>
    <row r="50" spans="1:32" s="1" customFormat="1" ht="28.5" hidden="1" customHeight="1">
      <c r="A50" s="99" t="s">
        <v>378</v>
      </c>
      <c r="B50" s="105" t="s">
        <v>428</v>
      </c>
      <c r="C50" s="22" t="s">
        <v>3</v>
      </c>
      <c r="D50" s="24" t="e">
        <f t="shared" si="21"/>
        <v>#REF!</v>
      </c>
      <c r="E50" s="23" t="e">
        <f>#REF!+I50+M50+Q50</f>
        <v>#REF!</v>
      </c>
      <c r="F50" s="23" t="e">
        <f>#REF!+J50+N50+R50</f>
        <v>#REF!</v>
      </c>
      <c r="G50" s="23">
        <v>200000</v>
      </c>
      <c r="H50" s="24">
        <f t="shared" si="22"/>
        <v>200000</v>
      </c>
      <c r="I50" s="24">
        <v>0</v>
      </c>
      <c r="J50" s="24">
        <v>0</v>
      </c>
      <c r="K50" s="24">
        <v>200000</v>
      </c>
      <c r="L50" s="24">
        <f t="shared" si="23"/>
        <v>0</v>
      </c>
      <c r="M50" s="24">
        <v>0</v>
      </c>
      <c r="N50" s="24">
        <v>0</v>
      </c>
      <c r="O50" s="24">
        <v>0</v>
      </c>
      <c r="P50" s="24">
        <f t="shared" si="24"/>
        <v>0</v>
      </c>
      <c r="Q50" s="24">
        <v>0</v>
      </c>
      <c r="R50" s="24">
        <v>0</v>
      </c>
      <c r="S50" s="24">
        <v>0</v>
      </c>
      <c r="T50" s="24">
        <f t="shared" si="25"/>
        <v>29831.37</v>
      </c>
      <c r="U50" s="24">
        <v>0</v>
      </c>
      <c r="V50" s="24">
        <v>0</v>
      </c>
      <c r="W50" s="24">
        <v>29831.37</v>
      </c>
      <c r="X50" s="23" t="e">
        <f>T50/#REF!*100</f>
        <v>#REF!</v>
      </c>
      <c r="Y50" s="23" t="e">
        <f>U50/#REF!*100</f>
        <v>#REF!</v>
      </c>
      <c r="Z50" s="23" t="e">
        <f>V50/#REF!*100</f>
        <v>#REF!</v>
      </c>
      <c r="AA50" s="23" t="e">
        <f>W50/#REF!*100</f>
        <v>#REF!</v>
      </c>
      <c r="AB50" s="28"/>
      <c r="AC50" s="28"/>
      <c r="AD50" s="28"/>
      <c r="AE50" s="28"/>
      <c r="AF50" s="103"/>
    </row>
    <row r="51" spans="1:32" s="1" customFormat="1" ht="42.75" hidden="1" customHeight="1">
      <c r="A51" s="99" t="s">
        <v>379</v>
      </c>
      <c r="B51" s="105" t="s">
        <v>374</v>
      </c>
      <c r="C51" s="22" t="s">
        <v>3</v>
      </c>
      <c r="D51" s="24" t="e">
        <f t="shared" si="21"/>
        <v>#REF!</v>
      </c>
      <c r="E51" s="23" t="e">
        <f>#REF!+I51+M51+Q51</f>
        <v>#REF!</v>
      </c>
      <c r="F51" s="23" t="e">
        <f>#REF!+J51+N51+R51</f>
        <v>#REF!</v>
      </c>
      <c r="G51" s="23" t="e">
        <f>#REF!+K51+O51+S51</f>
        <v>#REF!</v>
      </c>
      <c r="H51" s="24">
        <f t="shared" si="22"/>
        <v>2762800</v>
      </c>
      <c r="I51" s="24">
        <v>0</v>
      </c>
      <c r="J51" s="24">
        <v>0</v>
      </c>
      <c r="K51" s="24">
        <v>2762800</v>
      </c>
      <c r="L51" s="24">
        <f t="shared" si="23"/>
        <v>185000</v>
      </c>
      <c r="M51" s="24">
        <v>0</v>
      </c>
      <c r="N51" s="24">
        <v>0</v>
      </c>
      <c r="O51" s="24">
        <v>185000</v>
      </c>
      <c r="P51" s="24">
        <f t="shared" si="24"/>
        <v>1966715</v>
      </c>
      <c r="Q51" s="24">
        <v>0</v>
      </c>
      <c r="R51" s="24">
        <v>0</v>
      </c>
      <c r="S51" s="24">
        <v>1966715</v>
      </c>
      <c r="T51" s="24">
        <f t="shared" si="25"/>
        <v>0</v>
      </c>
      <c r="U51" s="24">
        <v>0</v>
      </c>
      <c r="V51" s="24">
        <v>0</v>
      </c>
      <c r="W51" s="24">
        <v>0</v>
      </c>
      <c r="X51" s="23" t="e">
        <f>T51/#REF!*100</f>
        <v>#REF!</v>
      </c>
      <c r="Y51" s="23" t="e">
        <f>U51/#REF!*100</f>
        <v>#REF!</v>
      </c>
      <c r="Z51" s="23" t="e">
        <f>V51/#REF!*100</f>
        <v>#REF!</v>
      </c>
      <c r="AA51" s="23" t="e">
        <f>W51/#REF!*100</f>
        <v>#REF!</v>
      </c>
      <c r="AB51" s="28"/>
      <c r="AC51" s="28"/>
      <c r="AD51" s="28"/>
      <c r="AE51" s="28"/>
      <c r="AF51" s="103"/>
    </row>
    <row r="52" spans="1:32" s="1" customFormat="1" ht="28.5" hidden="1" customHeight="1">
      <c r="A52" s="99" t="s">
        <v>381</v>
      </c>
      <c r="B52" s="106" t="s">
        <v>253</v>
      </c>
      <c r="C52" s="22" t="s">
        <v>3</v>
      </c>
      <c r="D52" s="24" t="e">
        <f t="shared" si="21"/>
        <v>#REF!</v>
      </c>
      <c r="E52" s="23" t="e">
        <f>#REF!+I52+M52+Q52</f>
        <v>#REF!</v>
      </c>
      <c r="F52" s="23" t="e">
        <f>#REF!+J52+N52+R52</f>
        <v>#REF!</v>
      </c>
      <c r="G52" s="23">
        <v>69728283</v>
      </c>
      <c r="H52" s="24">
        <f t="shared" si="22"/>
        <v>3188910</v>
      </c>
      <c r="I52" s="24">
        <v>0</v>
      </c>
      <c r="J52" s="24">
        <v>0</v>
      </c>
      <c r="K52" s="24">
        <v>3188910</v>
      </c>
      <c r="L52" s="24">
        <f t="shared" si="23"/>
        <v>13846510</v>
      </c>
      <c r="M52" s="24">
        <v>0</v>
      </c>
      <c r="N52" s="24">
        <v>0</v>
      </c>
      <c r="O52" s="24">
        <v>13846510</v>
      </c>
      <c r="P52" s="24">
        <f t="shared" si="24"/>
        <v>48659390</v>
      </c>
      <c r="Q52" s="24">
        <v>0</v>
      </c>
      <c r="R52" s="24">
        <v>0</v>
      </c>
      <c r="S52" s="24">
        <v>48659390</v>
      </c>
      <c r="T52" s="24">
        <f>SUM(U52:W52)</f>
        <v>615349.35</v>
      </c>
      <c r="U52" s="24">
        <v>0</v>
      </c>
      <c r="V52" s="24">
        <v>0</v>
      </c>
      <c r="W52" s="24">
        <v>615349.35</v>
      </c>
      <c r="X52" s="23" t="e">
        <f>T52/#REF!*100</f>
        <v>#REF!</v>
      </c>
      <c r="Y52" s="23" t="e">
        <f>U52/#REF!*100</f>
        <v>#REF!</v>
      </c>
      <c r="Z52" s="23" t="e">
        <f>V52/#REF!*100</f>
        <v>#REF!</v>
      </c>
      <c r="AA52" s="23" t="e">
        <f>W52/#REF!*100</f>
        <v>#REF!</v>
      </c>
      <c r="AB52" s="24" t="e">
        <f>T52/D52*100</f>
        <v>#REF!</v>
      </c>
      <c r="AC52" s="24"/>
      <c r="AD52" s="24"/>
      <c r="AE52" s="24">
        <f>W52/G52*100</f>
        <v>0.88249605974092316</v>
      </c>
      <c r="AF52" s="88"/>
    </row>
    <row r="53" spans="1:32" s="1" customFormat="1" ht="46.5" hidden="1" customHeight="1">
      <c r="A53" s="99" t="s">
        <v>382</v>
      </c>
      <c r="B53" s="106" t="s">
        <v>431</v>
      </c>
      <c r="C53" s="22" t="s">
        <v>284</v>
      </c>
      <c r="D53" s="24">
        <f t="shared" si="21"/>
        <v>1800000</v>
      </c>
      <c r="E53" s="23">
        <v>0</v>
      </c>
      <c r="F53" s="23">
        <v>0</v>
      </c>
      <c r="G53" s="23">
        <v>1800000</v>
      </c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>
        <f>SUM(U53:W53)</f>
        <v>0</v>
      </c>
      <c r="U53" s="24">
        <v>0</v>
      </c>
      <c r="V53" s="24">
        <v>0</v>
      </c>
      <c r="W53" s="24">
        <v>0</v>
      </c>
      <c r="X53" s="23" t="e">
        <f>T53/#REF!*100</f>
        <v>#REF!</v>
      </c>
      <c r="Y53" s="23" t="e">
        <f>U53/#REF!*100</f>
        <v>#REF!</v>
      </c>
      <c r="Z53" s="23" t="e">
        <f>V53/#REF!*100</f>
        <v>#REF!</v>
      </c>
      <c r="AA53" s="23" t="e">
        <f>W53/#REF!*100</f>
        <v>#REF!</v>
      </c>
      <c r="AB53" s="24"/>
      <c r="AC53" s="24"/>
      <c r="AD53" s="24"/>
      <c r="AE53" s="24"/>
      <c r="AF53" s="88"/>
    </row>
    <row r="54" spans="1:32" s="1" customFormat="1" ht="58.5" hidden="1" customHeight="1">
      <c r="A54" s="99" t="s">
        <v>383</v>
      </c>
      <c r="B54" s="106" t="s">
        <v>430</v>
      </c>
      <c r="C54" s="22" t="s">
        <v>3</v>
      </c>
      <c r="D54" s="24">
        <f t="shared" si="21"/>
        <v>8153533</v>
      </c>
      <c r="E54" s="23">
        <v>0</v>
      </c>
      <c r="F54" s="23">
        <v>0</v>
      </c>
      <c r="G54" s="23">
        <v>8153533</v>
      </c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>
        <f>SUM(U54:W54)</f>
        <v>0</v>
      </c>
      <c r="U54" s="24">
        <v>0</v>
      </c>
      <c r="V54" s="24">
        <v>0</v>
      </c>
      <c r="W54" s="24">
        <v>0</v>
      </c>
      <c r="X54" s="23"/>
      <c r="Y54" s="23" t="e">
        <f>U54/#REF!*100</f>
        <v>#REF!</v>
      </c>
      <c r="Z54" s="23" t="e">
        <f>V54/#REF!*100</f>
        <v>#REF!</v>
      </c>
      <c r="AA54" s="23" t="e">
        <f>W54/#REF!*100</f>
        <v>#REF!</v>
      </c>
      <c r="AB54" s="24"/>
      <c r="AC54" s="24"/>
      <c r="AD54" s="24"/>
      <c r="AE54" s="24"/>
      <c r="AF54" s="85"/>
    </row>
    <row r="55" spans="1:32" s="1" customFormat="1" ht="42.75" hidden="1" customHeight="1">
      <c r="A55" s="32" t="s">
        <v>17</v>
      </c>
      <c r="B55" s="81" t="s">
        <v>59</v>
      </c>
      <c r="C55" s="34"/>
      <c r="D55" s="28" t="e">
        <f>SUM(D56:D59)</f>
        <v>#REF!</v>
      </c>
      <c r="E55" s="28" t="e">
        <f t="shared" ref="E55:W55" si="26">SUM(E56:E59)</f>
        <v>#REF!</v>
      </c>
      <c r="F55" s="28" t="e">
        <f t="shared" si="26"/>
        <v>#REF!</v>
      </c>
      <c r="G55" s="28">
        <f t="shared" si="26"/>
        <v>234389676</v>
      </c>
      <c r="H55" s="28">
        <f t="shared" si="26"/>
        <v>57413503</v>
      </c>
      <c r="I55" s="28">
        <f t="shared" si="26"/>
        <v>0</v>
      </c>
      <c r="J55" s="28">
        <f t="shared" si="26"/>
        <v>0</v>
      </c>
      <c r="K55" s="28">
        <f t="shared" si="26"/>
        <v>57413503</v>
      </c>
      <c r="L55" s="28">
        <f t="shared" si="26"/>
        <v>47620239</v>
      </c>
      <c r="M55" s="28">
        <f t="shared" si="26"/>
        <v>0</v>
      </c>
      <c r="N55" s="28">
        <f t="shared" si="26"/>
        <v>0</v>
      </c>
      <c r="O55" s="28">
        <f t="shared" si="26"/>
        <v>47620239</v>
      </c>
      <c r="P55" s="28">
        <f t="shared" si="26"/>
        <v>52032078</v>
      </c>
      <c r="Q55" s="28">
        <f t="shared" si="26"/>
        <v>0</v>
      </c>
      <c r="R55" s="28">
        <f t="shared" si="26"/>
        <v>0</v>
      </c>
      <c r="S55" s="28">
        <f t="shared" si="26"/>
        <v>52032078</v>
      </c>
      <c r="T55" s="28">
        <f t="shared" si="26"/>
        <v>48438542.770000003</v>
      </c>
      <c r="U55" s="28">
        <f t="shared" si="26"/>
        <v>0</v>
      </c>
      <c r="V55" s="28">
        <f t="shared" si="26"/>
        <v>0</v>
      </c>
      <c r="W55" s="28">
        <f t="shared" si="26"/>
        <v>48438542.770000003</v>
      </c>
      <c r="X55" s="33" t="e">
        <f>T55/#REF!*100</f>
        <v>#REF!</v>
      </c>
      <c r="Y55" s="33" t="e">
        <f>U55/#REF!*100</f>
        <v>#REF!</v>
      </c>
      <c r="Z55" s="33" t="e">
        <f>V55/#REF!*100</f>
        <v>#REF!</v>
      </c>
      <c r="AA55" s="33" t="e">
        <f>W55/#REF!*100</f>
        <v>#REF!</v>
      </c>
      <c r="AB55" s="28" t="e">
        <f>T55/D55*100</f>
        <v>#REF!</v>
      </c>
      <c r="AC55" s="28"/>
      <c r="AD55" s="24"/>
      <c r="AE55" s="28">
        <f>W55/G55*100</f>
        <v>20.665817537970401</v>
      </c>
      <c r="AF55" s="103"/>
    </row>
    <row r="56" spans="1:32" s="1" customFormat="1" ht="42.75" hidden="1" customHeight="1">
      <c r="A56" s="96" t="s">
        <v>60</v>
      </c>
      <c r="B56" s="106" t="s">
        <v>62</v>
      </c>
      <c r="C56" s="22" t="s">
        <v>3</v>
      </c>
      <c r="D56" s="24" t="e">
        <f t="shared" ref="D56:D58" si="27">SUM(E56:G56)</f>
        <v>#REF!</v>
      </c>
      <c r="E56" s="23" t="e">
        <f>#REF!+I56+M56+Q56</f>
        <v>#REF!</v>
      </c>
      <c r="F56" s="23" t="e">
        <f>#REF!+J56+N56+R56</f>
        <v>#REF!</v>
      </c>
      <c r="G56" s="23">
        <v>154819439</v>
      </c>
      <c r="H56" s="24">
        <f t="shared" ref="H56:H58" si="28">I56+J56+K56</f>
        <v>42759865</v>
      </c>
      <c r="I56" s="24">
        <v>0</v>
      </c>
      <c r="J56" s="24">
        <v>0</v>
      </c>
      <c r="K56" s="24">
        <v>42759865</v>
      </c>
      <c r="L56" s="24">
        <f t="shared" si="23"/>
        <v>35971975</v>
      </c>
      <c r="M56" s="24">
        <v>0</v>
      </c>
      <c r="N56" s="24">
        <v>0</v>
      </c>
      <c r="O56" s="24">
        <v>35971975</v>
      </c>
      <c r="P56" s="24">
        <f t="shared" si="24"/>
        <v>38084140</v>
      </c>
      <c r="Q56" s="24">
        <v>0</v>
      </c>
      <c r="R56" s="24">
        <v>0</v>
      </c>
      <c r="S56" s="24">
        <v>38084140</v>
      </c>
      <c r="T56" s="24">
        <f>U56+W56</f>
        <v>29836226.98</v>
      </c>
      <c r="U56" s="24">
        <v>0</v>
      </c>
      <c r="V56" s="24">
        <v>0</v>
      </c>
      <c r="W56" s="24">
        <v>29836226.98</v>
      </c>
      <c r="X56" s="23" t="e">
        <f>T56/#REF!*100</f>
        <v>#REF!</v>
      </c>
      <c r="Y56" s="23" t="e">
        <f>U56/#REF!*100</f>
        <v>#REF!</v>
      </c>
      <c r="Z56" s="23" t="e">
        <f>V56/#REF!*100</f>
        <v>#REF!</v>
      </c>
      <c r="AA56" s="23" t="e">
        <f>W56/#REF!*100</f>
        <v>#REF!</v>
      </c>
      <c r="AB56" s="24" t="e">
        <f>T56/D56*100</f>
        <v>#REF!</v>
      </c>
      <c r="AC56" s="24"/>
      <c r="AD56" s="24"/>
      <c r="AE56" s="24">
        <f>W56/G56*100</f>
        <v>19.271628403200712</v>
      </c>
      <c r="AF56" s="47"/>
    </row>
    <row r="57" spans="1:32" s="1" customFormat="1" ht="78.75" hidden="1" customHeight="1">
      <c r="A57" s="96" t="s">
        <v>61</v>
      </c>
      <c r="B57" s="106" t="s">
        <v>74</v>
      </c>
      <c r="C57" s="22" t="s">
        <v>3</v>
      </c>
      <c r="D57" s="24" t="e">
        <f t="shared" si="27"/>
        <v>#REF!</v>
      </c>
      <c r="E57" s="23" t="e">
        <f>#REF!+I57+M57+Q57</f>
        <v>#REF!</v>
      </c>
      <c r="F57" s="23" t="e">
        <f>#REF!+J57+N57+R57</f>
        <v>#REF!</v>
      </c>
      <c r="G57" s="23">
        <v>57702900</v>
      </c>
      <c r="H57" s="24">
        <f t="shared" si="28"/>
        <v>13984888</v>
      </c>
      <c r="I57" s="24">
        <v>0</v>
      </c>
      <c r="J57" s="24">
        <v>0</v>
      </c>
      <c r="K57" s="24">
        <v>13984888</v>
      </c>
      <c r="L57" s="24">
        <f t="shared" si="23"/>
        <v>11211714</v>
      </c>
      <c r="M57" s="24">
        <v>0</v>
      </c>
      <c r="N57" s="24">
        <v>0</v>
      </c>
      <c r="O57" s="24">
        <v>11211714</v>
      </c>
      <c r="P57" s="24">
        <f t="shared" si="24"/>
        <v>13570538</v>
      </c>
      <c r="Q57" s="24">
        <v>0</v>
      </c>
      <c r="R57" s="24">
        <v>0</v>
      </c>
      <c r="S57" s="24">
        <v>13570538</v>
      </c>
      <c r="T57" s="24">
        <f>U57+W57</f>
        <v>18416608.469999999</v>
      </c>
      <c r="U57" s="24">
        <v>0</v>
      </c>
      <c r="V57" s="24">
        <v>0</v>
      </c>
      <c r="W57" s="24">
        <v>18416608.469999999</v>
      </c>
      <c r="X57" s="23" t="e">
        <f>T57/#REF!*100</f>
        <v>#REF!</v>
      </c>
      <c r="Y57" s="23" t="e">
        <f>U57/#REF!*100</f>
        <v>#REF!</v>
      </c>
      <c r="Z57" s="23" t="e">
        <f>V57/#REF!*100</f>
        <v>#REF!</v>
      </c>
      <c r="AA57" s="23" t="e">
        <f>W57/#REF!*100</f>
        <v>#REF!</v>
      </c>
      <c r="AB57" s="24" t="e">
        <f>T57/D57*100</f>
        <v>#REF!</v>
      </c>
      <c r="AC57" s="24"/>
      <c r="AD57" s="24"/>
      <c r="AE57" s="24">
        <f>W57/G57*100</f>
        <v>31.916261522384488</v>
      </c>
      <c r="AF57" s="47" t="s">
        <v>385</v>
      </c>
    </row>
    <row r="58" spans="1:32" s="1" customFormat="1" ht="37.5" hidden="1" customHeight="1">
      <c r="A58" s="96" t="s">
        <v>293</v>
      </c>
      <c r="B58" s="106" t="s">
        <v>215</v>
      </c>
      <c r="C58" s="22" t="s">
        <v>3</v>
      </c>
      <c r="D58" s="24" t="e">
        <f t="shared" si="27"/>
        <v>#REF!</v>
      </c>
      <c r="E58" s="23" t="e">
        <f>#REF!+I58+M58+Q58</f>
        <v>#REF!</v>
      </c>
      <c r="F58" s="23" t="e">
        <f>#REF!+J58+N58+R58</f>
        <v>#REF!</v>
      </c>
      <c r="G58" s="23">
        <v>14895600</v>
      </c>
      <c r="H58" s="24">
        <f t="shared" si="28"/>
        <v>668750</v>
      </c>
      <c r="I58" s="24">
        <v>0</v>
      </c>
      <c r="J58" s="24">
        <v>0</v>
      </c>
      <c r="K58" s="24">
        <v>668750</v>
      </c>
      <c r="L58" s="24">
        <f t="shared" si="23"/>
        <v>436550</v>
      </c>
      <c r="M58" s="24">
        <v>0</v>
      </c>
      <c r="N58" s="24">
        <v>0</v>
      </c>
      <c r="O58" s="24">
        <v>436550</v>
      </c>
      <c r="P58" s="24">
        <f t="shared" si="24"/>
        <v>377400</v>
      </c>
      <c r="Q58" s="24">
        <v>0</v>
      </c>
      <c r="R58" s="24">
        <v>0</v>
      </c>
      <c r="S58" s="24">
        <v>377400</v>
      </c>
      <c r="T58" s="24">
        <f t="shared" ref="T58:T61" si="29">U58+W58</f>
        <v>185707.32</v>
      </c>
      <c r="U58" s="24">
        <v>0</v>
      </c>
      <c r="V58" s="24">
        <v>0</v>
      </c>
      <c r="W58" s="24">
        <v>185707.32</v>
      </c>
      <c r="X58" s="23" t="e">
        <f>T58/#REF!*100</f>
        <v>#REF!</v>
      </c>
      <c r="Y58" s="23" t="e">
        <f>U58/#REF!*100</f>
        <v>#REF!</v>
      </c>
      <c r="Z58" s="23" t="e">
        <f>V58/#REF!*100</f>
        <v>#REF!</v>
      </c>
      <c r="AA58" s="23" t="e">
        <f>W58/#REF!*100</f>
        <v>#REF!</v>
      </c>
      <c r="AB58" s="24" t="e">
        <f>T58/D58*100</f>
        <v>#REF!</v>
      </c>
      <c r="AC58" s="24"/>
      <c r="AD58" s="24"/>
      <c r="AE58" s="24">
        <f>W58/G58*100</f>
        <v>1.246726013050834</v>
      </c>
      <c r="AF58" s="103"/>
    </row>
    <row r="59" spans="1:32" s="1" customFormat="1" ht="37.5" hidden="1" customHeight="1">
      <c r="A59" s="96" t="s">
        <v>433</v>
      </c>
      <c r="B59" s="106" t="s">
        <v>432</v>
      </c>
      <c r="C59" s="22" t="s">
        <v>284</v>
      </c>
      <c r="D59" s="24">
        <f>SUM(E59:G59)</f>
        <v>6971737</v>
      </c>
      <c r="E59" s="23">
        <v>0</v>
      </c>
      <c r="F59" s="23">
        <v>0</v>
      </c>
      <c r="G59" s="23">
        <v>6971737</v>
      </c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>
        <f t="shared" si="29"/>
        <v>0</v>
      </c>
      <c r="U59" s="24">
        <v>0</v>
      </c>
      <c r="V59" s="24">
        <v>0</v>
      </c>
      <c r="W59" s="24">
        <v>0</v>
      </c>
      <c r="X59" s="23" t="e">
        <f>T59/#REF!*100</f>
        <v>#REF!</v>
      </c>
      <c r="Y59" s="23" t="e">
        <f>U59/#REF!*100</f>
        <v>#REF!</v>
      </c>
      <c r="Z59" s="23" t="e">
        <f>V59/#REF!*100</f>
        <v>#REF!</v>
      </c>
      <c r="AA59" s="23" t="e">
        <f>W59/#REF!*100</f>
        <v>#REF!</v>
      </c>
      <c r="AB59" s="24"/>
      <c r="AC59" s="24"/>
      <c r="AD59" s="24"/>
      <c r="AE59" s="24">
        <f>W59/G59*100</f>
        <v>0</v>
      </c>
      <c r="AF59" s="103"/>
    </row>
    <row r="60" spans="1:32" s="30" customFormat="1" ht="42.75" hidden="1" customHeight="1">
      <c r="A60" s="32" t="s">
        <v>434</v>
      </c>
      <c r="B60" s="81" t="s">
        <v>435</v>
      </c>
      <c r="C60" s="34"/>
      <c r="D60" s="28">
        <f>D61</f>
        <v>39008890</v>
      </c>
      <c r="E60" s="28">
        <f t="shared" ref="E60:W60" si="30">E61</f>
        <v>0</v>
      </c>
      <c r="F60" s="28">
        <f t="shared" si="30"/>
        <v>30023000</v>
      </c>
      <c r="G60" s="28">
        <f t="shared" si="30"/>
        <v>8985890</v>
      </c>
      <c r="H60" s="28">
        <f t="shared" si="30"/>
        <v>0</v>
      </c>
      <c r="I60" s="28">
        <f t="shared" si="30"/>
        <v>0</v>
      </c>
      <c r="J60" s="28">
        <f t="shared" si="30"/>
        <v>0</v>
      </c>
      <c r="K60" s="28">
        <f t="shared" si="30"/>
        <v>0</v>
      </c>
      <c r="L60" s="28">
        <f t="shared" si="30"/>
        <v>0</v>
      </c>
      <c r="M60" s="28">
        <f t="shared" si="30"/>
        <v>0</v>
      </c>
      <c r="N60" s="28">
        <f t="shared" si="30"/>
        <v>0</v>
      </c>
      <c r="O60" s="28">
        <f t="shared" si="30"/>
        <v>0</v>
      </c>
      <c r="P60" s="28">
        <f t="shared" si="30"/>
        <v>0</v>
      </c>
      <c r="Q60" s="28">
        <f t="shared" si="30"/>
        <v>0</v>
      </c>
      <c r="R60" s="28">
        <f t="shared" si="30"/>
        <v>0</v>
      </c>
      <c r="S60" s="28">
        <f t="shared" si="30"/>
        <v>0</v>
      </c>
      <c r="T60" s="28">
        <f t="shared" si="30"/>
        <v>0</v>
      </c>
      <c r="U60" s="28">
        <f t="shared" si="30"/>
        <v>0</v>
      </c>
      <c r="V60" s="28">
        <f t="shared" si="30"/>
        <v>0</v>
      </c>
      <c r="W60" s="28">
        <f t="shared" si="30"/>
        <v>0</v>
      </c>
      <c r="X60" s="33"/>
      <c r="Y60" s="33"/>
      <c r="Z60" s="33"/>
      <c r="AA60" s="33"/>
      <c r="AB60" s="28"/>
      <c r="AC60" s="28"/>
      <c r="AD60" s="28"/>
      <c r="AE60" s="28"/>
      <c r="AF60" s="87"/>
    </row>
    <row r="61" spans="1:32" s="1" customFormat="1" ht="42" hidden="1" customHeight="1">
      <c r="A61" s="96" t="s">
        <v>437</v>
      </c>
      <c r="B61" s="106" t="s">
        <v>436</v>
      </c>
      <c r="C61" s="22" t="s">
        <v>3</v>
      </c>
      <c r="D61" s="24">
        <f t="shared" ref="D61" si="31">SUM(E61:G61)</f>
        <v>39008890</v>
      </c>
      <c r="E61" s="23">
        <v>0</v>
      </c>
      <c r="F61" s="23">
        <v>30023000</v>
      </c>
      <c r="G61" s="23">
        <v>8985890</v>
      </c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>
        <f t="shared" si="29"/>
        <v>0</v>
      </c>
      <c r="U61" s="24">
        <v>0</v>
      </c>
      <c r="V61" s="24">
        <v>0</v>
      </c>
      <c r="W61" s="24">
        <v>0</v>
      </c>
      <c r="X61" s="23"/>
      <c r="Y61" s="23"/>
      <c r="Z61" s="23"/>
      <c r="AA61" s="23"/>
      <c r="AB61" s="24"/>
      <c r="AC61" s="24"/>
      <c r="AD61" s="24"/>
      <c r="AE61" s="24"/>
      <c r="AF61" s="103"/>
    </row>
    <row r="62" spans="1:32" s="1" customFormat="1" ht="61.5" hidden="1" customHeight="1">
      <c r="A62" s="32" t="s">
        <v>42</v>
      </c>
      <c r="B62" s="169" t="s">
        <v>32</v>
      </c>
      <c r="C62" s="169"/>
      <c r="D62" s="36" t="e">
        <f>D63+D65</f>
        <v>#REF!</v>
      </c>
      <c r="E62" s="36" t="e">
        <f t="shared" ref="E62:W62" si="32">E63+E65</f>
        <v>#REF!</v>
      </c>
      <c r="F62" s="36" t="e">
        <f t="shared" si="32"/>
        <v>#REF!</v>
      </c>
      <c r="G62" s="36" t="e">
        <f t="shared" si="32"/>
        <v>#REF!</v>
      </c>
      <c r="H62" s="36">
        <f t="shared" si="32"/>
        <v>108985742</v>
      </c>
      <c r="I62" s="36">
        <f t="shared" si="32"/>
        <v>0</v>
      </c>
      <c r="J62" s="36">
        <f t="shared" si="32"/>
        <v>0</v>
      </c>
      <c r="K62" s="36">
        <f t="shared" si="32"/>
        <v>108985742</v>
      </c>
      <c r="L62" s="36">
        <f t="shared" si="32"/>
        <v>109688082</v>
      </c>
      <c r="M62" s="36">
        <f t="shared" si="32"/>
        <v>5807700</v>
      </c>
      <c r="N62" s="36">
        <f t="shared" si="32"/>
        <v>0</v>
      </c>
      <c r="O62" s="36">
        <f t="shared" si="32"/>
        <v>103880382</v>
      </c>
      <c r="P62" s="36">
        <f t="shared" si="32"/>
        <v>234811669</v>
      </c>
      <c r="Q62" s="36">
        <f t="shared" si="32"/>
        <v>85913200</v>
      </c>
      <c r="R62" s="36">
        <f t="shared" si="32"/>
        <v>0</v>
      </c>
      <c r="S62" s="36">
        <f t="shared" si="32"/>
        <v>148898469</v>
      </c>
      <c r="T62" s="36">
        <f t="shared" si="32"/>
        <v>47844492.019999996</v>
      </c>
      <c r="U62" s="36">
        <f t="shared" si="32"/>
        <v>0</v>
      </c>
      <c r="V62" s="36">
        <f t="shared" si="32"/>
        <v>0</v>
      </c>
      <c r="W62" s="36">
        <f t="shared" si="32"/>
        <v>47844492.019999996</v>
      </c>
      <c r="X62" s="33" t="e">
        <f>T62/#REF!*100</f>
        <v>#REF!</v>
      </c>
      <c r="Y62" s="33" t="e">
        <f>U62/#REF!*100</f>
        <v>#REF!</v>
      </c>
      <c r="Z62" s="33" t="e">
        <f>V62/#REF!*100</f>
        <v>#REF!</v>
      </c>
      <c r="AA62" s="33" t="e">
        <f>W62/#REF!*100</f>
        <v>#REF!</v>
      </c>
      <c r="AB62" s="28" t="e">
        <f>T62/D62*100</f>
        <v>#REF!</v>
      </c>
      <c r="AC62" s="28" t="e">
        <f>U62/E62*100</f>
        <v>#REF!</v>
      </c>
      <c r="AD62" s="24"/>
      <c r="AE62" s="28" t="e">
        <f>W62/G62*100</f>
        <v>#REF!</v>
      </c>
      <c r="AF62" s="47"/>
    </row>
    <row r="63" spans="1:32" s="30" customFormat="1" ht="25.5" hidden="1" customHeight="1">
      <c r="A63" s="32" t="s">
        <v>18</v>
      </c>
      <c r="B63" s="81" t="s">
        <v>63</v>
      </c>
      <c r="C63" s="34"/>
      <c r="D63" s="28" t="e">
        <f>D64</f>
        <v>#REF!</v>
      </c>
      <c r="E63" s="28" t="e">
        <f t="shared" ref="E63:W63" si="33">E64</f>
        <v>#REF!</v>
      </c>
      <c r="F63" s="28" t="e">
        <f t="shared" si="33"/>
        <v>#REF!</v>
      </c>
      <c r="G63" s="28" t="e">
        <f t="shared" si="33"/>
        <v>#REF!</v>
      </c>
      <c r="H63" s="28">
        <f t="shared" si="33"/>
        <v>48263219</v>
      </c>
      <c r="I63" s="28">
        <f t="shared" si="33"/>
        <v>0</v>
      </c>
      <c r="J63" s="28">
        <f t="shared" si="33"/>
        <v>0</v>
      </c>
      <c r="K63" s="28">
        <f t="shared" si="33"/>
        <v>48263219</v>
      </c>
      <c r="L63" s="28">
        <f t="shared" si="33"/>
        <v>44974919</v>
      </c>
      <c r="M63" s="28">
        <f t="shared" si="33"/>
        <v>0</v>
      </c>
      <c r="N63" s="28">
        <f t="shared" si="33"/>
        <v>0</v>
      </c>
      <c r="O63" s="28">
        <f t="shared" si="33"/>
        <v>44974919</v>
      </c>
      <c r="P63" s="28">
        <f t="shared" si="33"/>
        <v>54871236</v>
      </c>
      <c r="Q63" s="28">
        <f t="shared" si="33"/>
        <v>0</v>
      </c>
      <c r="R63" s="28">
        <f t="shared" si="33"/>
        <v>0</v>
      </c>
      <c r="S63" s="28">
        <f t="shared" si="33"/>
        <v>54871236</v>
      </c>
      <c r="T63" s="28">
        <f t="shared" si="33"/>
        <v>36935760</v>
      </c>
      <c r="U63" s="28">
        <f t="shared" si="33"/>
        <v>0</v>
      </c>
      <c r="V63" s="28">
        <f t="shared" si="33"/>
        <v>0</v>
      </c>
      <c r="W63" s="28">
        <f t="shared" si="33"/>
        <v>36935760</v>
      </c>
      <c r="X63" s="33" t="e">
        <f>T63/#REF!*100</f>
        <v>#REF!</v>
      </c>
      <c r="Y63" s="33" t="e">
        <f>U63/#REF!*100</f>
        <v>#REF!</v>
      </c>
      <c r="Z63" s="33" t="e">
        <f>V63/#REF!*100</f>
        <v>#REF!</v>
      </c>
      <c r="AA63" s="33" t="e">
        <f>W63/#REF!*100</f>
        <v>#REF!</v>
      </c>
      <c r="AB63" s="28" t="e">
        <f>T63/D63*100</f>
        <v>#REF!</v>
      </c>
      <c r="AC63" s="28"/>
      <c r="AD63" s="24"/>
      <c r="AE63" s="28" t="e">
        <f>W63/G63*100</f>
        <v>#REF!</v>
      </c>
      <c r="AF63" s="47"/>
    </row>
    <row r="64" spans="1:32" s="1" customFormat="1" ht="42" hidden="1" customHeight="1">
      <c r="A64" s="96" t="s">
        <v>43</v>
      </c>
      <c r="B64" s="106" t="s">
        <v>64</v>
      </c>
      <c r="C64" s="22" t="s">
        <v>3</v>
      </c>
      <c r="D64" s="24" t="e">
        <f>SUM(E64:G64)</f>
        <v>#REF!</v>
      </c>
      <c r="E64" s="23" t="e">
        <f>#REF!+I64+M64+Q64</f>
        <v>#REF!</v>
      </c>
      <c r="F64" s="23" t="e">
        <f>#REF!+J64+N64+R64</f>
        <v>#REF!</v>
      </c>
      <c r="G64" s="23" t="e">
        <f>#REF!+K64+O64+S64</f>
        <v>#REF!</v>
      </c>
      <c r="H64" s="24">
        <f>I64+J64+K64</f>
        <v>48263219</v>
      </c>
      <c r="I64" s="24">
        <v>0</v>
      </c>
      <c r="J64" s="24">
        <v>0</v>
      </c>
      <c r="K64" s="24">
        <v>48263219</v>
      </c>
      <c r="L64" s="24">
        <f>M64+N64+O64</f>
        <v>44974919</v>
      </c>
      <c r="M64" s="24">
        <v>0</v>
      </c>
      <c r="N64" s="24">
        <v>0</v>
      </c>
      <c r="O64" s="24">
        <v>44974919</v>
      </c>
      <c r="P64" s="24">
        <f>Q64+R64+S64</f>
        <v>54871236</v>
      </c>
      <c r="Q64" s="24">
        <v>0</v>
      </c>
      <c r="R64" s="24">
        <v>0</v>
      </c>
      <c r="S64" s="24">
        <v>54871236</v>
      </c>
      <c r="T64" s="24">
        <f>U64+W64</f>
        <v>36935760</v>
      </c>
      <c r="U64" s="24">
        <v>0</v>
      </c>
      <c r="V64" s="24">
        <v>0</v>
      </c>
      <c r="W64" s="24">
        <v>36935760</v>
      </c>
      <c r="X64" s="23" t="e">
        <f>T64/#REF!*100</f>
        <v>#REF!</v>
      </c>
      <c r="Y64" s="23" t="e">
        <f>U64/#REF!*100</f>
        <v>#REF!</v>
      </c>
      <c r="Z64" s="23" t="e">
        <f>V64/#REF!*100</f>
        <v>#REF!</v>
      </c>
      <c r="AA64" s="23" t="e">
        <f>W64/#REF!*100</f>
        <v>#REF!</v>
      </c>
      <c r="AB64" s="24" t="e">
        <f>T64/D64*100</f>
        <v>#REF!</v>
      </c>
      <c r="AC64" s="24"/>
      <c r="AD64" s="24"/>
      <c r="AE64" s="24" t="e">
        <f>W64/G64*100</f>
        <v>#REF!</v>
      </c>
      <c r="AF64" s="47"/>
    </row>
    <row r="65" spans="1:32" s="30" customFormat="1" ht="24.75" hidden="1" customHeight="1">
      <c r="A65" s="32" t="s">
        <v>19</v>
      </c>
      <c r="B65" s="81" t="s">
        <v>65</v>
      </c>
      <c r="C65" s="34"/>
      <c r="D65" s="28" t="e">
        <f>D66+D67+D68+D69+D70+D71</f>
        <v>#REF!</v>
      </c>
      <c r="E65" s="28" t="e">
        <f t="shared" ref="E65:W65" si="34">E66+E67+E68+E69+E70+E71</f>
        <v>#REF!</v>
      </c>
      <c r="F65" s="28" t="e">
        <f t="shared" si="34"/>
        <v>#REF!</v>
      </c>
      <c r="G65" s="28" t="e">
        <f t="shared" si="34"/>
        <v>#REF!</v>
      </c>
      <c r="H65" s="28">
        <f t="shared" si="34"/>
        <v>60722523</v>
      </c>
      <c r="I65" s="28">
        <f t="shared" si="34"/>
        <v>0</v>
      </c>
      <c r="J65" s="28">
        <f t="shared" si="34"/>
        <v>0</v>
      </c>
      <c r="K65" s="28">
        <f t="shared" si="34"/>
        <v>60722523</v>
      </c>
      <c r="L65" s="28">
        <f t="shared" si="34"/>
        <v>64713163</v>
      </c>
      <c r="M65" s="28">
        <f t="shared" si="34"/>
        <v>5807700</v>
      </c>
      <c r="N65" s="28">
        <f t="shared" si="34"/>
        <v>0</v>
      </c>
      <c r="O65" s="28">
        <f t="shared" si="34"/>
        <v>58905463</v>
      </c>
      <c r="P65" s="28">
        <f t="shared" si="34"/>
        <v>179940433</v>
      </c>
      <c r="Q65" s="28">
        <f t="shared" si="34"/>
        <v>85913200</v>
      </c>
      <c r="R65" s="28">
        <f t="shared" si="34"/>
        <v>0</v>
      </c>
      <c r="S65" s="28">
        <f t="shared" si="34"/>
        <v>94027233</v>
      </c>
      <c r="T65" s="28">
        <f t="shared" si="34"/>
        <v>10908732.02</v>
      </c>
      <c r="U65" s="28">
        <f t="shared" si="34"/>
        <v>0</v>
      </c>
      <c r="V65" s="28">
        <f t="shared" si="34"/>
        <v>0</v>
      </c>
      <c r="W65" s="28">
        <f t="shared" si="34"/>
        <v>10908732.02</v>
      </c>
      <c r="X65" s="33" t="e">
        <f>T65/#REF!*100</f>
        <v>#REF!</v>
      </c>
      <c r="Y65" s="33" t="e">
        <f>U65/#REF!*100</f>
        <v>#REF!</v>
      </c>
      <c r="Z65" s="33" t="e">
        <f>V65/#REF!*100</f>
        <v>#REF!</v>
      </c>
      <c r="AA65" s="33" t="e">
        <f>W65/#REF!*100</f>
        <v>#REF!</v>
      </c>
      <c r="AB65" s="28" t="e">
        <f>T65/D65*100</f>
        <v>#REF!</v>
      </c>
      <c r="AC65" s="28" t="e">
        <f>U65/E65*100</f>
        <v>#REF!</v>
      </c>
      <c r="AD65" s="24"/>
      <c r="AE65" s="28" t="e">
        <f>W65/G65*100</f>
        <v>#REF!</v>
      </c>
      <c r="AF65" s="47"/>
    </row>
    <row r="66" spans="1:32" s="1" customFormat="1" ht="56.25" hidden="1">
      <c r="A66" s="96" t="s">
        <v>302</v>
      </c>
      <c r="B66" s="56" t="s">
        <v>401</v>
      </c>
      <c r="C66" s="22" t="s">
        <v>3</v>
      </c>
      <c r="D66" s="23" t="e">
        <f>#REF!+H66+L66+P66</f>
        <v>#REF!</v>
      </c>
      <c r="E66" s="23" t="e">
        <f>#REF!+I66+M66+Q66</f>
        <v>#REF!</v>
      </c>
      <c r="F66" s="23" t="e">
        <f>#REF!+J66+N66+R66</f>
        <v>#REF!</v>
      </c>
      <c r="G66" s="23" t="e">
        <f>#REF!+K66+O66+S66</f>
        <v>#REF!</v>
      </c>
      <c r="H66" s="24">
        <f>I66+J66+K66</f>
        <v>0</v>
      </c>
      <c r="I66" s="24">
        <v>0</v>
      </c>
      <c r="J66" s="24">
        <v>0</v>
      </c>
      <c r="K66" s="24">
        <v>0</v>
      </c>
      <c r="L66" s="24">
        <f>M66+N66+O66</f>
        <v>0</v>
      </c>
      <c r="M66" s="24">
        <v>0</v>
      </c>
      <c r="N66" s="24">
        <v>0</v>
      </c>
      <c r="O66" s="24">
        <v>0</v>
      </c>
      <c r="P66" s="24">
        <f>Q66+R66+S66</f>
        <v>16722492</v>
      </c>
      <c r="Q66" s="24">
        <v>0</v>
      </c>
      <c r="R66" s="24">
        <v>0</v>
      </c>
      <c r="S66" s="24">
        <v>16722492</v>
      </c>
      <c r="T66" s="24"/>
      <c r="U66" s="24"/>
      <c r="V66" s="24"/>
      <c r="W66" s="24"/>
      <c r="X66" s="23" t="e">
        <f>T66/#REF!*100</f>
        <v>#REF!</v>
      </c>
      <c r="Y66" s="23" t="e">
        <f>U66/#REF!*100</f>
        <v>#REF!</v>
      </c>
      <c r="Z66" s="23" t="e">
        <f>V66/#REF!*100</f>
        <v>#REF!</v>
      </c>
      <c r="AA66" s="23" t="e">
        <f>W66/#REF!*100</f>
        <v>#REF!</v>
      </c>
      <c r="AB66" s="24"/>
      <c r="AC66" s="24"/>
      <c r="AD66" s="24"/>
      <c r="AE66" s="24"/>
      <c r="AF66" s="47"/>
    </row>
    <row r="67" spans="1:32" s="1" customFormat="1" ht="56.25" hidden="1">
      <c r="A67" s="96" t="s">
        <v>292</v>
      </c>
      <c r="B67" s="56" t="s">
        <v>360</v>
      </c>
      <c r="C67" s="22" t="s">
        <v>3</v>
      </c>
      <c r="D67" s="23" t="e">
        <f>#REF!+H67+L67+P67</f>
        <v>#REF!</v>
      </c>
      <c r="E67" s="23" t="e">
        <f>#REF!+I67+M67+Q67</f>
        <v>#REF!</v>
      </c>
      <c r="F67" s="23" t="e">
        <f>#REF!+J67+N67+R67</f>
        <v>#REF!</v>
      </c>
      <c r="G67" s="23" t="e">
        <f>#REF!+K67+O67+S67</f>
        <v>#REF!</v>
      </c>
      <c r="H67" s="24">
        <f>I67+J67+K67</f>
        <v>0</v>
      </c>
      <c r="I67" s="24">
        <v>0</v>
      </c>
      <c r="J67" s="24">
        <v>0</v>
      </c>
      <c r="K67" s="24">
        <v>0</v>
      </c>
      <c r="L67" s="24">
        <f>M67+N67+O67</f>
        <v>0</v>
      </c>
      <c r="M67" s="24">
        <v>0</v>
      </c>
      <c r="N67" s="24">
        <v>0</v>
      </c>
      <c r="O67" s="24">
        <v>0</v>
      </c>
      <c r="P67" s="24">
        <f>Q67+R67+S67</f>
        <v>19957212</v>
      </c>
      <c r="Q67" s="24">
        <v>0</v>
      </c>
      <c r="R67" s="24">
        <v>0</v>
      </c>
      <c r="S67" s="24">
        <v>19957212</v>
      </c>
      <c r="T67" s="24">
        <f t="shared" ref="T67:T71" si="35">U67+W67</f>
        <v>0</v>
      </c>
      <c r="U67" s="24">
        <v>0</v>
      </c>
      <c r="V67" s="24">
        <v>0</v>
      </c>
      <c r="W67" s="24">
        <v>0</v>
      </c>
      <c r="X67" s="23" t="e">
        <f>T67/#REF!*100</f>
        <v>#REF!</v>
      </c>
      <c r="Y67" s="23" t="e">
        <f>U67/#REF!*100</f>
        <v>#REF!</v>
      </c>
      <c r="Z67" s="23" t="e">
        <f>V67/#REF!*100</f>
        <v>#REF!</v>
      </c>
      <c r="AA67" s="23" t="e">
        <f>W67/#REF!*100</f>
        <v>#REF!</v>
      </c>
      <c r="AB67" s="24"/>
      <c r="AC67" s="24"/>
      <c r="AD67" s="24"/>
      <c r="AE67" s="24"/>
      <c r="AF67" s="47"/>
    </row>
    <row r="68" spans="1:32" s="30" customFormat="1" ht="76.5" hidden="1" customHeight="1">
      <c r="A68" s="96" t="s">
        <v>297</v>
      </c>
      <c r="B68" s="56" t="s">
        <v>259</v>
      </c>
      <c r="C68" s="22" t="s">
        <v>3</v>
      </c>
      <c r="D68" s="23" t="e">
        <f>#REF!+H68+L68+P68</f>
        <v>#REF!</v>
      </c>
      <c r="E68" s="23" t="e">
        <f>#REF!+I68+M68+Q68</f>
        <v>#REF!</v>
      </c>
      <c r="F68" s="23" t="e">
        <f>#REF!+J68+N68+R68</f>
        <v>#REF!</v>
      </c>
      <c r="G68" s="23" t="e">
        <f>#REF!+K68+O68+S68</f>
        <v>#REF!</v>
      </c>
      <c r="H68" s="24">
        <f t="shared" ref="H68:H71" si="36">I68+J68+K68</f>
        <v>0</v>
      </c>
      <c r="I68" s="24">
        <v>0</v>
      </c>
      <c r="J68" s="24">
        <v>0</v>
      </c>
      <c r="K68" s="24">
        <v>0</v>
      </c>
      <c r="L68" s="24">
        <f>M68+N68+O68</f>
        <v>6113400</v>
      </c>
      <c r="M68" s="24">
        <v>5807700</v>
      </c>
      <c r="N68" s="24">
        <v>0</v>
      </c>
      <c r="O68" s="24">
        <v>305700</v>
      </c>
      <c r="P68" s="24">
        <f t="shared" ref="P68:P71" si="37">Q68+R68+S68</f>
        <v>0</v>
      </c>
      <c r="Q68" s="24">
        <v>0</v>
      </c>
      <c r="R68" s="24">
        <v>0</v>
      </c>
      <c r="S68" s="24">
        <v>0</v>
      </c>
      <c r="T68" s="24">
        <f t="shared" si="35"/>
        <v>0</v>
      </c>
      <c r="U68" s="24">
        <v>0</v>
      </c>
      <c r="V68" s="24">
        <v>0</v>
      </c>
      <c r="W68" s="24">
        <v>0</v>
      </c>
      <c r="X68" s="23" t="e">
        <f>T68/#REF!*100</f>
        <v>#REF!</v>
      </c>
      <c r="Y68" s="23" t="e">
        <f>U68/#REF!*100</f>
        <v>#REF!</v>
      </c>
      <c r="Z68" s="23" t="e">
        <f>V68/#REF!*100</f>
        <v>#REF!</v>
      </c>
      <c r="AA68" s="23" t="e">
        <f>W68/#REF!*100</f>
        <v>#REF!</v>
      </c>
      <c r="AB68" s="24" t="e">
        <f>T68/D68*100</f>
        <v>#REF!</v>
      </c>
      <c r="AC68" s="24"/>
      <c r="AD68" s="24"/>
      <c r="AE68" s="24" t="e">
        <f>W68/G68*100</f>
        <v>#REF!</v>
      </c>
      <c r="AF68" s="47"/>
    </row>
    <row r="69" spans="1:32" s="1" customFormat="1" ht="76.5" hidden="1" customHeight="1">
      <c r="A69" s="96" t="s">
        <v>298</v>
      </c>
      <c r="B69" s="56" t="s">
        <v>361</v>
      </c>
      <c r="C69" s="58" t="s">
        <v>284</v>
      </c>
      <c r="D69" s="23" t="e">
        <f>#REF!+H69+L69+P69</f>
        <v>#REF!</v>
      </c>
      <c r="E69" s="23" t="e">
        <f>#REF!+I69+M69+Q69</f>
        <v>#REF!</v>
      </c>
      <c r="F69" s="23" t="e">
        <f>#REF!+J69+N69+R69</f>
        <v>#REF!</v>
      </c>
      <c r="G69" s="23" t="e">
        <f>#REF!+K69+O69+S69</f>
        <v>#REF!</v>
      </c>
      <c r="H69" s="24">
        <f t="shared" si="36"/>
        <v>0</v>
      </c>
      <c r="I69" s="24">
        <v>0</v>
      </c>
      <c r="J69" s="24">
        <v>0</v>
      </c>
      <c r="K69" s="24">
        <v>0</v>
      </c>
      <c r="L69" s="24">
        <f>M69+N69+O69</f>
        <v>0</v>
      </c>
      <c r="M69" s="24">
        <v>0</v>
      </c>
      <c r="N69" s="24">
        <v>0</v>
      </c>
      <c r="O69" s="24">
        <v>0</v>
      </c>
      <c r="P69" s="24">
        <f t="shared" si="37"/>
        <v>32705600</v>
      </c>
      <c r="Q69" s="24">
        <v>31070300</v>
      </c>
      <c r="R69" s="24">
        <v>0</v>
      </c>
      <c r="S69" s="24">
        <v>1635300</v>
      </c>
      <c r="T69" s="24">
        <f t="shared" si="35"/>
        <v>0</v>
      </c>
      <c r="U69" s="24">
        <v>0</v>
      </c>
      <c r="V69" s="24">
        <v>0</v>
      </c>
      <c r="W69" s="24">
        <v>0</v>
      </c>
      <c r="X69" s="23" t="e">
        <f>T69/#REF!*100</f>
        <v>#REF!</v>
      </c>
      <c r="Y69" s="23" t="e">
        <f>U69/#REF!*100</f>
        <v>#REF!</v>
      </c>
      <c r="Z69" s="23" t="e">
        <f>V69/#REF!*100</f>
        <v>#REF!</v>
      </c>
      <c r="AA69" s="23" t="e">
        <f>W69/#REF!*100</f>
        <v>#REF!</v>
      </c>
      <c r="AB69" s="24" t="e">
        <f>T69/D69*100</f>
        <v>#REF!</v>
      </c>
      <c r="AC69" s="24" t="e">
        <f>U69/E69*100</f>
        <v>#REF!</v>
      </c>
      <c r="AD69" s="24"/>
      <c r="AE69" s="24" t="e">
        <f>W69/G69*100</f>
        <v>#REF!</v>
      </c>
      <c r="AF69" s="47"/>
    </row>
    <row r="70" spans="1:32" s="1" customFormat="1" ht="56.25" hidden="1">
      <c r="A70" s="96" t="s">
        <v>299</v>
      </c>
      <c r="B70" s="56" t="s">
        <v>362</v>
      </c>
      <c r="C70" s="58" t="s">
        <v>284</v>
      </c>
      <c r="D70" s="23" t="e">
        <f>#REF!+H70+L70+P70</f>
        <v>#REF!</v>
      </c>
      <c r="E70" s="23" t="e">
        <f>#REF!+I70+M70+Q70</f>
        <v>#REF!</v>
      </c>
      <c r="F70" s="23" t="e">
        <f>#REF!+J70+N70+R70</f>
        <v>#REF!</v>
      </c>
      <c r="G70" s="23" t="e">
        <f>#REF!+K70+O70+S70</f>
        <v>#REF!</v>
      </c>
      <c r="H70" s="24">
        <f t="shared" si="36"/>
        <v>0</v>
      </c>
      <c r="I70" s="24">
        <v>0</v>
      </c>
      <c r="J70" s="24">
        <v>0</v>
      </c>
      <c r="K70" s="24">
        <v>0</v>
      </c>
      <c r="L70" s="24">
        <f t="shared" ref="L70:L71" si="38">M70+N70+O70</f>
        <v>0</v>
      </c>
      <c r="M70" s="24">
        <v>0</v>
      </c>
      <c r="N70" s="24">
        <v>0</v>
      </c>
      <c r="O70" s="24">
        <v>0</v>
      </c>
      <c r="P70" s="24">
        <f t="shared" si="37"/>
        <v>57729400</v>
      </c>
      <c r="Q70" s="24">
        <v>54842900</v>
      </c>
      <c r="R70" s="24">
        <v>0</v>
      </c>
      <c r="S70" s="24">
        <v>2886500</v>
      </c>
      <c r="T70" s="24">
        <v>0</v>
      </c>
      <c r="U70" s="24">
        <v>0</v>
      </c>
      <c r="V70" s="24">
        <v>0</v>
      </c>
      <c r="W70" s="24">
        <v>0</v>
      </c>
      <c r="X70" s="23" t="e">
        <f>T70/#REF!*100</f>
        <v>#REF!</v>
      </c>
      <c r="Y70" s="23" t="e">
        <f>U70/#REF!*100</f>
        <v>#REF!</v>
      </c>
      <c r="Z70" s="23" t="e">
        <f>V70/#REF!*100</f>
        <v>#REF!</v>
      </c>
      <c r="AA70" s="23" t="e">
        <f>W70/#REF!*100</f>
        <v>#REF!</v>
      </c>
      <c r="AB70" s="24" t="e">
        <f>T70/D70*100</f>
        <v>#REF!</v>
      </c>
      <c r="AC70" s="24"/>
      <c r="AD70" s="24"/>
      <c r="AE70" s="24" t="e">
        <f>W70/G70*100</f>
        <v>#REF!</v>
      </c>
      <c r="AF70" s="47"/>
    </row>
    <row r="71" spans="1:32" s="1" customFormat="1" ht="60" hidden="1" customHeight="1">
      <c r="A71" s="96" t="s">
        <v>329</v>
      </c>
      <c r="B71" s="57" t="s">
        <v>300</v>
      </c>
      <c r="C71" s="58" t="s">
        <v>3</v>
      </c>
      <c r="D71" s="23" t="e">
        <f>E71+F71+G71</f>
        <v>#REF!</v>
      </c>
      <c r="E71" s="23" t="e">
        <f>#REF!+I71+M71+Q71</f>
        <v>#REF!</v>
      </c>
      <c r="F71" s="23" t="e">
        <f>#REF!+J71+N71+R71</f>
        <v>#REF!</v>
      </c>
      <c r="G71" s="23" t="e">
        <f>#REF!+K71+O71+S71</f>
        <v>#REF!</v>
      </c>
      <c r="H71" s="24">
        <f t="shared" si="36"/>
        <v>60722523</v>
      </c>
      <c r="I71" s="24">
        <v>0</v>
      </c>
      <c r="J71" s="24">
        <v>0</v>
      </c>
      <c r="K71" s="24">
        <v>60722523</v>
      </c>
      <c r="L71" s="24">
        <f t="shared" si="38"/>
        <v>58599763</v>
      </c>
      <c r="M71" s="24">
        <v>0</v>
      </c>
      <c r="N71" s="24">
        <v>0</v>
      </c>
      <c r="O71" s="24">
        <v>58599763</v>
      </c>
      <c r="P71" s="24">
        <f t="shared" si="37"/>
        <v>52825729</v>
      </c>
      <c r="Q71" s="24">
        <v>0</v>
      </c>
      <c r="R71" s="24">
        <v>0</v>
      </c>
      <c r="S71" s="24">
        <v>52825729</v>
      </c>
      <c r="T71" s="24">
        <f t="shared" si="35"/>
        <v>10908732.02</v>
      </c>
      <c r="U71" s="24">
        <v>0</v>
      </c>
      <c r="V71" s="24">
        <v>0</v>
      </c>
      <c r="W71" s="24">
        <v>10908732.02</v>
      </c>
      <c r="X71" s="23" t="e">
        <f>T71/#REF!*100</f>
        <v>#REF!</v>
      </c>
      <c r="Y71" s="23" t="e">
        <f>U71/#REF!*100</f>
        <v>#REF!</v>
      </c>
      <c r="Z71" s="23" t="e">
        <f>V71/#REF!*100</f>
        <v>#REF!</v>
      </c>
      <c r="AA71" s="23" t="e">
        <f>W71/#REF!*100</f>
        <v>#REF!</v>
      </c>
      <c r="AB71" s="24" t="e">
        <f>T71/D71*100</f>
        <v>#REF!</v>
      </c>
      <c r="AC71" s="24"/>
      <c r="AD71" s="24"/>
      <c r="AE71" s="24" t="e">
        <f>W71/G71*100</f>
        <v>#REF!</v>
      </c>
      <c r="AF71" s="47"/>
    </row>
    <row r="72" spans="1:32" s="30" customFormat="1" ht="18.75" hidden="1" customHeight="1">
      <c r="A72" s="150" t="s">
        <v>11</v>
      </c>
      <c r="B72" s="151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2"/>
    </row>
    <row r="73" spans="1:32" s="30" customFormat="1" ht="45.75" hidden="1" customHeight="1">
      <c r="A73" s="32" t="s">
        <v>96</v>
      </c>
      <c r="B73" s="170" t="s">
        <v>27</v>
      </c>
      <c r="C73" s="171"/>
      <c r="D73" s="33" t="e">
        <f>SUM(D74:D77)</f>
        <v>#REF!</v>
      </c>
      <c r="E73" s="33">
        <f t="shared" ref="E73:W73" si="39">SUM(E74:E77)</f>
        <v>0</v>
      </c>
      <c r="F73" s="33">
        <f t="shared" si="39"/>
        <v>0</v>
      </c>
      <c r="G73" s="33" t="e">
        <f t="shared" si="39"/>
        <v>#REF!</v>
      </c>
      <c r="H73" s="33">
        <f t="shared" si="39"/>
        <v>11811734</v>
      </c>
      <c r="I73" s="33">
        <f t="shared" si="39"/>
        <v>0</v>
      </c>
      <c r="J73" s="33">
        <f t="shared" si="39"/>
        <v>0</v>
      </c>
      <c r="K73" s="33">
        <f t="shared" si="39"/>
        <v>11811734</v>
      </c>
      <c r="L73" s="33">
        <f t="shared" si="39"/>
        <v>10591100</v>
      </c>
      <c r="M73" s="33">
        <f t="shared" si="39"/>
        <v>0</v>
      </c>
      <c r="N73" s="33">
        <f t="shared" si="39"/>
        <v>0</v>
      </c>
      <c r="O73" s="33">
        <f t="shared" si="39"/>
        <v>10591100</v>
      </c>
      <c r="P73" s="33">
        <f t="shared" si="39"/>
        <v>11454400</v>
      </c>
      <c r="Q73" s="33">
        <f t="shared" si="39"/>
        <v>0</v>
      </c>
      <c r="R73" s="33">
        <f t="shared" si="39"/>
        <v>0</v>
      </c>
      <c r="S73" s="33">
        <f t="shared" si="39"/>
        <v>11454400</v>
      </c>
      <c r="T73" s="33">
        <f t="shared" si="39"/>
        <v>16077435.370000001</v>
      </c>
      <c r="U73" s="33">
        <f t="shared" si="39"/>
        <v>0</v>
      </c>
      <c r="V73" s="33">
        <f t="shared" si="39"/>
        <v>0</v>
      </c>
      <c r="W73" s="33">
        <f t="shared" si="39"/>
        <v>16077435.370000001</v>
      </c>
      <c r="X73" s="33"/>
      <c r="Y73" s="33"/>
      <c r="Z73" s="33"/>
      <c r="AA73" s="33"/>
      <c r="AB73" s="28" t="e">
        <f>T73/D73*100</f>
        <v>#REF!</v>
      </c>
      <c r="AC73" s="28"/>
      <c r="AD73" s="28"/>
      <c r="AE73" s="28" t="e">
        <f>W73/G73*100</f>
        <v>#REF!</v>
      </c>
      <c r="AF73" s="29"/>
    </row>
    <row r="74" spans="1:32" s="30" customFormat="1" ht="48" hidden="1" customHeight="1">
      <c r="A74" s="159" t="s">
        <v>97</v>
      </c>
      <c r="B74" s="173" t="s">
        <v>254</v>
      </c>
      <c r="C74" s="37" t="s">
        <v>284</v>
      </c>
      <c r="D74" s="23">
        <f>SUM(E74:G74)</f>
        <v>2458484</v>
      </c>
      <c r="E74" s="23">
        <v>0</v>
      </c>
      <c r="F74" s="23">
        <v>0</v>
      </c>
      <c r="G74" s="23">
        <v>2458484</v>
      </c>
      <c r="H74" s="23">
        <f>I74+J74+K74</f>
        <v>500000</v>
      </c>
      <c r="I74" s="23">
        <v>0</v>
      </c>
      <c r="J74" s="23">
        <v>0</v>
      </c>
      <c r="K74" s="23">
        <v>500000</v>
      </c>
      <c r="L74" s="23">
        <f>M74+N74+O74</f>
        <v>500000</v>
      </c>
      <c r="M74" s="23">
        <v>0</v>
      </c>
      <c r="N74" s="23">
        <v>0</v>
      </c>
      <c r="O74" s="23">
        <v>500000</v>
      </c>
      <c r="P74" s="23">
        <f>Q74+R74+S74</f>
        <v>1030600</v>
      </c>
      <c r="Q74" s="23">
        <v>0</v>
      </c>
      <c r="R74" s="23">
        <v>0</v>
      </c>
      <c r="S74" s="23">
        <v>1030600</v>
      </c>
      <c r="T74" s="23">
        <f>U74+W74</f>
        <v>303468.15999999997</v>
      </c>
      <c r="U74" s="23">
        <v>0</v>
      </c>
      <c r="V74" s="23">
        <v>0</v>
      </c>
      <c r="W74" s="23">
        <v>303468.15999999997</v>
      </c>
      <c r="X74" s="23"/>
      <c r="Y74" s="23"/>
      <c r="Z74" s="23"/>
      <c r="AA74" s="23"/>
      <c r="AB74" s="24">
        <f>T74/D74*100</f>
        <v>12.343711002390091</v>
      </c>
      <c r="AC74" s="24"/>
      <c r="AD74" s="24"/>
      <c r="AE74" s="24">
        <f>W74/G74*100</f>
        <v>12.343711002390091</v>
      </c>
      <c r="AF74" s="47" t="s">
        <v>336</v>
      </c>
    </row>
    <row r="75" spans="1:32" s="30" customFormat="1" ht="46.5" hidden="1" customHeight="1">
      <c r="A75" s="172"/>
      <c r="B75" s="174"/>
      <c r="C75" s="37" t="s">
        <v>283</v>
      </c>
      <c r="D75" s="23">
        <f>SUM(E75:G75)</f>
        <v>3598443</v>
      </c>
      <c r="E75" s="23">
        <v>0</v>
      </c>
      <c r="F75" s="23">
        <v>0</v>
      </c>
      <c r="G75" s="23">
        <v>3598443</v>
      </c>
      <c r="H75" s="23">
        <f>I75+J75+K75</f>
        <v>1229500</v>
      </c>
      <c r="I75" s="24">
        <v>0</v>
      </c>
      <c r="J75" s="24">
        <v>0</v>
      </c>
      <c r="K75" s="24">
        <v>1229500</v>
      </c>
      <c r="L75" s="23">
        <f>M75+N75+O75</f>
        <v>829500</v>
      </c>
      <c r="M75" s="24">
        <v>0</v>
      </c>
      <c r="N75" s="24">
        <v>0</v>
      </c>
      <c r="O75" s="24">
        <v>829500</v>
      </c>
      <c r="P75" s="23">
        <f>Q75+R75+S75</f>
        <v>905900</v>
      </c>
      <c r="Q75" s="24">
        <v>0</v>
      </c>
      <c r="R75" s="24">
        <v>0</v>
      </c>
      <c r="S75" s="24">
        <v>905900</v>
      </c>
      <c r="T75" s="23">
        <f>U75+W75</f>
        <v>447883.16</v>
      </c>
      <c r="U75" s="23">
        <v>0</v>
      </c>
      <c r="V75" s="23">
        <v>0</v>
      </c>
      <c r="W75" s="23">
        <v>447883.16</v>
      </c>
      <c r="X75" s="23"/>
      <c r="Y75" s="23"/>
      <c r="Z75" s="23"/>
      <c r="AA75" s="23"/>
      <c r="AB75" s="24">
        <f>T75/D75*100</f>
        <v>12.446582035619294</v>
      </c>
      <c r="AC75" s="24"/>
      <c r="AD75" s="24"/>
      <c r="AE75" s="24">
        <f>W75/G75*100</f>
        <v>12.446582035619294</v>
      </c>
      <c r="AF75" s="46"/>
    </row>
    <row r="76" spans="1:32" s="30" customFormat="1" ht="42.75" hidden="1" customHeight="1">
      <c r="A76" s="96" t="s">
        <v>98</v>
      </c>
      <c r="B76" s="106" t="s">
        <v>255</v>
      </c>
      <c r="C76" s="37" t="s">
        <v>283</v>
      </c>
      <c r="D76" s="23">
        <f t="shared" ref="D76:D77" si="40">SUM(E76:G76)</f>
        <v>44907700</v>
      </c>
      <c r="E76" s="23">
        <v>0</v>
      </c>
      <c r="F76" s="23">
        <v>0</v>
      </c>
      <c r="G76" s="23">
        <v>44907700</v>
      </c>
      <c r="H76" s="23">
        <f>I76+J76+K76</f>
        <v>10082234</v>
      </c>
      <c r="I76" s="24">
        <v>0</v>
      </c>
      <c r="J76" s="24">
        <v>0</v>
      </c>
      <c r="K76" s="24">
        <v>10082234</v>
      </c>
      <c r="L76" s="23">
        <f>M76+N76+O76</f>
        <v>9261600</v>
      </c>
      <c r="M76" s="24">
        <v>0</v>
      </c>
      <c r="N76" s="24">
        <v>0</v>
      </c>
      <c r="O76" s="24">
        <v>9261600</v>
      </c>
      <c r="P76" s="23">
        <f t="shared" ref="P76:P77" si="41">Q76+R76+S76</f>
        <v>9517900</v>
      </c>
      <c r="Q76" s="24">
        <v>0</v>
      </c>
      <c r="R76" s="24">
        <v>0</v>
      </c>
      <c r="S76" s="24">
        <v>9517900</v>
      </c>
      <c r="T76" s="23">
        <f t="shared" ref="T76:T77" si="42">U76+W76</f>
        <v>15326084.050000001</v>
      </c>
      <c r="U76" s="23">
        <v>0</v>
      </c>
      <c r="V76" s="23">
        <v>0</v>
      </c>
      <c r="W76" s="23">
        <v>15326084.050000001</v>
      </c>
      <c r="X76" s="23"/>
      <c r="Y76" s="23"/>
      <c r="Z76" s="23"/>
      <c r="AA76" s="23"/>
      <c r="AB76" s="24">
        <f>T76/D76*100</f>
        <v>34.127964803363341</v>
      </c>
      <c r="AC76" s="24"/>
      <c r="AD76" s="24"/>
      <c r="AE76" s="24">
        <f>W76/G76*100</f>
        <v>34.127964803363341</v>
      </c>
      <c r="AF76" s="83"/>
    </row>
    <row r="77" spans="1:32" s="30" customFormat="1" ht="80.25" hidden="1" customHeight="1">
      <c r="A77" s="96" t="s">
        <v>99</v>
      </c>
      <c r="B77" s="106" t="s">
        <v>256</v>
      </c>
      <c r="C77" s="37" t="s">
        <v>284</v>
      </c>
      <c r="D77" s="23" t="e">
        <f t="shared" si="40"/>
        <v>#REF!</v>
      </c>
      <c r="E77" s="23">
        <v>0</v>
      </c>
      <c r="F77" s="23">
        <v>0</v>
      </c>
      <c r="G77" s="23" t="e">
        <f>#REF!+K77+O77+S77</f>
        <v>#REF!</v>
      </c>
      <c r="H77" s="23">
        <f>I77+J77+K77</f>
        <v>0</v>
      </c>
      <c r="I77" s="24">
        <v>0</v>
      </c>
      <c r="J77" s="24">
        <v>0</v>
      </c>
      <c r="K77" s="24">
        <v>0</v>
      </c>
      <c r="L77" s="23">
        <f>M77+N77+O77</f>
        <v>0</v>
      </c>
      <c r="M77" s="24">
        <v>0</v>
      </c>
      <c r="N77" s="24">
        <v>0</v>
      </c>
      <c r="O77" s="24">
        <v>0</v>
      </c>
      <c r="P77" s="23">
        <f t="shared" si="41"/>
        <v>0</v>
      </c>
      <c r="Q77" s="24">
        <v>0</v>
      </c>
      <c r="R77" s="24">
        <v>0</v>
      </c>
      <c r="S77" s="24">
        <v>0</v>
      </c>
      <c r="T77" s="23">
        <f t="shared" si="42"/>
        <v>0</v>
      </c>
      <c r="U77" s="23">
        <v>0</v>
      </c>
      <c r="V77" s="23">
        <v>0</v>
      </c>
      <c r="W77" s="23">
        <v>0</v>
      </c>
      <c r="X77" s="23"/>
      <c r="Y77" s="23"/>
      <c r="Z77" s="23"/>
      <c r="AA77" s="23"/>
      <c r="AB77" s="24" t="e">
        <f>T77/D77*100</f>
        <v>#REF!</v>
      </c>
      <c r="AC77" s="24"/>
      <c r="AD77" s="24"/>
      <c r="AE77" s="24" t="e">
        <f>W77/G77*100</f>
        <v>#REF!</v>
      </c>
      <c r="AF77" s="83"/>
    </row>
    <row r="78" spans="1:32" s="30" customFormat="1" ht="24.75" hidden="1" customHeight="1">
      <c r="A78" s="150" t="s">
        <v>10</v>
      </c>
      <c r="B78" s="151"/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1"/>
      <c r="Z78" s="151"/>
      <c r="AA78" s="151"/>
      <c r="AB78" s="151"/>
      <c r="AC78" s="151"/>
      <c r="AD78" s="151"/>
      <c r="AE78" s="151"/>
      <c r="AF78" s="152"/>
    </row>
    <row r="79" spans="1:32" s="30" customFormat="1" ht="55.5" hidden="1" customHeight="1">
      <c r="A79" s="32" t="s">
        <v>100</v>
      </c>
      <c r="B79" s="175" t="s">
        <v>28</v>
      </c>
      <c r="C79" s="176"/>
      <c r="D79" s="33" t="e">
        <f>D80+D82</f>
        <v>#REF!</v>
      </c>
      <c r="E79" s="33">
        <f t="shared" ref="E79:W79" si="43">E80+E82</f>
        <v>0</v>
      </c>
      <c r="F79" s="33">
        <f t="shared" si="43"/>
        <v>0</v>
      </c>
      <c r="G79" s="33" t="e">
        <f t="shared" si="43"/>
        <v>#REF!</v>
      </c>
      <c r="H79" s="33">
        <f t="shared" si="43"/>
        <v>14483500</v>
      </c>
      <c r="I79" s="33">
        <f t="shared" si="43"/>
        <v>0</v>
      </c>
      <c r="J79" s="33">
        <f t="shared" si="43"/>
        <v>0</v>
      </c>
      <c r="K79" s="33">
        <f t="shared" si="43"/>
        <v>14483500</v>
      </c>
      <c r="L79" s="33">
        <f t="shared" si="43"/>
        <v>12249400</v>
      </c>
      <c r="M79" s="33">
        <f t="shared" si="43"/>
        <v>0</v>
      </c>
      <c r="N79" s="33">
        <f t="shared" si="43"/>
        <v>0</v>
      </c>
      <c r="O79" s="33">
        <f t="shared" si="43"/>
        <v>12249400</v>
      </c>
      <c r="P79" s="33">
        <f t="shared" si="43"/>
        <v>13362250</v>
      </c>
      <c r="Q79" s="33">
        <f t="shared" si="43"/>
        <v>0</v>
      </c>
      <c r="R79" s="33">
        <f t="shared" si="43"/>
        <v>0</v>
      </c>
      <c r="S79" s="33">
        <f t="shared" si="43"/>
        <v>13362250</v>
      </c>
      <c r="T79" s="33">
        <f t="shared" si="43"/>
        <v>18458588.670000002</v>
      </c>
      <c r="U79" s="33">
        <f t="shared" si="43"/>
        <v>0</v>
      </c>
      <c r="V79" s="33">
        <f t="shared" si="43"/>
        <v>0</v>
      </c>
      <c r="W79" s="33">
        <f t="shared" si="43"/>
        <v>18458588.670000002</v>
      </c>
      <c r="X79" s="33"/>
      <c r="Y79" s="33"/>
      <c r="Z79" s="33"/>
      <c r="AA79" s="33"/>
      <c r="AB79" s="28" t="e">
        <f>T79/D79*100</f>
        <v>#REF!</v>
      </c>
      <c r="AC79" s="28"/>
      <c r="AD79" s="28"/>
      <c r="AE79" s="28" t="e">
        <f>W79/G79*100</f>
        <v>#REF!</v>
      </c>
      <c r="AF79" s="29"/>
    </row>
    <row r="80" spans="1:32" s="30" customFormat="1" ht="55.5" hidden="1" customHeight="1">
      <c r="A80" s="32" t="s">
        <v>101</v>
      </c>
      <c r="B80" s="100" t="s">
        <v>66</v>
      </c>
      <c r="C80" s="37"/>
      <c r="D80" s="33">
        <f>D81</f>
        <v>57495800</v>
      </c>
      <c r="E80" s="33">
        <f t="shared" ref="E80:W80" si="44">E81</f>
        <v>0</v>
      </c>
      <c r="F80" s="33">
        <f t="shared" si="44"/>
        <v>0</v>
      </c>
      <c r="G80" s="33">
        <f t="shared" si="44"/>
        <v>57495800</v>
      </c>
      <c r="H80" s="33">
        <f t="shared" si="44"/>
        <v>14483500</v>
      </c>
      <c r="I80" s="33">
        <f t="shared" si="44"/>
        <v>0</v>
      </c>
      <c r="J80" s="33">
        <f t="shared" si="44"/>
        <v>0</v>
      </c>
      <c r="K80" s="33">
        <f t="shared" si="44"/>
        <v>14483500</v>
      </c>
      <c r="L80" s="33">
        <f t="shared" si="44"/>
        <v>12249400</v>
      </c>
      <c r="M80" s="33">
        <f t="shared" si="44"/>
        <v>0</v>
      </c>
      <c r="N80" s="33">
        <f t="shared" si="44"/>
        <v>0</v>
      </c>
      <c r="O80" s="33">
        <f t="shared" si="44"/>
        <v>12249400</v>
      </c>
      <c r="P80" s="33">
        <f t="shared" si="44"/>
        <v>10862250</v>
      </c>
      <c r="Q80" s="33">
        <f t="shared" si="44"/>
        <v>0</v>
      </c>
      <c r="R80" s="33">
        <f t="shared" si="44"/>
        <v>0</v>
      </c>
      <c r="S80" s="33">
        <f t="shared" si="44"/>
        <v>10862250</v>
      </c>
      <c r="T80" s="33">
        <f t="shared" si="44"/>
        <v>18458588.670000002</v>
      </c>
      <c r="U80" s="33">
        <f t="shared" si="44"/>
        <v>0</v>
      </c>
      <c r="V80" s="33">
        <f t="shared" si="44"/>
        <v>0</v>
      </c>
      <c r="W80" s="33">
        <f t="shared" si="44"/>
        <v>18458588.670000002</v>
      </c>
      <c r="X80" s="33"/>
      <c r="Y80" s="33"/>
      <c r="Z80" s="33"/>
      <c r="AA80" s="33"/>
      <c r="AB80" s="28">
        <f>T80/D80*100</f>
        <v>32.104238344366024</v>
      </c>
      <c r="AC80" s="28"/>
      <c r="AD80" s="28"/>
      <c r="AE80" s="28">
        <f>W80/G80*100</f>
        <v>32.104238344366024</v>
      </c>
      <c r="AF80" s="29"/>
    </row>
    <row r="81" spans="1:32" s="30" customFormat="1" ht="55.5" hidden="1" customHeight="1">
      <c r="A81" s="96" t="s">
        <v>102</v>
      </c>
      <c r="B81" s="101" t="s">
        <v>387</v>
      </c>
      <c r="C81" s="37" t="s">
        <v>4</v>
      </c>
      <c r="D81" s="23">
        <f>E81+G81</f>
        <v>57495800</v>
      </c>
      <c r="E81" s="23">
        <v>0</v>
      </c>
      <c r="F81" s="23">
        <v>0</v>
      </c>
      <c r="G81" s="23">
        <v>57495800</v>
      </c>
      <c r="H81" s="23">
        <f>I81+J81+K81</f>
        <v>14483500</v>
      </c>
      <c r="I81" s="23">
        <v>0</v>
      </c>
      <c r="J81" s="23">
        <v>0</v>
      </c>
      <c r="K81" s="23">
        <v>14483500</v>
      </c>
      <c r="L81" s="23">
        <f>M81+N81+O81</f>
        <v>12249400</v>
      </c>
      <c r="M81" s="23">
        <v>0</v>
      </c>
      <c r="N81" s="23">
        <v>0</v>
      </c>
      <c r="O81" s="23">
        <v>12249400</v>
      </c>
      <c r="P81" s="23">
        <f>Q81+R81+S81</f>
        <v>10862250</v>
      </c>
      <c r="Q81" s="23">
        <v>0</v>
      </c>
      <c r="R81" s="23">
        <v>0</v>
      </c>
      <c r="S81" s="23">
        <v>10862250</v>
      </c>
      <c r="T81" s="23">
        <f t="shared" ref="T81:T83" si="45">U81+W81</f>
        <v>18458588.670000002</v>
      </c>
      <c r="U81" s="23">
        <v>0</v>
      </c>
      <c r="V81" s="23">
        <v>0</v>
      </c>
      <c r="W81" s="23">
        <v>18458588.670000002</v>
      </c>
      <c r="X81" s="23"/>
      <c r="Y81" s="23"/>
      <c r="Z81" s="23"/>
      <c r="AA81" s="23"/>
      <c r="AB81" s="24">
        <f>T81/D81*100</f>
        <v>32.104238344366024</v>
      </c>
      <c r="AC81" s="24"/>
      <c r="AD81" s="24"/>
      <c r="AE81" s="24">
        <f>W81/G81*100</f>
        <v>32.104238344366024</v>
      </c>
      <c r="AF81" s="35"/>
    </row>
    <row r="82" spans="1:32" s="30" customFormat="1" ht="55.5" hidden="1" customHeight="1">
      <c r="A82" s="32" t="s">
        <v>349</v>
      </c>
      <c r="B82" s="100" t="s">
        <v>69</v>
      </c>
      <c r="C82" s="38"/>
      <c r="D82" s="33" t="e">
        <f>D83</f>
        <v>#REF!</v>
      </c>
      <c r="E82" s="33">
        <f>E83</f>
        <v>0</v>
      </c>
      <c r="F82" s="33">
        <f>F83</f>
        <v>0</v>
      </c>
      <c r="G82" s="33" t="e">
        <f>G83</f>
        <v>#REF!</v>
      </c>
      <c r="H82" s="33">
        <f t="shared" ref="H82:W82" si="46">H83</f>
        <v>0</v>
      </c>
      <c r="I82" s="33">
        <f t="shared" si="46"/>
        <v>0</v>
      </c>
      <c r="J82" s="33">
        <f t="shared" si="46"/>
        <v>0</v>
      </c>
      <c r="K82" s="33">
        <f t="shared" si="46"/>
        <v>0</v>
      </c>
      <c r="L82" s="33">
        <f t="shared" si="46"/>
        <v>0</v>
      </c>
      <c r="M82" s="33">
        <f t="shared" si="46"/>
        <v>0</v>
      </c>
      <c r="N82" s="33">
        <f t="shared" si="46"/>
        <v>0</v>
      </c>
      <c r="O82" s="33">
        <f t="shared" si="46"/>
        <v>0</v>
      </c>
      <c r="P82" s="33">
        <f t="shared" si="46"/>
        <v>2500000</v>
      </c>
      <c r="Q82" s="33">
        <f t="shared" si="46"/>
        <v>0</v>
      </c>
      <c r="R82" s="33">
        <f t="shared" si="46"/>
        <v>0</v>
      </c>
      <c r="S82" s="33">
        <f t="shared" si="46"/>
        <v>2500000</v>
      </c>
      <c r="T82" s="33">
        <f t="shared" si="46"/>
        <v>0</v>
      </c>
      <c r="U82" s="33">
        <f t="shared" si="46"/>
        <v>0</v>
      </c>
      <c r="V82" s="33">
        <f t="shared" si="46"/>
        <v>0</v>
      </c>
      <c r="W82" s="33">
        <f t="shared" si="46"/>
        <v>0</v>
      </c>
      <c r="X82" s="33"/>
      <c r="Y82" s="33"/>
      <c r="Z82" s="33"/>
      <c r="AA82" s="33"/>
      <c r="AB82" s="28" t="e">
        <f>T82/D82*100</f>
        <v>#REF!</v>
      </c>
      <c r="AC82" s="28"/>
      <c r="AD82" s="28"/>
      <c r="AE82" s="28" t="e">
        <f>W82/G82*100</f>
        <v>#REF!</v>
      </c>
      <c r="AF82" s="29"/>
    </row>
    <row r="83" spans="1:32" s="30" customFormat="1" ht="55.5" hidden="1" customHeight="1">
      <c r="A83" s="32" t="s">
        <v>350</v>
      </c>
      <c r="B83" s="101" t="s">
        <v>264</v>
      </c>
      <c r="C83" s="37" t="s">
        <v>4</v>
      </c>
      <c r="D83" s="23" t="e">
        <f>E83+G83</f>
        <v>#REF!</v>
      </c>
      <c r="E83" s="23">
        <v>0</v>
      </c>
      <c r="F83" s="23">
        <v>0</v>
      </c>
      <c r="G83" s="23" t="e">
        <f>#REF!+K83+O83+S83</f>
        <v>#REF!</v>
      </c>
      <c r="H83" s="23">
        <f>I83+J83+K83</f>
        <v>0</v>
      </c>
      <c r="I83" s="23">
        <v>0</v>
      </c>
      <c r="J83" s="23">
        <v>0</v>
      </c>
      <c r="K83" s="23">
        <v>0</v>
      </c>
      <c r="L83" s="23">
        <f>M83+N83+O83</f>
        <v>0</v>
      </c>
      <c r="M83" s="23">
        <v>0</v>
      </c>
      <c r="N83" s="23">
        <v>0</v>
      </c>
      <c r="O83" s="23">
        <v>0</v>
      </c>
      <c r="P83" s="23">
        <f>Q83+R83+S83</f>
        <v>2500000</v>
      </c>
      <c r="Q83" s="23">
        <v>0</v>
      </c>
      <c r="R83" s="23">
        <v>0</v>
      </c>
      <c r="S83" s="23">
        <v>2500000</v>
      </c>
      <c r="T83" s="23">
        <f t="shared" si="45"/>
        <v>0</v>
      </c>
      <c r="U83" s="24">
        <v>0</v>
      </c>
      <c r="V83" s="24">
        <v>0</v>
      </c>
      <c r="W83" s="24">
        <v>0</v>
      </c>
      <c r="X83" s="24"/>
      <c r="Y83" s="24"/>
      <c r="Z83" s="24"/>
      <c r="AA83" s="24"/>
      <c r="AB83" s="24" t="e">
        <f>T83/D83*100</f>
        <v>#REF!</v>
      </c>
      <c r="AC83" s="28"/>
      <c r="AD83" s="28"/>
      <c r="AE83" s="24" t="e">
        <f>W83/G83*100</f>
        <v>#REF!</v>
      </c>
      <c r="AF83" s="29"/>
    </row>
    <row r="84" spans="1:32" s="40" customFormat="1" ht="30.75" hidden="1" customHeight="1">
      <c r="A84" s="150" t="s">
        <v>12</v>
      </c>
      <c r="B84" s="151"/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39"/>
    </row>
    <row r="85" spans="1:32" s="1" customFormat="1" ht="49.5" hidden="1" customHeight="1">
      <c r="A85" s="32" t="s">
        <v>48</v>
      </c>
      <c r="B85" s="169" t="s">
        <v>29</v>
      </c>
      <c r="C85" s="169"/>
      <c r="D85" s="36" t="e">
        <f t="shared" ref="D85:W85" si="47">D86+D92</f>
        <v>#REF!</v>
      </c>
      <c r="E85" s="36" t="e">
        <f t="shared" si="47"/>
        <v>#REF!</v>
      </c>
      <c r="F85" s="36" t="e">
        <f t="shared" si="47"/>
        <v>#REF!</v>
      </c>
      <c r="G85" s="36" t="e">
        <f t="shared" si="47"/>
        <v>#REF!</v>
      </c>
      <c r="H85" s="36">
        <f t="shared" si="47"/>
        <v>147656725</v>
      </c>
      <c r="I85" s="36">
        <f t="shared" si="47"/>
        <v>1101000</v>
      </c>
      <c r="J85" s="36">
        <f t="shared" si="47"/>
        <v>0</v>
      </c>
      <c r="K85" s="36">
        <f t="shared" si="47"/>
        <v>146555725</v>
      </c>
      <c r="L85" s="36">
        <f t="shared" si="47"/>
        <v>114939274</v>
      </c>
      <c r="M85" s="36">
        <f t="shared" si="47"/>
        <v>300000</v>
      </c>
      <c r="N85" s="36">
        <f t="shared" si="47"/>
        <v>0</v>
      </c>
      <c r="O85" s="36">
        <f t="shared" si="47"/>
        <v>114939274</v>
      </c>
      <c r="P85" s="36">
        <f t="shared" si="47"/>
        <v>129958939</v>
      </c>
      <c r="Q85" s="36">
        <f t="shared" si="47"/>
        <v>713000</v>
      </c>
      <c r="R85" s="36">
        <f t="shared" si="47"/>
        <v>0</v>
      </c>
      <c r="S85" s="36">
        <f t="shared" si="47"/>
        <v>129245939</v>
      </c>
      <c r="T85" s="36">
        <f t="shared" si="47"/>
        <v>87898519.379999995</v>
      </c>
      <c r="U85" s="36">
        <f t="shared" si="47"/>
        <v>0</v>
      </c>
      <c r="V85" s="36">
        <f t="shared" si="47"/>
        <v>0</v>
      </c>
      <c r="W85" s="36">
        <f t="shared" si="47"/>
        <v>87898519.379999995</v>
      </c>
      <c r="X85" s="36"/>
      <c r="Y85" s="36"/>
      <c r="Z85" s="36"/>
      <c r="AA85" s="36"/>
      <c r="AB85" s="28" t="e">
        <f>T85/D85*100</f>
        <v>#REF!</v>
      </c>
      <c r="AC85" s="28" t="e">
        <f>U85/E85*100</f>
        <v>#REF!</v>
      </c>
      <c r="AD85" s="28"/>
      <c r="AE85" s="28" t="e">
        <f t="shared" ref="AE85:AE90" si="48">W85/G85*100</f>
        <v>#REF!</v>
      </c>
      <c r="AF85" s="31"/>
    </row>
    <row r="86" spans="1:32" s="1" customFormat="1" ht="79.5" hidden="1" customHeight="1">
      <c r="A86" s="32" t="s">
        <v>20</v>
      </c>
      <c r="B86" s="100" t="s">
        <v>71</v>
      </c>
      <c r="C86" s="100"/>
      <c r="D86" s="36" t="e">
        <f>SUM(D87:D91)</f>
        <v>#REF!</v>
      </c>
      <c r="E86" s="36" t="e">
        <f t="shared" ref="E86:W86" si="49">SUM(E87:E91)</f>
        <v>#REF!</v>
      </c>
      <c r="F86" s="36" t="e">
        <f t="shared" si="49"/>
        <v>#REF!</v>
      </c>
      <c r="G86" s="36" t="e">
        <f t="shared" si="49"/>
        <v>#REF!</v>
      </c>
      <c r="H86" s="36">
        <f t="shared" si="49"/>
        <v>144399188</v>
      </c>
      <c r="I86" s="36">
        <f t="shared" si="49"/>
        <v>1101000</v>
      </c>
      <c r="J86" s="36">
        <f t="shared" si="49"/>
        <v>0</v>
      </c>
      <c r="K86" s="36">
        <f t="shared" si="49"/>
        <v>143298188</v>
      </c>
      <c r="L86" s="36">
        <f t="shared" si="49"/>
        <v>111772707</v>
      </c>
      <c r="M86" s="36">
        <f t="shared" si="49"/>
        <v>300000</v>
      </c>
      <c r="N86" s="36">
        <f t="shared" si="49"/>
        <v>0</v>
      </c>
      <c r="O86" s="36">
        <f t="shared" si="49"/>
        <v>111772707</v>
      </c>
      <c r="P86" s="36">
        <f t="shared" si="49"/>
        <v>124327266</v>
      </c>
      <c r="Q86" s="36">
        <f t="shared" si="49"/>
        <v>713000</v>
      </c>
      <c r="R86" s="36">
        <f t="shared" si="49"/>
        <v>0</v>
      </c>
      <c r="S86" s="36">
        <f t="shared" si="49"/>
        <v>123614266</v>
      </c>
      <c r="T86" s="36">
        <f t="shared" si="49"/>
        <v>81355719.109999999</v>
      </c>
      <c r="U86" s="36">
        <f t="shared" si="49"/>
        <v>0</v>
      </c>
      <c r="V86" s="36">
        <f t="shared" si="49"/>
        <v>0</v>
      </c>
      <c r="W86" s="36">
        <f t="shared" si="49"/>
        <v>81355719.109999999</v>
      </c>
      <c r="X86" s="36"/>
      <c r="Y86" s="36"/>
      <c r="Z86" s="36"/>
      <c r="AA86" s="36"/>
      <c r="AB86" s="28" t="e">
        <f>T86/D86*100</f>
        <v>#REF!</v>
      </c>
      <c r="AC86" s="28" t="e">
        <f>U86/E86*100</f>
        <v>#REF!</v>
      </c>
      <c r="AD86" s="28"/>
      <c r="AE86" s="28" t="e">
        <f t="shared" si="48"/>
        <v>#REF!</v>
      </c>
      <c r="AF86" s="31"/>
    </row>
    <row r="87" spans="1:32" s="1" customFormat="1" ht="87" hidden="1" customHeight="1">
      <c r="A87" s="99" t="s">
        <v>103</v>
      </c>
      <c r="B87" s="102" t="s">
        <v>438</v>
      </c>
      <c r="C87" s="22" t="s">
        <v>5</v>
      </c>
      <c r="D87" s="23" t="e">
        <f>SUM(E87:G87)</f>
        <v>#REF!</v>
      </c>
      <c r="E87" s="23" t="e">
        <f>#REF!+I87+M87+Q87</f>
        <v>#REF!</v>
      </c>
      <c r="F87" s="23" t="e">
        <f>#REF!+J87+N87+R87</f>
        <v>#REF!</v>
      </c>
      <c r="G87" s="23">
        <v>299170</v>
      </c>
      <c r="H87" s="23">
        <f>I87+J87+K87</f>
        <v>0</v>
      </c>
      <c r="I87" s="23">
        <v>0</v>
      </c>
      <c r="J87" s="23">
        <v>0</v>
      </c>
      <c r="K87" s="23">
        <v>0</v>
      </c>
      <c r="L87" s="23">
        <f>M87+N87+O87</f>
        <v>0</v>
      </c>
      <c r="M87" s="23">
        <v>0</v>
      </c>
      <c r="N87" s="23">
        <v>0</v>
      </c>
      <c r="O87" s="23">
        <v>0</v>
      </c>
      <c r="P87" s="23">
        <f>Q87+R87+S87</f>
        <v>296270</v>
      </c>
      <c r="Q87" s="23">
        <v>0</v>
      </c>
      <c r="R87" s="23">
        <v>0</v>
      </c>
      <c r="S87" s="23">
        <v>296270</v>
      </c>
      <c r="T87" s="24">
        <f t="shared" ref="T87:T89" si="50">SUM(U87:W87)</f>
        <v>8400</v>
      </c>
      <c r="U87" s="24">
        <v>0</v>
      </c>
      <c r="V87" s="24">
        <v>0</v>
      </c>
      <c r="W87" s="24">
        <v>8400</v>
      </c>
      <c r="X87" s="24"/>
      <c r="Y87" s="24"/>
      <c r="Z87" s="24"/>
      <c r="AA87" s="24"/>
      <c r="AB87" s="24" t="e">
        <f t="shared" ref="AB87:AB95" si="51">T87/D87*100</f>
        <v>#REF!</v>
      </c>
      <c r="AC87" s="28"/>
      <c r="AD87" s="28"/>
      <c r="AE87" s="24">
        <f t="shared" si="48"/>
        <v>2.8077681585720491</v>
      </c>
      <c r="AF87" s="31"/>
    </row>
    <row r="88" spans="1:32" s="1" customFormat="1" ht="42" hidden="1" customHeight="1">
      <c r="A88" s="96" t="s">
        <v>104</v>
      </c>
      <c r="B88" s="101" t="s">
        <v>72</v>
      </c>
      <c r="C88" s="22" t="s">
        <v>6</v>
      </c>
      <c r="D88" s="23">
        <f t="shared" ref="D88:D90" si="52">SUM(E88:G88)</f>
        <v>2456832</v>
      </c>
      <c r="E88" s="23">
        <v>1212711</v>
      </c>
      <c r="F88" s="23">
        <v>0</v>
      </c>
      <c r="G88" s="23">
        <v>1244121</v>
      </c>
      <c r="H88" s="23">
        <f t="shared" ref="H88:H91" si="53">I88+J88+K88</f>
        <v>484154</v>
      </c>
      <c r="I88" s="23">
        <v>0</v>
      </c>
      <c r="J88" s="23">
        <v>0</v>
      </c>
      <c r="K88" s="23">
        <v>484154</v>
      </c>
      <c r="L88" s="23">
        <f t="shared" ref="L88:L89" si="54">M88+N88+O88</f>
        <v>240233</v>
      </c>
      <c r="M88" s="23">
        <v>0</v>
      </c>
      <c r="N88" s="23">
        <v>0</v>
      </c>
      <c r="O88" s="23">
        <v>240233</v>
      </c>
      <c r="P88" s="23">
        <f t="shared" ref="P88:P91" si="55">Q88+R88+S88</f>
        <v>0</v>
      </c>
      <c r="Q88" s="23">
        <v>0</v>
      </c>
      <c r="R88" s="23">
        <v>0</v>
      </c>
      <c r="S88" s="23">
        <v>0</v>
      </c>
      <c r="T88" s="24">
        <f t="shared" si="50"/>
        <v>0</v>
      </c>
      <c r="U88" s="24">
        <v>0</v>
      </c>
      <c r="V88" s="24">
        <v>0</v>
      </c>
      <c r="W88" s="23">
        <v>0</v>
      </c>
      <c r="X88" s="23"/>
      <c r="Y88" s="23"/>
      <c r="Z88" s="23"/>
      <c r="AA88" s="23"/>
      <c r="AB88" s="24">
        <f t="shared" si="51"/>
        <v>0</v>
      </c>
      <c r="AC88" s="28"/>
      <c r="AD88" s="28"/>
      <c r="AE88" s="24">
        <f t="shared" si="48"/>
        <v>0</v>
      </c>
      <c r="AF88" s="83"/>
    </row>
    <row r="89" spans="1:32" s="1" customFormat="1" ht="45.75" hidden="1" customHeight="1">
      <c r="A89" s="96" t="s">
        <v>303</v>
      </c>
      <c r="B89" s="101" t="s">
        <v>62</v>
      </c>
      <c r="C89" s="22" t="s">
        <v>6</v>
      </c>
      <c r="D89" s="23">
        <f t="shared" si="52"/>
        <v>496575734</v>
      </c>
      <c r="E89" s="23">
        <v>0</v>
      </c>
      <c r="F89" s="23">
        <v>0</v>
      </c>
      <c r="G89" s="23">
        <v>496575734</v>
      </c>
      <c r="H89" s="23">
        <f t="shared" si="53"/>
        <v>142774139</v>
      </c>
      <c r="I89" s="23">
        <v>0</v>
      </c>
      <c r="J89" s="23">
        <v>0</v>
      </c>
      <c r="K89" s="23">
        <v>142774139</v>
      </c>
      <c r="L89" s="23">
        <f t="shared" si="54"/>
        <v>111532474</v>
      </c>
      <c r="M89" s="23">
        <v>0</v>
      </c>
      <c r="N89" s="23">
        <v>0</v>
      </c>
      <c r="O89" s="23">
        <v>111532474</v>
      </c>
      <c r="P89" s="23">
        <f t="shared" si="55"/>
        <v>123296259</v>
      </c>
      <c r="Q89" s="23">
        <v>0</v>
      </c>
      <c r="R89" s="23">
        <v>0</v>
      </c>
      <c r="S89" s="23">
        <v>123296259</v>
      </c>
      <c r="T89" s="24">
        <f t="shared" si="50"/>
        <v>81347319.109999999</v>
      </c>
      <c r="U89" s="24">
        <v>0</v>
      </c>
      <c r="V89" s="24">
        <v>0</v>
      </c>
      <c r="W89" s="24">
        <v>81347319.109999999</v>
      </c>
      <c r="X89" s="24"/>
      <c r="Y89" s="24"/>
      <c r="Z89" s="24"/>
      <c r="AA89" s="24"/>
      <c r="AB89" s="24">
        <f t="shared" si="51"/>
        <v>16.381654104346548</v>
      </c>
      <c r="AC89" s="24"/>
      <c r="AD89" s="28"/>
      <c r="AE89" s="24">
        <f t="shared" si="48"/>
        <v>16.381654104346548</v>
      </c>
      <c r="AF89" s="83"/>
    </row>
    <row r="90" spans="1:32" s="1" customFormat="1" ht="123" hidden="1" customHeight="1">
      <c r="A90" s="96" t="s">
        <v>105</v>
      </c>
      <c r="B90" s="101" t="s">
        <v>439</v>
      </c>
      <c r="C90" s="22" t="s">
        <v>6</v>
      </c>
      <c r="D90" s="23" t="e">
        <f t="shared" si="52"/>
        <v>#REF!</v>
      </c>
      <c r="E90" s="23">
        <v>2819000</v>
      </c>
      <c r="F90" s="23" t="e">
        <f>#REF!+J90+N90+R90</f>
        <v>#REF!</v>
      </c>
      <c r="G90" s="23">
        <v>147265</v>
      </c>
      <c r="H90" s="23">
        <f t="shared" si="53"/>
        <v>1140895</v>
      </c>
      <c r="I90" s="23">
        <v>1101000</v>
      </c>
      <c r="J90" s="23">
        <v>0</v>
      </c>
      <c r="K90" s="23">
        <v>39895</v>
      </c>
      <c r="L90" s="23">
        <v>0</v>
      </c>
      <c r="M90" s="23">
        <v>300000</v>
      </c>
      <c r="N90" s="23">
        <v>0</v>
      </c>
      <c r="O90" s="23">
        <v>0</v>
      </c>
      <c r="P90" s="23">
        <f t="shared" si="55"/>
        <v>734737</v>
      </c>
      <c r="Q90" s="23">
        <v>713000</v>
      </c>
      <c r="R90" s="23">
        <v>0</v>
      </c>
      <c r="S90" s="23">
        <v>21737</v>
      </c>
      <c r="T90" s="24">
        <f>SUM(U90:W90)</f>
        <v>0</v>
      </c>
      <c r="U90" s="23">
        <v>0</v>
      </c>
      <c r="V90" s="24">
        <v>0</v>
      </c>
      <c r="W90" s="23">
        <v>0</v>
      </c>
      <c r="X90" s="23"/>
      <c r="Y90" s="23"/>
      <c r="Z90" s="23"/>
      <c r="AA90" s="23"/>
      <c r="AB90" s="24" t="e">
        <f t="shared" si="51"/>
        <v>#REF!</v>
      </c>
      <c r="AC90" s="24">
        <f>U90/E90*100</f>
        <v>0</v>
      </c>
      <c r="AD90" s="28"/>
      <c r="AE90" s="24">
        <f t="shared" si="48"/>
        <v>0</v>
      </c>
      <c r="AF90" s="83"/>
    </row>
    <row r="91" spans="1:32" s="1" customFormat="1" ht="75" hidden="1">
      <c r="A91" s="96" t="s">
        <v>106</v>
      </c>
      <c r="B91" s="101" t="s">
        <v>281</v>
      </c>
      <c r="C91" s="22" t="s">
        <v>6</v>
      </c>
      <c r="D91" s="23" t="e">
        <f>#REF!+H91+L91+P91</f>
        <v>#REF!</v>
      </c>
      <c r="E91" s="23" t="e">
        <f>#REF!+I91+M91+Q91</f>
        <v>#REF!</v>
      </c>
      <c r="F91" s="23" t="e">
        <f>#REF!+J91+N91+R91</f>
        <v>#REF!</v>
      </c>
      <c r="G91" s="23" t="e">
        <f>#REF!+K91+O91+S91</f>
        <v>#REF!</v>
      </c>
      <c r="H91" s="23">
        <f t="shared" si="53"/>
        <v>0</v>
      </c>
      <c r="I91" s="23">
        <v>0</v>
      </c>
      <c r="J91" s="23">
        <v>0</v>
      </c>
      <c r="K91" s="23">
        <v>0</v>
      </c>
      <c r="L91" s="23">
        <f t="shared" ref="L91" si="56">M91+N91+O91</f>
        <v>0</v>
      </c>
      <c r="M91" s="23">
        <v>0</v>
      </c>
      <c r="N91" s="23">
        <v>0</v>
      </c>
      <c r="O91" s="23">
        <v>0</v>
      </c>
      <c r="P91" s="23">
        <f t="shared" si="55"/>
        <v>0</v>
      </c>
      <c r="Q91" s="23">
        <v>0</v>
      </c>
      <c r="R91" s="23">
        <v>0</v>
      </c>
      <c r="S91" s="23">
        <v>0</v>
      </c>
      <c r="T91" s="24">
        <f>SUM(U91:W91)</f>
        <v>0</v>
      </c>
      <c r="U91" s="24">
        <v>0</v>
      </c>
      <c r="V91" s="24">
        <v>0</v>
      </c>
      <c r="W91" s="24">
        <v>0</v>
      </c>
      <c r="X91" s="24"/>
      <c r="Y91" s="24"/>
      <c r="Z91" s="24"/>
      <c r="AA91" s="24"/>
      <c r="AB91" s="24" t="e">
        <f t="shared" si="51"/>
        <v>#REF!</v>
      </c>
      <c r="AC91" s="24" t="e">
        <f>U91/E91*100</f>
        <v>#REF!</v>
      </c>
      <c r="AD91" s="24"/>
      <c r="AE91" s="24"/>
      <c r="AF91" s="83"/>
    </row>
    <row r="92" spans="1:32" s="30" customFormat="1" ht="83.25" hidden="1" customHeight="1">
      <c r="A92" s="32" t="s">
        <v>21</v>
      </c>
      <c r="B92" s="100" t="s">
        <v>73</v>
      </c>
      <c r="C92" s="34"/>
      <c r="D92" s="33" t="e">
        <f>SUM(D93:D97)</f>
        <v>#REF!</v>
      </c>
      <c r="E92" s="33" t="e">
        <f t="shared" ref="E92:W92" si="57">SUM(E93:E97)</f>
        <v>#REF!</v>
      </c>
      <c r="F92" s="33" t="e">
        <f t="shared" si="57"/>
        <v>#REF!</v>
      </c>
      <c r="G92" s="33">
        <f t="shared" si="57"/>
        <v>45314701</v>
      </c>
      <c r="H92" s="33">
        <f t="shared" si="57"/>
        <v>3257537</v>
      </c>
      <c r="I92" s="33">
        <f t="shared" si="57"/>
        <v>0</v>
      </c>
      <c r="J92" s="33">
        <f t="shared" si="57"/>
        <v>0</v>
      </c>
      <c r="K92" s="33">
        <f t="shared" si="57"/>
        <v>3257537</v>
      </c>
      <c r="L92" s="33">
        <f t="shared" si="57"/>
        <v>3166567</v>
      </c>
      <c r="M92" s="33">
        <f t="shared" si="57"/>
        <v>0</v>
      </c>
      <c r="N92" s="33">
        <f t="shared" si="57"/>
        <v>0</v>
      </c>
      <c r="O92" s="33">
        <f t="shared" si="57"/>
        <v>3166567</v>
      </c>
      <c r="P92" s="33">
        <f t="shared" si="57"/>
        <v>5631673</v>
      </c>
      <c r="Q92" s="33">
        <f t="shared" si="57"/>
        <v>0</v>
      </c>
      <c r="R92" s="33">
        <f t="shared" si="57"/>
        <v>0</v>
      </c>
      <c r="S92" s="33">
        <f t="shared" si="57"/>
        <v>5631673</v>
      </c>
      <c r="T92" s="33">
        <f t="shared" si="57"/>
        <v>6542800.2699999996</v>
      </c>
      <c r="U92" s="33">
        <f t="shared" si="57"/>
        <v>0</v>
      </c>
      <c r="V92" s="33">
        <f t="shared" si="57"/>
        <v>0</v>
      </c>
      <c r="W92" s="33">
        <f t="shared" si="57"/>
        <v>6542800.2699999996</v>
      </c>
      <c r="X92" s="33"/>
      <c r="Y92" s="33"/>
      <c r="Z92" s="33"/>
      <c r="AA92" s="33"/>
      <c r="AB92" s="28" t="e">
        <f t="shared" si="51"/>
        <v>#REF!</v>
      </c>
      <c r="AC92" s="28"/>
      <c r="AD92" s="24"/>
      <c r="AE92" s="28">
        <f t="shared" ref="AE92:AE97" si="58">W92/G92*100</f>
        <v>14.43858201778712</v>
      </c>
      <c r="AF92" s="83"/>
    </row>
    <row r="93" spans="1:32" s="1" customFormat="1" ht="39.75" hidden="1" customHeight="1">
      <c r="A93" s="96" t="s">
        <v>107</v>
      </c>
      <c r="B93" s="101" t="s">
        <v>74</v>
      </c>
      <c r="C93" s="22" t="s">
        <v>6</v>
      </c>
      <c r="D93" s="23" t="e">
        <f>SUM(E93:G93)</f>
        <v>#REF!</v>
      </c>
      <c r="E93" s="23" t="e">
        <f>#REF!+I93+M93+Q93</f>
        <v>#REF!</v>
      </c>
      <c r="F93" s="23" t="e">
        <f>#REF!+J93+N93+R93</f>
        <v>#REF!</v>
      </c>
      <c r="G93" s="23">
        <v>18057400</v>
      </c>
      <c r="H93" s="23">
        <f t="shared" ref="H93:H94" si="59">I93+J93+K93</f>
        <v>3118187</v>
      </c>
      <c r="I93" s="23">
        <v>0</v>
      </c>
      <c r="J93" s="23">
        <v>0</v>
      </c>
      <c r="K93" s="23">
        <v>3118187</v>
      </c>
      <c r="L93" s="23">
        <f t="shared" ref="L93:L94" si="60">M93+N93+O93</f>
        <v>2915050</v>
      </c>
      <c r="M93" s="23">
        <v>0</v>
      </c>
      <c r="N93" s="23">
        <v>0</v>
      </c>
      <c r="O93" s="23">
        <v>2915050</v>
      </c>
      <c r="P93" s="23">
        <f t="shared" ref="P93:P94" si="61">Q93+R93+S93</f>
        <v>5470840</v>
      </c>
      <c r="Q93" s="23">
        <v>0</v>
      </c>
      <c r="R93" s="23">
        <v>0</v>
      </c>
      <c r="S93" s="23">
        <v>5470840</v>
      </c>
      <c r="T93" s="24">
        <f>SUM(U93:W93)</f>
        <v>6502558</v>
      </c>
      <c r="U93" s="24">
        <v>0</v>
      </c>
      <c r="V93" s="24">
        <v>0</v>
      </c>
      <c r="W93" s="24">
        <v>6502558</v>
      </c>
      <c r="X93" s="24"/>
      <c r="Y93" s="24"/>
      <c r="Z93" s="24"/>
      <c r="AA93" s="24"/>
      <c r="AB93" s="24" t="e">
        <f t="shared" si="51"/>
        <v>#REF!</v>
      </c>
      <c r="AC93" s="24"/>
      <c r="AD93" s="24"/>
      <c r="AE93" s="24">
        <f t="shared" si="58"/>
        <v>36.010488774685172</v>
      </c>
      <c r="AF93" s="83"/>
    </row>
    <row r="94" spans="1:32" s="1" customFormat="1" ht="39.75" hidden="1" customHeight="1">
      <c r="A94" s="96" t="s">
        <v>285</v>
      </c>
      <c r="B94" s="101" t="s">
        <v>215</v>
      </c>
      <c r="C94" s="22" t="s">
        <v>6</v>
      </c>
      <c r="D94" s="23" t="e">
        <f t="shared" ref="D94:D97" si="62">SUM(E94:G94)</f>
        <v>#REF!</v>
      </c>
      <c r="E94" s="23" t="e">
        <f>#REF!+I94+M94+Q94</f>
        <v>#REF!</v>
      </c>
      <c r="F94" s="23" t="e">
        <f>#REF!+J94+N94+R94</f>
        <v>#REF!</v>
      </c>
      <c r="G94" s="23">
        <v>684700</v>
      </c>
      <c r="H94" s="23">
        <f t="shared" si="59"/>
        <v>139350</v>
      </c>
      <c r="I94" s="23">
        <v>0</v>
      </c>
      <c r="J94" s="23">
        <v>0</v>
      </c>
      <c r="K94" s="23">
        <v>139350</v>
      </c>
      <c r="L94" s="23">
        <f t="shared" si="60"/>
        <v>251517</v>
      </c>
      <c r="M94" s="23">
        <v>0</v>
      </c>
      <c r="N94" s="23">
        <v>0</v>
      </c>
      <c r="O94" s="23">
        <v>251517</v>
      </c>
      <c r="P94" s="23">
        <f t="shared" si="61"/>
        <v>160833</v>
      </c>
      <c r="Q94" s="23">
        <v>0</v>
      </c>
      <c r="R94" s="23">
        <v>0</v>
      </c>
      <c r="S94" s="23">
        <v>160833</v>
      </c>
      <c r="T94" s="24">
        <f>U94+W94</f>
        <v>40242.269999999997</v>
      </c>
      <c r="U94" s="24">
        <v>0</v>
      </c>
      <c r="V94" s="24">
        <v>0</v>
      </c>
      <c r="W94" s="24">
        <v>40242.269999999997</v>
      </c>
      <c r="X94" s="24"/>
      <c r="Y94" s="24"/>
      <c r="Z94" s="24"/>
      <c r="AA94" s="24"/>
      <c r="AB94" s="24" t="e">
        <f t="shared" si="51"/>
        <v>#REF!</v>
      </c>
      <c r="AC94" s="24"/>
      <c r="AD94" s="24"/>
      <c r="AE94" s="24">
        <f t="shared" si="58"/>
        <v>5.8773579669928431</v>
      </c>
      <c r="AF94" s="83"/>
    </row>
    <row r="95" spans="1:32" s="1" customFormat="1" ht="65.25" hidden="1" customHeight="1">
      <c r="A95" s="96" t="s">
        <v>247</v>
      </c>
      <c r="B95" s="101" t="s">
        <v>260</v>
      </c>
      <c r="C95" s="22" t="s">
        <v>284</v>
      </c>
      <c r="D95" s="23" t="e">
        <f t="shared" si="62"/>
        <v>#REF!</v>
      </c>
      <c r="E95" s="23" t="e">
        <f>#REF!+I95+M95+Q95</f>
        <v>#REF!</v>
      </c>
      <c r="F95" s="23" t="e">
        <f>#REF!+J95+N95+R95</f>
        <v>#REF!</v>
      </c>
      <c r="G95" s="23">
        <v>335352</v>
      </c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4">
        <f>U95+W95</f>
        <v>0</v>
      </c>
      <c r="U95" s="24">
        <v>0</v>
      </c>
      <c r="V95" s="24">
        <v>0</v>
      </c>
      <c r="W95" s="24">
        <v>0</v>
      </c>
      <c r="X95" s="24"/>
      <c r="Y95" s="24"/>
      <c r="Z95" s="24"/>
      <c r="AA95" s="24"/>
      <c r="AB95" s="24" t="e">
        <f t="shared" si="51"/>
        <v>#REF!</v>
      </c>
      <c r="AC95" s="28"/>
      <c r="AD95" s="24"/>
      <c r="AE95" s="24">
        <f t="shared" si="58"/>
        <v>0</v>
      </c>
      <c r="AF95" s="83" t="s">
        <v>337</v>
      </c>
    </row>
    <row r="96" spans="1:32" s="1" customFormat="1" ht="124.5" hidden="1" customHeight="1">
      <c r="A96" s="96" t="s">
        <v>441</v>
      </c>
      <c r="B96" s="102" t="s">
        <v>440</v>
      </c>
      <c r="C96" s="22" t="s">
        <v>284</v>
      </c>
      <c r="D96" s="23">
        <f t="shared" si="62"/>
        <v>6237249</v>
      </c>
      <c r="E96" s="23">
        <v>0</v>
      </c>
      <c r="F96" s="23">
        <v>0</v>
      </c>
      <c r="G96" s="23">
        <v>6237249</v>
      </c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4">
        <f>U96+W96</f>
        <v>0</v>
      </c>
      <c r="U96" s="24">
        <v>0</v>
      </c>
      <c r="V96" s="24">
        <v>0</v>
      </c>
      <c r="W96" s="24">
        <v>0</v>
      </c>
      <c r="X96" s="24"/>
      <c r="Y96" s="24"/>
      <c r="Z96" s="24"/>
      <c r="AA96" s="24"/>
      <c r="AB96" s="24"/>
      <c r="AC96" s="28"/>
      <c r="AD96" s="24"/>
      <c r="AE96" s="24">
        <f t="shared" si="58"/>
        <v>0</v>
      </c>
      <c r="AF96" s="83"/>
    </row>
    <row r="97" spans="1:32" s="1" customFormat="1" ht="43.5" hidden="1" customHeight="1">
      <c r="A97" s="96" t="s">
        <v>335</v>
      </c>
      <c r="B97" s="105" t="s">
        <v>425</v>
      </c>
      <c r="C97" s="22" t="s">
        <v>284</v>
      </c>
      <c r="D97" s="23" t="e">
        <f t="shared" si="62"/>
        <v>#REF!</v>
      </c>
      <c r="E97" s="23" t="e">
        <f>#REF!+I97+M97+Q97</f>
        <v>#REF!</v>
      </c>
      <c r="F97" s="23" t="e">
        <f>#REF!+J97+N97+R97</f>
        <v>#REF!</v>
      </c>
      <c r="G97" s="23">
        <v>20000000</v>
      </c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4">
        <f>U97+V97+W97</f>
        <v>0</v>
      </c>
      <c r="U97" s="24">
        <v>0</v>
      </c>
      <c r="V97" s="24">
        <v>0</v>
      </c>
      <c r="W97" s="24">
        <v>0</v>
      </c>
      <c r="X97" s="24"/>
      <c r="Y97" s="24"/>
      <c r="Z97" s="24"/>
      <c r="AA97" s="24"/>
      <c r="AB97" s="24" t="e">
        <f>T97/D97*100</f>
        <v>#REF!</v>
      </c>
      <c r="AC97" s="24" t="e">
        <f>U97/E97*100</f>
        <v>#REF!</v>
      </c>
      <c r="AD97" s="24"/>
      <c r="AE97" s="24">
        <f t="shared" si="58"/>
        <v>0</v>
      </c>
      <c r="AF97" s="83"/>
    </row>
    <row r="98" spans="1:32" s="30" customFormat="1" ht="27" hidden="1" customHeight="1">
      <c r="A98" s="150" t="s">
        <v>316</v>
      </c>
      <c r="B98" s="151"/>
      <c r="C98" s="151"/>
      <c r="D98" s="151"/>
      <c r="E98" s="151"/>
      <c r="F98" s="151"/>
      <c r="G98" s="151"/>
      <c r="H98" s="151"/>
      <c r="I98" s="151"/>
      <c r="J98" s="151"/>
      <c r="K98" s="151"/>
      <c r="L98" s="151"/>
      <c r="M98" s="151"/>
      <c r="N98" s="151"/>
      <c r="O98" s="151"/>
      <c r="P98" s="151"/>
      <c r="Q98" s="151"/>
      <c r="R98" s="151"/>
      <c r="S98" s="151"/>
      <c r="T98" s="151"/>
      <c r="U98" s="151"/>
      <c r="V98" s="151"/>
      <c r="W98" s="151"/>
      <c r="X98" s="151"/>
      <c r="Y98" s="151"/>
      <c r="Z98" s="151"/>
      <c r="AA98" s="151"/>
      <c r="AB98" s="151"/>
      <c r="AC98" s="151"/>
      <c r="AD98" s="151"/>
      <c r="AE98" s="151"/>
      <c r="AF98" s="152"/>
    </row>
    <row r="99" spans="1:32" s="1" customFormat="1" ht="39.75" hidden="1" customHeight="1">
      <c r="A99" s="32" t="s">
        <v>108</v>
      </c>
      <c r="B99" s="169" t="s">
        <v>30</v>
      </c>
      <c r="C99" s="169"/>
      <c r="D99" s="36" t="e">
        <f>D100+D130</f>
        <v>#REF!</v>
      </c>
      <c r="E99" s="36" t="e">
        <f t="shared" ref="E99:W99" si="63">E100+E130</f>
        <v>#REF!</v>
      </c>
      <c r="F99" s="36" t="e">
        <f t="shared" si="63"/>
        <v>#REF!</v>
      </c>
      <c r="G99" s="36" t="e">
        <f t="shared" si="63"/>
        <v>#REF!</v>
      </c>
      <c r="H99" s="36">
        <f t="shared" si="63"/>
        <v>189962391</v>
      </c>
      <c r="I99" s="36">
        <f t="shared" si="63"/>
        <v>40040954</v>
      </c>
      <c r="J99" s="36">
        <f t="shared" si="63"/>
        <v>0</v>
      </c>
      <c r="K99" s="36">
        <f t="shared" si="63"/>
        <v>149921437</v>
      </c>
      <c r="L99" s="36">
        <f t="shared" si="63"/>
        <v>123572647</v>
      </c>
      <c r="M99" s="36">
        <f t="shared" si="63"/>
        <v>31925605</v>
      </c>
      <c r="N99" s="36">
        <f t="shared" si="63"/>
        <v>0</v>
      </c>
      <c r="O99" s="36">
        <f t="shared" si="63"/>
        <v>91647042</v>
      </c>
      <c r="P99" s="36">
        <f t="shared" si="63"/>
        <v>144682463</v>
      </c>
      <c r="Q99" s="36">
        <f t="shared" si="63"/>
        <v>37153791</v>
      </c>
      <c r="R99" s="36">
        <f t="shared" si="63"/>
        <v>0</v>
      </c>
      <c r="S99" s="36">
        <f t="shared" si="63"/>
        <v>107528672</v>
      </c>
      <c r="T99" s="36">
        <f t="shared" si="63"/>
        <v>110890228.44</v>
      </c>
      <c r="U99" s="36">
        <f t="shared" si="63"/>
        <v>23866239.850000001</v>
      </c>
      <c r="V99" s="36">
        <f t="shared" si="63"/>
        <v>0</v>
      </c>
      <c r="W99" s="36">
        <f t="shared" si="63"/>
        <v>87023988.590000004</v>
      </c>
      <c r="X99" s="36"/>
      <c r="Y99" s="36"/>
      <c r="Z99" s="36"/>
      <c r="AA99" s="36"/>
      <c r="AB99" s="28" t="e">
        <f t="shared" ref="AB99:AC101" si="64">T99/D99*100</f>
        <v>#REF!</v>
      </c>
      <c r="AC99" s="28" t="e">
        <f t="shared" si="64"/>
        <v>#REF!</v>
      </c>
      <c r="AD99" s="28"/>
      <c r="AE99" s="28" t="e">
        <f>W99/G99*100</f>
        <v>#REF!</v>
      </c>
      <c r="AF99" s="31"/>
    </row>
    <row r="100" spans="1:32" s="1" customFormat="1" ht="60.75" hidden="1" customHeight="1">
      <c r="A100" s="32" t="s">
        <v>109</v>
      </c>
      <c r="B100" s="100" t="s">
        <v>75</v>
      </c>
      <c r="C100" s="100"/>
      <c r="D100" s="36" t="e">
        <f>D101+D106+D110+D114+D117+D121+D125</f>
        <v>#REF!</v>
      </c>
      <c r="E100" s="36" t="e">
        <f t="shared" ref="E100:W100" si="65">E101+E106+E110+E114+E117+E121+E125</f>
        <v>#REF!</v>
      </c>
      <c r="F100" s="36" t="e">
        <f t="shared" si="65"/>
        <v>#REF!</v>
      </c>
      <c r="G100" s="36" t="e">
        <f t="shared" si="65"/>
        <v>#REF!</v>
      </c>
      <c r="H100" s="36">
        <f t="shared" si="65"/>
        <v>184233691</v>
      </c>
      <c r="I100" s="36">
        <f t="shared" si="65"/>
        <v>40040954</v>
      </c>
      <c r="J100" s="36">
        <f t="shared" si="65"/>
        <v>0</v>
      </c>
      <c r="K100" s="36">
        <f t="shared" si="65"/>
        <v>144192737</v>
      </c>
      <c r="L100" s="36">
        <f t="shared" si="65"/>
        <v>119098647</v>
      </c>
      <c r="M100" s="36">
        <f t="shared" si="65"/>
        <v>31925605</v>
      </c>
      <c r="N100" s="36">
        <f t="shared" si="65"/>
        <v>0</v>
      </c>
      <c r="O100" s="36">
        <f t="shared" si="65"/>
        <v>87173042</v>
      </c>
      <c r="P100" s="36">
        <f t="shared" si="65"/>
        <v>140253763</v>
      </c>
      <c r="Q100" s="36">
        <f t="shared" si="65"/>
        <v>37153791</v>
      </c>
      <c r="R100" s="36">
        <f t="shared" si="65"/>
        <v>0</v>
      </c>
      <c r="S100" s="36">
        <f t="shared" si="65"/>
        <v>103099972</v>
      </c>
      <c r="T100" s="36">
        <f t="shared" si="65"/>
        <v>104214509.86</v>
      </c>
      <c r="U100" s="36">
        <f t="shared" si="65"/>
        <v>23866239.850000001</v>
      </c>
      <c r="V100" s="36">
        <f t="shared" si="65"/>
        <v>0</v>
      </c>
      <c r="W100" s="36">
        <f t="shared" si="65"/>
        <v>80348270.010000005</v>
      </c>
      <c r="X100" s="36"/>
      <c r="Y100" s="36"/>
      <c r="Z100" s="36"/>
      <c r="AA100" s="36"/>
      <c r="AB100" s="28" t="e">
        <f t="shared" si="64"/>
        <v>#REF!</v>
      </c>
      <c r="AC100" s="28" t="e">
        <f t="shared" si="64"/>
        <v>#REF!</v>
      </c>
      <c r="AD100" s="28"/>
      <c r="AE100" s="28" t="e">
        <f>W100/G100*100</f>
        <v>#REF!</v>
      </c>
      <c r="AF100" s="31"/>
    </row>
    <row r="101" spans="1:32" s="1" customFormat="1" ht="26.25" hidden="1" customHeight="1">
      <c r="A101" s="32" t="s">
        <v>110</v>
      </c>
      <c r="B101" s="100" t="s">
        <v>170</v>
      </c>
      <c r="C101" s="41"/>
      <c r="D101" s="28" t="e">
        <f>SUM(D102:D105)</f>
        <v>#REF!</v>
      </c>
      <c r="E101" s="28" t="e">
        <f t="shared" ref="E101:W101" si="66">SUM(E102:E105)</f>
        <v>#REF!</v>
      </c>
      <c r="F101" s="28" t="e">
        <f t="shared" si="66"/>
        <v>#REF!</v>
      </c>
      <c r="G101" s="28" t="e">
        <f t="shared" si="66"/>
        <v>#REF!</v>
      </c>
      <c r="H101" s="28">
        <f t="shared" si="66"/>
        <v>28376812</v>
      </c>
      <c r="I101" s="28">
        <f t="shared" si="66"/>
        <v>7907605</v>
      </c>
      <c r="J101" s="28">
        <f t="shared" si="66"/>
        <v>0</v>
      </c>
      <c r="K101" s="28">
        <f t="shared" si="66"/>
        <v>20469207</v>
      </c>
      <c r="L101" s="28">
        <f t="shared" si="66"/>
        <v>28768539</v>
      </c>
      <c r="M101" s="28">
        <f t="shared" si="66"/>
        <v>8322955</v>
      </c>
      <c r="N101" s="28">
        <f t="shared" si="66"/>
        <v>0</v>
      </c>
      <c r="O101" s="28">
        <f t="shared" si="66"/>
        <v>20445584</v>
      </c>
      <c r="P101" s="28">
        <f t="shared" si="66"/>
        <v>26245738</v>
      </c>
      <c r="Q101" s="28">
        <f t="shared" si="66"/>
        <v>10481141</v>
      </c>
      <c r="R101" s="28">
        <f t="shared" si="66"/>
        <v>0</v>
      </c>
      <c r="S101" s="28">
        <f t="shared" si="66"/>
        <v>15764597</v>
      </c>
      <c r="T101" s="28">
        <f t="shared" si="66"/>
        <v>20048839.579999998</v>
      </c>
      <c r="U101" s="28">
        <f t="shared" si="66"/>
        <v>5278570</v>
      </c>
      <c r="V101" s="28">
        <f t="shared" si="66"/>
        <v>0</v>
      </c>
      <c r="W101" s="28">
        <f t="shared" si="66"/>
        <v>14770269.58</v>
      </c>
      <c r="X101" s="28"/>
      <c r="Y101" s="28"/>
      <c r="Z101" s="28"/>
      <c r="AA101" s="28"/>
      <c r="AB101" s="28" t="e">
        <f t="shared" si="64"/>
        <v>#REF!</v>
      </c>
      <c r="AC101" s="28" t="e">
        <f t="shared" si="64"/>
        <v>#REF!</v>
      </c>
      <c r="AD101" s="28"/>
      <c r="AE101" s="28" t="e">
        <f>W101/G101*100</f>
        <v>#REF!</v>
      </c>
      <c r="AF101" s="31"/>
    </row>
    <row r="102" spans="1:32" s="1" customFormat="1" ht="49.5" hidden="1" customHeight="1">
      <c r="A102" s="96" t="s">
        <v>171</v>
      </c>
      <c r="B102" s="42" t="s">
        <v>62</v>
      </c>
      <c r="C102" s="109" t="s">
        <v>310</v>
      </c>
      <c r="D102" s="43">
        <f>SUM(E102:G102)</f>
        <v>57523608</v>
      </c>
      <c r="E102" s="23">
        <v>0</v>
      </c>
      <c r="F102" s="23">
        <v>0</v>
      </c>
      <c r="G102" s="23">
        <v>57523608</v>
      </c>
      <c r="H102" s="23">
        <f t="shared" ref="H102:H105" si="67">I102+J102+K102</f>
        <v>17108027</v>
      </c>
      <c r="I102" s="23">
        <v>0</v>
      </c>
      <c r="J102" s="23">
        <v>0</v>
      </c>
      <c r="K102" s="23">
        <v>17108027</v>
      </c>
      <c r="L102" s="23">
        <f t="shared" ref="L102:L105" si="68">M102+N102+O102</f>
        <v>17011106</v>
      </c>
      <c r="M102" s="23">
        <v>0</v>
      </c>
      <c r="N102" s="23">
        <v>0</v>
      </c>
      <c r="O102" s="23">
        <v>17011106</v>
      </c>
      <c r="P102" s="23">
        <f t="shared" ref="P102:P105" si="69">Q102+R102+S102</f>
        <v>11294023</v>
      </c>
      <c r="Q102" s="23">
        <v>0</v>
      </c>
      <c r="R102" s="23">
        <v>0</v>
      </c>
      <c r="S102" s="23">
        <v>11294023</v>
      </c>
      <c r="T102" s="24">
        <f t="shared" ref="T102:T105" si="70">SUM(U102:W102)</f>
        <v>12578006.43</v>
      </c>
      <c r="U102" s="23">
        <v>0</v>
      </c>
      <c r="V102" s="23">
        <v>0</v>
      </c>
      <c r="W102" s="23">
        <v>12578006.43</v>
      </c>
      <c r="X102" s="23"/>
      <c r="Y102" s="23"/>
      <c r="Z102" s="23"/>
      <c r="AA102" s="23"/>
      <c r="AB102" s="24">
        <f>T93/D102*100</f>
        <v>11.304155330451456</v>
      </c>
      <c r="AC102" s="24"/>
      <c r="AD102" s="28"/>
      <c r="AE102" s="24">
        <f>W93/G102*100</f>
        <v>11.304155330451456</v>
      </c>
      <c r="AF102" s="31"/>
    </row>
    <row r="103" spans="1:32" s="1" customFormat="1" ht="39.75" hidden="1" customHeight="1">
      <c r="A103" s="96" t="s">
        <v>172</v>
      </c>
      <c r="B103" s="42" t="s">
        <v>273</v>
      </c>
      <c r="C103" s="109" t="s">
        <v>310</v>
      </c>
      <c r="D103" s="43" t="e">
        <f t="shared" ref="D103:D105" si="71">SUM(E103:G103)</f>
        <v>#REF!</v>
      </c>
      <c r="E103" s="23" t="e">
        <f>#REF!+I103+M103+Q103</f>
        <v>#REF!</v>
      </c>
      <c r="F103" s="23" t="e">
        <f>#REF!+J103+N103+R103</f>
        <v>#REF!</v>
      </c>
      <c r="G103" s="23" t="e">
        <f>#REF!+K103+O103+S103</f>
        <v>#REF!</v>
      </c>
      <c r="H103" s="23">
        <f t="shared" si="67"/>
        <v>0</v>
      </c>
      <c r="I103" s="23">
        <v>0</v>
      </c>
      <c r="J103" s="23">
        <v>0</v>
      </c>
      <c r="K103" s="23">
        <v>0</v>
      </c>
      <c r="L103" s="23">
        <f t="shared" si="68"/>
        <v>283883</v>
      </c>
      <c r="M103" s="23">
        <v>241300</v>
      </c>
      <c r="N103" s="23">
        <v>0</v>
      </c>
      <c r="O103" s="23">
        <v>42583</v>
      </c>
      <c r="P103" s="23">
        <f t="shared" si="69"/>
        <v>0</v>
      </c>
      <c r="Q103" s="23">
        <v>0</v>
      </c>
      <c r="R103" s="23">
        <v>0</v>
      </c>
      <c r="S103" s="23">
        <v>0</v>
      </c>
      <c r="T103" s="24">
        <f t="shared" si="70"/>
        <v>0</v>
      </c>
      <c r="U103" s="24">
        <v>0</v>
      </c>
      <c r="V103" s="24">
        <v>0</v>
      </c>
      <c r="W103" s="24">
        <v>0</v>
      </c>
      <c r="X103" s="24"/>
      <c r="Y103" s="24"/>
      <c r="Z103" s="24"/>
      <c r="AA103" s="24"/>
      <c r="AB103" s="24" t="e">
        <f t="shared" ref="AB103:AC118" si="72">T103/D103*100</f>
        <v>#REF!</v>
      </c>
      <c r="AC103" s="24" t="e">
        <f t="shared" si="72"/>
        <v>#REF!</v>
      </c>
      <c r="AD103" s="28"/>
      <c r="AE103" s="24" t="e">
        <f t="shared" ref="AE103:AE119" si="73">W103/G103*100</f>
        <v>#REF!</v>
      </c>
      <c r="AF103" s="83"/>
    </row>
    <row r="104" spans="1:32" s="1" customFormat="1" ht="43.5" hidden="1" customHeight="1">
      <c r="A104" s="96" t="s">
        <v>173</v>
      </c>
      <c r="B104" s="42" t="s">
        <v>266</v>
      </c>
      <c r="C104" s="109" t="s">
        <v>310</v>
      </c>
      <c r="D104" s="43" t="e">
        <f t="shared" si="71"/>
        <v>#REF!</v>
      </c>
      <c r="E104" s="23" t="e">
        <f>#REF!+I104+M104+Q104</f>
        <v>#REF!</v>
      </c>
      <c r="F104" s="23" t="e">
        <f>#REF!+J104+N104+R104</f>
        <v>#REF!</v>
      </c>
      <c r="G104" s="23" t="e">
        <f>#REF!+K104+O104+S104</f>
        <v>#REF!</v>
      </c>
      <c r="H104" s="23">
        <f t="shared" si="67"/>
        <v>93749</v>
      </c>
      <c r="I104" s="23">
        <v>79687</v>
      </c>
      <c r="J104" s="23">
        <v>0</v>
      </c>
      <c r="K104" s="23">
        <v>14062</v>
      </c>
      <c r="L104" s="23">
        <f t="shared" si="68"/>
        <v>298514</v>
      </c>
      <c r="M104" s="23">
        <v>253737</v>
      </c>
      <c r="N104" s="23">
        <v>0</v>
      </c>
      <c r="O104" s="23">
        <v>44777</v>
      </c>
      <c r="P104" s="23">
        <f t="shared" si="69"/>
        <v>51753</v>
      </c>
      <c r="Q104" s="23">
        <v>43989</v>
      </c>
      <c r="R104" s="23">
        <v>0</v>
      </c>
      <c r="S104" s="23">
        <v>7764</v>
      </c>
      <c r="T104" s="24">
        <f t="shared" si="70"/>
        <v>0</v>
      </c>
      <c r="U104" s="24">
        <v>0</v>
      </c>
      <c r="V104" s="24">
        <v>0</v>
      </c>
      <c r="W104" s="23">
        <v>0</v>
      </c>
      <c r="X104" s="23"/>
      <c r="Y104" s="23"/>
      <c r="Z104" s="23"/>
      <c r="AA104" s="23"/>
      <c r="AB104" s="24" t="e">
        <f t="shared" si="72"/>
        <v>#REF!</v>
      </c>
      <c r="AC104" s="24" t="e">
        <f t="shared" si="72"/>
        <v>#REF!</v>
      </c>
      <c r="AD104" s="28"/>
      <c r="AE104" s="24" t="e">
        <f t="shared" si="73"/>
        <v>#REF!</v>
      </c>
      <c r="AF104" s="83"/>
    </row>
    <row r="105" spans="1:32" s="1" customFormat="1" ht="180" hidden="1" customHeight="1">
      <c r="A105" s="96" t="s">
        <v>304</v>
      </c>
      <c r="B105" s="101" t="s">
        <v>169</v>
      </c>
      <c r="C105" s="109" t="s">
        <v>310</v>
      </c>
      <c r="D105" s="43" t="e">
        <f t="shared" si="71"/>
        <v>#REF!</v>
      </c>
      <c r="E105" s="23">
        <v>31311600</v>
      </c>
      <c r="F105" s="23" t="e">
        <f>#REF!+J105+N105+R105</f>
        <v>#REF!</v>
      </c>
      <c r="G105" s="23" t="e">
        <f>#REF!+K105+O105+S105</f>
        <v>#REF!</v>
      </c>
      <c r="H105" s="23">
        <f t="shared" si="67"/>
        <v>11175036</v>
      </c>
      <c r="I105" s="23">
        <v>7827918</v>
      </c>
      <c r="J105" s="23">
        <v>0</v>
      </c>
      <c r="K105" s="23">
        <v>3347118</v>
      </c>
      <c r="L105" s="23">
        <f t="shared" si="68"/>
        <v>11175036</v>
      </c>
      <c r="M105" s="23">
        <v>7827918</v>
      </c>
      <c r="N105" s="23">
        <v>0</v>
      </c>
      <c r="O105" s="23">
        <v>3347118</v>
      </c>
      <c r="P105" s="23">
        <f t="shared" si="69"/>
        <v>14899962</v>
      </c>
      <c r="Q105" s="23">
        <v>10437152</v>
      </c>
      <c r="R105" s="23">
        <v>0</v>
      </c>
      <c r="S105" s="23">
        <v>4462810</v>
      </c>
      <c r="T105" s="24">
        <f t="shared" si="70"/>
        <v>7470833.1500000004</v>
      </c>
      <c r="U105" s="24">
        <v>5278570</v>
      </c>
      <c r="V105" s="24">
        <v>0</v>
      </c>
      <c r="W105" s="24">
        <v>2192263.15</v>
      </c>
      <c r="X105" s="24"/>
      <c r="Y105" s="24"/>
      <c r="Z105" s="24"/>
      <c r="AA105" s="24"/>
      <c r="AB105" s="24" t="e">
        <f t="shared" si="72"/>
        <v>#REF!</v>
      </c>
      <c r="AC105" s="24">
        <f t="shared" si="72"/>
        <v>16.85819312970273</v>
      </c>
      <c r="AD105" s="28"/>
      <c r="AE105" s="24" t="e">
        <f t="shared" si="73"/>
        <v>#REF!</v>
      </c>
      <c r="AF105" s="83"/>
    </row>
    <row r="106" spans="1:32" s="1" customFormat="1" ht="25.5" hidden="1" customHeight="1">
      <c r="A106" s="32" t="s">
        <v>111</v>
      </c>
      <c r="B106" s="44" t="s">
        <v>174</v>
      </c>
      <c r="C106" s="41"/>
      <c r="D106" s="28" t="e">
        <f>D107+D108+D109</f>
        <v>#REF!</v>
      </c>
      <c r="E106" s="28" t="e">
        <f t="shared" ref="E106:W106" si="74">E107+E108+E109</f>
        <v>#REF!</v>
      </c>
      <c r="F106" s="28" t="e">
        <f t="shared" si="74"/>
        <v>#REF!</v>
      </c>
      <c r="G106" s="28" t="e">
        <f t="shared" si="74"/>
        <v>#REF!</v>
      </c>
      <c r="H106" s="28">
        <f t="shared" si="74"/>
        <v>12798021</v>
      </c>
      <c r="I106" s="28">
        <f t="shared" si="74"/>
        <v>4503350</v>
      </c>
      <c r="J106" s="28">
        <f t="shared" si="74"/>
        <v>0</v>
      </c>
      <c r="K106" s="28">
        <f t="shared" si="74"/>
        <v>8294671</v>
      </c>
      <c r="L106" s="28">
        <f t="shared" si="74"/>
        <v>11942105</v>
      </c>
      <c r="M106" s="28">
        <f t="shared" si="74"/>
        <v>3532150</v>
      </c>
      <c r="N106" s="28">
        <f t="shared" si="74"/>
        <v>0</v>
      </c>
      <c r="O106" s="28">
        <f t="shared" si="74"/>
        <v>8409955</v>
      </c>
      <c r="P106" s="28">
        <f t="shared" si="74"/>
        <v>10667283</v>
      </c>
      <c r="Q106" s="28">
        <f t="shared" si="74"/>
        <v>3532050</v>
      </c>
      <c r="R106" s="28">
        <f t="shared" si="74"/>
        <v>0</v>
      </c>
      <c r="S106" s="28">
        <f t="shared" si="74"/>
        <v>7135233</v>
      </c>
      <c r="T106" s="28">
        <f t="shared" si="74"/>
        <v>10677960.710000001</v>
      </c>
      <c r="U106" s="28">
        <f t="shared" si="74"/>
        <v>3272244</v>
      </c>
      <c r="V106" s="28">
        <f t="shared" si="74"/>
        <v>0</v>
      </c>
      <c r="W106" s="28">
        <f t="shared" si="74"/>
        <v>7405716.71</v>
      </c>
      <c r="X106" s="28"/>
      <c r="Y106" s="28"/>
      <c r="Z106" s="28"/>
      <c r="AA106" s="28"/>
      <c r="AB106" s="28" t="e">
        <f t="shared" si="72"/>
        <v>#REF!</v>
      </c>
      <c r="AC106" s="28" t="e">
        <f t="shared" si="72"/>
        <v>#REF!</v>
      </c>
      <c r="AD106" s="28"/>
      <c r="AE106" s="28" t="e">
        <f t="shared" si="73"/>
        <v>#REF!</v>
      </c>
      <c r="AF106" s="83"/>
    </row>
    <row r="107" spans="1:32" s="1" customFormat="1" ht="51" hidden="1" customHeight="1">
      <c r="A107" s="96" t="s">
        <v>175</v>
      </c>
      <c r="B107" s="42" t="s">
        <v>62</v>
      </c>
      <c r="C107" s="109" t="s">
        <v>310</v>
      </c>
      <c r="D107" s="43" t="e">
        <f>SUM(E107:G107)</f>
        <v>#REF!</v>
      </c>
      <c r="E107" s="23" t="e">
        <f>#REF!+I107+M107+Q107</f>
        <v>#REF!</v>
      </c>
      <c r="F107" s="23" t="e">
        <f>#REF!+J107+N107+R107</f>
        <v>#REF!</v>
      </c>
      <c r="G107" s="23">
        <v>24638398</v>
      </c>
      <c r="H107" s="23">
        <f t="shared" ref="H107:H109" si="75">I107+J107+K107</f>
        <v>6479565</v>
      </c>
      <c r="I107" s="23">
        <v>0</v>
      </c>
      <c r="J107" s="23">
        <v>0</v>
      </c>
      <c r="K107" s="23">
        <v>6479565</v>
      </c>
      <c r="L107" s="23">
        <f t="shared" ref="L107:L109" si="76">M107+N107+O107</f>
        <v>6766255</v>
      </c>
      <c r="M107" s="23">
        <v>0</v>
      </c>
      <c r="N107" s="23">
        <v>0</v>
      </c>
      <c r="O107" s="23">
        <v>6766255</v>
      </c>
      <c r="P107" s="23">
        <f t="shared" ref="P107:P109" si="77">Q107+R107+S107</f>
        <v>5751433</v>
      </c>
      <c r="Q107" s="23">
        <v>0</v>
      </c>
      <c r="R107" s="23">
        <v>0</v>
      </c>
      <c r="S107" s="23">
        <v>5751433</v>
      </c>
      <c r="T107" s="24">
        <f t="shared" ref="T107:T108" si="78">U107+W107</f>
        <v>6021916.71</v>
      </c>
      <c r="U107" s="24">
        <v>0</v>
      </c>
      <c r="V107" s="24">
        <v>0</v>
      </c>
      <c r="W107" s="24">
        <v>6021916.71</v>
      </c>
      <c r="X107" s="24"/>
      <c r="Y107" s="24"/>
      <c r="Z107" s="24"/>
      <c r="AA107" s="24"/>
      <c r="AB107" s="24" t="e">
        <f t="shared" si="72"/>
        <v>#REF!</v>
      </c>
      <c r="AC107" s="24"/>
      <c r="AD107" s="24"/>
      <c r="AE107" s="24">
        <f t="shared" si="73"/>
        <v>24.44118611120739</v>
      </c>
      <c r="AF107" s="83"/>
    </row>
    <row r="108" spans="1:32" s="1" customFormat="1" ht="181.5" hidden="1" customHeight="1">
      <c r="A108" s="96" t="s">
        <v>176</v>
      </c>
      <c r="B108" s="101" t="s">
        <v>169</v>
      </c>
      <c r="C108" s="109" t="s">
        <v>310</v>
      </c>
      <c r="D108" s="43" t="e">
        <f t="shared" ref="D108:D109" si="79">SUM(E108:G108)</f>
        <v>#REF!</v>
      </c>
      <c r="E108" s="23">
        <v>14128300</v>
      </c>
      <c r="F108" s="23" t="e">
        <f>#REF!+J108+N108+R108</f>
        <v>#REF!</v>
      </c>
      <c r="G108" s="23" t="e">
        <f>#REF!+K108+O108+S108</f>
        <v>#REF!</v>
      </c>
      <c r="H108" s="23">
        <f t="shared" si="75"/>
        <v>5175750</v>
      </c>
      <c r="I108" s="23">
        <v>3532050</v>
      </c>
      <c r="J108" s="23">
        <v>0</v>
      </c>
      <c r="K108" s="23">
        <v>1643700</v>
      </c>
      <c r="L108" s="23">
        <f t="shared" si="76"/>
        <v>5175850</v>
      </c>
      <c r="M108" s="23">
        <v>3532150</v>
      </c>
      <c r="N108" s="23">
        <v>0</v>
      </c>
      <c r="O108" s="23">
        <v>1643700</v>
      </c>
      <c r="P108" s="23">
        <f t="shared" si="77"/>
        <v>4915850</v>
      </c>
      <c r="Q108" s="23">
        <v>3532050</v>
      </c>
      <c r="R108" s="23">
        <v>0</v>
      </c>
      <c r="S108" s="23">
        <v>1383800</v>
      </c>
      <c r="T108" s="24">
        <f t="shared" si="78"/>
        <v>4656044</v>
      </c>
      <c r="U108" s="24">
        <v>3272244</v>
      </c>
      <c r="V108" s="24">
        <v>0</v>
      </c>
      <c r="W108" s="23">
        <v>1383800</v>
      </c>
      <c r="X108" s="23"/>
      <c r="Y108" s="23"/>
      <c r="Z108" s="23"/>
      <c r="AA108" s="23"/>
      <c r="AB108" s="24" t="e">
        <f t="shared" si="72"/>
        <v>#REF!</v>
      </c>
      <c r="AC108" s="24">
        <f>U108/E108*100</f>
        <v>23.160918157173899</v>
      </c>
      <c r="AD108" s="24"/>
      <c r="AE108" s="24" t="e">
        <f t="shared" si="73"/>
        <v>#REF!</v>
      </c>
      <c r="AF108" s="83"/>
    </row>
    <row r="109" spans="1:32" s="1" customFormat="1" ht="58.5" hidden="1" customHeight="1">
      <c r="A109" s="96" t="s">
        <v>244</v>
      </c>
      <c r="B109" s="101" t="s">
        <v>266</v>
      </c>
      <c r="C109" s="109" t="s">
        <v>310</v>
      </c>
      <c r="D109" s="43" t="e">
        <f t="shared" si="79"/>
        <v>#REF!</v>
      </c>
      <c r="E109" s="23" t="e">
        <f>#REF!+I109+M109+Q109</f>
        <v>#REF!</v>
      </c>
      <c r="F109" s="23" t="e">
        <f>#REF!+J109+N109+R109</f>
        <v>#REF!</v>
      </c>
      <c r="G109" s="23" t="e">
        <f>#REF!+K109+O109+S109</f>
        <v>#REF!</v>
      </c>
      <c r="H109" s="23">
        <f t="shared" si="75"/>
        <v>1142706</v>
      </c>
      <c r="I109" s="23">
        <v>971300</v>
      </c>
      <c r="J109" s="23">
        <v>0</v>
      </c>
      <c r="K109" s="23">
        <v>171406</v>
      </c>
      <c r="L109" s="23">
        <f t="shared" si="76"/>
        <v>0</v>
      </c>
      <c r="M109" s="23">
        <v>0</v>
      </c>
      <c r="N109" s="23">
        <v>0</v>
      </c>
      <c r="O109" s="23">
        <v>0</v>
      </c>
      <c r="P109" s="23">
        <f t="shared" si="77"/>
        <v>0</v>
      </c>
      <c r="Q109" s="23">
        <v>0</v>
      </c>
      <c r="R109" s="23">
        <v>0</v>
      </c>
      <c r="S109" s="23">
        <v>0</v>
      </c>
      <c r="T109" s="24">
        <f>U109+W109</f>
        <v>0</v>
      </c>
      <c r="U109" s="23">
        <v>0</v>
      </c>
      <c r="V109" s="24">
        <v>0</v>
      </c>
      <c r="W109" s="24">
        <v>0</v>
      </c>
      <c r="X109" s="24"/>
      <c r="Y109" s="24"/>
      <c r="Z109" s="24"/>
      <c r="AA109" s="24"/>
      <c r="AB109" s="24" t="e">
        <f t="shared" si="72"/>
        <v>#REF!</v>
      </c>
      <c r="AC109" s="24" t="e">
        <f>U109/E109*100</f>
        <v>#REF!</v>
      </c>
      <c r="AD109" s="24"/>
      <c r="AE109" s="24" t="e">
        <f t="shared" si="73"/>
        <v>#REF!</v>
      </c>
      <c r="AF109" s="83"/>
    </row>
    <row r="110" spans="1:32" s="1" customFormat="1" ht="34.5" hidden="1" customHeight="1">
      <c r="A110" s="32" t="s">
        <v>112</v>
      </c>
      <c r="B110" s="44" t="s">
        <v>177</v>
      </c>
      <c r="C110" s="41"/>
      <c r="D110" s="28" t="e">
        <f>D111+D112+D113</f>
        <v>#REF!</v>
      </c>
      <c r="E110" s="28" t="e">
        <f t="shared" ref="E110:W110" si="80">E111+E112+E113</f>
        <v>#REF!</v>
      </c>
      <c r="F110" s="28" t="e">
        <f t="shared" si="80"/>
        <v>#REF!</v>
      </c>
      <c r="G110" s="28" t="e">
        <f t="shared" si="80"/>
        <v>#REF!</v>
      </c>
      <c r="H110" s="28">
        <f t="shared" si="80"/>
        <v>15242500</v>
      </c>
      <c r="I110" s="28">
        <f t="shared" si="80"/>
        <v>5010275</v>
      </c>
      <c r="J110" s="28">
        <f t="shared" si="80"/>
        <v>0</v>
      </c>
      <c r="K110" s="28">
        <f t="shared" si="80"/>
        <v>10232225</v>
      </c>
      <c r="L110" s="28">
        <f t="shared" si="80"/>
        <v>10183500</v>
      </c>
      <c r="M110" s="28">
        <f t="shared" si="80"/>
        <v>4010275</v>
      </c>
      <c r="N110" s="28">
        <f t="shared" si="80"/>
        <v>0</v>
      </c>
      <c r="O110" s="28">
        <f t="shared" si="80"/>
        <v>6173225</v>
      </c>
      <c r="P110" s="28">
        <f t="shared" si="80"/>
        <v>12072938</v>
      </c>
      <c r="Q110" s="28">
        <f t="shared" si="80"/>
        <v>4008075</v>
      </c>
      <c r="R110" s="28">
        <f t="shared" si="80"/>
        <v>0</v>
      </c>
      <c r="S110" s="28">
        <f t="shared" si="80"/>
        <v>8064863</v>
      </c>
      <c r="T110" s="28">
        <f t="shared" si="80"/>
        <v>10606664.780000001</v>
      </c>
      <c r="U110" s="28">
        <f t="shared" si="80"/>
        <v>3842238.34</v>
      </c>
      <c r="V110" s="28">
        <f t="shared" si="80"/>
        <v>0</v>
      </c>
      <c r="W110" s="28">
        <f t="shared" si="80"/>
        <v>6764426.4400000004</v>
      </c>
      <c r="X110" s="28"/>
      <c r="Y110" s="28"/>
      <c r="Z110" s="28"/>
      <c r="AA110" s="28"/>
      <c r="AB110" s="28" t="e">
        <f t="shared" si="72"/>
        <v>#REF!</v>
      </c>
      <c r="AC110" s="28" t="e">
        <f>U110/E110*100</f>
        <v>#REF!</v>
      </c>
      <c r="AD110" s="28"/>
      <c r="AE110" s="28" t="e">
        <f t="shared" si="73"/>
        <v>#REF!</v>
      </c>
      <c r="AF110" s="83"/>
    </row>
    <row r="111" spans="1:32" s="1" customFormat="1" ht="48" hidden="1" customHeight="1">
      <c r="A111" s="96" t="s">
        <v>179</v>
      </c>
      <c r="B111" s="42" t="s">
        <v>62</v>
      </c>
      <c r="C111" s="109" t="s">
        <v>310</v>
      </c>
      <c r="D111" s="43" t="e">
        <f>SUM(E111:G111)</f>
        <v>#REF!</v>
      </c>
      <c r="E111" s="23" t="e">
        <f>#REF!+I111+M111+Q111</f>
        <v>#REF!</v>
      </c>
      <c r="F111" s="23" t="e">
        <f>#REF!+J111+N111+R111</f>
        <v>#REF!</v>
      </c>
      <c r="G111" s="23">
        <v>23000538</v>
      </c>
      <c r="H111" s="23">
        <f t="shared" ref="H111:H113" si="81">I111+J111+K111</f>
        <v>8462400</v>
      </c>
      <c r="I111" s="23">
        <v>0</v>
      </c>
      <c r="J111" s="23">
        <v>0</v>
      </c>
      <c r="K111" s="23">
        <v>8462400</v>
      </c>
      <c r="L111" s="23">
        <f t="shared" ref="L111:L113" si="82">M111+N111+O111</f>
        <v>4662300</v>
      </c>
      <c r="M111" s="23">
        <v>0</v>
      </c>
      <c r="N111" s="23">
        <v>0</v>
      </c>
      <c r="O111" s="23">
        <v>4662300</v>
      </c>
      <c r="P111" s="23">
        <f t="shared" ref="P111:P113" si="83">Q111+R111+S111</f>
        <v>5722538</v>
      </c>
      <c r="Q111" s="23">
        <v>0</v>
      </c>
      <c r="R111" s="23">
        <v>0</v>
      </c>
      <c r="S111" s="23">
        <v>5722538</v>
      </c>
      <c r="T111" s="24">
        <f>SUM(U111:W111)</f>
        <v>5781377.4400000004</v>
      </c>
      <c r="U111" s="24">
        <v>0</v>
      </c>
      <c r="V111" s="24">
        <v>0</v>
      </c>
      <c r="W111" s="24">
        <v>5781377.4400000004</v>
      </c>
      <c r="X111" s="24"/>
      <c r="Y111" s="24"/>
      <c r="Z111" s="24"/>
      <c r="AA111" s="24"/>
      <c r="AB111" s="24" t="e">
        <f t="shared" si="72"/>
        <v>#REF!</v>
      </c>
      <c r="AC111" s="28"/>
      <c r="AD111" s="28"/>
      <c r="AE111" s="28">
        <f t="shared" si="73"/>
        <v>25.135835692191201</v>
      </c>
      <c r="AF111" s="83"/>
    </row>
    <row r="112" spans="1:32" s="1" customFormat="1" ht="187.5" hidden="1">
      <c r="A112" s="96" t="s">
        <v>180</v>
      </c>
      <c r="B112" s="101" t="s">
        <v>169</v>
      </c>
      <c r="C112" s="109" t="s">
        <v>310</v>
      </c>
      <c r="D112" s="43" t="e">
        <f t="shared" ref="D112:D113" si="84">SUM(E112:G112)</f>
        <v>#REF!</v>
      </c>
      <c r="E112" s="23" t="e">
        <f>#REF!+I112+M112+Q112</f>
        <v>#REF!</v>
      </c>
      <c r="F112" s="23" t="e">
        <f>#REF!+J112+N112+R112</f>
        <v>#REF!</v>
      </c>
      <c r="G112" s="23" t="e">
        <f>#REF!+K112+O112+S112</f>
        <v>#REF!</v>
      </c>
      <c r="H112" s="23">
        <f t="shared" si="81"/>
        <v>5780100</v>
      </c>
      <c r="I112" s="23">
        <v>4010275</v>
      </c>
      <c r="J112" s="23">
        <v>0</v>
      </c>
      <c r="K112" s="23">
        <v>1769825</v>
      </c>
      <c r="L112" s="23">
        <f t="shared" si="82"/>
        <v>5521200</v>
      </c>
      <c r="M112" s="23">
        <v>4010275</v>
      </c>
      <c r="N112" s="23">
        <v>0</v>
      </c>
      <c r="O112" s="23">
        <v>1510925</v>
      </c>
      <c r="P112" s="23">
        <f t="shared" si="83"/>
        <v>6350400</v>
      </c>
      <c r="Q112" s="23">
        <v>4008075</v>
      </c>
      <c r="R112" s="23">
        <v>0</v>
      </c>
      <c r="S112" s="23">
        <v>2342325</v>
      </c>
      <c r="T112" s="24">
        <f t="shared" ref="T112:T131" si="85">SUM(U112:W112)</f>
        <v>4825287.34</v>
      </c>
      <c r="U112" s="24">
        <v>3842238.34</v>
      </c>
      <c r="V112" s="24">
        <v>0</v>
      </c>
      <c r="W112" s="23">
        <v>983049</v>
      </c>
      <c r="X112" s="23"/>
      <c r="Y112" s="23"/>
      <c r="Z112" s="23"/>
      <c r="AA112" s="23"/>
      <c r="AB112" s="24" t="e">
        <f t="shared" si="72"/>
        <v>#REF!</v>
      </c>
      <c r="AC112" s="24" t="e">
        <f>U112/E112*100</f>
        <v>#REF!</v>
      </c>
      <c r="AD112" s="28"/>
      <c r="AE112" s="24" t="e">
        <f t="shared" si="73"/>
        <v>#REF!</v>
      </c>
      <c r="AF112" s="83"/>
    </row>
    <row r="113" spans="1:32" s="1" customFormat="1" ht="93.75" hidden="1">
      <c r="A113" s="96" t="s">
        <v>305</v>
      </c>
      <c r="B113" s="101" t="s">
        <v>353</v>
      </c>
      <c r="C113" s="109" t="s">
        <v>310</v>
      </c>
      <c r="D113" s="43" t="e">
        <f t="shared" si="84"/>
        <v>#REF!</v>
      </c>
      <c r="E113" s="23" t="e">
        <f>#REF!+I113+M113+Q113</f>
        <v>#REF!</v>
      </c>
      <c r="F113" s="23" t="e">
        <f>#REF!+J113+N113+R113</f>
        <v>#REF!</v>
      </c>
      <c r="G113" s="23" t="e">
        <f>#REF!+K113+O113+S113</f>
        <v>#REF!</v>
      </c>
      <c r="H113" s="23">
        <f t="shared" si="81"/>
        <v>1000000</v>
      </c>
      <c r="I113" s="23">
        <v>1000000</v>
      </c>
      <c r="J113" s="23">
        <v>0</v>
      </c>
      <c r="K113" s="23">
        <v>0</v>
      </c>
      <c r="L113" s="23">
        <f t="shared" si="82"/>
        <v>0</v>
      </c>
      <c r="M113" s="23">
        <v>0</v>
      </c>
      <c r="N113" s="23">
        <v>0</v>
      </c>
      <c r="O113" s="23">
        <v>0</v>
      </c>
      <c r="P113" s="23">
        <f t="shared" si="83"/>
        <v>0</v>
      </c>
      <c r="Q113" s="23">
        <v>0</v>
      </c>
      <c r="R113" s="23">
        <v>0</v>
      </c>
      <c r="S113" s="23">
        <v>0</v>
      </c>
      <c r="T113" s="24">
        <f t="shared" si="85"/>
        <v>0</v>
      </c>
      <c r="U113" s="24">
        <v>0</v>
      </c>
      <c r="V113" s="24">
        <v>0</v>
      </c>
      <c r="W113" s="24">
        <v>0</v>
      </c>
      <c r="X113" s="24"/>
      <c r="Y113" s="24"/>
      <c r="Z113" s="24"/>
      <c r="AA113" s="24"/>
      <c r="AB113" s="24" t="e">
        <f t="shared" si="72"/>
        <v>#REF!</v>
      </c>
      <c r="AC113" s="24" t="e">
        <f>U113/E113*100</f>
        <v>#REF!</v>
      </c>
      <c r="AD113" s="28"/>
      <c r="AE113" s="24" t="e">
        <f t="shared" si="73"/>
        <v>#REF!</v>
      </c>
      <c r="AF113" s="83"/>
    </row>
    <row r="114" spans="1:32" s="1" customFormat="1" ht="56.25" hidden="1">
      <c r="A114" s="32" t="s">
        <v>113</v>
      </c>
      <c r="B114" s="44" t="s">
        <v>178</v>
      </c>
      <c r="C114" s="41"/>
      <c r="D114" s="28" t="e">
        <f>D115+D116</f>
        <v>#REF!</v>
      </c>
      <c r="E114" s="28" t="e">
        <f t="shared" ref="E114:W114" si="86">E115+E116</f>
        <v>#REF!</v>
      </c>
      <c r="F114" s="28" t="e">
        <f t="shared" si="86"/>
        <v>#REF!</v>
      </c>
      <c r="G114" s="28">
        <f t="shared" si="86"/>
        <v>123990520</v>
      </c>
      <c r="H114" s="28">
        <f t="shared" si="86"/>
        <v>52492603</v>
      </c>
      <c r="I114" s="28">
        <f t="shared" si="86"/>
        <v>13364725</v>
      </c>
      <c r="J114" s="28">
        <f t="shared" si="86"/>
        <v>0</v>
      </c>
      <c r="K114" s="28">
        <f t="shared" si="86"/>
        <v>39127878</v>
      </c>
      <c r="L114" s="28">
        <f t="shared" si="86"/>
        <v>41873068</v>
      </c>
      <c r="M114" s="28">
        <f t="shared" si="86"/>
        <v>13364725</v>
      </c>
      <c r="N114" s="28">
        <f t="shared" si="86"/>
        <v>0</v>
      </c>
      <c r="O114" s="28">
        <f t="shared" si="86"/>
        <v>28508343</v>
      </c>
      <c r="P114" s="28">
        <f t="shared" si="86"/>
        <v>45415522</v>
      </c>
      <c r="Q114" s="28">
        <f t="shared" si="86"/>
        <v>14379925</v>
      </c>
      <c r="R114" s="28">
        <f t="shared" si="86"/>
        <v>0</v>
      </c>
      <c r="S114" s="28">
        <f t="shared" si="86"/>
        <v>31035597</v>
      </c>
      <c r="T114" s="28">
        <f t="shared" si="86"/>
        <v>29940740.760000002</v>
      </c>
      <c r="U114" s="28">
        <f t="shared" si="86"/>
        <v>7672150</v>
      </c>
      <c r="V114" s="28">
        <f t="shared" si="86"/>
        <v>0</v>
      </c>
      <c r="W114" s="28">
        <f t="shared" si="86"/>
        <v>22268590.760000002</v>
      </c>
      <c r="X114" s="28"/>
      <c r="Y114" s="28"/>
      <c r="Z114" s="28"/>
      <c r="AA114" s="28"/>
      <c r="AB114" s="24" t="e">
        <f t="shared" si="72"/>
        <v>#REF!</v>
      </c>
      <c r="AC114" s="28" t="e">
        <f>U114/E114*100</f>
        <v>#REF!</v>
      </c>
      <c r="AD114" s="28"/>
      <c r="AE114" s="28">
        <f t="shared" si="73"/>
        <v>17.959913999876768</v>
      </c>
      <c r="AF114" s="83"/>
    </row>
    <row r="115" spans="1:32" s="1" customFormat="1" ht="57.75" hidden="1" customHeight="1">
      <c r="A115" s="96" t="s">
        <v>181</v>
      </c>
      <c r="B115" s="42" t="s">
        <v>62</v>
      </c>
      <c r="C115" s="109" t="s">
        <v>310</v>
      </c>
      <c r="D115" s="43" t="e">
        <f>SUM(E115:G115)</f>
        <v>#REF!</v>
      </c>
      <c r="E115" s="23" t="e">
        <f>#REF!+I115+M115+Q115</f>
        <v>#REF!</v>
      </c>
      <c r="F115" s="23" t="e">
        <f>#REF!+J115+N115+R115</f>
        <v>#REF!</v>
      </c>
      <c r="G115" s="23">
        <v>101079520</v>
      </c>
      <c r="H115" s="23">
        <f t="shared" ref="H115:H116" si="87">I115+J115+K115</f>
        <v>32986678</v>
      </c>
      <c r="I115" s="23">
        <v>0</v>
      </c>
      <c r="J115" s="23">
        <v>0</v>
      </c>
      <c r="K115" s="23">
        <v>32986678</v>
      </c>
      <c r="L115" s="23">
        <f t="shared" ref="L115:L116" si="88">M115+N115+O115</f>
        <v>23173243</v>
      </c>
      <c r="M115" s="23">
        <v>0</v>
      </c>
      <c r="N115" s="23">
        <v>0</v>
      </c>
      <c r="O115" s="23">
        <v>23173243</v>
      </c>
      <c r="P115" s="23">
        <f t="shared" ref="P115:P116" si="89">Q115+R115+S115</f>
        <v>23695197</v>
      </c>
      <c r="Q115" s="23">
        <v>0</v>
      </c>
      <c r="R115" s="23">
        <v>0</v>
      </c>
      <c r="S115" s="23">
        <v>23695197</v>
      </c>
      <c r="T115" s="24">
        <f>SUM(U115:W115)</f>
        <v>18454497.030000001</v>
      </c>
      <c r="U115" s="24">
        <v>0</v>
      </c>
      <c r="V115" s="24">
        <v>0</v>
      </c>
      <c r="W115" s="24">
        <v>18454497.030000001</v>
      </c>
      <c r="X115" s="24"/>
      <c r="Y115" s="24"/>
      <c r="Z115" s="24"/>
      <c r="AA115" s="24"/>
      <c r="AB115" s="24" t="e">
        <f t="shared" si="72"/>
        <v>#REF!</v>
      </c>
      <c r="AC115" s="28"/>
      <c r="AD115" s="28"/>
      <c r="AE115" s="24">
        <f t="shared" si="73"/>
        <v>18.257404694838282</v>
      </c>
      <c r="AF115" s="83"/>
    </row>
    <row r="116" spans="1:32" s="1" customFormat="1" ht="187.5" hidden="1">
      <c r="A116" s="96" t="s">
        <v>182</v>
      </c>
      <c r="B116" s="101" t="s">
        <v>169</v>
      </c>
      <c r="C116" s="109" t="s">
        <v>310</v>
      </c>
      <c r="D116" s="43" t="e">
        <f>SUM(E116:G116)</f>
        <v>#REF!</v>
      </c>
      <c r="E116" s="23">
        <v>53459100</v>
      </c>
      <c r="F116" s="23" t="e">
        <f>#REF!+J116+N116+R116</f>
        <v>#REF!</v>
      </c>
      <c r="G116" s="23">
        <v>22911000</v>
      </c>
      <c r="H116" s="23">
        <f t="shared" si="87"/>
        <v>19505925</v>
      </c>
      <c r="I116" s="23">
        <v>13364725</v>
      </c>
      <c r="J116" s="23">
        <v>0</v>
      </c>
      <c r="K116" s="23">
        <v>6141200</v>
      </c>
      <c r="L116" s="23">
        <f t="shared" si="88"/>
        <v>18699825</v>
      </c>
      <c r="M116" s="23">
        <v>13364725</v>
      </c>
      <c r="N116" s="23">
        <v>0</v>
      </c>
      <c r="O116" s="23">
        <v>5335100</v>
      </c>
      <c r="P116" s="23">
        <f t="shared" si="89"/>
        <v>21720325</v>
      </c>
      <c r="Q116" s="23">
        <v>14379925</v>
      </c>
      <c r="R116" s="23">
        <v>0</v>
      </c>
      <c r="S116" s="23">
        <v>7340400</v>
      </c>
      <c r="T116" s="24">
        <f t="shared" ref="T116" si="90">SUM(U116:W116)</f>
        <v>11486243.73</v>
      </c>
      <c r="U116" s="24">
        <v>7672150</v>
      </c>
      <c r="V116" s="24">
        <v>0</v>
      </c>
      <c r="W116" s="24">
        <v>3814093.73</v>
      </c>
      <c r="X116" s="24"/>
      <c r="Y116" s="24"/>
      <c r="Z116" s="24"/>
      <c r="AA116" s="24"/>
      <c r="AB116" s="24" t="e">
        <f t="shared" si="72"/>
        <v>#REF!</v>
      </c>
      <c r="AC116" s="24">
        <f>U116/E116*100</f>
        <v>14.351438763465902</v>
      </c>
      <c r="AD116" s="28"/>
      <c r="AE116" s="24">
        <f t="shared" si="73"/>
        <v>16.647434551088995</v>
      </c>
      <c r="AF116" s="83"/>
    </row>
    <row r="117" spans="1:32" s="1" customFormat="1" ht="43.5" hidden="1" customHeight="1">
      <c r="A117" s="32" t="s">
        <v>184</v>
      </c>
      <c r="B117" s="44" t="s">
        <v>183</v>
      </c>
      <c r="C117" s="41"/>
      <c r="D117" s="28" t="e">
        <f>D118+D119+D120</f>
        <v>#REF!</v>
      </c>
      <c r="E117" s="28" t="e">
        <f t="shared" ref="E117:W117" si="91">E118+E119+E120</f>
        <v>#REF!</v>
      </c>
      <c r="F117" s="28" t="e">
        <f t="shared" si="91"/>
        <v>#REF!</v>
      </c>
      <c r="G117" s="28" t="e">
        <f t="shared" si="91"/>
        <v>#REF!</v>
      </c>
      <c r="H117" s="28">
        <f t="shared" si="91"/>
        <v>72546847</v>
      </c>
      <c r="I117" s="28">
        <f t="shared" si="91"/>
        <v>8647000</v>
      </c>
      <c r="J117" s="28">
        <f t="shared" si="91"/>
        <v>0</v>
      </c>
      <c r="K117" s="28">
        <f t="shared" si="91"/>
        <v>63899847</v>
      </c>
      <c r="L117" s="28">
        <f t="shared" si="91"/>
        <v>26166435</v>
      </c>
      <c r="M117" s="28">
        <f t="shared" si="91"/>
        <v>2695500</v>
      </c>
      <c r="N117" s="28">
        <f t="shared" si="91"/>
        <v>0</v>
      </c>
      <c r="O117" s="28">
        <f t="shared" si="91"/>
        <v>23470935</v>
      </c>
      <c r="P117" s="28">
        <f t="shared" si="91"/>
        <v>44917282</v>
      </c>
      <c r="Q117" s="28">
        <f t="shared" si="91"/>
        <v>4752600</v>
      </c>
      <c r="R117" s="28">
        <f t="shared" si="91"/>
        <v>0</v>
      </c>
      <c r="S117" s="28">
        <f t="shared" si="91"/>
        <v>40164682</v>
      </c>
      <c r="T117" s="28">
        <f t="shared" si="91"/>
        <v>32813710.229999997</v>
      </c>
      <c r="U117" s="28">
        <f t="shared" si="91"/>
        <v>3801037.51</v>
      </c>
      <c r="V117" s="28">
        <f t="shared" si="91"/>
        <v>0</v>
      </c>
      <c r="W117" s="28">
        <f t="shared" si="91"/>
        <v>29012672.719999999</v>
      </c>
      <c r="X117" s="28"/>
      <c r="Y117" s="28"/>
      <c r="Z117" s="28"/>
      <c r="AA117" s="28"/>
      <c r="AB117" s="28" t="e">
        <f t="shared" si="72"/>
        <v>#REF!</v>
      </c>
      <c r="AC117" s="28" t="e">
        <f>U117/E117*100</f>
        <v>#REF!</v>
      </c>
      <c r="AD117" s="28"/>
      <c r="AE117" s="28" t="e">
        <f t="shared" si="73"/>
        <v>#REF!</v>
      </c>
      <c r="AF117" s="83"/>
    </row>
    <row r="118" spans="1:32" s="1" customFormat="1" ht="56.25" hidden="1">
      <c r="A118" s="96" t="s">
        <v>185</v>
      </c>
      <c r="B118" s="42" t="s">
        <v>62</v>
      </c>
      <c r="C118" s="109" t="s">
        <v>310</v>
      </c>
      <c r="D118" s="43" t="e">
        <f>SUM(E118:G118)</f>
        <v>#REF!</v>
      </c>
      <c r="E118" s="23" t="e">
        <f>#REF!+I118+M118+Q118</f>
        <v>#REF!</v>
      </c>
      <c r="F118" s="23" t="e">
        <f>#REF!+J118+N118+R118</f>
        <v>#REF!</v>
      </c>
      <c r="G118" s="23">
        <v>150558490</v>
      </c>
      <c r="H118" s="23">
        <f t="shared" ref="H118:H120" si="92">I118+J118+K118</f>
        <v>60198047</v>
      </c>
      <c r="I118" s="23">
        <v>0</v>
      </c>
      <c r="J118" s="23">
        <v>0</v>
      </c>
      <c r="K118" s="23">
        <v>60198047</v>
      </c>
      <c r="L118" s="23">
        <f t="shared" ref="L118:L120" si="93">M118+N118+O118</f>
        <v>22315635</v>
      </c>
      <c r="M118" s="23">
        <v>0</v>
      </c>
      <c r="N118" s="23">
        <v>0</v>
      </c>
      <c r="O118" s="23">
        <v>22315635</v>
      </c>
      <c r="P118" s="23">
        <f t="shared" ref="P118:P120" si="94">Q118+R118+S118</f>
        <v>38123982</v>
      </c>
      <c r="Q118" s="23">
        <v>0</v>
      </c>
      <c r="R118" s="23">
        <v>0</v>
      </c>
      <c r="S118" s="23">
        <v>38123982</v>
      </c>
      <c r="T118" s="24">
        <f t="shared" si="85"/>
        <v>27356467.219999999</v>
      </c>
      <c r="U118" s="24">
        <v>0</v>
      </c>
      <c r="V118" s="24">
        <v>0</v>
      </c>
      <c r="W118" s="24">
        <v>27356467.219999999</v>
      </c>
      <c r="X118" s="24"/>
      <c r="Y118" s="24"/>
      <c r="Z118" s="24"/>
      <c r="AA118" s="24"/>
      <c r="AB118" s="24" t="e">
        <f t="shared" si="72"/>
        <v>#REF!</v>
      </c>
      <c r="AC118" s="28"/>
      <c r="AD118" s="24"/>
      <c r="AE118" s="24">
        <f t="shared" si="73"/>
        <v>18.169993083751038</v>
      </c>
      <c r="AF118" s="83"/>
    </row>
    <row r="119" spans="1:32" s="1" customFormat="1" ht="172.5" hidden="1" customHeight="1">
      <c r="A119" s="96" t="s">
        <v>186</v>
      </c>
      <c r="B119" s="101" t="s">
        <v>169</v>
      </c>
      <c r="C119" s="109" t="s">
        <v>310</v>
      </c>
      <c r="D119" s="43" t="e">
        <f t="shared" ref="D119:D120" si="95">SUM(E119:G119)</f>
        <v>#REF!</v>
      </c>
      <c r="E119" s="23" t="e">
        <f>#REF!+I119+M119+Q119</f>
        <v>#REF!</v>
      </c>
      <c r="F119" s="23" t="e">
        <f>#REF!+J119+N119+R119</f>
        <v>#REF!</v>
      </c>
      <c r="G119" s="23" t="e">
        <f>#REF!+K119+O119+S119</f>
        <v>#REF!</v>
      </c>
      <c r="H119" s="23">
        <f t="shared" si="92"/>
        <v>12348800</v>
      </c>
      <c r="I119" s="23">
        <v>8647000</v>
      </c>
      <c r="J119" s="23">
        <v>0</v>
      </c>
      <c r="K119" s="23">
        <v>3701800</v>
      </c>
      <c r="L119" s="23">
        <f t="shared" si="93"/>
        <v>3850800</v>
      </c>
      <c r="M119" s="23">
        <v>2695500</v>
      </c>
      <c r="N119" s="23">
        <v>0</v>
      </c>
      <c r="O119" s="23">
        <v>1155300</v>
      </c>
      <c r="P119" s="23">
        <f t="shared" si="94"/>
        <v>6793300</v>
      </c>
      <c r="Q119" s="23">
        <v>4752600</v>
      </c>
      <c r="R119" s="23">
        <v>0</v>
      </c>
      <c r="S119" s="23">
        <v>2040700</v>
      </c>
      <c r="T119" s="24">
        <f>SUM(U119:W119)</f>
        <v>5377243.0099999998</v>
      </c>
      <c r="U119" s="24">
        <v>3721037.51</v>
      </c>
      <c r="V119" s="24">
        <v>0</v>
      </c>
      <c r="W119" s="23">
        <v>1656205.5</v>
      </c>
      <c r="X119" s="23"/>
      <c r="Y119" s="23"/>
      <c r="Z119" s="23"/>
      <c r="AA119" s="23"/>
      <c r="AB119" s="24" t="e">
        <f t="shared" ref="AB119:AB127" si="96">T119/D119*100</f>
        <v>#REF!</v>
      </c>
      <c r="AC119" s="24" t="e">
        <f>U119/E119*100</f>
        <v>#REF!</v>
      </c>
      <c r="AD119" s="24"/>
      <c r="AE119" s="24" t="e">
        <f t="shared" si="73"/>
        <v>#REF!</v>
      </c>
      <c r="AF119" s="83"/>
    </row>
    <row r="120" spans="1:32" s="1" customFormat="1" ht="56.25" hidden="1">
      <c r="A120" s="96" t="s">
        <v>245</v>
      </c>
      <c r="B120" s="101" t="s">
        <v>243</v>
      </c>
      <c r="C120" s="109" t="s">
        <v>310</v>
      </c>
      <c r="D120" s="43" t="e">
        <f t="shared" si="95"/>
        <v>#REF!</v>
      </c>
      <c r="E120" s="23" t="e">
        <f>#REF!+I120+M120+Q120</f>
        <v>#REF!</v>
      </c>
      <c r="F120" s="23" t="e">
        <f>#REF!+J120+N120+R120</f>
        <v>#REF!</v>
      </c>
      <c r="G120" s="23" t="e">
        <f>#REF!+K120+O120+S120</f>
        <v>#REF!</v>
      </c>
      <c r="H120" s="23">
        <f t="shared" si="92"/>
        <v>0</v>
      </c>
      <c r="I120" s="23">
        <v>0</v>
      </c>
      <c r="J120" s="23">
        <v>0</v>
      </c>
      <c r="K120" s="23">
        <v>0</v>
      </c>
      <c r="L120" s="23">
        <f t="shared" si="93"/>
        <v>0</v>
      </c>
      <c r="M120" s="23">
        <v>0</v>
      </c>
      <c r="N120" s="23">
        <v>0</v>
      </c>
      <c r="O120" s="23">
        <v>0</v>
      </c>
      <c r="P120" s="23">
        <f t="shared" si="94"/>
        <v>0</v>
      </c>
      <c r="Q120" s="23">
        <v>0</v>
      </c>
      <c r="R120" s="23">
        <v>0</v>
      </c>
      <c r="S120" s="23">
        <v>0</v>
      </c>
      <c r="T120" s="24">
        <f t="shared" si="85"/>
        <v>80000</v>
      </c>
      <c r="U120" s="24">
        <v>80000</v>
      </c>
      <c r="V120" s="24">
        <v>0</v>
      </c>
      <c r="W120" s="24">
        <v>0</v>
      </c>
      <c r="X120" s="24"/>
      <c r="Y120" s="24"/>
      <c r="Z120" s="24"/>
      <c r="AA120" s="24"/>
      <c r="AB120" s="24" t="e">
        <f t="shared" si="96"/>
        <v>#REF!</v>
      </c>
      <c r="AC120" s="24" t="e">
        <f>U120/E120*100</f>
        <v>#REF!</v>
      </c>
      <c r="AD120" s="24"/>
      <c r="AE120" s="24"/>
      <c r="AF120" s="83"/>
    </row>
    <row r="121" spans="1:32" s="30" customFormat="1" ht="77.25" hidden="1" customHeight="1">
      <c r="A121" s="32" t="s">
        <v>188</v>
      </c>
      <c r="B121" s="44" t="s">
        <v>187</v>
      </c>
      <c r="C121" s="41"/>
      <c r="D121" s="28" t="e">
        <f>D122+D123+D124</f>
        <v>#REF!</v>
      </c>
      <c r="E121" s="28" t="e">
        <f t="shared" ref="E121:W121" si="97">E122+E123+E124</f>
        <v>#REF!</v>
      </c>
      <c r="F121" s="28" t="e">
        <f t="shared" si="97"/>
        <v>#REF!</v>
      </c>
      <c r="G121" s="28" t="e">
        <f t="shared" si="97"/>
        <v>#REF!</v>
      </c>
      <c r="H121" s="28">
        <f t="shared" si="97"/>
        <v>2776908</v>
      </c>
      <c r="I121" s="28">
        <f t="shared" si="97"/>
        <v>607999</v>
      </c>
      <c r="J121" s="28">
        <f t="shared" si="97"/>
        <v>0</v>
      </c>
      <c r="K121" s="28">
        <f t="shared" si="97"/>
        <v>2168909</v>
      </c>
      <c r="L121" s="28">
        <f t="shared" si="97"/>
        <v>165000</v>
      </c>
      <c r="M121" s="28">
        <f t="shared" si="97"/>
        <v>0</v>
      </c>
      <c r="N121" s="28">
        <f t="shared" si="97"/>
        <v>0</v>
      </c>
      <c r="O121" s="28">
        <f t="shared" si="97"/>
        <v>165000</v>
      </c>
      <c r="P121" s="28">
        <f t="shared" si="97"/>
        <v>935000</v>
      </c>
      <c r="Q121" s="28">
        <f t="shared" si="97"/>
        <v>0</v>
      </c>
      <c r="R121" s="28">
        <f t="shared" si="97"/>
        <v>0</v>
      </c>
      <c r="S121" s="28">
        <f t="shared" si="97"/>
        <v>935000</v>
      </c>
      <c r="T121" s="28">
        <f t="shared" si="97"/>
        <v>126593.8</v>
      </c>
      <c r="U121" s="28">
        <f t="shared" si="97"/>
        <v>0</v>
      </c>
      <c r="V121" s="28">
        <f t="shared" si="97"/>
        <v>0</v>
      </c>
      <c r="W121" s="28">
        <f t="shared" si="97"/>
        <v>126593.8</v>
      </c>
      <c r="X121" s="28"/>
      <c r="Y121" s="28"/>
      <c r="Z121" s="28"/>
      <c r="AA121" s="28"/>
      <c r="AB121" s="28" t="e">
        <f t="shared" si="96"/>
        <v>#REF!</v>
      </c>
      <c r="AC121" s="28" t="e">
        <f>U121/E121*100</f>
        <v>#REF!</v>
      </c>
      <c r="AD121" s="28"/>
      <c r="AE121" s="28" t="e">
        <f t="shared" ref="AE121:AE127" si="98">W121/G121*100</f>
        <v>#REF!</v>
      </c>
      <c r="AF121" s="45"/>
    </row>
    <row r="122" spans="1:32" s="1" customFormat="1" ht="45.75" hidden="1" customHeight="1">
      <c r="A122" s="96" t="s">
        <v>190</v>
      </c>
      <c r="B122" s="42" t="s">
        <v>72</v>
      </c>
      <c r="C122" s="109" t="s">
        <v>310</v>
      </c>
      <c r="D122" s="43" t="e">
        <f>SUM(E122:G122)</f>
        <v>#REF!</v>
      </c>
      <c r="E122" s="23" t="e">
        <f>#REF!+I122+M122+Q122</f>
        <v>#REF!</v>
      </c>
      <c r="F122" s="23" t="e">
        <f>#REF!+J122+N122+R122</f>
        <v>#REF!</v>
      </c>
      <c r="G122" s="23" t="e">
        <f>#REF!+K122+O122+S122</f>
        <v>#REF!</v>
      </c>
      <c r="H122" s="23">
        <f t="shared" ref="H122:H131" si="99">I122+J122+K122</f>
        <v>370338</v>
      </c>
      <c r="I122" s="23"/>
      <c r="J122" s="23"/>
      <c r="K122" s="23">
        <v>370338</v>
      </c>
      <c r="L122" s="23">
        <f t="shared" ref="L122:L124" si="100">M122+N122+O122</f>
        <v>0</v>
      </c>
      <c r="M122" s="23"/>
      <c r="N122" s="23"/>
      <c r="O122" s="23">
        <v>0</v>
      </c>
      <c r="P122" s="23">
        <f t="shared" ref="P122:P124" si="101">Q122+R122+S122</f>
        <v>0</v>
      </c>
      <c r="Q122" s="23"/>
      <c r="R122" s="23"/>
      <c r="S122" s="23">
        <v>0</v>
      </c>
      <c r="T122" s="24">
        <f t="shared" si="85"/>
        <v>0</v>
      </c>
      <c r="U122" s="24">
        <v>0</v>
      </c>
      <c r="V122" s="24">
        <v>0</v>
      </c>
      <c r="W122" s="23">
        <v>0</v>
      </c>
      <c r="X122" s="23"/>
      <c r="Y122" s="23"/>
      <c r="Z122" s="23"/>
      <c r="AA122" s="23"/>
      <c r="AB122" s="24" t="e">
        <f t="shared" si="96"/>
        <v>#REF!</v>
      </c>
      <c r="AC122" s="24"/>
      <c r="AD122" s="24"/>
      <c r="AE122" s="24" t="e">
        <f t="shared" si="98"/>
        <v>#REF!</v>
      </c>
      <c r="AF122" s="83"/>
    </row>
    <row r="123" spans="1:32" s="1" customFormat="1" ht="93.75" hidden="1" customHeight="1">
      <c r="A123" s="96" t="s">
        <v>191</v>
      </c>
      <c r="B123" s="101" t="s">
        <v>354</v>
      </c>
      <c r="C123" s="109" t="s">
        <v>310</v>
      </c>
      <c r="D123" s="43" t="e">
        <f t="shared" ref="D123:D124" si="102">SUM(E123:G123)</f>
        <v>#REF!</v>
      </c>
      <c r="E123" s="23" t="e">
        <f>#REF!+I123+M123+Q123</f>
        <v>#REF!</v>
      </c>
      <c r="F123" s="23" t="e">
        <f>#REF!+J123+N123+R123</f>
        <v>#REF!</v>
      </c>
      <c r="G123" s="23" t="e">
        <f>#REF!+K123+O123+S123</f>
        <v>#REF!</v>
      </c>
      <c r="H123" s="23">
        <f t="shared" si="99"/>
        <v>868570</v>
      </c>
      <c r="I123" s="23">
        <v>607999</v>
      </c>
      <c r="J123" s="23">
        <v>0</v>
      </c>
      <c r="K123" s="23">
        <v>260571</v>
      </c>
      <c r="L123" s="23">
        <f t="shared" si="100"/>
        <v>0</v>
      </c>
      <c r="M123" s="23">
        <v>0</v>
      </c>
      <c r="N123" s="23">
        <v>0</v>
      </c>
      <c r="O123" s="23">
        <v>0</v>
      </c>
      <c r="P123" s="23">
        <f t="shared" si="101"/>
        <v>0</v>
      </c>
      <c r="Q123" s="23">
        <v>0</v>
      </c>
      <c r="R123" s="23">
        <v>0</v>
      </c>
      <c r="S123" s="23">
        <v>0</v>
      </c>
      <c r="T123" s="24">
        <f t="shared" si="85"/>
        <v>0</v>
      </c>
      <c r="U123" s="24">
        <v>0</v>
      </c>
      <c r="V123" s="24">
        <v>0</v>
      </c>
      <c r="W123" s="24">
        <v>0</v>
      </c>
      <c r="X123" s="24"/>
      <c r="Y123" s="24"/>
      <c r="Z123" s="24"/>
      <c r="AA123" s="24"/>
      <c r="AB123" s="24" t="e">
        <f t="shared" si="96"/>
        <v>#REF!</v>
      </c>
      <c r="AC123" s="24" t="e">
        <f>U123/E123*100</f>
        <v>#REF!</v>
      </c>
      <c r="AD123" s="24"/>
      <c r="AE123" s="24" t="e">
        <f t="shared" si="98"/>
        <v>#REF!</v>
      </c>
      <c r="AF123" s="83"/>
    </row>
    <row r="124" spans="1:32" s="1" customFormat="1" ht="59.25" hidden="1" customHeight="1">
      <c r="A124" s="96" t="s">
        <v>193</v>
      </c>
      <c r="B124" s="42" t="s">
        <v>192</v>
      </c>
      <c r="C124" s="109" t="s">
        <v>310</v>
      </c>
      <c r="D124" s="43" t="e">
        <f t="shared" si="102"/>
        <v>#REF!</v>
      </c>
      <c r="E124" s="23" t="e">
        <f>#REF!+I124+M124+Q124</f>
        <v>#REF!</v>
      </c>
      <c r="F124" s="23" t="e">
        <f>#REF!+J124+N124+R124</f>
        <v>#REF!</v>
      </c>
      <c r="G124" s="23" t="e">
        <f>#REF!+K124+O124+S124</f>
        <v>#REF!</v>
      </c>
      <c r="H124" s="23">
        <f t="shared" si="99"/>
        <v>1538000</v>
      </c>
      <c r="I124" s="23">
        <v>0</v>
      </c>
      <c r="J124" s="23">
        <v>0</v>
      </c>
      <c r="K124" s="23">
        <v>1538000</v>
      </c>
      <c r="L124" s="23">
        <f t="shared" si="100"/>
        <v>165000</v>
      </c>
      <c r="M124" s="23">
        <v>0</v>
      </c>
      <c r="N124" s="23">
        <v>0</v>
      </c>
      <c r="O124" s="23">
        <v>165000</v>
      </c>
      <c r="P124" s="23">
        <f t="shared" si="101"/>
        <v>935000</v>
      </c>
      <c r="Q124" s="23">
        <v>0</v>
      </c>
      <c r="R124" s="23">
        <v>0</v>
      </c>
      <c r="S124" s="23">
        <v>935000</v>
      </c>
      <c r="T124" s="24">
        <f t="shared" si="85"/>
        <v>126593.8</v>
      </c>
      <c r="U124" s="24">
        <v>0</v>
      </c>
      <c r="V124" s="24">
        <v>0</v>
      </c>
      <c r="W124" s="24">
        <v>126593.8</v>
      </c>
      <c r="X124" s="24"/>
      <c r="Y124" s="24"/>
      <c r="Z124" s="24"/>
      <c r="AA124" s="24"/>
      <c r="AB124" s="24" t="e">
        <f t="shared" si="96"/>
        <v>#REF!</v>
      </c>
      <c r="AC124" s="24"/>
      <c r="AD124" s="24"/>
      <c r="AE124" s="24" t="e">
        <f t="shared" si="98"/>
        <v>#REF!</v>
      </c>
      <c r="AF124" s="83"/>
    </row>
    <row r="125" spans="1:32" s="1" customFormat="1" ht="57.75" hidden="1" customHeight="1">
      <c r="A125" s="32" t="s">
        <v>114</v>
      </c>
      <c r="B125" s="44" t="s">
        <v>311</v>
      </c>
      <c r="C125" s="41" t="s">
        <v>284</v>
      </c>
      <c r="D125" s="36" t="e">
        <f>D126</f>
        <v>#REF!</v>
      </c>
      <c r="E125" s="36">
        <f t="shared" ref="E125:W125" si="103">E126</f>
        <v>0</v>
      </c>
      <c r="F125" s="36">
        <f t="shared" si="103"/>
        <v>0</v>
      </c>
      <c r="G125" s="36" t="e">
        <f t="shared" si="103"/>
        <v>#REF!</v>
      </c>
      <c r="H125" s="36">
        <f t="shared" si="103"/>
        <v>0</v>
      </c>
      <c r="I125" s="36">
        <f t="shared" si="103"/>
        <v>0</v>
      </c>
      <c r="J125" s="36">
        <f t="shared" si="103"/>
        <v>0</v>
      </c>
      <c r="K125" s="36">
        <f t="shared" si="103"/>
        <v>0</v>
      </c>
      <c r="L125" s="36">
        <f t="shared" si="103"/>
        <v>0</v>
      </c>
      <c r="M125" s="36">
        <f t="shared" si="103"/>
        <v>0</v>
      </c>
      <c r="N125" s="36">
        <f t="shared" si="103"/>
        <v>0</v>
      </c>
      <c r="O125" s="36">
        <f t="shared" si="103"/>
        <v>0</v>
      </c>
      <c r="P125" s="36">
        <f t="shared" si="103"/>
        <v>0</v>
      </c>
      <c r="Q125" s="36">
        <f t="shared" si="103"/>
        <v>0</v>
      </c>
      <c r="R125" s="36">
        <f t="shared" si="103"/>
        <v>0</v>
      </c>
      <c r="S125" s="36">
        <f t="shared" si="103"/>
        <v>0</v>
      </c>
      <c r="T125" s="36">
        <f t="shared" si="103"/>
        <v>0</v>
      </c>
      <c r="U125" s="36">
        <f t="shared" si="103"/>
        <v>0</v>
      </c>
      <c r="V125" s="36">
        <f t="shared" si="103"/>
        <v>0</v>
      </c>
      <c r="W125" s="36">
        <f t="shared" si="103"/>
        <v>0</v>
      </c>
      <c r="X125" s="36"/>
      <c r="Y125" s="36"/>
      <c r="Z125" s="36"/>
      <c r="AA125" s="36"/>
      <c r="AB125" s="28" t="e">
        <f t="shared" si="96"/>
        <v>#REF!</v>
      </c>
      <c r="AC125" s="28"/>
      <c r="AD125" s="28"/>
      <c r="AE125" s="28" t="e">
        <f t="shared" si="98"/>
        <v>#REF!</v>
      </c>
      <c r="AF125" s="83"/>
    </row>
    <row r="126" spans="1:32" s="1" customFormat="1" ht="43.5" hidden="1" customHeight="1">
      <c r="A126" s="96" t="s">
        <v>194</v>
      </c>
      <c r="B126" s="42" t="s">
        <v>312</v>
      </c>
      <c r="C126" s="109" t="s">
        <v>284</v>
      </c>
      <c r="D126" s="43" t="e">
        <f>D127+D128+D129</f>
        <v>#REF!</v>
      </c>
      <c r="E126" s="43">
        <f t="shared" ref="E126:W126" si="104">E127+E128+E129</f>
        <v>0</v>
      </c>
      <c r="F126" s="43">
        <f t="shared" si="104"/>
        <v>0</v>
      </c>
      <c r="G126" s="43" t="e">
        <f t="shared" si="104"/>
        <v>#REF!</v>
      </c>
      <c r="H126" s="43">
        <f t="shared" si="104"/>
        <v>0</v>
      </c>
      <c r="I126" s="43">
        <f t="shared" si="104"/>
        <v>0</v>
      </c>
      <c r="J126" s="43">
        <f t="shared" si="104"/>
        <v>0</v>
      </c>
      <c r="K126" s="43">
        <f t="shared" si="104"/>
        <v>0</v>
      </c>
      <c r="L126" s="43">
        <f t="shared" si="104"/>
        <v>0</v>
      </c>
      <c r="M126" s="43">
        <f t="shared" si="104"/>
        <v>0</v>
      </c>
      <c r="N126" s="43">
        <f t="shared" si="104"/>
        <v>0</v>
      </c>
      <c r="O126" s="43">
        <f t="shared" si="104"/>
        <v>0</v>
      </c>
      <c r="P126" s="43">
        <f t="shared" si="104"/>
        <v>0</v>
      </c>
      <c r="Q126" s="43">
        <f t="shared" si="104"/>
        <v>0</v>
      </c>
      <c r="R126" s="43">
        <f t="shared" si="104"/>
        <v>0</v>
      </c>
      <c r="S126" s="43">
        <f t="shared" si="104"/>
        <v>0</v>
      </c>
      <c r="T126" s="43">
        <f t="shared" si="104"/>
        <v>0</v>
      </c>
      <c r="U126" s="43">
        <f t="shared" si="104"/>
        <v>0</v>
      </c>
      <c r="V126" s="43">
        <f t="shared" si="104"/>
        <v>0</v>
      </c>
      <c r="W126" s="43">
        <f t="shared" si="104"/>
        <v>0</v>
      </c>
      <c r="X126" s="43"/>
      <c r="Y126" s="43"/>
      <c r="Z126" s="43"/>
      <c r="AA126" s="43"/>
      <c r="AB126" s="24" t="e">
        <f t="shared" si="96"/>
        <v>#REF!</v>
      </c>
      <c r="AC126" s="24"/>
      <c r="AD126" s="24"/>
      <c r="AE126" s="24" t="e">
        <f t="shared" si="98"/>
        <v>#REF!</v>
      </c>
      <c r="AF126" s="83"/>
    </row>
    <row r="127" spans="1:32" s="1" customFormat="1" ht="98.25" hidden="1" customHeight="1">
      <c r="A127" s="177"/>
      <c r="B127" s="42" t="s">
        <v>313</v>
      </c>
      <c r="C127" s="109"/>
      <c r="D127" s="43" t="e">
        <f t="shared" ref="D127:D129" si="105">SUM(E127:G127)</f>
        <v>#REF!</v>
      </c>
      <c r="E127" s="23">
        <v>0</v>
      </c>
      <c r="F127" s="23">
        <v>0</v>
      </c>
      <c r="G127" s="23" t="e">
        <f>#REF!+K127+O127+S127</f>
        <v>#REF!</v>
      </c>
      <c r="H127" s="23">
        <f t="shared" si="99"/>
        <v>0</v>
      </c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4">
        <f t="shared" si="85"/>
        <v>0</v>
      </c>
      <c r="U127" s="24">
        <v>0</v>
      </c>
      <c r="V127" s="24">
        <v>0</v>
      </c>
      <c r="W127" s="24">
        <v>0</v>
      </c>
      <c r="X127" s="24"/>
      <c r="Y127" s="24"/>
      <c r="Z127" s="24"/>
      <c r="AA127" s="24"/>
      <c r="AB127" s="24" t="e">
        <f t="shared" si="96"/>
        <v>#REF!</v>
      </c>
      <c r="AC127" s="24"/>
      <c r="AD127" s="24"/>
      <c r="AE127" s="24" t="e">
        <f t="shared" si="98"/>
        <v>#REF!</v>
      </c>
      <c r="AF127" s="47" t="s">
        <v>338</v>
      </c>
    </row>
    <row r="128" spans="1:32" s="1" customFormat="1" ht="98.25" hidden="1" customHeight="1">
      <c r="A128" s="178"/>
      <c r="B128" s="42" t="s">
        <v>426</v>
      </c>
      <c r="C128" s="109"/>
      <c r="D128" s="43" t="e">
        <f t="shared" ref="D128" si="106">SUM(E128:G128)</f>
        <v>#REF!</v>
      </c>
      <c r="E128" s="23">
        <v>0</v>
      </c>
      <c r="F128" s="23">
        <v>0</v>
      </c>
      <c r="G128" s="23" t="e">
        <f>#REF!+K128+O128+S128</f>
        <v>#REF!</v>
      </c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4">
        <f t="shared" si="85"/>
        <v>0</v>
      </c>
      <c r="U128" s="24">
        <v>0</v>
      </c>
      <c r="V128" s="24">
        <v>0</v>
      </c>
      <c r="W128" s="24">
        <v>0</v>
      </c>
      <c r="X128" s="24"/>
      <c r="Y128" s="24"/>
      <c r="Z128" s="24"/>
      <c r="AA128" s="24"/>
      <c r="AB128" s="24"/>
      <c r="AC128" s="24"/>
      <c r="AD128" s="24"/>
      <c r="AE128" s="24"/>
      <c r="AF128" s="47"/>
    </row>
    <row r="129" spans="1:32" s="1" customFormat="1" ht="120.75" hidden="1" customHeight="1">
      <c r="A129" s="179"/>
      <c r="B129" s="42" t="s">
        <v>314</v>
      </c>
      <c r="C129" s="109"/>
      <c r="D129" s="43" t="e">
        <f t="shared" si="105"/>
        <v>#REF!</v>
      </c>
      <c r="E129" s="23">
        <v>0</v>
      </c>
      <c r="F129" s="23">
        <v>0</v>
      </c>
      <c r="G129" s="23" t="e">
        <f>#REF!+K129+O129+S129</f>
        <v>#REF!</v>
      </c>
      <c r="H129" s="23">
        <f t="shared" si="99"/>
        <v>0</v>
      </c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4">
        <f t="shared" si="85"/>
        <v>0</v>
      </c>
      <c r="U129" s="24">
        <v>0</v>
      </c>
      <c r="V129" s="24">
        <v>0</v>
      </c>
      <c r="W129" s="24">
        <v>0</v>
      </c>
      <c r="X129" s="24"/>
      <c r="Y129" s="24"/>
      <c r="Z129" s="24"/>
      <c r="AA129" s="24"/>
      <c r="AB129" s="24" t="e">
        <f>T129/D129*100</f>
        <v>#REF!</v>
      </c>
      <c r="AC129" s="24"/>
      <c r="AD129" s="24"/>
      <c r="AE129" s="24" t="e">
        <f>W129/G129*100</f>
        <v>#REF!</v>
      </c>
      <c r="AF129" s="47" t="s">
        <v>339</v>
      </c>
    </row>
    <row r="130" spans="1:32" s="30" customFormat="1" ht="46.5" hidden="1" customHeight="1">
      <c r="A130" s="32" t="s">
        <v>115</v>
      </c>
      <c r="B130" s="44" t="s">
        <v>59</v>
      </c>
      <c r="C130" s="41"/>
      <c r="D130" s="28" t="e">
        <f>D131</f>
        <v>#REF!</v>
      </c>
      <c r="E130" s="28" t="e">
        <f t="shared" ref="E130:W130" si="107">E131</f>
        <v>#REF!</v>
      </c>
      <c r="F130" s="28" t="e">
        <f t="shared" si="107"/>
        <v>#REF!</v>
      </c>
      <c r="G130" s="28">
        <f t="shared" si="107"/>
        <v>23517500</v>
      </c>
      <c r="H130" s="28">
        <f t="shared" si="107"/>
        <v>5728700</v>
      </c>
      <c r="I130" s="28">
        <f t="shared" si="107"/>
        <v>0</v>
      </c>
      <c r="J130" s="28">
        <f t="shared" si="107"/>
        <v>0</v>
      </c>
      <c r="K130" s="28">
        <f t="shared" si="107"/>
        <v>5728700</v>
      </c>
      <c r="L130" s="28">
        <f t="shared" si="107"/>
        <v>4474000</v>
      </c>
      <c r="M130" s="28">
        <f t="shared" si="107"/>
        <v>0</v>
      </c>
      <c r="N130" s="28">
        <f t="shared" si="107"/>
        <v>0</v>
      </c>
      <c r="O130" s="28">
        <f t="shared" si="107"/>
        <v>4474000</v>
      </c>
      <c r="P130" s="28">
        <f t="shared" si="107"/>
        <v>4428700</v>
      </c>
      <c r="Q130" s="28">
        <f t="shared" si="107"/>
        <v>0</v>
      </c>
      <c r="R130" s="28">
        <f t="shared" si="107"/>
        <v>0</v>
      </c>
      <c r="S130" s="28">
        <f t="shared" si="107"/>
        <v>4428700</v>
      </c>
      <c r="T130" s="28">
        <f t="shared" si="107"/>
        <v>6675718.5800000001</v>
      </c>
      <c r="U130" s="28">
        <f t="shared" si="107"/>
        <v>0</v>
      </c>
      <c r="V130" s="28">
        <f t="shared" si="107"/>
        <v>0</v>
      </c>
      <c r="W130" s="28">
        <f t="shared" si="107"/>
        <v>6675718.5800000001</v>
      </c>
      <c r="X130" s="28"/>
      <c r="Y130" s="28"/>
      <c r="Z130" s="28"/>
      <c r="AA130" s="28"/>
      <c r="AB130" s="28" t="e">
        <f>T130/D130*100</f>
        <v>#REF!</v>
      </c>
      <c r="AC130" s="24"/>
      <c r="AD130" s="28"/>
      <c r="AE130" s="28">
        <f>W130/G130*100</f>
        <v>28.386174465823323</v>
      </c>
      <c r="AF130" s="29"/>
    </row>
    <row r="131" spans="1:32" s="1" customFormat="1" ht="48" hidden="1" customHeight="1">
      <c r="A131" s="96" t="s">
        <v>116</v>
      </c>
      <c r="B131" s="42" t="s">
        <v>195</v>
      </c>
      <c r="C131" s="109" t="s">
        <v>26</v>
      </c>
      <c r="D131" s="43" t="e">
        <f>SUM(E131:G131)</f>
        <v>#REF!</v>
      </c>
      <c r="E131" s="23" t="e">
        <f>#REF!+I131+M131+Q131</f>
        <v>#REF!</v>
      </c>
      <c r="F131" s="23" t="e">
        <f>#REF!+J131+N131+R131</f>
        <v>#REF!</v>
      </c>
      <c r="G131" s="23">
        <v>23517500</v>
      </c>
      <c r="H131" s="23">
        <f t="shared" si="99"/>
        <v>5728700</v>
      </c>
      <c r="I131" s="23">
        <v>0</v>
      </c>
      <c r="J131" s="23">
        <v>0</v>
      </c>
      <c r="K131" s="23">
        <v>5728700</v>
      </c>
      <c r="L131" s="23">
        <f t="shared" ref="L131" si="108">M131+N131+O131</f>
        <v>4474000</v>
      </c>
      <c r="M131" s="23">
        <v>0</v>
      </c>
      <c r="N131" s="23">
        <v>0</v>
      </c>
      <c r="O131" s="23">
        <v>4474000</v>
      </c>
      <c r="P131" s="23">
        <f t="shared" ref="P131" si="109">Q131+R131+S131</f>
        <v>4428700</v>
      </c>
      <c r="Q131" s="23">
        <v>0</v>
      </c>
      <c r="R131" s="23">
        <v>0</v>
      </c>
      <c r="S131" s="23">
        <v>4428700</v>
      </c>
      <c r="T131" s="24">
        <f t="shared" si="85"/>
        <v>6675718.5800000001</v>
      </c>
      <c r="U131" s="24">
        <v>0</v>
      </c>
      <c r="V131" s="24">
        <v>0</v>
      </c>
      <c r="W131" s="24">
        <v>6675718.5800000001</v>
      </c>
      <c r="X131" s="24"/>
      <c r="Y131" s="24"/>
      <c r="Z131" s="24"/>
      <c r="AA131" s="24"/>
      <c r="AB131" s="24" t="e">
        <f>T131/D131*100</f>
        <v>#REF!</v>
      </c>
      <c r="AC131" s="24"/>
      <c r="AD131" s="24"/>
      <c r="AE131" s="24">
        <f>W131/G131*100</f>
        <v>28.386174465823323</v>
      </c>
      <c r="AF131" s="83"/>
    </row>
    <row r="132" spans="1:32" s="30" customFormat="1" ht="25.5" hidden="1" customHeight="1">
      <c r="A132" s="150" t="s">
        <v>9</v>
      </c>
      <c r="B132" s="151"/>
      <c r="C132" s="151"/>
      <c r="D132" s="151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2"/>
    </row>
    <row r="133" spans="1:32" s="1" customFormat="1" ht="40.5" hidden="1" customHeight="1">
      <c r="A133" s="32" t="s">
        <v>138</v>
      </c>
      <c r="B133" s="169" t="s">
        <v>31</v>
      </c>
      <c r="C133" s="169"/>
      <c r="D133" s="36" t="e">
        <f t="shared" ref="D133:W133" si="110">D134+D151+D154+D159+D163</f>
        <v>#REF!</v>
      </c>
      <c r="E133" s="36" t="e">
        <f t="shared" si="110"/>
        <v>#REF!</v>
      </c>
      <c r="F133" s="36" t="e">
        <f t="shared" si="110"/>
        <v>#REF!</v>
      </c>
      <c r="G133" s="36" t="e">
        <f t="shared" si="110"/>
        <v>#REF!</v>
      </c>
      <c r="H133" s="36" t="e">
        <f t="shared" si="110"/>
        <v>#REF!</v>
      </c>
      <c r="I133" s="36" t="e">
        <f t="shared" si="110"/>
        <v>#REF!</v>
      </c>
      <c r="J133" s="36" t="e">
        <f t="shared" si="110"/>
        <v>#REF!</v>
      </c>
      <c r="K133" s="36" t="e">
        <f t="shared" si="110"/>
        <v>#REF!</v>
      </c>
      <c r="L133" s="36" t="e">
        <f t="shared" si="110"/>
        <v>#REF!</v>
      </c>
      <c r="M133" s="36" t="e">
        <f t="shared" si="110"/>
        <v>#REF!</v>
      </c>
      <c r="N133" s="36" t="e">
        <f t="shared" si="110"/>
        <v>#REF!</v>
      </c>
      <c r="O133" s="36" t="e">
        <f t="shared" si="110"/>
        <v>#REF!</v>
      </c>
      <c r="P133" s="36" t="e">
        <f t="shared" si="110"/>
        <v>#REF!</v>
      </c>
      <c r="Q133" s="36" t="e">
        <f t="shared" si="110"/>
        <v>#REF!</v>
      </c>
      <c r="R133" s="36" t="e">
        <f t="shared" si="110"/>
        <v>#REF!</v>
      </c>
      <c r="S133" s="36" t="e">
        <f t="shared" si="110"/>
        <v>#REF!</v>
      </c>
      <c r="T133" s="36">
        <f t="shared" si="110"/>
        <v>560253769.44999993</v>
      </c>
      <c r="U133" s="36">
        <f t="shared" si="110"/>
        <v>439555950.96999997</v>
      </c>
      <c r="V133" s="36">
        <f t="shared" si="110"/>
        <v>0</v>
      </c>
      <c r="W133" s="36">
        <f t="shared" si="110"/>
        <v>120697818.48000002</v>
      </c>
      <c r="X133" s="36"/>
      <c r="Y133" s="36"/>
      <c r="Z133" s="36"/>
      <c r="AA133" s="36"/>
      <c r="AB133" s="28" t="e">
        <f t="shared" ref="AB133:AC144" si="111">T133/D133*100</f>
        <v>#REF!</v>
      </c>
      <c r="AC133" s="28" t="e">
        <f t="shared" si="111"/>
        <v>#REF!</v>
      </c>
      <c r="AD133" s="28"/>
      <c r="AE133" s="28" t="e">
        <f>W133/G133*100</f>
        <v>#REF!</v>
      </c>
      <c r="AF133" s="31"/>
    </row>
    <row r="134" spans="1:32" s="30" customFormat="1" ht="43.5" hidden="1" customHeight="1">
      <c r="A134" s="32" t="s">
        <v>139</v>
      </c>
      <c r="B134" s="100" t="s">
        <v>76</v>
      </c>
      <c r="C134" s="34"/>
      <c r="D134" s="33" t="e">
        <f t="shared" ref="D134:W134" si="112">D135+D147+D150</f>
        <v>#REF!</v>
      </c>
      <c r="E134" s="33" t="e">
        <f t="shared" si="112"/>
        <v>#REF!</v>
      </c>
      <c r="F134" s="33" t="e">
        <f t="shared" si="112"/>
        <v>#REF!</v>
      </c>
      <c r="G134" s="33" t="e">
        <f t="shared" si="112"/>
        <v>#REF!</v>
      </c>
      <c r="H134" s="33" t="e">
        <f t="shared" si="112"/>
        <v>#REF!</v>
      </c>
      <c r="I134" s="33" t="e">
        <f t="shared" si="112"/>
        <v>#REF!</v>
      </c>
      <c r="J134" s="33" t="e">
        <f t="shared" si="112"/>
        <v>#REF!</v>
      </c>
      <c r="K134" s="33" t="e">
        <f t="shared" si="112"/>
        <v>#REF!</v>
      </c>
      <c r="L134" s="33" t="e">
        <f t="shared" si="112"/>
        <v>#REF!</v>
      </c>
      <c r="M134" s="33" t="e">
        <f t="shared" si="112"/>
        <v>#REF!</v>
      </c>
      <c r="N134" s="33" t="e">
        <f t="shared" si="112"/>
        <v>#REF!</v>
      </c>
      <c r="O134" s="33" t="e">
        <f t="shared" si="112"/>
        <v>#REF!</v>
      </c>
      <c r="P134" s="33" t="e">
        <f t="shared" si="112"/>
        <v>#REF!</v>
      </c>
      <c r="Q134" s="33" t="e">
        <f t="shared" si="112"/>
        <v>#REF!</v>
      </c>
      <c r="R134" s="33" t="e">
        <f t="shared" si="112"/>
        <v>#REF!</v>
      </c>
      <c r="S134" s="33" t="e">
        <f t="shared" si="112"/>
        <v>#REF!</v>
      </c>
      <c r="T134" s="33">
        <f t="shared" si="112"/>
        <v>522122942.56999999</v>
      </c>
      <c r="U134" s="33">
        <f t="shared" si="112"/>
        <v>439058721.17000002</v>
      </c>
      <c r="V134" s="33">
        <f t="shared" si="112"/>
        <v>0</v>
      </c>
      <c r="W134" s="33">
        <f t="shared" si="112"/>
        <v>83064221.400000006</v>
      </c>
      <c r="X134" s="33"/>
      <c r="Y134" s="33"/>
      <c r="Z134" s="33"/>
      <c r="AA134" s="33"/>
      <c r="AB134" s="28" t="e">
        <f t="shared" si="111"/>
        <v>#REF!</v>
      </c>
      <c r="AC134" s="28" t="e">
        <f t="shared" si="111"/>
        <v>#REF!</v>
      </c>
      <c r="AD134" s="28"/>
      <c r="AE134" s="28" t="e">
        <f>W134/G134*100</f>
        <v>#REF!</v>
      </c>
      <c r="AF134" s="29"/>
    </row>
    <row r="135" spans="1:32" s="30" customFormat="1" ht="41.25" hidden="1" customHeight="1">
      <c r="A135" s="32" t="s">
        <v>140</v>
      </c>
      <c r="B135" s="100" t="s">
        <v>196</v>
      </c>
      <c r="C135" s="34"/>
      <c r="D135" s="33" t="e">
        <f>SUM(D136:D146)</f>
        <v>#REF!</v>
      </c>
      <c r="E135" s="33" t="e">
        <f t="shared" ref="E135:W135" si="113">SUM(E136:E146)</f>
        <v>#REF!</v>
      </c>
      <c r="F135" s="33" t="e">
        <f t="shared" si="113"/>
        <v>#REF!</v>
      </c>
      <c r="G135" s="33" t="e">
        <f t="shared" si="113"/>
        <v>#REF!</v>
      </c>
      <c r="H135" s="33">
        <f t="shared" si="113"/>
        <v>1140094390</v>
      </c>
      <c r="I135" s="33">
        <f t="shared" si="113"/>
        <v>1006573569</v>
      </c>
      <c r="J135" s="33">
        <f t="shared" si="113"/>
        <v>0</v>
      </c>
      <c r="K135" s="33">
        <f t="shared" si="113"/>
        <v>133520821</v>
      </c>
      <c r="L135" s="33">
        <f t="shared" si="113"/>
        <v>617722655</v>
      </c>
      <c r="M135" s="33">
        <f t="shared" si="113"/>
        <v>489969797</v>
      </c>
      <c r="N135" s="33">
        <f t="shared" si="113"/>
        <v>0</v>
      </c>
      <c r="O135" s="33">
        <f t="shared" si="113"/>
        <v>127752858</v>
      </c>
      <c r="P135" s="33">
        <f t="shared" si="113"/>
        <v>823893630</v>
      </c>
      <c r="Q135" s="33">
        <f t="shared" si="113"/>
        <v>718385201</v>
      </c>
      <c r="R135" s="33">
        <f t="shared" si="113"/>
        <v>0</v>
      </c>
      <c r="S135" s="33">
        <f t="shared" si="113"/>
        <v>105508429</v>
      </c>
      <c r="T135" s="33">
        <f t="shared" si="113"/>
        <v>501697791.69</v>
      </c>
      <c r="U135" s="33">
        <f t="shared" si="113"/>
        <v>439058721.17000002</v>
      </c>
      <c r="V135" s="33">
        <f t="shared" si="113"/>
        <v>0</v>
      </c>
      <c r="W135" s="33">
        <f t="shared" si="113"/>
        <v>62639070.520000003</v>
      </c>
      <c r="X135" s="33"/>
      <c r="Y135" s="33"/>
      <c r="Z135" s="33"/>
      <c r="AA135" s="33"/>
      <c r="AB135" s="28" t="e">
        <f t="shared" si="111"/>
        <v>#REF!</v>
      </c>
      <c r="AC135" s="28" t="e">
        <f t="shared" si="111"/>
        <v>#REF!</v>
      </c>
      <c r="AD135" s="28"/>
      <c r="AE135" s="28" t="e">
        <f>W135/G135*100</f>
        <v>#REF!</v>
      </c>
      <c r="AF135" s="29"/>
    </row>
    <row r="136" spans="1:32" s="1" customFormat="1" ht="39" hidden="1" customHeight="1">
      <c r="A136" s="96" t="s">
        <v>198</v>
      </c>
      <c r="B136" s="42" t="s">
        <v>62</v>
      </c>
      <c r="C136" s="22" t="s">
        <v>5</v>
      </c>
      <c r="D136" s="23" t="e">
        <f>SUM(E136:G136)</f>
        <v>#REF!</v>
      </c>
      <c r="E136" s="23" t="e">
        <f>#REF!+I136+M136+Q136</f>
        <v>#REF!</v>
      </c>
      <c r="F136" s="23" t="e">
        <f>#REF!+J136+N136+R136</f>
        <v>#REF!</v>
      </c>
      <c r="G136" s="23">
        <v>458640796</v>
      </c>
      <c r="H136" s="23">
        <f t="shared" ref="H136:H145" si="114">I136+J136+K136</f>
        <v>131240621</v>
      </c>
      <c r="I136" s="23">
        <v>0</v>
      </c>
      <c r="J136" s="23">
        <v>0</v>
      </c>
      <c r="K136" s="23">
        <v>131240621</v>
      </c>
      <c r="L136" s="23">
        <f t="shared" ref="L136:L150" si="115">M136+N136+O136</f>
        <v>126958458</v>
      </c>
      <c r="M136" s="23">
        <v>0</v>
      </c>
      <c r="N136" s="23">
        <v>0</v>
      </c>
      <c r="O136" s="23">
        <v>126958458</v>
      </c>
      <c r="P136" s="23">
        <f t="shared" ref="P136:P150" si="116">Q136+R136+S136</f>
        <v>101839229</v>
      </c>
      <c r="Q136" s="23">
        <v>0</v>
      </c>
      <c r="R136" s="23">
        <v>0</v>
      </c>
      <c r="S136" s="23">
        <v>101839229</v>
      </c>
      <c r="T136" s="23">
        <f>U136+W136</f>
        <v>61089606.759999998</v>
      </c>
      <c r="U136" s="23">
        <v>0</v>
      </c>
      <c r="V136" s="23">
        <v>0</v>
      </c>
      <c r="W136" s="23">
        <v>61089606.759999998</v>
      </c>
      <c r="X136" s="23"/>
      <c r="Y136" s="23"/>
      <c r="Z136" s="23"/>
      <c r="AA136" s="23"/>
      <c r="AB136" s="24" t="e">
        <f t="shared" si="111"/>
        <v>#REF!</v>
      </c>
      <c r="AC136" s="24"/>
      <c r="AD136" s="24"/>
      <c r="AE136" s="24">
        <f>W136/G136*100</f>
        <v>13.319706247849789</v>
      </c>
      <c r="AF136" s="83"/>
    </row>
    <row r="137" spans="1:32" s="1" customFormat="1" ht="131.25" hidden="1">
      <c r="A137" s="96" t="s">
        <v>199</v>
      </c>
      <c r="B137" s="101" t="s">
        <v>270</v>
      </c>
      <c r="C137" s="22" t="s">
        <v>5</v>
      </c>
      <c r="D137" s="23" t="e">
        <f t="shared" ref="D137:D146" si="117">SUM(E137:G137)</f>
        <v>#REF!</v>
      </c>
      <c r="E137" s="23" t="e">
        <f>#REF!+I137+M137+Q137</f>
        <v>#REF!</v>
      </c>
      <c r="F137" s="23" t="e">
        <f>#REF!+J137+N137+R137</f>
        <v>#REF!</v>
      </c>
      <c r="G137" s="23" t="e">
        <f>#REF!+K137+O137+S137</f>
        <v>#REF!</v>
      </c>
      <c r="H137" s="23">
        <f t="shared" si="114"/>
        <v>19501047</v>
      </c>
      <c r="I137" s="23">
        <v>19501047</v>
      </c>
      <c r="J137" s="23">
        <v>0</v>
      </c>
      <c r="K137" s="23">
        <v>0</v>
      </c>
      <c r="L137" s="23">
        <f t="shared" si="115"/>
        <v>13401097</v>
      </c>
      <c r="M137" s="23">
        <v>13401097</v>
      </c>
      <c r="N137" s="23">
        <v>0</v>
      </c>
      <c r="O137" s="23">
        <v>0</v>
      </c>
      <c r="P137" s="23">
        <f t="shared" si="116"/>
        <v>26420223</v>
      </c>
      <c r="Q137" s="23">
        <v>26420223</v>
      </c>
      <c r="R137" s="23">
        <v>0</v>
      </c>
      <c r="S137" s="23">
        <v>0</v>
      </c>
      <c r="T137" s="23">
        <f>U137+W137</f>
        <v>13700314.66</v>
      </c>
      <c r="U137" s="23">
        <v>13700314.66</v>
      </c>
      <c r="V137" s="23">
        <v>0</v>
      </c>
      <c r="W137" s="23">
        <v>0</v>
      </c>
      <c r="X137" s="23"/>
      <c r="Y137" s="23"/>
      <c r="Z137" s="23"/>
      <c r="AA137" s="23"/>
      <c r="AB137" s="24" t="e">
        <f t="shared" si="111"/>
        <v>#REF!</v>
      </c>
      <c r="AC137" s="24" t="e">
        <f t="shared" si="111"/>
        <v>#REF!</v>
      </c>
      <c r="AD137" s="90"/>
      <c r="AE137" s="90"/>
      <c r="AF137" s="83"/>
    </row>
    <row r="138" spans="1:32" s="1" customFormat="1" ht="84" hidden="1" customHeight="1">
      <c r="A138" s="96" t="s">
        <v>200</v>
      </c>
      <c r="B138" s="42" t="s">
        <v>267</v>
      </c>
      <c r="C138" s="22" t="s">
        <v>5</v>
      </c>
      <c r="D138" s="23" t="e">
        <f t="shared" si="117"/>
        <v>#REF!</v>
      </c>
      <c r="E138" s="23" t="e">
        <f>#REF!+I138+M138+Q138</f>
        <v>#REF!</v>
      </c>
      <c r="F138" s="23" t="e">
        <f>#REF!+J138+N138+R138</f>
        <v>#REF!</v>
      </c>
      <c r="G138" s="23" t="e">
        <f>#REF!+K138+O138+S138</f>
        <v>#REF!</v>
      </c>
      <c r="H138" s="23">
        <f t="shared" si="114"/>
        <v>25839630</v>
      </c>
      <c r="I138" s="23">
        <v>25839630</v>
      </c>
      <c r="J138" s="23">
        <v>0</v>
      </c>
      <c r="K138" s="23">
        <v>0</v>
      </c>
      <c r="L138" s="23">
        <f t="shared" si="115"/>
        <v>9000000</v>
      </c>
      <c r="M138" s="23">
        <v>9000000</v>
      </c>
      <c r="N138" s="23">
        <v>0</v>
      </c>
      <c r="O138" s="23">
        <v>0</v>
      </c>
      <c r="P138" s="23">
        <f t="shared" si="116"/>
        <v>22177870</v>
      </c>
      <c r="Q138" s="23">
        <v>22177870</v>
      </c>
      <c r="R138" s="23">
        <v>0</v>
      </c>
      <c r="S138" s="23">
        <v>0</v>
      </c>
      <c r="T138" s="23">
        <f t="shared" ref="T138:T146" si="118">U138+W138</f>
        <v>5908345.6600000001</v>
      </c>
      <c r="U138" s="23">
        <v>5908345.6600000001</v>
      </c>
      <c r="V138" s="23">
        <v>0</v>
      </c>
      <c r="W138" s="23">
        <v>0</v>
      </c>
      <c r="X138" s="23"/>
      <c r="Y138" s="23"/>
      <c r="Z138" s="23"/>
      <c r="AA138" s="23"/>
      <c r="AB138" s="24" t="e">
        <f t="shared" si="111"/>
        <v>#REF!</v>
      </c>
      <c r="AC138" s="24" t="e">
        <f t="shared" si="111"/>
        <v>#REF!</v>
      </c>
      <c r="AD138" s="24"/>
      <c r="AE138" s="24"/>
      <c r="AF138" s="46"/>
    </row>
    <row r="139" spans="1:32" s="1" customFormat="1" ht="175.5" hidden="1" customHeight="1">
      <c r="A139" s="96" t="s">
        <v>201</v>
      </c>
      <c r="B139" s="42" t="s">
        <v>268</v>
      </c>
      <c r="C139" s="22" t="s">
        <v>5</v>
      </c>
      <c r="D139" s="23" t="e">
        <f t="shared" si="117"/>
        <v>#REF!</v>
      </c>
      <c r="E139" s="23">
        <v>8640000</v>
      </c>
      <c r="F139" s="23" t="e">
        <f>#REF!+J139+N139+R139</f>
        <v>#REF!</v>
      </c>
      <c r="G139" s="23" t="e">
        <f>#REF!+K139+O139+S139</f>
        <v>#REF!</v>
      </c>
      <c r="H139" s="23">
        <f t="shared" si="114"/>
        <v>2160000</v>
      </c>
      <c r="I139" s="23">
        <v>2160000</v>
      </c>
      <c r="J139" s="23">
        <v>0</v>
      </c>
      <c r="K139" s="23">
        <v>0</v>
      </c>
      <c r="L139" s="23">
        <f t="shared" si="115"/>
        <v>2160000</v>
      </c>
      <c r="M139" s="23">
        <v>2160000</v>
      </c>
      <c r="N139" s="23">
        <v>0</v>
      </c>
      <c r="O139" s="23">
        <v>0</v>
      </c>
      <c r="P139" s="23">
        <f t="shared" si="116"/>
        <v>2160000</v>
      </c>
      <c r="Q139" s="23">
        <v>2160000</v>
      </c>
      <c r="R139" s="23">
        <v>0</v>
      </c>
      <c r="S139" s="23">
        <v>0</v>
      </c>
      <c r="T139" s="23">
        <f t="shared" si="118"/>
        <v>2214000</v>
      </c>
      <c r="U139" s="23">
        <v>2214000</v>
      </c>
      <c r="V139" s="23">
        <v>0</v>
      </c>
      <c r="W139" s="23">
        <v>0</v>
      </c>
      <c r="X139" s="23"/>
      <c r="Y139" s="23"/>
      <c r="Z139" s="23"/>
      <c r="AA139" s="23"/>
      <c r="AB139" s="24" t="e">
        <f t="shared" si="111"/>
        <v>#REF!</v>
      </c>
      <c r="AC139" s="24">
        <f t="shared" si="111"/>
        <v>25.624999999999996</v>
      </c>
      <c r="AD139" s="24"/>
      <c r="AE139" s="24"/>
      <c r="AF139" s="83"/>
    </row>
    <row r="140" spans="1:32" s="1" customFormat="1" ht="196.5" hidden="1" customHeight="1">
      <c r="A140" s="96" t="s">
        <v>202</v>
      </c>
      <c r="B140" s="42" t="s">
        <v>269</v>
      </c>
      <c r="C140" s="22" t="s">
        <v>5</v>
      </c>
      <c r="D140" s="23" t="e">
        <f t="shared" si="117"/>
        <v>#REF!</v>
      </c>
      <c r="E140" s="23" t="e">
        <f>#REF!+I140+M140+Q140</f>
        <v>#REF!</v>
      </c>
      <c r="F140" s="23" t="e">
        <f>#REF!+J140+N140+R140</f>
        <v>#REF!</v>
      </c>
      <c r="G140" s="23" t="e">
        <f>#REF!+K140+O140+S140</f>
        <v>#REF!</v>
      </c>
      <c r="H140" s="23">
        <f t="shared" si="114"/>
        <v>2660800</v>
      </c>
      <c r="I140" s="23">
        <v>2660800</v>
      </c>
      <c r="J140" s="23">
        <v>0</v>
      </c>
      <c r="K140" s="23">
        <v>0</v>
      </c>
      <c r="L140" s="23">
        <f t="shared" si="115"/>
        <v>1330400</v>
      </c>
      <c r="M140" s="23">
        <v>1330400</v>
      </c>
      <c r="N140" s="23">
        <v>0</v>
      </c>
      <c r="O140" s="23">
        <v>0</v>
      </c>
      <c r="P140" s="23">
        <f t="shared" si="116"/>
        <v>3990800</v>
      </c>
      <c r="Q140" s="23">
        <v>3990800</v>
      </c>
      <c r="R140" s="23">
        <v>0</v>
      </c>
      <c r="S140" s="23">
        <v>0</v>
      </c>
      <c r="T140" s="23">
        <f t="shared" si="118"/>
        <v>600000</v>
      </c>
      <c r="U140" s="23">
        <v>600000</v>
      </c>
      <c r="V140" s="23">
        <v>0</v>
      </c>
      <c r="W140" s="23">
        <v>0</v>
      </c>
      <c r="X140" s="23"/>
      <c r="Y140" s="23"/>
      <c r="Z140" s="23"/>
      <c r="AA140" s="23"/>
      <c r="AB140" s="24" t="e">
        <f t="shared" si="111"/>
        <v>#REF!</v>
      </c>
      <c r="AC140" s="24" t="e">
        <f t="shared" si="111"/>
        <v>#REF!</v>
      </c>
      <c r="AD140" s="24"/>
      <c r="AE140" s="24"/>
      <c r="AF140" s="46"/>
    </row>
    <row r="141" spans="1:32" s="30" customFormat="1" ht="138" hidden="1" customHeight="1">
      <c r="A141" s="96" t="s">
        <v>203</v>
      </c>
      <c r="B141" s="42" t="s">
        <v>270</v>
      </c>
      <c r="C141" s="22" t="s">
        <v>5</v>
      </c>
      <c r="D141" s="23" t="e">
        <f t="shared" si="117"/>
        <v>#REF!</v>
      </c>
      <c r="E141" s="23" t="e">
        <f>#REF!+I141+M141+Q141</f>
        <v>#REF!</v>
      </c>
      <c r="F141" s="23" t="e">
        <f>#REF!+J141+N141+R141</f>
        <v>#REF!</v>
      </c>
      <c r="G141" s="23" t="e">
        <f>#REF!+K141+O141+S141</f>
        <v>#REF!</v>
      </c>
      <c r="H141" s="23">
        <f t="shared" si="114"/>
        <v>30617392</v>
      </c>
      <c r="I141" s="23">
        <v>30617392</v>
      </c>
      <c r="J141" s="23">
        <v>0</v>
      </c>
      <c r="K141" s="23">
        <v>0</v>
      </c>
      <c r="L141" s="23">
        <f t="shared" si="115"/>
        <v>8800000</v>
      </c>
      <c r="M141" s="23">
        <v>8800000</v>
      </c>
      <c r="N141" s="23">
        <v>0</v>
      </c>
      <c r="O141" s="23">
        <v>0</v>
      </c>
      <c r="P141" s="23">
        <f t="shared" si="116"/>
        <v>27535608</v>
      </c>
      <c r="Q141" s="23">
        <v>27535608</v>
      </c>
      <c r="R141" s="23">
        <v>0</v>
      </c>
      <c r="S141" s="23">
        <v>0</v>
      </c>
      <c r="T141" s="23">
        <f t="shared" si="118"/>
        <v>15740495.800000001</v>
      </c>
      <c r="U141" s="23">
        <v>15740495.800000001</v>
      </c>
      <c r="V141" s="23">
        <v>0</v>
      </c>
      <c r="W141" s="23">
        <v>0</v>
      </c>
      <c r="X141" s="23"/>
      <c r="Y141" s="23"/>
      <c r="Z141" s="23"/>
      <c r="AA141" s="23"/>
      <c r="AB141" s="24" t="e">
        <f t="shared" si="111"/>
        <v>#REF!</v>
      </c>
      <c r="AC141" s="24" t="e">
        <f t="shared" si="111"/>
        <v>#REF!</v>
      </c>
      <c r="AD141" s="24"/>
      <c r="AE141" s="24"/>
      <c r="AF141" s="46"/>
    </row>
    <row r="142" spans="1:32" s="30" customFormat="1" ht="159" hidden="1" customHeight="1">
      <c r="A142" s="96" t="s">
        <v>204</v>
      </c>
      <c r="B142" s="42" t="s">
        <v>271</v>
      </c>
      <c r="C142" s="22" t="s">
        <v>5</v>
      </c>
      <c r="D142" s="23" t="e">
        <f t="shared" si="117"/>
        <v>#REF!</v>
      </c>
      <c r="E142" s="23">
        <v>2465043300</v>
      </c>
      <c r="F142" s="23" t="e">
        <f>#REF!+J142+N142+R142</f>
        <v>#REF!</v>
      </c>
      <c r="G142" s="23" t="e">
        <f>#REF!+K142+O142+S142</f>
        <v>#REF!</v>
      </c>
      <c r="H142" s="23">
        <f t="shared" si="114"/>
        <v>925649300</v>
      </c>
      <c r="I142" s="23">
        <v>925649300</v>
      </c>
      <c r="J142" s="23">
        <v>0</v>
      </c>
      <c r="K142" s="23">
        <v>0</v>
      </c>
      <c r="L142" s="23">
        <f t="shared" si="115"/>
        <v>455278300</v>
      </c>
      <c r="M142" s="23">
        <v>455278300</v>
      </c>
      <c r="N142" s="23">
        <v>0</v>
      </c>
      <c r="O142" s="23">
        <v>0</v>
      </c>
      <c r="P142" s="23">
        <f t="shared" si="116"/>
        <v>636100700</v>
      </c>
      <c r="Q142" s="23">
        <v>636100700</v>
      </c>
      <c r="R142" s="23">
        <v>0</v>
      </c>
      <c r="S142" s="23">
        <v>0</v>
      </c>
      <c r="T142" s="23">
        <f t="shared" si="118"/>
        <v>400840565.05000001</v>
      </c>
      <c r="U142" s="23">
        <v>400840565.05000001</v>
      </c>
      <c r="V142" s="23">
        <v>0</v>
      </c>
      <c r="W142" s="23">
        <v>0</v>
      </c>
      <c r="X142" s="23"/>
      <c r="Y142" s="23"/>
      <c r="Z142" s="23"/>
      <c r="AA142" s="23"/>
      <c r="AB142" s="24" t="e">
        <f t="shared" si="111"/>
        <v>#REF!</v>
      </c>
      <c r="AC142" s="24">
        <f t="shared" si="111"/>
        <v>16.260994890028911</v>
      </c>
      <c r="AD142" s="24"/>
      <c r="AE142" s="24"/>
      <c r="AF142" s="83"/>
    </row>
    <row r="143" spans="1:32" s="30" customFormat="1" ht="59.25" hidden="1" customHeight="1">
      <c r="A143" s="96" t="s">
        <v>205</v>
      </c>
      <c r="B143" s="42" t="s">
        <v>197</v>
      </c>
      <c r="C143" s="22" t="s">
        <v>5</v>
      </c>
      <c r="D143" s="23" t="e">
        <f t="shared" si="117"/>
        <v>#REF!</v>
      </c>
      <c r="E143" s="23" t="e">
        <f>#REF!+I143+M143+Q143</f>
        <v>#REF!</v>
      </c>
      <c r="F143" s="23" t="e">
        <f>#REF!+J143+N143+R143</f>
        <v>#REF!</v>
      </c>
      <c r="G143" s="23" t="e">
        <f>#REF!+K143+O143+S143</f>
        <v>#REF!</v>
      </c>
      <c r="H143" s="23">
        <f t="shared" si="114"/>
        <v>145400</v>
      </c>
      <c r="I143" s="23">
        <v>145400</v>
      </c>
      <c r="J143" s="23">
        <v>0</v>
      </c>
      <c r="K143" s="23">
        <v>0</v>
      </c>
      <c r="L143" s="23">
        <f t="shared" si="115"/>
        <v>0</v>
      </c>
      <c r="M143" s="23">
        <v>0</v>
      </c>
      <c r="N143" s="23">
        <v>0</v>
      </c>
      <c r="O143" s="23">
        <v>0</v>
      </c>
      <c r="P143" s="23">
        <f t="shared" si="116"/>
        <v>0</v>
      </c>
      <c r="Q143" s="23">
        <v>0</v>
      </c>
      <c r="R143" s="23">
        <v>0</v>
      </c>
      <c r="S143" s="23">
        <v>0</v>
      </c>
      <c r="T143" s="23">
        <f t="shared" si="118"/>
        <v>0</v>
      </c>
      <c r="U143" s="23">
        <v>0</v>
      </c>
      <c r="V143" s="23">
        <v>0</v>
      </c>
      <c r="W143" s="23">
        <v>0</v>
      </c>
      <c r="X143" s="23"/>
      <c r="Y143" s="23"/>
      <c r="Z143" s="23"/>
      <c r="AA143" s="23"/>
      <c r="AB143" s="24" t="e">
        <f t="shared" si="111"/>
        <v>#REF!</v>
      </c>
      <c r="AC143" s="24" t="e">
        <f t="shared" si="111"/>
        <v>#REF!</v>
      </c>
      <c r="AD143" s="24"/>
      <c r="AE143" s="24"/>
      <c r="AF143" s="83"/>
    </row>
    <row r="144" spans="1:32" s="30" customFormat="1" ht="149.25" hidden="1" customHeight="1">
      <c r="A144" s="96" t="s">
        <v>206</v>
      </c>
      <c r="B144" s="42" t="s">
        <v>355</v>
      </c>
      <c r="C144" s="22" t="s">
        <v>5</v>
      </c>
      <c r="D144" s="23" t="e">
        <f t="shared" si="117"/>
        <v>#REF!</v>
      </c>
      <c r="E144" s="23" t="e">
        <f>#REF!+I144+M144+Q144</f>
        <v>#REF!</v>
      </c>
      <c r="F144" s="23" t="e">
        <f>#REF!+J144+N144+R144</f>
        <v>#REF!</v>
      </c>
      <c r="G144" s="23" t="e">
        <f>#REF!+K144+O144+S144</f>
        <v>#REF!</v>
      </c>
      <c r="H144" s="23">
        <f t="shared" si="114"/>
        <v>1140300</v>
      </c>
      <c r="I144" s="23">
        <v>0</v>
      </c>
      <c r="J144" s="23">
        <v>0</v>
      </c>
      <c r="K144" s="23">
        <v>1140300</v>
      </c>
      <c r="L144" s="23">
        <f t="shared" si="115"/>
        <v>570400</v>
      </c>
      <c r="M144" s="23">
        <v>0</v>
      </c>
      <c r="N144" s="23">
        <v>0</v>
      </c>
      <c r="O144" s="23">
        <v>570400</v>
      </c>
      <c r="P144" s="23">
        <f t="shared" si="116"/>
        <v>1710000</v>
      </c>
      <c r="Q144" s="23">
        <v>0</v>
      </c>
      <c r="R144" s="23">
        <v>0</v>
      </c>
      <c r="S144" s="23">
        <v>1710000</v>
      </c>
      <c r="T144" s="23">
        <f t="shared" si="118"/>
        <v>1502329.06</v>
      </c>
      <c r="U144" s="23">
        <v>0</v>
      </c>
      <c r="V144" s="23">
        <v>0</v>
      </c>
      <c r="W144" s="23">
        <v>1502329.06</v>
      </c>
      <c r="X144" s="23"/>
      <c r="Y144" s="23"/>
      <c r="Z144" s="23"/>
      <c r="AA144" s="23"/>
      <c r="AB144" s="24" t="e">
        <f t="shared" si="111"/>
        <v>#REF!</v>
      </c>
      <c r="AC144" s="24"/>
      <c r="AD144" s="24"/>
      <c r="AE144" s="24"/>
      <c r="AF144" s="83"/>
    </row>
    <row r="145" spans="1:32" s="30" customFormat="1" hidden="1">
      <c r="A145" s="96" t="s">
        <v>286</v>
      </c>
      <c r="B145" s="42" t="s">
        <v>192</v>
      </c>
      <c r="C145" s="22" t="s">
        <v>5</v>
      </c>
      <c r="D145" s="23" t="e">
        <f t="shared" si="117"/>
        <v>#REF!</v>
      </c>
      <c r="E145" s="23" t="e">
        <f>#REF!+I145+M145+Q145</f>
        <v>#REF!</v>
      </c>
      <c r="F145" s="23" t="e">
        <f>#REF!+J145+N145+R145</f>
        <v>#REF!</v>
      </c>
      <c r="G145" s="23">
        <v>3704900</v>
      </c>
      <c r="H145" s="23">
        <f t="shared" si="114"/>
        <v>1139900</v>
      </c>
      <c r="I145" s="23">
        <v>0</v>
      </c>
      <c r="J145" s="23">
        <v>0</v>
      </c>
      <c r="K145" s="23">
        <v>1139900</v>
      </c>
      <c r="L145" s="23">
        <f t="shared" si="115"/>
        <v>224000</v>
      </c>
      <c r="M145" s="23">
        <v>0</v>
      </c>
      <c r="N145" s="23">
        <v>0</v>
      </c>
      <c r="O145" s="23">
        <v>224000</v>
      </c>
      <c r="P145" s="23">
        <f t="shared" si="116"/>
        <v>1959200</v>
      </c>
      <c r="Q145" s="23">
        <v>0</v>
      </c>
      <c r="R145" s="23">
        <v>0</v>
      </c>
      <c r="S145" s="23">
        <v>1959200</v>
      </c>
      <c r="T145" s="23">
        <f t="shared" si="118"/>
        <v>47134.7</v>
      </c>
      <c r="U145" s="23">
        <v>0</v>
      </c>
      <c r="V145" s="23">
        <v>0</v>
      </c>
      <c r="W145" s="23">
        <v>47134.7</v>
      </c>
      <c r="X145" s="23"/>
      <c r="Y145" s="23"/>
      <c r="Z145" s="23"/>
      <c r="AA145" s="23"/>
      <c r="AB145" s="24"/>
      <c r="AC145" s="24"/>
      <c r="AD145" s="24"/>
      <c r="AE145" s="24"/>
      <c r="AF145" s="83"/>
    </row>
    <row r="146" spans="1:32" s="30" customFormat="1" ht="69.75" hidden="1" customHeight="1">
      <c r="A146" s="96" t="s">
        <v>287</v>
      </c>
      <c r="B146" s="42" t="s">
        <v>281</v>
      </c>
      <c r="C146" s="22" t="s">
        <v>5</v>
      </c>
      <c r="D146" s="23" t="e">
        <f t="shared" si="117"/>
        <v>#REF!</v>
      </c>
      <c r="E146" s="23" t="e">
        <f>#REF!+I146+M146+Q146</f>
        <v>#REF!</v>
      </c>
      <c r="F146" s="23" t="e">
        <f>#REF!+J146+N146+R146</f>
        <v>#REF!</v>
      </c>
      <c r="G146" s="23" t="e">
        <f>#REF!+K146+O146+S146</f>
        <v>#REF!</v>
      </c>
      <c r="H146" s="23">
        <f>I146+J146+K146</f>
        <v>0</v>
      </c>
      <c r="I146" s="23">
        <v>0</v>
      </c>
      <c r="J146" s="23">
        <v>0</v>
      </c>
      <c r="K146" s="23">
        <v>0</v>
      </c>
      <c r="L146" s="23">
        <f t="shared" si="115"/>
        <v>0</v>
      </c>
      <c r="M146" s="23">
        <v>0</v>
      </c>
      <c r="N146" s="23">
        <v>0</v>
      </c>
      <c r="O146" s="23">
        <v>0</v>
      </c>
      <c r="P146" s="23">
        <f t="shared" si="116"/>
        <v>0</v>
      </c>
      <c r="Q146" s="23">
        <v>0</v>
      </c>
      <c r="R146" s="23">
        <v>0</v>
      </c>
      <c r="S146" s="23">
        <v>0</v>
      </c>
      <c r="T146" s="23">
        <f t="shared" si="118"/>
        <v>55000</v>
      </c>
      <c r="U146" s="23">
        <v>55000</v>
      </c>
      <c r="V146" s="23">
        <v>0</v>
      </c>
      <c r="W146" s="23">
        <v>0</v>
      </c>
      <c r="X146" s="23"/>
      <c r="Y146" s="23"/>
      <c r="Z146" s="23"/>
      <c r="AA146" s="23"/>
      <c r="AB146" s="24" t="e">
        <f>T146/D146*100</f>
        <v>#REF!</v>
      </c>
      <c r="AC146" s="24" t="e">
        <f>U146/E146*100</f>
        <v>#REF!</v>
      </c>
      <c r="AD146" s="24"/>
      <c r="AE146" s="24"/>
      <c r="AF146" s="83"/>
    </row>
    <row r="147" spans="1:32" s="30" customFormat="1" ht="37.5" hidden="1">
      <c r="A147" s="32" t="s">
        <v>141</v>
      </c>
      <c r="B147" s="44" t="s">
        <v>207</v>
      </c>
      <c r="C147" s="34"/>
      <c r="D147" s="33">
        <f>SUM(D148:D149)</f>
        <v>37219118</v>
      </c>
      <c r="E147" s="33">
        <f t="shared" ref="E147:W147" si="119">SUM(E148:E149)</f>
        <v>0</v>
      </c>
      <c r="F147" s="33">
        <f t="shared" si="119"/>
        <v>0</v>
      </c>
      <c r="G147" s="33">
        <f t="shared" si="119"/>
        <v>37219118</v>
      </c>
      <c r="H147" s="33" t="e">
        <f t="shared" si="119"/>
        <v>#REF!</v>
      </c>
      <c r="I147" s="33" t="e">
        <f t="shared" si="119"/>
        <v>#REF!</v>
      </c>
      <c r="J147" s="33" t="e">
        <f t="shared" si="119"/>
        <v>#REF!</v>
      </c>
      <c r="K147" s="33" t="e">
        <f t="shared" si="119"/>
        <v>#REF!</v>
      </c>
      <c r="L147" s="33" t="e">
        <f t="shared" si="119"/>
        <v>#REF!</v>
      </c>
      <c r="M147" s="33" t="e">
        <f t="shared" si="119"/>
        <v>#REF!</v>
      </c>
      <c r="N147" s="33" t="e">
        <f t="shared" si="119"/>
        <v>#REF!</v>
      </c>
      <c r="O147" s="33" t="e">
        <f t="shared" si="119"/>
        <v>#REF!</v>
      </c>
      <c r="P147" s="33" t="e">
        <f t="shared" si="119"/>
        <v>#REF!</v>
      </c>
      <c r="Q147" s="33" t="e">
        <f t="shared" si="119"/>
        <v>#REF!</v>
      </c>
      <c r="R147" s="33" t="e">
        <f t="shared" si="119"/>
        <v>#REF!</v>
      </c>
      <c r="S147" s="33" t="e">
        <f t="shared" si="119"/>
        <v>#REF!</v>
      </c>
      <c r="T147" s="33">
        <f t="shared" si="119"/>
        <v>99453.94</v>
      </c>
      <c r="U147" s="33">
        <f t="shared" si="119"/>
        <v>0</v>
      </c>
      <c r="V147" s="33">
        <f t="shared" si="119"/>
        <v>0</v>
      </c>
      <c r="W147" s="33">
        <f t="shared" si="119"/>
        <v>99453.94</v>
      </c>
      <c r="X147" s="33"/>
      <c r="Y147" s="33"/>
      <c r="Z147" s="33"/>
      <c r="AA147" s="33"/>
      <c r="AB147" s="28">
        <f>T147/D147*100</f>
        <v>0.26721197423324217</v>
      </c>
      <c r="AC147" s="28"/>
      <c r="AD147" s="28"/>
      <c r="AE147" s="28">
        <f>W147/G147*100</f>
        <v>0.26721197423324217</v>
      </c>
      <c r="AF147" s="45"/>
    </row>
    <row r="148" spans="1:32" s="30" customFormat="1" ht="42.75" hidden="1" customHeight="1">
      <c r="A148" s="96" t="s">
        <v>357</v>
      </c>
      <c r="B148" s="89" t="s">
        <v>356</v>
      </c>
      <c r="C148" s="22"/>
      <c r="D148" s="23">
        <f>SUM(E148:G148)</f>
        <v>15825159</v>
      </c>
      <c r="E148" s="23">
        <v>0</v>
      </c>
      <c r="F148" s="23">
        <v>0</v>
      </c>
      <c r="G148" s="23">
        <v>15825159</v>
      </c>
      <c r="H148" s="23" t="e">
        <f>#REF!+#REF!+#REF!+#REF!+#REF!</f>
        <v>#REF!</v>
      </c>
      <c r="I148" s="23" t="e">
        <f>#REF!+#REF!+#REF!+#REF!+#REF!</f>
        <v>#REF!</v>
      </c>
      <c r="J148" s="23" t="e">
        <f>#REF!+#REF!+#REF!+#REF!+#REF!</f>
        <v>#REF!</v>
      </c>
      <c r="K148" s="23" t="e">
        <f>#REF!+#REF!+#REF!+#REF!+#REF!</f>
        <v>#REF!</v>
      </c>
      <c r="L148" s="23" t="e">
        <f>#REF!+#REF!+#REF!+#REF!+#REF!</f>
        <v>#REF!</v>
      </c>
      <c r="M148" s="23" t="e">
        <f>#REF!+#REF!+#REF!+#REF!+#REF!</f>
        <v>#REF!</v>
      </c>
      <c r="N148" s="23" t="e">
        <f>#REF!+#REF!+#REF!+#REF!+#REF!</f>
        <v>#REF!</v>
      </c>
      <c r="O148" s="23" t="e">
        <f>#REF!+#REF!+#REF!+#REF!+#REF!</f>
        <v>#REF!</v>
      </c>
      <c r="P148" s="23" t="e">
        <f>#REF!+#REF!+#REF!+#REF!+#REF!</f>
        <v>#REF!</v>
      </c>
      <c r="Q148" s="23" t="e">
        <f>#REF!+#REF!+#REF!+#REF!+#REF!</f>
        <v>#REF!</v>
      </c>
      <c r="R148" s="23" t="e">
        <f>#REF!+#REF!+#REF!+#REF!+#REF!</f>
        <v>#REF!</v>
      </c>
      <c r="S148" s="23" t="e">
        <f>#REF!+#REF!+#REF!+#REF!+#REF!</f>
        <v>#REF!</v>
      </c>
      <c r="T148" s="23">
        <f>SUM(U148:W148)</f>
        <v>0</v>
      </c>
      <c r="U148" s="23">
        <v>0</v>
      </c>
      <c r="V148" s="23">
        <v>0</v>
      </c>
      <c r="W148" s="23">
        <v>0</v>
      </c>
      <c r="X148" s="23"/>
      <c r="Y148" s="23"/>
      <c r="Z148" s="23"/>
      <c r="AA148" s="23"/>
      <c r="AB148" s="24"/>
      <c r="AC148" s="24"/>
      <c r="AD148" s="24"/>
      <c r="AE148" s="24"/>
      <c r="AF148" s="83"/>
    </row>
    <row r="149" spans="1:32" s="30" customFormat="1" ht="30.75" hidden="1" customHeight="1">
      <c r="A149" s="96" t="s">
        <v>424</v>
      </c>
      <c r="B149" s="89" t="s">
        <v>192</v>
      </c>
      <c r="C149" s="22"/>
      <c r="D149" s="23">
        <f>SUM(E149:G149)</f>
        <v>21393959</v>
      </c>
      <c r="E149" s="23">
        <v>0</v>
      </c>
      <c r="F149" s="23">
        <v>0</v>
      </c>
      <c r="G149" s="23">
        <v>21393959</v>
      </c>
      <c r="H149" s="23" t="e">
        <f>#REF!+#REF!+#REF!+#REF!+#REF!+#REF!+#REF!+#REF!+#REF!+#REF!+#REF!+#REF!</f>
        <v>#REF!</v>
      </c>
      <c r="I149" s="23" t="e">
        <f>#REF!+#REF!+#REF!+#REF!+#REF!+#REF!+#REF!+#REF!+#REF!+#REF!+#REF!+#REF!</f>
        <v>#REF!</v>
      </c>
      <c r="J149" s="23" t="e">
        <f>#REF!+#REF!+#REF!+#REF!+#REF!+#REF!+#REF!+#REF!+#REF!+#REF!+#REF!+#REF!</f>
        <v>#REF!</v>
      </c>
      <c r="K149" s="23" t="e">
        <f>#REF!+#REF!+#REF!+#REF!+#REF!+#REF!+#REF!+#REF!+#REF!+#REF!+#REF!+#REF!</f>
        <v>#REF!</v>
      </c>
      <c r="L149" s="23" t="e">
        <f>#REF!+#REF!+#REF!+#REF!+#REF!+#REF!+#REF!+#REF!+#REF!+#REF!+#REF!+#REF!</f>
        <v>#REF!</v>
      </c>
      <c r="M149" s="23" t="e">
        <f>#REF!+#REF!+#REF!+#REF!+#REF!+#REF!+#REF!+#REF!+#REF!+#REF!+#REF!+#REF!</f>
        <v>#REF!</v>
      </c>
      <c r="N149" s="23" t="e">
        <f>#REF!+#REF!+#REF!+#REF!+#REF!+#REF!+#REF!+#REF!+#REF!+#REF!+#REF!+#REF!</f>
        <v>#REF!</v>
      </c>
      <c r="O149" s="23" t="e">
        <f>#REF!+#REF!+#REF!+#REF!+#REF!+#REF!+#REF!+#REF!+#REF!+#REF!+#REF!+#REF!</f>
        <v>#REF!</v>
      </c>
      <c r="P149" s="23" t="e">
        <f>#REF!+#REF!+#REF!+#REF!+#REF!+#REF!+#REF!+#REF!+#REF!+#REF!+#REF!+#REF!</f>
        <v>#REF!</v>
      </c>
      <c r="Q149" s="23" t="e">
        <f>#REF!+#REF!+#REF!+#REF!+#REF!+#REF!+#REF!+#REF!+#REF!+#REF!+#REF!+#REF!</f>
        <v>#REF!</v>
      </c>
      <c r="R149" s="23" t="e">
        <f>#REF!+#REF!+#REF!+#REF!+#REF!+#REF!+#REF!+#REF!+#REF!+#REF!+#REF!+#REF!</f>
        <v>#REF!</v>
      </c>
      <c r="S149" s="23" t="e">
        <f>#REF!+#REF!+#REF!+#REF!+#REF!+#REF!+#REF!+#REF!+#REF!+#REF!+#REF!+#REF!</f>
        <v>#REF!</v>
      </c>
      <c r="T149" s="23">
        <f>SUM(U149:W149)</f>
        <v>99453.94</v>
      </c>
      <c r="U149" s="23">
        <v>0</v>
      </c>
      <c r="V149" s="23">
        <v>0</v>
      </c>
      <c r="W149" s="23">
        <v>99453.94</v>
      </c>
      <c r="X149" s="23"/>
      <c r="Y149" s="23"/>
      <c r="Z149" s="23"/>
      <c r="AA149" s="23"/>
      <c r="AB149" s="24"/>
      <c r="AC149" s="24"/>
      <c r="AD149" s="24"/>
      <c r="AE149" s="24"/>
      <c r="AF149" s="83"/>
    </row>
    <row r="150" spans="1:32" s="30" customFormat="1" ht="75" hidden="1">
      <c r="A150" s="104" t="s">
        <v>294</v>
      </c>
      <c r="B150" s="44" t="s">
        <v>295</v>
      </c>
      <c r="C150" s="22" t="s">
        <v>5</v>
      </c>
      <c r="D150" s="33" t="e">
        <f t="shared" ref="D150" si="120">SUM(E150:G150)</f>
        <v>#REF!</v>
      </c>
      <c r="E150" s="33" t="e">
        <f>#REF!+I150+M150+Q150</f>
        <v>#REF!</v>
      </c>
      <c r="F150" s="33" t="e">
        <f>#REF!+J150+N150+R150</f>
        <v>#REF!</v>
      </c>
      <c r="G150" s="33" t="e">
        <f>#REF!+K150+O150+S150</f>
        <v>#REF!</v>
      </c>
      <c r="H150" s="33">
        <f t="shared" ref="H150" si="121">I150+J150+K150</f>
        <v>29089002</v>
      </c>
      <c r="I150" s="33"/>
      <c r="J150" s="33"/>
      <c r="K150" s="33">
        <v>29089002</v>
      </c>
      <c r="L150" s="33">
        <f t="shared" si="115"/>
        <v>16255619</v>
      </c>
      <c r="M150" s="33"/>
      <c r="N150" s="33"/>
      <c r="O150" s="33">
        <v>16255619</v>
      </c>
      <c r="P150" s="33">
        <f t="shared" si="116"/>
        <v>19677853</v>
      </c>
      <c r="Q150" s="33"/>
      <c r="R150" s="33"/>
      <c r="S150" s="33">
        <v>19677853</v>
      </c>
      <c r="T150" s="33">
        <f>SUM(U150:W150)</f>
        <v>20325696.940000001</v>
      </c>
      <c r="U150" s="33">
        <v>0</v>
      </c>
      <c r="V150" s="33">
        <v>0</v>
      </c>
      <c r="W150" s="33">
        <v>20325696.940000001</v>
      </c>
      <c r="X150" s="33"/>
      <c r="Y150" s="33"/>
      <c r="Z150" s="33"/>
      <c r="AA150" s="33"/>
      <c r="AB150" s="28"/>
      <c r="AC150" s="24"/>
      <c r="AD150" s="24"/>
      <c r="AE150" s="24"/>
      <c r="AF150" s="83"/>
    </row>
    <row r="151" spans="1:32" s="30" customFormat="1" ht="79.5" hidden="1" customHeight="1">
      <c r="A151" s="32" t="s">
        <v>142</v>
      </c>
      <c r="B151" s="44" t="s">
        <v>77</v>
      </c>
      <c r="C151" s="34"/>
      <c r="D151" s="33" t="e">
        <f>SUM(D152:D153)</f>
        <v>#REF!</v>
      </c>
      <c r="E151" s="33" t="e">
        <f t="shared" ref="E151:W151" si="122">SUM(E152:E153)</f>
        <v>#REF!</v>
      </c>
      <c r="F151" s="33" t="e">
        <f t="shared" si="122"/>
        <v>#REF!</v>
      </c>
      <c r="G151" s="33" t="e">
        <f t="shared" si="122"/>
        <v>#REF!</v>
      </c>
      <c r="H151" s="33">
        <f t="shared" si="122"/>
        <v>162000</v>
      </c>
      <c r="I151" s="33">
        <f t="shared" si="122"/>
        <v>162000</v>
      </c>
      <c r="J151" s="33">
        <f t="shared" si="122"/>
        <v>0</v>
      </c>
      <c r="K151" s="33">
        <f t="shared" si="122"/>
        <v>0</v>
      </c>
      <c r="L151" s="33">
        <f t="shared" si="122"/>
        <v>320000</v>
      </c>
      <c r="M151" s="33">
        <f t="shared" si="122"/>
        <v>320000</v>
      </c>
      <c r="N151" s="33">
        <f t="shared" si="122"/>
        <v>0</v>
      </c>
      <c r="O151" s="33">
        <f t="shared" si="122"/>
        <v>0</v>
      </c>
      <c r="P151" s="33">
        <f t="shared" si="122"/>
        <v>0</v>
      </c>
      <c r="Q151" s="33">
        <f t="shared" si="122"/>
        <v>0</v>
      </c>
      <c r="R151" s="33">
        <f t="shared" si="122"/>
        <v>0</v>
      </c>
      <c r="S151" s="33">
        <f t="shared" si="122"/>
        <v>0</v>
      </c>
      <c r="T151" s="33">
        <f t="shared" si="122"/>
        <v>0</v>
      </c>
      <c r="U151" s="33">
        <f t="shared" si="122"/>
        <v>0</v>
      </c>
      <c r="V151" s="33">
        <f t="shared" si="122"/>
        <v>0</v>
      </c>
      <c r="W151" s="33">
        <f t="shared" si="122"/>
        <v>0</v>
      </c>
      <c r="X151" s="33"/>
      <c r="Y151" s="33"/>
      <c r="Z151" s="33"/>
      <c r="AA151" s="33"/>
      <c r="AB151" s="28" t="e">
        <f>T151/D151*100</f>
        <v>#REF!</v>
      </c>
      <c r="AC151" s="28" t="e">
        <f>U151/E151*100</f>
        <v>#REF!</v>
      </c>
      <c r="AD151" s="28"/>
      <c r="AE151" s="28"/>
      <c r="AF151" s="29"/>
    </row>
    <row r="152" spans="1:32" s="30" customFormat="1" ht="30.75" hidden="1" customHeight="1">
      <c r="A152" s="96" t="s">
        <v>154</v>
      </c>
      <c r="B152" s="42" t="s">
        <v>192</v>
      </c>
      <c r="C152" s="22" t="s">
        <v>5</v>
      </c>
      <c r="D152" s="23" t="e">
        <f>SUM(E152:G152)</f>
        <v>#REF!</v>
      </c>
      <c r="E152" s="23" t="e">
        <f>#REF!+I152+M152+Q152</f>
        <v>#REF!</v>
      </c>
      <c r="F152" s="23" t="e">
        <f>#REF!+J152+N152+R152</f>
        <v>#REF!</v>
      </c>
      <c r="G152" s="23" t="e">
        <f>#REF!+K152+O152+S152</f>
        <v>#REF!</v>
      </c>
      <c r="H152" s="23">
        <f t="shared" ref="H152:H153" si="123">I152+J152+K152</f>
        <v>0</v>
      </c>
      <c r="I152" s="23">
        <v>0</v>
      </c>
      <c r="J152" s="23"/>
      <c r="K152" s="23"/>
      <c r="L152" s="23">
        <f t="shared" ref="L152:L153" si="124">M152+N152+O152</f>
        <v>320000</v>
      </c>
      <c r="M152" s="23">
        <v>320000</v>
      </c>
      <c r="N152" s="23">
        <v>0</v>
      </c>
      <c r="O152" s="23">
        <v>0</v>
      </c>
      <c r="P152" s="23">
        <f t="shared" ref="P152:P153" si="125">Q152+R152+S152</f>
        <v>0</v>
      </c>
      <c r="Q152" s="23">
        <v>0</v>
      </c>
      <c r="R152" s="23">
        <v>0</v>
      </c>
      <c r="S152" s="23">
        <v>0</v>
      </c>
      <c r="T152" s="23">
        <f>U152+W152</f>
        <v>0</v>
      </c>
      <c r="U152" s="23">
        <v>0</v>
      </c>
      <c r="V152" s="23">
        <v>0</v>
      </c>
      <c r="W152" s="23">
        <v>0</v>
      </c>
      <c r="X152" s="23"/>
      <c r="Y152" s="23"/>
      <c r="Z152" s="23"/>
      <c r="AA152" s="23"/>
      <c r="AB152" s="24" t="e">
        <f>T152/D152*100</f>
        <v>#REF!</v>
      </c>
      <c r="AC152" s="24"/>
      <c r="AD152" s="24"/>
      <c r="AE152" s="24"/>
      <c r="AF152" s="83"/>
    </row>
    <row r="153" spans="1:32" s="30" customFormat="1" ht="66" hidden="1" customHeight="1">
      <c r="A153" s="96" t="s">
        <v>280</v>
      </c>
      <c r="B153" s="42" t="s">
        <v>274</v>
      </c>
      <c r="C153" s="22" t="s">
        <v>5</v>
      </c>
      <c r="D153" s="23" t="e">
        <f>SUM(E153:G153)</f>
        <v>#REF!</v>
      </c>
      <c r="E153" s="23" t="e">
        <f>#REF!+I153+M153+Q153</f>
        <v>#REF!</v>
      </c>
      <c r="F153" s="23" t="e">
        <f>#REF!+J153+N153+R153</f>
        <v>#REF!</v>
      </c>
      <c r="G153" s="23" t="e">
        <f>#REF!+K153+O153+S153</f>
        <v>#REF!</v>
      </c>
      <c r="H153" s="23">
        <f t="shared" si="123"/>
        <v>162000</v>
      </c>
      <c r="I153" s="23">
        <v>162000</v>
      </c>
      <c r="J153" s="23">
        <v>0</v>
      </c>
      <c r="K153" s="23">
        <v>0</v>
      </c>
      <c r="L153" s="23">
        <f t="shared" si="124"/>
        <v>0</v>
      </c>
      <c r="M153" s="23">
        <v>0</v>
      </c>
      <c r="N153" s="23">
        <v>0</v>
      </c>
      <c r="O153" s="23">
        <v>0</v>
      </c>
      <c r="P153" s="23">
        <f t="shared" si="125"/>
        <v>0</v>
      </c>
      <c r="Q153" s="23">
        <v>0</v>
      </c>
      <c r="R153" s="23">
        <v>0</v>
      </c>
      <c r="S153" s="23">
        <v>0</v>
      </c>
      <c r="T153" s="23">
        <f>U153+W153</f>
        <v>0</v>
      </c>
      <c r="U153" s="23">
        <v>0</v>
      </c>
      <c r="V153" s="23">
        <v>0</v>
      </c>
      <c r="W153" s="23">
        <v>0</v>
      </c>
      <c r="X153" s="23"/>
      <c r="Y153" s="23"/>
      <c r="Z153" s="23"/>
      <c r="AA153" s="23"/>
      <c r="AB153" s="24" t="e">
        <f>T153/D153*100</f>
        <v>#REF!</v>
      </c>
      <c r="AC153" s="24" t="e">
        <f>U153/E153*100</f>
        <v>#REF!</v>
      </c>
      <c r="AD153" s="28"/>
      <c r="AE153" s="28"/>
      <c r="AF153" s="83"/>
    </row>
    <row r="154" spans="1:32" s="30" customFormat="1" ht="39.75" hidden="1" customHeight="1">
      <c r="A154" s="32" t="s">
        <v>143</v>
      </c>
      <c r="B154" s="44" t="s">
        <v>78</v>
      </c>
      <c r="C154" s="34"/>
      <c r="D154" s="33" t="e">
        <f>SUM(D155:D158)</f>
        <v>#REF!</v>
      </c>
      <c r="E154" s="33" t="e">
        <f t="shared" ref="E154:W154" si="126">SUM(E155:E158)</f>
        <v>#REF!</v>
      </c>
      <c r="F154" s="33" t="e">
        <f t="shared" si="126"/>
        <v>#REF!</v>
      </c>
      <c r="G154" s="33" t="e">
        <f t="shared" si="126"/>
        <v>#REF!</v>
      </c>
      <c r="H154" s="33">
        <f t="shared" si="126"/>
        <v>13836519</v>
      </c>
      <c r="I154" s="33">
        <f t="shared" si="126"/>
        <v>10988439</v>
      </c>
      <c r="J154" s="33">
        <f t="shared" si="126"/>
        <v>0</v>
      </c>
      <c r="K154" s="33">
        <f t="shared" si="126"/>
        <v>2848080</v>
      </c>
      <c r="L154" s="33">
        <f t="shared" si="126"/>
        <v>24526648</v>
      </c>
      <c r="M154" s="33">
        <f t="shared" si="126"/>
        <v>14574975</v>
      </c>
      <c r="N154" s="33">
        <f t="shared" si="126"/>
        <v>0</v>
      </c>
      <c r="O154" s="33">
        <f t="shared" si="126"/>
        <v>9951673</v>
      </c>
      <c r="P154" s="33">
        <f t="shared" si="126"/>
        <v>1046976</v>
      </c>
      <c r="Q154" s="33">
        <f t="shared" si="126"/>
        <v>1046976</v>
      </c>
      <c r="R154" s="33">
        <f t="shared" si="126"/>
        <v>0</v>
      </c>
      <c r="S154" s="33">
        <f t="shared" si="126"/>
        <v>0</v>
      </c>
      <c r="T154" s="33">
        <f t="shared" si="126"/>
        <v>364132.02</v>
      </c>
      <c r="U154" s="33">
        <f t="shared" si="126"/>
        <v>347182.02</v>
      </c>
      <c r="V154" s="33">
        <f t="shared" si="126"/>
        <v>0</v>
      </c>
      <c r="W154" s="33">
        <f t="shared" si="126"/>
        <v>16950</v>
      </c>
      <c r="X154" s="33"/>
      <c r="Y154" s="33"/>
      <c r="Z154" s="33"/>
      <c r="AA154" s="33"/>
      <c r="AB154" s="28" t="e">
        <f>T154/D154*100</f>
        <v>#REF!</v>
      </c>
      <c r="AC154" s="28" t="e">
        <f>U154/E154*100</f>
        <v>#REF!</v>
      </c>
      <c r="AD154" s="28"/>
      <c r="AE154" s="28" t="e">
        <f>W154/G154*100</f>
        <v>#REF!</v>
      </c>
      <c r="AF154" s="29"/>
    </row>
    <row r="155" spans="1:32" s="30" customFormat="1" ht="44.25" hidden="1" customHeight="1">
      <c r="A155" s="96" t="s">
        <v>144</v>
      </c>
      <c r="B155" s="42" t="s">
        <v>72</v>
      </c>
      <c r="C155" s="22" t="s">
        <v>5</v>
      </c>
      <c r="D155" s="23" t="e">
        <f>SUM(E155:G155)</f>
        <v>#REF!</v>
      </c>
      <c r="E155" s="23" t="e">
        <f>#REF!+I155+M155+Q155</f>
        <v>#REF!</v>
      </c>
      <c r="F155" s="23" t="e">
        <f>#REF!+J155+N155+R155</f>
        <v>#REF!</v>
      </c>
      <c r="G155" s="23" t="e">
        <f>#REF!+K155+O155+S155</f>
        <v>#REF!</v>
      </c>
      <c r="H155" s="23">
        <f t="shared" ref="H155:H162" si="127">I155+J155+K155</f>
        <v>1305981</v>
      </c>
      <c r="I155" s="23">
        <v>0</v>
      </c>
      <c r="J155" s="23">
        <v>0</v>
      </c>
      <c r="K155" s="23">
        <v>1305981</v>
      </c>
      <c r="L155" s="23">
        <f t="shared" ref="L155:L162" si="128">M155+N155+O155</f>
        <v>7317977</v>
      </c>
      <c r="M155" s="23">
        <v>0</v>
      </c>
      <c r="N155" s="23">
        <v>0</v>
      </c>
      <c r="O155" s="23">
        <v>7317977</v>
      </c>
      <c r="P155" s="23">
        <f t="shared" ref="P155:P158" si="129">Q155+R155+S155</f>
        <v>0</v>
      </c>
      <c r="Q155" s="23"/>
      <c r="R155" s="23"/>
      <c r="S155" s="23"/>
      <c r="T155" s="23">
        <f>U155+W155</f>
        <v>16950</v>
      </c>
      <c r="U155" s="23">
        <v>0</v>
      </c>
      <c r="V155" s="23">
        <v>0</v>
      </c>
      <c r="W155" s="23">
        <v>16950</v>
      </c>
      <c r="X155" s="23"/>
      <c r="Y155" s="23"/>
      <c r="Z155" s="23"/>
      <c r="AA155" s="23"/>
      <c r="AB155" s="24" t="e">
        <f>T155/D155*100</f>
        <v>#REF!</v>
      </c>
      <c r="AC155" s="24"/>
      <c r="AD155" s="24"/>
      <c r="AE155" s="24" t="e">
        <f>W155/G155*100</f>
        <v>#REF!</v>
      </c>
      <c r="AF155" s="83"/>
    </row>
    <row r="156" spans="1:32" s="30" customFormat="1" ht="112.5" hidden="1">
      <c r="A156" s="96" t="s">
        <v>145</v>
      </c>
      <c r="B156" s="101" t="s">
        <v>275</v>
      </c>
      <c r="C156" s="22" t="s">
        <v>5</v>
      </c>
      <c r="D156" s="23" t="e">
        <f t="shared" ref="D156:D158" si="130">SUM(E156:G156)</f>
        <v>#REF!</v>
      </c>
      <c r="E156" s="23" t="e">
        <f>#REF!+I156+M156+Q156</f>
        <v>#REF!</v>
      </c>
      <c r="F156" s="23" t="e">
        <f>#REF!+J156+N156+R156</f>
        <v>#REF!</v>
      </c>
      <c r="G156" s="23" t="e">
        <f>#REF!+K156+O156+S156</f>
        <v>#REF!</v>
      </c>
      <c r="H156" s="23">
        <f t="shared" si="127"/>
        <v>4988439</v>
      </c>
      <c r="I156" s="23">
        <v>4988439</v>
      </c>
      <c r="J156" s="23">
        <v>0</v>
      </c>
      <c r="K156" s="23">
        <v>0</v>
      </c>
      <c r="L156" s="23">
        <f t="shared" si="128"/>
        <v>4574975</v>
      </c>
      <c r="M156" s="23">
        <v>4574975</v>
      </c>
      <c r="N156" s="23">
        <v>0</v>
      </c>
      <c r="O156" s="23">
        <v>0</v>
      </c>
      <c r="P156" s="23">
        <f t="shared" si="129"/>
        <v>179976</v>
      </c>
      <c r="Q156" s="23">
        <v>179976</v>
      </c>
      <c r="R156" s="23">
        <v>0</v>
      </c>
      <c r="S156" s="23">
        <v>0</v>
      </c>
      <c r="T156" s="23">
        <f t="shared" ref="T156:T158" si="131">U156+W156</f>
        <v>0</v>
      </c>
      <c r="U156" s="23">
        <v>0</v>
      </c>
      <c r="V156" s="23">
        <v>0</v>
      </c>
      <c r="W156" s="23">
        <v>0</v>
      </c>
      <c r="X156" s="23"/>
      <c r="Y156" s="23"/>
      <c r="Z156" s="23"/>
      <c r="AA156" s="23"/>
      <c r="AB156" s="24" t="e">
        <f>T156/D156*100</f>
        <v>#REF!</v>
      </c>
      <c r="AC156" s="24" t="e">
        <f>U156/E156*100</f>
        <v>#REF!</v>
      </c>
      <c r="AD156" s="24"/>
      <c r="AE156" s="24"/>
      <c r="AF156" s="83"/>
    </row>
    <row r="157" spans="1:32" s="30" customFormat="1" ht="93.75" hidden="1">
      <c r="A157" s="96" t="s">
        <v>359</v>
      </c>
      <c r="B157" s="101" t="s">
        <v>358</v>
      </c>
      <c r="C157" s="22" t="s">
        <v>5</v>
      </c>
      <c r="D157" s="23" t="e">
        <f t="shared" si="130"/>
        <v>#REF!</v>
      </c>
      <c r="E157" s="23" t="e">
        <f>#REF!+I157+M157+Q157</f>
        <v>#REF!</v>
      </c>
      <c r="F157" s="23" t="e">
        <f>#REF!+J157+N157+R157</f>
        <v>#REF!</v>
      </c>
      <c r="G157" s="23" t="e">
        <f>#REF!+K157+O157+S157</f>
        <v>#REF!</v>
      </c>
      <c r="H157" s="23">
        <f t="shared" si="127"/>
        <v>6000000</v>
      </c>
      <c r="I157" s="23">
        <v>6000000</v>
      </c>
      <c r="J157" s="23">
        <v>0</v>
      </c>
      <c r="K157" s="23">
        <v>0</v>
      </c>
      <c r="L157" s="23">
        <f t="shared" si="128"/>
        <v>10000000</v>
      </c>
      <c r="M157" s="23">
        <v>10000000</v>
      </c>
      <c r="N157" s="23">
        <v>0</v>
      </c>
      <c r="O157" s="23">
        <v>0</v>
      </c>
      <c r="P157" s="23">
        <f t="shared" si="129"/>
        <v>867000</v>
      </c>
      <c r="Q157" s="23">
        <v>867000</v>
      </c>
      <c r="R157" s="23">
        <v>0</v>
      </c>
      <c r="S157" s="23">
        <v>0</v>
      </c>
      <c r="T157" s="23">
        <f t="shared" si="131"/>
        <v>347182.02</v>
      </c>
      <c r="U157" s="23">
        <v>347182.02</v>
      </c>
      <c r="V157" s="23">
        <v>0</v>
      </c>
      <c r="W157" s="23">
        <v>0</v>
      </c>
      <c r="X157" s="23"/>
      <c r="Y157" s="23"/>
      <c r="Z157" s="23"/>
      <c r="AA157" s="23"/>
      <c r="AB157" s="24"/>
      <c r="AC157" s="24"/>
      <c r="AD157" s="24"/>
      <c r="AE157" s="24"/>
      <c r="AF157" s="83"/>
    </row>
    <row r="158" spans="1:32" s="30" customFormat="1" ht="64.5" hidden="1" customHeight="1">
      <c r="A158" s="96" t="s">
        <v>288</v>
      </c>
      <c r="B158" s="42" t="s">
        <v>189</v>
      </c>
      <c r="C158" s="22" t="s">
        <v>5</v>
      </c>
      <c r="D158" s="23" t="e">
        <f t="shared" si="130"/>
        <v>#REF!</v>
      </c>
      <c r="E158" s="23" t="e">
        <f>#REF!+I158+M158+Q158</f>
        <v>#REF!</v>
      </c>
      <c r="F158" s="23" t="e">
        <f>#REF!+J158+N158+R158</f>
        <v>#REF!</v>
      </c>
      <c r="G158" s="23" t="e">
        <f>#REF!+K158+O158+S158</f>
        <v>#REF!</v>
      </c>
      <c r="H158" s="23">
        <f t="shared" si="127"/>
        <v>1542099</v>
      </c>
      <c r="I158" s="23">
        <v>0</v>
      </c>
      <c r="J158" s="23">
        <v>0</v>
      </c>
      <c r="K158" s="23">
        <v>1542099</v>
      </c>
      <c r="L158" s="23">
        <f t="shared" si="128"/>
        <v>2633696</v>
      </c>
      <c r="M158" s="23">
        <v>0</v>
      </c>
      <c r="N158" s="23">
        <v>0</v>
      </c>
      <c r="O158" s="23">
        <v>2633696</v>
      </c>
      <c r="P158" s="23">
        <f t="shared" si="129"/>
        <v>0</v>
      </c>
      <c r="Q158" s="23">
        <v>0</v>
      </c>
      <c r="R158" s="23">
        <v>0</v>
      </c>
      <c r="S158" s="23">
        <v>0</v>
      </c>
      <c r="T158" s="23">
        <f t="shared" si="131"/>
        <v>0</v>
      </c>
      <c r="U158" s="23">
        <v>0</v>
      </c>
      <c r="V158" s="23">
        <v>0</v>
      </c>
      <c r="W158" s="23">
        <v>0</v>
      </c>
      <c r="X158" s="23"/>
      <c r="Y158" s="23"/>
      <c r="Z158" s="23"/>
      <c r="AA158" s="23"/>
      <c r="AB158" s="24" t="e">
        <f t="shared" ref="AB158:AB165" si="132">T158/D158*100</f>
        <v>#REF!</v>
      </c>
      <c r="AC158" s="24"/>
      <c r="AD158" s="24"/>
      <c r="AE158" s="24" t="e">
        <f t="shared" ref="AE158:AE165" si="133">W158/G158*100</f>
        <v>#REF!</v>
      </c>
      <c r="AF158" s="46"/>
    </row>
    <row r="159" spans="1:32" s="30" customFormat="1" ht="37.5" hidden="1">
      <c r="A159" s="32" t="s">
        <v>146</v>
      </c>
      <c r="B159" s="44" t="s">
        <v>79</v>
      </c>
      <c r="C159" s="34"/>
      <c r="D159" s="33" t="e">
        <f>D160+D161+D162</f>
        <v>#REF!</v>
      </c>
      <c r="E159" s="33" t="e">
        <f t="shared" ref="E159:W159" si="134">E160+E161+E162</f>
        <v>#REF!</v>
      </c>
      <c r="F159" s="33" t="e">
        <f t="shared" si="134"/>
        <v>#REF!</v>
      </c>
      <c r="G159" s="33" t="e">
        <f t="shared" si="134"/>
        <v>#REF!</v>
      </c>
      <c r="H159" s="33">
        <f t="shared" si="134"/>
        <v>14457190</v>
      </c>
      <c r="I159" s="33">
        <f t="shared" si="134"/>
        <v>677690</v>
      </c>
      <c r="J159" s="33">
        <f t="shared" si="134"/>
        <v>0</v>
      </c>
      <c r="K159" s="33">
        <f t="shared" si="134"/>
        <v>13779500</v>
      </c>
      <c r="L159" s="33">
        <f t="shared" si="134"/>
        <v>12457450</v>
      </c>
      <c r="M159" s="33">
        <f t="shared" si="134"/>
        <v>658000</v>
      </c>
      <c r="N159" s="33">
        <f t="shared" si="134"/>
        <v>0</v>
      </c>
      <c r="O159" s="33">
        <f t="shared" si="134"/>
        <v>11799450</v>
      </c>
      <c r="P159" s="33">
        <f t="shared" si="134"/>
        <v>11933725</v>
      </c>
      <c r="Q159" s="33">
        <f t="shared" si="134"/>
        <v>333200</v>
      </c>
      <c r="R159" s="33">
        <f t="shared" si="134"/>
        <v>0</v>
      </c>
      <c r="S159" s="33">
        <f t="shared" si="134"/>
        <v>11600525</v>
      </c>
      <c r="T159" s="33">
        <f t="shared" si="134"/>
        <v>7102939.370000001</v>
      </c>
      <c r="U159" s="33">
        <f t="shared" si="134"/>
        <v>150047.78</v>
      </c>
      <c r="V159" s="33">
        <f t="shared" si="134"/>
        <v>0</v>
      </c>
      <c r="W159" s="33">
        <f t="shared" si="134"/>
        <v>6952891.5900000008</v>
      </c>
      <c r="X159" s="33"/>
      <c r="Y159" s="33"/>
      <c r="Z159" s="33"/>
      <c r="AA159" s="33"/>
      <c r="AB159" s="28" t="e">
        <f t="shared" si="132"/>
        <v>#REF!</v>
      </c>
      <c r="AC159" s="28" t="e">
        <f>U159/E159*100</f>
        <v>#REF!</v>
      </c>
      <c r="AD159" s="28"/>
      <c r="AE159" s="28" t="e">
        <f t="shared" si="133"/>
        <v>#REF!</v>
      </c>
      <c r="AF159" s="29"/>
    </row>
    <row r="160" spans="1:32" s="30" customFormat="1" ht="53.25" hidden="1" customHeight="1">
      <c r="A160" s="96" t="s">
        <v>147</v>
      </c>
      <c r="B160" s="42" t="s">
        <v>62</v>
      </c>
      <c r="C160" s="22" t="s">
        <v>5</v>
      </c>
      <c r="D160" s="23" t="e">
        <f>SUM(E160:G160)</f>
        <v>#REF!</v>
      </c>
      <c r="E160" s="23" t="e">
        <f>#REF!+I160+M160+Q160</f>
        <v>#REF!</v>
      </c>
      <c r="F160" s="23" t="e">
        <f>#REF!+J160+N160+R160</f>
        <v>#REF!</v>
      </c>
      <c r="G160" s="23" t="e">
        <f>#REF!+K160+O160+S160</f>
        <v>#REF!</v>
      </c>
      <c r="H160" s="23">
        <f t="shared" si="127"/>
        <v>9849650</v>
      </c>
      <c r="I160" s="23">
        <v>0</v>
      </c>
      <c r="J160" s="23">
        <v>0</v>
      </c>
      <c r="K160" s="23">
        <v>9849650</v>
      </c>
      <c r="L160" s="23">
        <f t="shared" si="128"/>
        <v>8411750</v>
      </c>
      <c r="M160" s="23">
        <v>0</v>
      </c>
      <c r="N160" s="23">
        <v>0</v>
      </c>
      <c r="O160" s="23">
        <v>8411750</v>
      </c>
      <c r="P160" s="23">
        <f t="shared" ref="P160:P162" si="135">Q160+R160+S160</f>
        <v>10732350</v>
      </c>
      <c r="Q160" s="23">
        <v>0</v>
      </c>
      <c r="R160" s="23">
        <v>0</v>
      </c>
      <c r="S160" s="23">
        <v>10732350</v>
      </c>
      <c r="T160" s="23">
        <f>U160+W160</f>
        <v>5605231.4800000004</v>
      </c>
      <c r="U160" s="23">
        <v>0</v>
      </c>
      <c r="V160" s="23">
        <v>0</v>
      </c>
      <c r="W160" s="23">
        <v>5605231.4800000004</v>
      </c>
      <c r="X160" s="23"/>
      <c r="Y160" s="23"/>
      <c r="Z160" s="23"/>
      <c r="AA160" s="23"/>
      <c r="AB160" s="24" t="e">
        <f t="shared" si="132"/>
        <v>#REF!</v>
      </c>
      <c r="AC160" s="24"/>
      <c r="AD160" s="24"/>
      <c r="AE160" s="24" t="e">
        <f t="shared" si="133"/>
        <v>#REF!</v>
      </c>
      <c r="AF160" s="83"/>
    </row>
    <row r="161" spans="1:32" s="30" customFormat="1" ht="45" hidden="1" customHeight="1">
      <c r="A161" s="96" t="s">
        <v>148</v>
      </c>
      <c r="B161" s="42" t="s">
        <v>80</v>
      </c>
      <c r="C161" s="22" t="s">
        <v>5</v>
      </c>
      <c r="D161" s="23" t="e">
        <f>#REF!+H161+L161+P161</f>
        <v>#REF!</v>
      </c>
      <c r="E161" s="23" t="e">
        <f>#REF!+I161+M161+Q161</f>
        <v>#REF!</v>
      </c>
      <c r="F161" s="23" t="e">
        <f>#REF!+J161+N161+R161</f>
        <v>#REF!</v>
      </c>
      <c r="G161" s="23" t="e">
        <f>#REF!+K161+O161+S161</f>
        <v>#REF!</v>
      </c>
      <c r="H161" s="23">
        <f t="shared" si="127"/>
        <v>4500540</v>
      </c>
      <c r="I161" s="23">
        <v>677690</v>
      </c>
      <c r="J161" s="23">
        <v>0</v>
      </c>
      <c r="K161" s="23">
        <v>3822850</v>
      </c>
      <c r="L161" s="23">
        <f t="shared" si="128"/>
        <v>4025700</v>
      </c>
      <c r="M161" s="23">
        <v>658000</v>
      </c>
      <c r="N161" s="23">
        <v>0</v>
      </c>
      <c r="O161" s="23">
        <v>3367700</v>
      </c>
      <c r="P161" s="23">
        <f t="shared" si="135"/>
        <v>1030400</v>
      </c>
      <c r="Q161" s="23">
        <v>333200</v>
      </c>
      <c r="R161" s="23">
        <v>0</v>
      </c>
      <c r="S161" s="23">
        <v>697200</v>
      </c>
      <c r="T161" s="23">
        <f t="shared" ref="T161:T162" si="136">U161+W161</f>
        <v>1497707.8900000001</v>
      </c>
      <c r="U161" s="23">
        <v>150047.78</v>
      </c>
      <c r="V161" s="23">
        <v>0</v>
      </c>
      <c r="W161" s="23">
        <v>1347660.11</v>
      </c>
      <c r="X161" s="23"/>
      <c r="Y161" s="23"/>
      <c r="Z161" s="23"/>
      <c r="AA161" s="23"/>
      <c r="AB161" s="24" t="e">
        <f t="shared" si="132"/>
        <v>#REF!</v>
      </c>
      <c r="AC161" s="24" t="e">
        <f>U161/E161*100</f>
        <v>#REF!</v>
      </c>
      <c r="AD161" s="24"/>
      <c r="AE161" s="24" t="e">
        <f t="shared" si="133"/>
        <v>#REF!</v>
      </c>
      <c r="AF161" s="83"/>
    </row>
    <row r="162" spans="1:32" s="30" customFormat="1" ht="30" hidden="1" customHeight="1">
      <c r="A162" s="96" t="s">
        <v>149</v>
      </c>
      <c r="B162" s="42" t="s">
        <v>192</v>
      </c>
      <c r="C162" s="22" t="s">
        <v>5</v>
      </c>
      <c r="D162" s="23" t="e">
        <f>#REF!+H162+L162+P162</f>
        <v>#REF!</v>
      </c>
      <c r="E162" s="23" t="e">
        <f>#REF!+I162+M162+Q162</f>
        <v>#REF!</v>
      </c>
      <c r="F162" s="23" t="e">
        <f>#REF!+J162+N162+R162</f>
        <v>#REF!</v>
      </c>
      <c r="G162" s="23" t="e">
        <f>#REF!+K162+O162+S162</f>
        <v>#REF!</v>
      </c>
      <c r="H162" s="23">
        <f t="shared" si="127"/>
        <v>107000</v>
      </c>
      <c r="I162" s="23">
        <v>0</v>
      </c>
      <c r="J162" s="23">
        <v>0</v>
      </c>
      <c r="K162" s="23">
        <v>107000</v>
      </c>
      <c r="L162" s="23">
        <f t="shared" si="128"/>
        <v>20000</v>
      </c>
      <c r="M162" s="23">
        <v>0</v>
      </c>
      <c r="N162" s="23">
        <v>0</v>
      </c>
      <c r="O162" s="23">
        <v>20000</v>
      </c>
      <c r="P162" s="23">
        <f t="shared" si="135"/>
        <v>170975</v>
      </c>
      <c r="Q162" s="23">
        <v>0</v>
      </c>
      <c r="R162" s="23">
        <v>0</v>
      </c>
      <c r="S162" s="23">
        <v>170975</v>
      </c>
      <c r="T162" s="23">
        <f t="shared" si="136"/>
        <v>0</v>
      </c>
      <c r="U162" s="23">
        <v>0</v>
      </c>
      <c r="V162" s="23">
        <v>0</v>
      </c>
      <c r="W162" s="23">
        <v>0</v>
      </c>
      <c r="X162" s="23"/>
      <c r="Y162" s="23"/>
      <c r="Z162" s="23"/>
      <c r="AA162" s="23"/>
      <c r="AB162" s="24" t="e">
        <f t="shared" si="132"/>
        <v>#REF!</v>
      </c>
      <c r="AC162" s="24"/>
      <c r="AD162" s="24"/>
      <c r="AE162" s="24" t="e">
        <f t="shared" si="133"/>
        <v>#REF!</v>
      </c>
      <c r="AF162" s="83"/>
    </row>
    <row r="163" spans="1:32" s="30" customFormat="1" ht="56.25" hidden="1">
      <c r="A163" s="32" t="s">
        <v>150</v>
      </c>
      <c r="B163" s="44" t="s">
        <v>81</v>
      </c>
      <c r="C163" s="34"/>
      <c r="D163" s="33" t="e">
        <f>D164+D165</f>
        <v>#REF!</v>
      </c>
      <c r="E163" s="33" t="e">
        <f t="shared" ref="E163:W163" si="137">E164+E165</f>
        <v>#REF!</v>
      </c>
      <c r="F163" s="33" t="e">
        <f t="shared" si="137"/>
        <v>#REF!</v>
      </c>
      <c r="G163" s="33">
        <f t="shared" si="137"/>
        <v>115732776</v>
      </c>
      <c r="H163" s="33">
        <f t="shared" si="137"/>
        <v>30638849</v>
      </c>
      <c r="I163" s="33">
        <f t="shared" si="137"/>
        <v>0</v>
      </c>
      <c r="J163" s="33">
        <f t="shared" si="137"/>
        <v>0</v>
      </c>
      <c r="K163" s="33">
        <f t="shared" si="137"/>
        <v>30638849</v>
      </c>
      <c r="L163" s="33">
        <f t="shared" si="137"/>
        <v>25695522</v>
      </c>
      <c r="M163" s="33">
        <f t="shared" si="137"/>
        <v>0</v>
      </c>
      <c r="N163" s="33">
        <f t="shared" si="137"/>
        <v>0</v>
      </c>
      <c r="O163" s="33">
        <f t="shared" si="137"/>
        <v>25695522</v>
      </c>
      <c r="P163" s="33">
        <f t="shared" si="137"/>
        <v>27081700</v>
      </c>
      <c r="Q163" s="33">
        <f t="shared" si="137"/>
        <v>0</v>
      </c>
      <c r="R163" s="33">
        <f t="shared" si="137"/>
        <v>0</v>
      </c>
      <c r="S163" s="33">
        <f t="shared" si="137"/>
        <v>27081700</v>
      </c>
      <c r="T163" s="33">
        <f t="shared" si="137"/>
        <v>30663755.490000002</v>
      </c>
      <c r="U163" s="33">
        <f t="shared" si="137"/>
        <v>0</v>
      </c>
      <c r="V163" s="33">
        <f t="shared" si="137"/>
        <v>0</v>
      </c>
      <c r="W163" s="33">
        <f t="shared" si="137"/>
        <v>30663755.490000002</v>
      </c>
      <c r="X163" s="33"/>
      <c r="Y163" s="33"/>
      <c r="Z163" s="33"/>
      <c r="AA163" s="33"/>
      <c r="AB163" s="28" t="e">
        <f t="shared" si="132"/>
        <v>#REF!</v>
      </c>
      <c r="AC163" s="28"/>
      <c r="AD163" s="28"/>
      <c r="AE163" s="28">
        <f t="shared" si="133"/>
        <v>26.495308027520224</v>
      </c>
      <c r="AF163" s="33"/>
    </row>
    <row r="164" spans="1:32" s="30" customFormat="1" ht="56.25" hidden="1">
      <c r="A164" s="96" t="s">
        <v>151</v>
      </c>
      <c r="B164" s="42" t="s">
        <v>208</v>
      </c>
      <c r="C164" s="22" t="s">
        <v>5</v>
      </c>
      <c r="D164" s="23" t="e">
        <f>SUM(E164:G164)</f>
        <v>#REF!</v>
      </c>
      <c r="E164" s="23" t="e">
        <f>#REF!+I164+M164+Q164</f>
        <v>#REF!</v>
      </c>
      <c r="F164" s="23" t="e">
        <f>#REF!+J164+N164+R164</f>
        <v>#REF!</v>
      </c>
      <c r="G164" s="23">
        <v>52439900</v>
      </c>
      <c r="H164" s="23">
        <f t="shared" ref="H164:H165" si="138">I164+J164+K164</f>
        <v>13490949</v>
      </c>
      <c r="I164" s="23">
        <v>0</v>
      </c>
      <c r="J164" s="23">
        <v>0</v>
      </c>
      <c r="K164" s="23">
        <v>13490949</v>
      </c>
      <c r="L164" s="23">
        <f t="shared" ref="L164:L165" si="139">M164+N164+O164</f>
        <v>8973946</v>
      </c>
      <c r="M164" s="23">
        <v>0</v>
      </c>
      <c r="N164" s="23">
        <v>0</v>
      </c>
      <c r="O164" s="23">
        <v>8973946</v>
      </c>
      <c r="P164" s="23">
        <f t="shared" ref="P164:P165" si="140">Q164+R164+S164</f>
        <v>16261400</v>
      </c>
      <c r="Q164" s="23">
        <v>0</v>
      </c>
      <c r="R164" s="23">
        <v>0</v>
      </c>
      <c r="S164" s="23">
        <v>16261400</v>
      </c>
      <c r="T164" s="23">
        <f>U164+W164</f>
        <v>15046023.210000001</v>
      </c>
      <c r="U164" s="23">
        <v>0</v>
      </c>
      <c r="V164" s="23">
        <v>0</v>
      </c>
      <c r="W164" s="23">
        <v>15046023.210000001</v>
      </c>
      <c r="X164" s="23"/>
      <c r="Y164" s="23"/>
      <c r="Z164" s="23"/>
      <c r="AA164" s="23"/>
      <c r="AB164" s="24" t="e">
        <f t="shared" si="132"/>
        <v>#REF!</v>
      </c>
      <c r="AC164" s="24"/>
      <c r="AD164" s="24"/>
      <c r="AE164" s="24">
        <f t="shared" si="133"/>
        <v>28.691937265326594</v>
      </c>
      <c r="AF164" s="83"/>
    </row>
    <row r="165" spans="1:32" s="30" customFormat="1" ht="55.5" hidden="1" customHeight="1">
      <c r="A165" s="96" t="s">
        <v>289</v>
      </c>
      <c r="B165" s="42" t="s">
        <v>290</v>
      </c>
      <c r="C165" s="22" t="s">
        <v>5</v>
      </c>
      <c r="D165" s="23" t="e">
        <f>SUM(E165:G165)</f>
        <v>#REF!</v>
      </c>
      <c r="E165" s="23" t="e">
        <f>#REF!+I165+M165+Q165</f>
        <v>#REF!</v>
      </c>
      <c r="F165" s="23" t="e">
        <f>#REF!+J165+N165+R165</f>
        <v>#REF!</v>
      </c>
      <c r="G165" s="23">
        <v>63292876</v>
      </c>
      <c r="H165" s="23">
        <f t="shared" si="138"/>
        <v>17147900</v>
      </c>
      <c r="I165" s="23">
        <v>0</v>
      </c>
      <c r="J165" s="23">
        <v>0</v>
      </c>
      <c r="K165" s="23">
        <v>17147900</v>
      </c>
      <c r="L165" s="23">
        <f t="shared" si="139"/>
        <v>16721576</v>
      </c>
      <c r="M165" s="23">
        <v>0</v>
      </c>
      <c r="N165" s="23">
        <v>0</v>
      </c>
      <c r="O165" s="23">
        <v>16721576</v>
      </c>
      <c r="P165" s="23">
        <f t="shared" si="140"/>
        <v>10820300</v>
      </c>
      <c r="Q165" s="23">
        <v>0</v>
      </c>
      <c r="R165" s="23">
        <v>0</v>
      </c>
      <c r="S165" s="23">
        <v>10820300</v>
      </c>
      <c r="T165" s="23">
        <f>U165+W165</f>
        <v>15617732.279999999</v>
      </c>
      <c r="U165" s="23">
        <v>0</v>
      </c>
      <c r="V165" s="23">
        <v>0</v>
      </c>
      <c r="W165" s="23">
        <v>15617732.279999999</v>
      </c>
      <c r="X165" s="23"/>
      <c r="Y165" s="23"/>
      <c r="Z165" s="23"/>
      <c r="AA165" s="23"/>
      <c r="AB165" s="24" t="e">
        <f t="shared" si="132"/>
        <v>#REF!</v>
      </c>
      <c r="AC165" s="24"/>
      <c r="AD165" s="24"/>
      <c r="AE165" s="24">
        <f t="shared" si="133"/>
        <v>24.67533989133311</v>
      </c>
      <c r="AF165" s="83"/>
    </row>
    <row r="166" spans="1:32" s="1" customFormat="1" ht="26.25" hidden="1" customHeight="1">
      <c r="A166" s="150" t="s">
        <v>33</v>
      </c>
      <c r="B166" s="151"/>
      <c r="C166" s="151"/>
      <c r="D166" s="151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31"/>
    </row>
    <row r="167" spans="1:32" s="1" customFormat="1" ht="44.25" hidden="1" customHeight="1">
      <c r="A167" s="32" t="s">
        <v>49</v>
      </c>
      <c r="B167" s="169" t="s">
        <v>34</v>
      </c>
      <c r="C167" s="169"/>
      <c r="D167" s="36" t="e">
        <f t="shared" ref="D167:W167" si="141">D168+D173+D185</f>
        <v>#REF!</v>
      </c>
      <c r="E167" s="36" t="e">
        <f t="shared" si="141"/>
        <v>#REF!</v>
      </c>
      <c r="F167" s="36" t="e">
        <f t="shared" si="141"/>
        <v>#REF!</v>
      </c>
      <c r="G167" s="36" t="e">
        <f t="shared" si="141"/>
        <v>#REF!</v>
      </c>
      <c r="H167" s="36">
        <f t="shared" si="141"/>
        <v>39763573</v>
      </c>
      <c r="I167" s="36">
        <f t="shared" si="141"/>
        <v>11513100</v>
      </c>
      <c r="J167" s="36">
        <f t="shared" si="141"/>
        <v>0</v>
      </c>
      <c r="K167" s="36">
        <f t="shared" si="141"/>
        <v>28250473</v>
      </c>
      <c r="L167" s="36">
        <f t="shared" si="141"/>
        <v>97763978</v>
      </c>
      <c r="M167" s="36">
        <f t="shared" si="141"/>
        <v>59616900</v>
      </c>
      <c r="N167" s="36">
        <f t="shared" si="141"/>
        <v>2175600</v>
      </c>
      <c r="O167" s="36">
        <f t="shared" si="141"/>
        <v>35971478</v>
      </c>
      <c r="P167" s="36">
        <f t="shared" si="141"/>
        <v>69529489</v>
      </c>
      <c r="Q167" s="36">
        <f t="shared" si="141"/>
        <v>22189700</v>
      </c>
      <c r="R167" s="36">
        <f t="shared" si="141"/>
        <v>1189100</v>
      </c>
      <c r="S167" s="36">
        <f t="shared" si="141"/>
        <v>46150689</v>
      </c>
      <c r="T167" s="36">
        <f t="shared" si="141"/>
        <v>26203421.09</v>
      </c>
      <c r="U167" s="36">
        <f t="shared" si="141"/>
        <v>0</v>
      </c>
      <c r="V167" s="36">
        <f t="shared" si="141"/>
        <v>0</v>
      </c>
      <c r="W167" s="36">
        <f t="shared" si="141"/>
        <v>26203421.09</v>
      </c>
      <c r="X167" s="36"/>
      <c r="Y167" s="36"/>
      <c r="Z167" s="36"/>
      <c r="AA167" s="36"/>
      <c r="AB167" s="28" t="e">
        <f>T167/D167*100</f>
        <v>#REF!</v>
      </c>
      <c r="AC167" s="28" t="e">
        <f>U167/E167*100</f>
        <v>#REF!</v>
      </c>
      <c r="AD167" s="28" t="e">
        <f>V167/F167*100</f>
        <v>#REF!</v>
      </c>
      <c r="AE167" s="28" t="e">
        <f>W167/G167*100</f>
        <v>#REF!</v>
      </c>
      <c r="AF167" s="83"/>
    </row>
    <row r="168" spans="1:32" s="1" customFormat="1" ht="51.75" hidden="1" customHeight="1">
      <c r="A168" s="32" t="s">
        <v>22</v>
      </c>
      <c r="B168" s="100" t="s">
        <v>82</v>
      </c>
      <c r="C168" s="100"/>
      <c r="D168" s="36" t="e">
        <f t="shared" ref="D168:W168" si="142">SUM(D169:D172)</f>
        <v>#REF!</v>
      </c>
      <c r="E168" s="36" t="e">
        <f t="shared" si="142"/>
        <v>#REF!</v>
      </c>
      <c r="F168" s="36" t="e">
        <f t="shared" si="142"/>
        <v>#REF!</v>
      </c>
      <c r="G168" s="36" t="e">
        <f t="shared" si="142"/>
        <v>#REF!</v>
      </c>
      <c r="H168" s="36">
        <f t="shared" si="142"/>
        <v>26013701</v>
      </c>
      <c r="I168" s="36">
        <f t="shared" si="142"/>
        <v>0</v>
      </c>
      <c r="J168" s="36">
        <f t="shared" si="142"/>
        <v>0</v>
      </c>
      <c r="K168" s="36">
        <f t="shared" si="142"/>
        <v>26013701</v>
      </c>
      <c r="L168" s="36">
        <f t="shared" si="142"/>
        <v>26376488</v>
      </c>
      <c r="M168" s="36">
        <f t="shared" si="142"/>
        <v>0</v>
      </c>
      <c r="N168" s="36">
        <f t="shared" si="142"/>
        <v>0</v>
      </c>
      <c r="O168" s="36">
        <f t="shared" si="142"/>
        <v>26376488</v>
      </c>
      <c r="P168" s="36">
        <f t="shared" si="142"/>
        <v>44976047</v>
      </c>
      <c r="Q168" s="36">
        <f t="shared" si="142"/>
        <v>9344600</v>
      </c>
      <c r="R168" s="36">
        <f t="shared" si="142"/>
        <v>0</v>
      </c>
      <c r="S168" s="36">
        <f t="shared" si="142"/>
        <v>35631447</v>
      </c>
      <c r="T168" s="36">
        <f t="shared" si="142"/>
        <v>26203421.09</v>
      </c>
      <c r="U168" s="36">
        <f t="shared" si="142"/>
        <v>0</v>
      </c>
      <c r="V168" s="36">
        <f t="shared" si="142"/>
        <v>0</v>
      </c>
      <c r="W168" s="36">
        <f t="shared" si="142"/>
        <v>26203421.09</v>
      </c>
      <c r="X168" s="36"/>
      <c r="Y168" s="36"/>
      <c r="Z168" s="36"/>
      <c r="AA168" s="36"/>
      <c r="AB168" s="28" t="e">
        <f t="shared" ref="AB168:AB174" si="143">T168/D168*100</f>
        <v>#REF!</v>
      </c>
      <c r="AC168" s="28"/>
      <c r="AD168" s="28"/>
      <c r="AE168" s="28" t="e">
        <f t="shared" ref="AE168:AE174" si="144">W168/G168*100</f>
        <v>#REF!</v>
      </c>
      <c r="AF168" s="83"/>
    </row>
    <row r="169" spans="1:32" s="1" customFormat="1" ht="112.5" hidden="1">
      <c r="A169" s="96" t="s">
        <v>67</v>
      </c>
      <c r="B169" s="101" t="s">
        <v>209</v>
      </c>
      <c r="C169" s="37" t="s">
        <v>284</v>
      </c>
      <c r="D169" s="23" t="e">
        <f>SUM(E169:G169)</f>
        <v>#REF!</v>
      </c>
      <c r="E169" s="23">
        <v>9344600</v>
      </c>
      <c r="F169" s="23" t="e">
        <f>#REF!+J169+N169+R169</f>
        <v>#REF!</v>
      </c>
      <c r="G169" s="23">
        <v>9462790</v>
      </c>
      <c r="H169" s="23">
        <f>I169+J169+K169</f>
        <v>432938</v>
      </c>
      <c r="I169" s="23">
        <v>0</v>
      </c>
      <c r="J169" s="23">
        <v>0</v>
      </c>
      <c r="K169" s="23">
        <v>432938</v>
      </c>
      <c r="L169" s="23">
        <f>M169+N169+O169</f>
        <v>2832938</v>
      </c>
      <c r="M169" s="23">
        <v>0</v>
      </c>
      <c r="N169" s="23">
        <v>0</v>
      </c>
      <c r="O169" s="23">
        <v>2832938</v>
      </c>
      <c r="P169" s="23">
        <f>Q169+R169+S169</f>
        <v>11882541</v>
      </c>
      <c r="Q169" s="23">
        <v>9344600</v>
      </c>
      <c r="R169" s="23">
        <v>0</v>
      </c>
      <c r="S169" s="23">
        <f>1382941+1155000</f>
        <v>2537941</v>
      </c>
      <c r="T169" s="86">
        <f>SUM(U169:W169)</f>
        <v>336020.32</v>
      </c>
      <c r="U169" s="86">
        <v>0</v>
      </c>
      <c r="V169" s="86">
        <v>0</v>
      </c>
      <c r="W169" s="86">
        <v>336020.32</v>
      </c>
      <c r="X169" s="86"/>
      <c r="Y169" s="86"/>
      <c r="Z169" s="86"/>
      <c r="AA169" s="86"/>
      <c r="AB169" s="24" t="e">
        <f t="shared" si="143"/>
        <v>#REF!</v>
      </c>
      <c r="AC169" s="28"/>
      <c r="AD169" s="28"/>
      <c r="AE169" s="24">
        <f t="shared" si="144"/>
        <v>3.5509645675324086</v>
      </c>
      <c r="AF169" s="47" t="s">
        <v>386</v>
      </c>
    </row>
    <row r="170" spans="1:32" s="1" customFormat="1" ht="45" hidden="1" customHeight="1">
      <c r="A170" s="96" t="s">
        <v>306</v>
      </c>
      <c r="B170" s="47" t="s">
        <v>62</v>
      </c>
      <c r="C170" s="37" t="s">
        <v>284</v>
      </c>
      <c r="D170" s="23" t="e">
        <f t="shared" ref="D170:D171" si="145">SUM(E170:G170)</f>
        <v>#REF!</v>
      </c>
      <c r="E170" s="23" t="e">
        <f>#REF!+I170+M170+Q170</f>
        <v>#REF!</v>
      </c>
      <c r="F170" s="23" t="e">
        <f>#REF!+J170+N170+R170</f>
        <v>#REF!</v>
      </c>
      <c r="G170" s="23">
        <v>40307629</v>
      </c>
      <c r="H170" s="23">
        <f t="shared" ref="H170:H172" si="146">I170+J170+K170</f>
        <v>10476913</v>
      </c>
      <c r="I170" s="23">
        <v>0</v>
      </c>
      <c r="J170" s="23">
        <v>0</v>
      </c>
      <c r="K170" s="23">
        <v>10476913</v>
      </c>
      <c r="L170" s="23">
        <f t="shared" ref="L170:L172" si="147">M170+N170+O170</f>
        <v>10876800</v>
      </c>
      <c r="M170" s="23">
        <v>0</v>
      </c>
      <c r="N170" s="23">
        <v>0</v>
      </c>
      <c r="O170" s="23">
        <v>10876800</v>
      </c>
      <c r="P170" s="23">
        <f t="shared" ref="P170:P172" si="148">Q170+R170+S170</f>
        <v>11073606</v>
      </c>
      <c r="Q170" s="23">
        <v>0</v>
      </c>
      <c r="R170" s="23">
        <v>0</v>
      </c>
      <c r="S170" s="23">
        <v>11073606</v>
      </c>
      <c r="T170" s="86">
        <f t="shared" ref="T170:T172" si="149">SUM(U170:W170)</f>
        <v>6240355.54</v>
      </c>
      <c r="U170" s="23">
        <v>0</v>
      </c>
      <c r="V170" s="23">
        <v>0</v>
      </c>
      <c r="W170" s="86">
        <v>6240355.54</v>
      </c>
      <c r="X170" s="86"/>
      <c r="Y170" s="86"/>
      <c r="Z170" s="86"/>
      <c r="AA170" s="86"/>
      <c r="AB170" s="24" t="e">
        <f t="shared" si="143"/>
        <v>#REF!</v>
      </c>
      <c r="AC170" s="28"/>
      <c r="AD170" s="28"/>
      <c r="AE170" s="24">
        <f t="shared" si="144"/>
        <v>15.48182241133558</v>
      </c>
      <c r="AF170" s="83"/>
    </row>
    <row r="171" spans="1:32" s="1" customFormat="1" ht="40.5" hidden="1" customHeight="1">
      <c r="A171" s="96" t="s">
        <v>163</v>
      </c>
      <c r="B171" s="47" t="s">
        <v>74</v>
      </c>
      <c r="C171" s="37" t="s">
        <v>284</v>
      </c>
      <c r="D171" s="23" t="e">
        <f t="shared" si="145"/>
        <v>#REF!</v>
      </c>
      <c r="E171" s="23" t="e">
        <f>#REF!+I171+M171+Q171</f>
        <v>#REF!</v>
      </c>
      <c r="F171" s="23" t="e">
        <f>#REF!+J171+N171+R171</f>
        <v>#REF!</v>
      </c>
      <c r="G171" s="23">
        <v>72092700</v>
      </c>
      <c r="H171" s="23">
        <f t="shared" si="146"/>
        <v>14678050</v>
      </c>
      <c r="I171" s="23">
        <v>0</v>
      </c>
      <c r="J171" s="23">
        <v>0</v>
      </c>
      <c r="K171" s="23">
        <v>14678050</v>
      </c>
      <c r="L171" s="23">
        <f t="shared" si="147"/>
        <v>12240950</v>
      </c>
      <c r="M171" s="23">
        <v>0</v>
      </c>
      <c r="N171" s="23">
        <v>0</v>
      </c>
      <c r="O171" s="23">
        <v>12240950</v>
      </c>
      <c r="P171" s="23">
        <f t="shared" si="148"/>
        <v>21594100</v>
      </c>
      <c r="Q171" s="23">
        <v>0</v>
      </c>
      <c r="R171" s="23">
        <v>0</v>
      </c>
      <c r="S171" s="23">
        <v>21594100</v>
      </c>
      <c r="T171" s="86">
        <f t="shared" si="149"/>
        <v>19337696.77</v>
      </c>
      <c r="U171" s="23">
        <v>0</v>
      </c>
      <c r="V171" s="23">
        <v>0</v>
      </c>
      <c r="W171" s="86">
        <v>19337696.77</v>
      </c>
      <c r="X171" s="86"/>
      <c r="Y171" s="86"/>
      <c r="Z171" s="86"/>
      <c r="AA171" s="86"/>
      <c r="AB171" s="24" t="e">
        <f t="shared" si="143"/>
        <v>#REF!</v>
      </c>
      <c r="AC171" s="28"/>
      <c r="AD171" s="28"/>
      <c r="AE171" s="24">
        <f t="shared" si="144"/>
        <v>26.823377082561755</v>
      </c>
      <c r="AF171" s="83"/>
    </row>
    <row r="172" spans="1:32" s="1" customFormat="1" ht="39.75" hidden="1" customHeight="1">
      <c r="A172" s="96" t="s">
        <v>117</v>
      </c>
      <c r="B172" s="47" t="s">
        <v>215</v>
      </c>
      <c r="C172" s="37" t="s">
        <v>284</v>
      </c>
      <c r="D172" s="23" t="e">
        <f>SUM(E172:G172)</f>
        <v>#REF!</v>
      </c>
      <c r="E172" s="23" t="e">
        <f>#REF!+I172+M172+Q172</f>
        <v>#REF!</v>
      </c>
      <c r="F172" s="23" t="e">
        <f>#REF!+J172+N172+R172</f>
        <v>#REF!</v>
      </c>
      <c r="G172" s="23" t="e">
        <f>#REF!+K172+O172+S172</f>
        <v>#REF!</v>
      </c>
      <c r="H172" s="23">
        <f t="shared" si="146"/>
        <v>425800</v>
      </c>
      <c r="I172" s="23">
        <v>0</v>
      </c>
      <c r="J172" s="23">
        <v>0</v>
      </c>
      <c r="K172" s="23">
        <v>425800</v>
      </c>
      <c r="L172" s="23">
        <f t="shared" si="147"/>
        <v>425800</v>
      </c>
      <c r="M172" s="23">
        <v>0</v>
      </c>
      <c r="N172" s="23">
        <v>0</v>
      </c>
      <c r="O172" s="23">
        <v>425800</v>
      </c>
      <c r="P172" s="23">
        <f t="shared" si="148"/>
        <v>425800</v>
      </c>
      <c r="Q172" s="23">
        <v>0</v>
      </c>
      <c r="R172" s="23">
        <v>0</v>
      </c>
      <c r="S172" s="23">
        <v>425800</v>
      </c>
      <c r="T172" s="86">
        <f t="shared" si="149"/>
        <v>289348.46000000002</v>
      </c>
      <c r="U172" s="23">
        <v>0</v>
      </c>
      <c r="V172" s="23">
        <v>0</v>
      </c>
      <c r="W172" s="86">
        <v>289348.46000000002</v>
      </c>
      <c r="X172" s="86"/>
      <c r="Y172" s="86"/>
      <c r="Z172" s="86"/>
      <c r="AA172" s="86"/>
      <c r="AB172" s="24" t="e">
        <f t="shared" si="143"/>
        <v>#REF!</v>
      </c>
      <c r="AC172" s="28"/>
      <c r="AD172" s="28"/>
      <c r="AE172" s="24" t="e">
        <f t="shared" si="144"/>
        <v>#REF!</v>
      </c>
      <c r="AF172" s="83"/>
    </row>
    <row r="173" spans="1:32" s="30" customFormat="1" ht="56.25" hidden="1">
      <c r="A173" s="32" t="s">
        <v>23</v>
      </c>
      <c r="B173" s="48" t="s">
        <v>83</v>
      </c>
      <c r="C173" s="38"/>
      <c r="D173" s="36" t="e">
        <f t="shared" ref="D173:W173" si="150">D174+D180</f>
        <v>#REF!</v>
      </c>
      <c r="E173" s="36" t="e">
        <f t="shared" si="150"/>
        <v>#REF!</v>
      </c>
      <c r="F173" s="36" t="e">
        <f t="shared" si="150"/>
        <v>#REF!</v>
      </c>
      <c r="G173" s="36" t="e">
        <f t="shared" si="150"/>
        <v>#REF!</v>
      </c>
      <c r="H173" s="36">
        <f t="shared" si="150"/>
        <v>13749872</v>
      </c>
      <c r="I173" s="36">
        <f t="shared" si="150"/>
        <v>11513100</v>
      </c>
      <c r="J173" s="36">
        <f t="shared" si="150"/>
        <v>0</v>
      </c>
      <c r="K173" s="36">
        <f t="shared" si="150"/>
        <v>2236772</v>
      </c>
      <c r="L173" s="36">
        <f t="shared" si="150"/>
        <v>67368267</v>
      </c>
      <c r="M173" s="36">
        <f t="shared" si="150"/>
        <v>58383800</v>
      </c>
      <c r="N173" s="36">
        <f t="shared" si="150"/>
        <v>0</v>
      </c>
      <c r="O173" s="36">
        <f t="shared" si="150"/>
        <v>8984467</v>
      </c>
      <c r="P173" s="36">
        <f t="shared" si="150"/>
        <v>23364342</v>
      </c>
      <c r="Q173" s="36">
        <f t="shared" si="150"/>
        <v>12845100</v>
      </c>
      <c r="R173" s="36">
        <f t="shared" si="150"/>
        <v>0</v>
      </c>
      <c r="S173" s="36">
        <f t="shared" si="150"/>
        <v>10519242</v>
      </c>
      <c r="T173" s="36">
        <f t="shared" si="150"/>
        <v>0</v>
      </c>
      <c r="U173" s="36">
        <f t="shared" si="150"/>
        <v>0</v>
      </c>
      <c r="V173" s="36">
        <f t="shared" si="150"/>
        <v>0</v>
      </c>
      <c r="W173" s="36">
        <f t="shared" si="150"/>
        <v>0</v>
      </c>
      <c r="X173" s="36"/>
      <c r="Y173" s="36"/>
      <c r="Z173" s="36"/>
      <c r="AA173" s="36"/>
      <c r="AB173" s="28" t="e">
        <f t="shared" si="143"/>
        <v>#REF!</v>
      </c>
      <c r="AC173" s="28" t="e">
        <f>U173/E173*100</f>
        <v>#REF!</v>
      </c>
      <c r="AD173" s="28"/>
      <c r="AE173" s="28" t="e">
        <f t="shared" si="144"/>
        <v>#REF!</v>
      </c>
      <c r="AF173" s="83"/>
    </row>
    <row r="174" spans="1:32" s="1" customFormat="1" ht="108" hidden="1" customHeight="1">
      <c r="A174" s="96" t="s">
        <v>68</v>
      </c>
      <c r="B174" s="47" t="s">
        <v>384</v>
      </c>
      <c r="C174" s="37"/>
      <c r="D174" s="43" t="e">
        <f>D175+D176+D177+D178+D179</f>
        <v>#REF!</v>
      </c>
      <c r="E174" s="43" t="e">
        <f t="shared" ref="E174:W174" si="151">E175+E176+E177+E178+E179</f>
        <v>#REF!</v>
      </c>
      <c r="F174" s="43" t="e">
        <f t="shared" si="151"/>
        <v>#REF!</v>
      </c>
      <c r="G174" s="43" t="e">
        <f t="shared" si="151"/>
        <v>#REF!</v>
      </c>
      <c r="H174" s="43">
        <f t="shared" si="151"/>
        <v>0</v>
      </c>
      <c r="I174" s="43">
        <f t="shared" si="151"/>
        <v>0</v>
      </c>
      <c r="J174" s="43">
        <f t="shared" si="151"/>
        <v>0</v>
      </c>
      <c r="K174" s="43">
        <f t="shared" si="151"/>
        <v>0</v>
      </c>
      <c r="L174" s="43">
        <f t="shared" si="151"/>
        <v>11241900</v>
      </c>
      <c r="M174" s="43">
        <f t="shared" si="151"/>
        <v>8431400</v>
      </c>
      <c r="N174" s="43">
        <f t="shared" si="151"/>
        <v>0</v>
      </c>
      <c r="O174" s="43">
        <f t="shared" si="151"/>
        <v>2810500</v>
      </c>
      <c r="P174" s="43">
        <f t="shared" si="151"/>
        <v>7648730</v>
      </c>
      <c r="Q174" s="43">
        <f t="shared" si="151"/>
        <v>0</v>
      </c>
      <c r="R174" s="43">
        <f t="shared" si="151"/>
        <v>0</v>
      </c>
      <c r="S174" s="43">
        <f t="shared" si="151"/>
        <v>7648730</v>
      </c>
      <c r="T174" s="43">
        <f t="shared" si="151"/>
        <v>0</v>
      </c>
      <c r="U174" s="43">
        <f t="shared" si="151"/>
        <v>0</v>
      </c>
      <c r="V174" s="43">
        <f t="shared" si="151"/>
        <v>0</v>
      </c>
      <c r="W174" s="43">
        <f t="shared" si="151"/>
        <v>0</v>
      </c>
      <c r="X174" s="43"/>
      <c r="Y174" s="43"/>
      <c r="Z174" s="43"/>
      <c r="AA174" s="43"/>
      <c r="AB174" s="24" t="e">
        <f t="shared" si="143"/>
        <v>#REF!</v>
      </c>
      <c r="AC174" s="24" t="e">
        <f>U174/E174*100</f>
        <v>#REF!</v>
      </c>
      <c r="AD174" s="24"/>
      <c r="AE174" s="24" t="e">
        <f t="shared" si="144"/>
        <v>#REF!</v>
      </c>
      <c r="AF174" s="83"/>
    </row>
    <row r="175" spans="1:32" s="1" customFormat="1" ht="78" hidden="1" customHeight="1">
      <c r="A175" s="159"/>
      <c r="B175" s="47" t="s">
        <v>351</v>
      </c>
      <c r="C175" s="37" t="s">
        <v>284</v>
      </c>
      <c r="D175" s="43" t="e">
        <f>E175+F175+G175</f>
        <v>#REF!</v>
      </c>
      <c r="E175" s="23" t="e">
        <f>#REF!+I175+M175+Q175</f>
        <v>#REF!</v>
      </c>
      <c r="F175" s="23" t="e">
        <f>#REF!+J175+N175+R175</f>
        <v>#REF!</v>
      </c>
      <c r="G175" s="23" t="e">
        <f>#REF!+K175+O175+S175</f>
        <v>#REF!</v>
      </c>
      <c r="H175" s="43">
        <f>I175+J175+K175</f>
        <v>0</v>
      </c>
      <c r="I175" s="43">
        <v>0</v>
      </c>
      <c r="J175" s="43">
        <v>0</v>
      </c>
      <c r="K175" s="43">
        <v>0</v>
      </c>
      <c r="L175" s="43">
        <f>M175+N175+O175</f>
        <v>0</v>
      </c>
      <c r="M175" s="43">
        <v>0</v>
      </c>
      <c r="N175" s="43">
        <v>0</v>
      </c>
      <c r="O175" s="43">
        <v>0</v>
      </c>
      <c r="P175" s="43">
        <f>Q175+R175+S175</f>
        <v>2915194</v>
      </c>
      <c r="Q175" s="43">
        <v>0</v>
      </c>
      <c r="R175" s="43">
        <v>0</v>
      </c>
      <c r="S175" s="43">
        <v>2915194</v>
      </c>
      <c r="T175" s="43">
        <f>U175+V175+W175</f>
        <v>0</v>
      </c>
      <c r="U175" s="43">
        <v>0</v>
      </c>
      <c r="V175" s="43">
        <v>0</v>
      </c>
      <c r="W175" s="43">
        <v>0</v>
      </c>
      <c r="X175" s="43"/>
      <c r="Y175" s="43"/>
      <c r="Z175" s="43"/>
      <c r="AA175" s="43"/>
      <c r="AB175" s="24"/>
      <c r="AC175" s="24"/>
      <c r="AD175" s="24"/>
      <c r="AE175" s="24"/>
      <c r="AF175" s="83"/>
    </row>
    <row r="176" spans="1:32" s="1" customFormat="1" ht="78" hidden="1" customHeight="1">
      <c r="A176" s="180"/>
      <c r="B176" s="47" t="s">
        <v>352</v>
      </c>
      <c r="C176" s="37" t="s">
        <v>284</v>
      </c>
      <c r="D176" s="43" t="e">
        <f>E176+F176+G176</f>
        <v>#REF!</v>
      </c>
      <c r="E176" s="23" t="e">
        <f>#REF!+I176+M176+Q176</f>
        <v>#REF!</v>
      </c>
      <c r="F176" s="23" t="e">
        <f>#REF!+J176+N176+R176</f>
        <v>#REF!</v>
      </c>
      <c r="G176" s="23" t="e">
        <f>#REF!+K176+O176+S176</f>
        <v>#REF!</v>
      </c>
      <c r="H176" s="43">
        <f>I176+J176+K176</f>
        <v>0</v>
      </c>
      <c r="I176" s="43">
        <v>0</v>
      </c>
      <c r="J176" s="43">
        <v>0</v>
      </c>
      <c r="K176" s="43">
        <v>0</v>
      </c>
      <c r="L176" s="43">
        <f>M176+N176+O176</f>
        <v>0</v>
      </c>
      <c r="M176" s="43">
        <v>0</v>
      </c>
      <c r="N176" s="43">
        <v>0</v>
      </c>
      <c r="O176" s="43">
        <v>0</v>
      </c>
      <c r="P176" s="43">
        <f>Q176+R176+S176</f>
        <v>4733536</v>
      </c>
      <c r="Q176" s="43">
        <v>0</v>
      </c>
      <c r="R176" s="43">
        <v>0</v>
      </c>
      <c r="S176" s="43">
        <v>4733536</v>
      </c>
      <c r="T176" s="43">
        <f>U176+V176+W176</f>
        <v>0</v>
      </c>
      <c r="U176" s="43">
        <v>0</v>
      </c>
      <c r="V176" s="43">
        <v>0</v>
      </c>
      <c r="W176" s="43">
        <v>0</v>
      </c>
      <c r="X176" s="43"/>
      <c r="Y176" s="43"/>
      <c r="Z176" s="43"/>
      <c r="AA176" s="43"/>
      <c r="AB176" s="24"/>
      <c r="AC176" s="24"/>
      <c r="AD176" s="24"/>
      <c r="AE176" s="24"/>
      <c r="AF176" s="83"/>
    </row>
    <row r="177" spans="1:32" s="1" customFormat="1" ht="102.75" hidden="1" customHeight="1">
      <c r="A177" s="180"/>
      <c r="B177" s="47" t="s">
        <v>265</v>
      </c>
      <c r="C177" s="37" t="s">
        <v>284</v>
      </c>
      <c r="D177" s="43" t="e">
        <f>E177+F177+G177</f>
        <v>#REF!</v>
      </c>
      <c r="E177" s="23" t="e">
        <f>#REF!+I177+M177+Q177</f>
        <v>#REF!</v>
      </c>
      <c r="F177" s="23" t="e">
        <f>#REF!+J177+N177+R177</f>
        <v>#REF!</v>
      </c>
      <c r="G177" s="23" t="e">
        <f>#REF!+K177+O177+S177</f>
        <v>#REF!</v>
      </c>
      <c r="H177" s="23"/>
      <c r="I177" s="23">
        <v>0</v>
      </c>
      <c r="J177" s="23">
        <v>0</v>
      </c>
      <c r="K177" s="23">
        <v>0</v>
      </c>
      <c r="L177" s="43">
        <f>M177+N177+O177</f>
        <v>0</v>
      </c>
      <c r="M177" s="23">
        <v>0</v>
      </c>
      <c r="N177" s="23">
        <v>0</v>
      </c>
      <c r="O177" s="23">
        <v>0</v>
      </c>
      <c r="P177" s="43">
        <f>Q177+R177+S177</f>
        <v>0</v>
      </c>
      <c r="Q177" s="23">
        <v>0</v>
      </c>
      <c r="R177" s="23">
        <v>0</v>
      </c>
      <c r="S177" s="23">
        <v>0</v>
      </c>
      <c r="T177" s="43">
        <f t="shared" ref="T177:T184" si="152">SUM(U177:W177)</f>
        <v>0</v>
      </c>
      <c r="U177" s="23">
        <v>0</v>
      </c>
      <c r="V177" s="23">
        <v>0</v>
      </c>
      <c r="W177" s="23">
        <v>0</v>
      </c>
      <c r="X177" s="23"/>
      <c r="Y177" s="23"/>
      <c r="Z177" s="23"/>
      <c r="AA177" s="23"/>
      <c r="AB177" s="24" t="e">
        <f>T177/D177*100</f>
        <v>#REF!</v>
      </c>
      <c r="AC177" s="24" t="e">
        <f>U177/E177*100</f>
        <v>#REF!</v>
      </c>
      <c r="AD177" s="24"/>
      <c r="AE177" s="24" t="e">
        <f t="shared" ref="AE177:AE183" si="153">W177/G177*100</f>
        <v>#REF!</v>
      </c>
      <c r="AF177" s="83"/>
    </row>
    <row r="178" spans="1:32" s="1" customFormat="1" ht="43.5" hidden="1" customHeight="1">
      <c r="A178" s="180"/>
      <c r="B178" s="47" t="s">
        <v>263</v>
      </c>
      <c r="C178" s="37" t="s">
        <v>284</v>
      </c>
      <c r="D178" s="23" t="e">
        <f t="shared" ref="D178:D179" si="154">SUM(E178:G178)</f>
        <v>#REF!</v>
      </c>
      <c r="E178" s="23" t="e">
        <f>#REF!+I178+M178+Q178</f>
        <v>#REF!</v>
      </c>
      <c r="F178" s="23" t="e">
        <f>#REF!+J178+N178+R178</f>
        <v>#REF!</v>
      </c>
      <c r="G178" s="23" t="e">
        <f>#REF!+K178+O178+S178</f>
        <v>#REF!</v>
      </c>
      <c r="H178" s="43">
        <f>I178+J178+K178</f>
        <v>0</v>
      </c>
      <c r="I178" s="23">
        <v>0</v>
      </c>
      <c r="J178" s="23">
        <v>0</v>
      </c>
      <c r="K178" s="23">
        <v>0</v>
      </c>
      <c r="L178" s="43">
        <f>M178+N178+O178</f>
        <v>11241900</v>
      </c>
      <c r="M178" s="23">
        <v>8431400</v>
      </c>
      <c r="N178" s="23">
        <v>0</v>
      </c>
      <c r="O178" s="23">
        <v>2810500</v>
      </c>
      <c r="P178" s="43">
        <f>Q178+R178+S178</f>
        <v>0</v>
      </c>
      <c r="Q178" s="23">
        <v>0</v>
      </c>
      <c r="R178" s="23">
        <v>0</v>
      </c>
      <c r="S178" s="23">
        <v>0</v>
      </c>
      <c r="T178" s="43">
        <f t="shared" si="152"/>
        <v>0</v>
      </c>
      <c r="U178" s="23">
        <v>0</v>
      </c>
      <c r="V178" s="23">
        <v>0</v>
      </c>
      <c r="W178" s="23">
        <v>0</v>
      </c>
      <c r="X178" s="23"/>
      <c r="Y178" s="23"/>
      <c r="Z178" s="23"/>
      <c r="AA178" s="23"/>
      <c r="AB178" s="24" t="e">
        <f>T178/D178*100</f>
        <v>#REF!</v>
      </c>
      <c r="AC178" s="24" t="e">
        <f>U178/E178*100</f>
        <v>#REF!</v>
      </c>
      <c r="AD178" s="24"/>
      <c r="AE178" s="24" t="e">
        <f t="shared" si="153"/>
        <v>#REF!</v>
      </c>
      <c r="AF178" s="83"/>
    </row>
    <row r="179" spans="1:32" s="1" customFormat="1" ht="47.25" hidden="1" customHeight="1">
      <c r="A179" s="181"/>
      <c r="B179" s="47" t="s">
        <v>277</v>
      </c>
      <c r="C179" s="37" t="s">
        <v>284</v>
      </c>
      <c r="D179" s="23" t="e">
        <f t="shared" si="154"/>
        <v>#REF!</v>
      </c>
      <c r="E179" s="23" t="e">
        <f>#REF!+I179+M179+Q179</f>
        <v>#REF!</v>
      </c>
      <c r="F179" s="23" t="e">
        <f>#REF!+J179+N179+R179</f>
        <v>#REF!</v>
      </c>
      <c r="G179" s="23" t="e">
        <f>#REF!+K179+O179+S179</f>
        <v>#REF!</v>
      </c>
      <c r="H179" s="43">
        <f>I179+J179+K179</f>
        <v>0</v>
      </c>
      <c r="I179" s="23">
        <v>0</v>
      </c>
      <c r="J179" s="23">
        <v>0</v>
      </c>
      <c r="K179" s="23">
        <v>0</v>
      </c>
      <c r="L179" s="43">
        <f>M179+N179+O179</f>
        <v>0</v>
      </c>
      <c r="M179" s="23">
        <v>0</v>
      </c>
      <c r="N179" s="23">
        <v>0</v>
      </c>
      <c r="O179" s="23">
        <v>0</v>
      </c>
      <c r="P179" s="43">
        <f>Q179+R179+S179</f>
        <v>0</v>
      </c>
      <c r="Q179" s="23">
        <v>0</v>
      </c>
      <c r="R179" s="23">
        <v>0</v>
      </c>
      <c r="S179" s="23">
        <v>0</v>
      </c>
      <c r="T179" s="43">
        <f t="shared" si="152"/>
        <v>0</v>
      </c>
      <c r="U179" s="23">
        <v>0</v>
      </c>
      <c r="V179" s="23">
        <v>0</v>
      </c>
      <c r="W179" s="23">
        <v>0</v>
      </c>
      <c r="X179" s="23"/>
      <c r="Y179" s="23"/>
      <c r="Z179" s="23"/>
      <c r="AA179" s="23"/>
      <c r="AB179" s="24" t="e">
        <f t="shared" ref="AB179:AC186" si="155">T179/D179*100</f>
        <v>#REF!</v>
      </c>
      <c r="AC179" s="24"/>
      <c r="AD179" s="24"/>
      <c r="AE179" s="24" t="e">
        <f t="shared" si="153"/>
        <v>#REF!</v>
      </c>
      <c r="AF179" s="47" t="s">
        <v>340</v>
      </c>
    </row>
    <row r="180" spans="1:32" s="1" customFormat="1" ht="44.25" hidden="1" customHeight="1">
      <c r="A180" s="96" t="s">
        <v>248</v>
      </c>
      <c r="B180" s="101" t="s">
        <v>210</v>
      </c>
      <c r="C180" s="37"/>
      <c r="D180" s="43" t="e">
        <f>SUM(D181:D184)</f>
        <v>#REF!</v>
      </c>
      <c r="E180" s="43" t="e">
        <f t="shared" ref="E180:W180" si="156">SUM(E181:E184)</f>
        <v>#REF!</v>
      </c>
      <c r="F180" s="43" t="e">
        <f t="shared" si="156"/>
        <v>#REF!</v>
      </c>
      <c r="G180" s="43" t="e">
        <f t="shared" si="156"/>
        <v>#REF!</v>
      </c>
      <c r="H180" s="43">
        <f t="shared" si="156"/>
        <v>13749872</v>
      </c>
      <c r="I180" s="43">
        <f t="shared" si="156"/>
        <v>11513100</v>
      </c>
      <c r="J180" s="43">
        <f t="shared" si="156"/>
        <v>0</v>
      </c>
      <c r="K180" s="43">
        <f t="shared" si="156"/>
        <v>2236772</v>
      </c>
      <c r="L180" s="43">
        <f t="shared" si="156"/>
        <v>56126367</v>
      </c>
      <c r="M180" s="43">
        <f t="shared" si="156"/>
        <v>49952400</v>
      </c>
      <c r="N180" s="43">
        <f t="shared" si="156"/>
        <v>0</v>
      </c>
      <c r="O180" s="43">
        <f t="shared" si="156"/>
        <v>6173967</v>
      </c>
      <c r="P180" s="43">
        <f t="shared" si="156"/>
        <v>15715612</v>
      </c>
      <c r="Q180" s="43">
        <f t="shared" si="156"/>
        <v>12845100</v>
      </c>
      <c r="R180" s="43">
        <f t="shared" si="156"/>
        <v>0</v>
      </c>
      <c r="S180" s="43">
        <f t="shared" si="156"/>
        <v>2870512</v>
      </c>
      <c r="T180" s="43">
        <f t="shared" si="156"/>
        <v>0</v>
      </c>
      <c r="U180" s="43">
        <f t="shared" si="156"/>
        <v>0</v>
      </c>
      <c r="V180" s="43">
        <f t="shared" si="156"/>
        <v>0</v>
      </c>
      <c r="W180" s="43">
        <f t="shared" si="156"/>
        <v>0</v>
      </c>
      <c r="X180" s="43"/>
      <c r="Y180" s="43"/>
      <c r="Z180" s="43"/>
      <c r="AA180" s="43"/>
      <c r="AB180" s="24" t="e">
        <f t="shared" si="155"/>
        <v>#REF!</v>
      </c>
      <c r="AC180" s="24" t="e">
        <f t="shared" si="155"/>
        <v>#REF!</v>
      </c>
      <c r="AD180" s="24"/>
      <c r="AE180" s="24" t="e">
        <f t="shared" si="153"/>
        <v>#REF!</v>
      </c>
      <c r="AF180" s="83"/>
    </row>
    <row r="181" spans="1:32" s="1" customFormat="1" ht="78.75" hidden="1" customHeight="1">
      <c r="A181" s="182"/>
      <c r="B181" s="101" t="s">
        <v>249</v>
      </c>
      <c r="C181" s="37" t="s">
        <v>283</v>
      </c>
      <c r="D181" s="23" t="e">
        <f>#REF!+H181+L181+P181</f>
        <v>#REF!</v>
      </c>
      <c r="E181" s="23" t="e">
        <f>#REF!+I181+M181+Q181</f>
        <v>#REF!</v>
      </c>
      <c r="F181" s="23" t="e">
        <f>#REF!+J181+N181+R181</f>
        <v>#REF!</v>
      </c>
      <c r="G181" s="23" t="e">
        <f>#REF!+K181+O181+S181</f>
        <v>#REF!</v>
      </c>
      <c r="H181" s="43">
        <f>I181+J181+K181</f>
        <v>0</v>
      </c>
      <c r="I181" s="23">
        <v>0</v>
      </c>
      <c r="J181" s="23">
        <v>0</v>
      </c>
      <c r="K181" s="23">
        <v>0</v>
      </c>
      <c r="L181" s="43">
        <f>M181+N181+O181</f>
        <v>41729600</v>
      </c>
      <c r="M181" s="23">
        <v>37139300</v>
      </c>
      <c r="N181" s="23">
        <v>0</v>
      </c>
      <c r="O181" s="23">
        <v>4590300</v>
      </c>
      <c r="P181" s="43">
        <f>Q181+R181+S181</f>
        <v>1286844</v>
      </c>
      <c r="Q181" s="23">
        <v>0</v>
      </c>
      <c r="R181" s="23">
        <v>0</v>
      </c>
      <c r="S181" s="23">
        <v>1286844</v>
      </c>
      <c r="T181" s="43">
        <f t="shared" si="152"/>
        <v>0</v>
      </c>
      <c r="U181" s="23">
        <v>0</v>
      </c>
      <c r="V181" s="23">
        <v>0</v>
      </c>
      <c r="W181" s="23">
        <v>0</v>
      </c>
      <c r="X181" s="23"/>
      <c r="Y181" s="23"/>
      <c r="Z181" s="23"/>
      <c r="AA181" s="23"/>
      <c r="AB181" s="24" t="e">
        <f t="shared" si="155"/>
        <v>#REF!</v>
      </c>
      <c r="AC181" s="24" t="e">
        <f t="shared" si="155"/>
        <v>#REF!</v>
      </c>
      <c r="AD181" s="24"/>
      <c r="AE181" s="24" t="e">
        <f t="shared" si="153"/>
        <v>#REF!</v>
      </c>
      <c r="AF181" s="46"/>
    </row>
    <row r="182" spans="1:32" s="1" customFormat="1" ht="64.5" hidden="1" customHeight="1">
      <c r="A182" s="183"/>
      <c r="B182" s="101" t="s">
        <v>250</v>
      </c>
      <c r="C182" s="37" t="s">
        <v>3</v>
      </c>
      <c r="D182" s="23" t="e">
        <f>#REF!+H182+L182+P182</f>
        <v>#REF!</v>
      </c>
      <c r="E182" s="23">
        <v>37139300</v>
      </c>
      <c r="F182" s="23" t="e">
        <f>#REF!+J182+N182+R182</f>
        <v>#REF!</v>
      </c>
      <c r="G182" s="23" t="e">
        <f>#REF!+K182+O182+S182</f>
        <v>#REF!</v>
      </c>
      <c r="H182" s="43">
        <f>I182+J182+K182</f>
        <v>12936067</v>
      </c>
      <c r="I182" s="23">
        <v>11513100</v>
      </c>
      <c r="J182" s="23">
        <v>0</v>
      </c>
      <c r="K182" s="23">
        <v>1422967</v>
      </c>
      <c r="L182" s="43">
        <f>M182+N182+O182</f>
        <v>14396767</v>
      </c>
      <c r="M182" s="23">
        <v>12813100</v>
      </c>
      <c r="N182" s="23">
        <v>0</v>
      </c>
      <c r="O182" s="23">
        <v>1583667</v>
      </c>
      <c r="P182" s="43">
        <f>Q182+R182+S182</f>
        <v>14396768</v>
      </c>
      <c r="Q182" s="23">
        <v>12813100</v>
      </c>
      <c r="R182" s="23">
        <v>0</v>
      </c>
      <c r="S182" s="23">
        <v>1583668</v>
      </c>
      <c r="T182" s="43">
        <f t="shared" si="152"/>
        <v>0</v>
      </c>
      <c r="U182" s="23">
        <v>0</v>
      </c>
      <c r="V182" s="23">
        <v>0</v>
      </c>
      <c r="W182" s="23">
        <v>0</v>
      </c>
      <c r="X182" s="23"/>
      <c r="Y182" s="23"/>
      <c r="Z182" s="23"/>
      <c r="AA182" s="23"/>
      <c r="AB182" s="24" t="e">
        <f t="shared" si="155"/>
        <v>#REF!</v>
      </c>
      <c r="AC182" s="24">
        <f t="shared" si="155"/>
        <v>0</v>
      </c>
      <c r="AD182" s="24"/>
      <c r="AE182" s="24" t="e">
        <f t="shared" si="153"/>
        <v>#REF!</v>
      </c>
      <c r="AF182" s="83"/>
    </row>
    <row r="183" spans="1:32" s="1" customFormat="1" ht="64.5" hidden="1" customHeight="1">
      <c r="A183" s="183"/>
      <c r="B183" s="101" t="s">
        <v>423</v>
      </c>
      <c r="C183" s="37" t="s">
        <v>283</v>
      </c>
      <c r="D183" s="23" t="e">
        <f>#REF!+H183+L183+P183</f>
        <v>#REF!</v>
      </c>
      <c r="E183" s="23" t="e">
        <f>#REF!+I183+M183+Q183</f>
        <v>#REF!</v>
      </c>
      <c r="F183" s="23" t="e">
        <f>#REF!+J183+N183+R183</f>
        <v>#REF!</v>
      </c>
      <c r="G183" s="23" t="e">
        <f>#REF!+K183+O183+S183</f>
        <v>#REF!</v>
      </c>
      <c r="H183" s="43">
        <f>I183+J183+K183</f>
        <v>813805</v>
      </c>
      <c r="I183" s="23">
        <v>0</v>
      </c>
      <c r="J183" s="23">
        <v>0</v>
      </c>
      <c r="K183" s="23">
        <v>813805</v>
      </c>
      <c r="L183" s="43"/>
      <c r="M183" s="23"/>
      <c r="N183" s="23"/>
      <c r="O183" s="23"/>
      <c r="P183" s="43"/>
      <c r="Q183" s="23"/>
      <c r="R183" s="23"/>
      <c r="S183" s="23"/>
      <c r="T183" s="43">
        <f t="shared" si="152"/>
        <v>0</v>
      </c>
      <c r="U183" s="23">
        <v>0</v>
      </c>
      <c r="V183" s="23">
        <v>0</v>
      </c>
      <c r="W183" s="23">
        <v>0</v>
      </c>
      <c r="X183" s="23"/>
      <c r="Y183" s="23"/>
      <c r="Z183" s="23"/>
      <c r="AA183" s="23"/>
      <c r="AB183" s="24" t="e">
        <f t="shared" si="155"/>
        <v>#REF!</v>
      </c>
      <c r="AC183" s="24" t="e">
        <f t="shared" si="155"/>
        <v>#REF!</v>
      </c>
      <c r="AD183" s="24"/>
      <c r="AE183" s="24" t="e">
        <f t="shared" si="153"/>
        <v>#REF!</v>
      </c>
      <c r="AF183" s="83"/>
    </row>
    <row r="184" spans="1:32" s="1" customFormat="1" ht="83.25" hidden="1" customHeight="1">
      <c r="A184" s="183"/>
      <c r="B184" s="101" t="s">
        <v>276</v>
      </c>
      <c r="C184" s="37" t="s">
        <v>3</v>
      </c>
      <c r="D184" s="23" t="e">
        <f t="shared" ref="D184" si="157">SUM(E184:G184)</f>
        <v>#REF!</v>
      </c>
      <c r="E184" s="23" t="e">
        <f>#REF!+I184+M184+Q184</f>
        <v>#REF!</v>
      </c>
      <c r="F184" s="23" t="e">
        <f>#REF!+J184+N184+R184</f>
        <v>#REF!</v>
      </c>
      <c r="G184" s="23" t="e">
        <f>#REF!+K184+O184+S184</f>
        <v>#REF!</v>
      </c>
      <c r="H184" s="43">
        <f>I184+J184+K184</f>
        <v>0</v>
      </c>
      <c r="I184" s="23">
        <v>0</v>
      </c>
      <c r="J184" s="23">
        <v>0</v>
      </c>
      <c r="K184" s="23">
        <v>0</v>
      </c>
      <c r="L184" s="43">
        <f>M184+N184+O184</f>
        <v>0</v>
      </c>
      <c r="M184" s="23">
        <v>0</v>
      </c>
      <c r="N184" s="23">
        <v>0</v>
      </c>
      <c r="O184" s="23">
        <v>0</v>
      </c>
      <c r="P184" s="43">
        <f>Q184+R184+S184</f>
        <v>32000</v>
      </c>
      <c r="Q184" s="23">
        <v>32000</v>
      </c>
      <c r="R184" s="23">
        <v>0</v>
      </c>
      <c r="S184" s="23">
        <v>0</v>
      </c>
      <c r="T184" s="43">
        <f t="shared" si="152"/>
        <v>0</v>
      </c>
      <c r="U184" s="23">
        <v>0</v>
      </c>
      <c r="V184" s="23">
        <v>0</v>
      </c>
      <c r="W184" s="23">
        <v>0</v>
      </c>
      <c r="X184" s="23"/>
      <c r="Y184" s="23"/>
      <c r="Z184" s="23"/>
      <c r="AA184" s="23"/>
      <c r="AB184" s="24" t="e">
        <f t="shared" si="155"/>
        <v>#REF!</v>
      </c>
      <c r="AC184" s="24" t="e">
        <f t="shared" si="155"/>
        <v>#REF!</v>
      </c>
      <c r="AD184" s="24"/>
      <c r="AE184" s="24"/>
      <c r="AF184" s="83"/>
    </row>
    <row r="185" spans="1:32" s="30" customFormat="1" ht="81" hidden="1" customHeight="1">
      <c r="A185" s="32" t="s">
        <v>50</v>
      </c>
      <c r="B185" s="100" t="s">
        <v>84</v>
      </c>
      <c r="C185" s="38"/>
      <c r="D185" s="36" t="e">
        <f t="shared" ref="D185:W185" si="158">SUM(D186:D187)</f>
        <v>#REF!</v>
      </c>
      <c r="E185" s="36" t="e">
        <f t="shared" si="158"/>
        <v>#REF!</v>
      </c>
      <c r="F185" s="36" t="e">
        <f t="shared" si="158"/>
        <v>#REF!</v>
      </c>
      <c r="G185" s="36" t="e">
        <f t="shared" si="158"/>
        <v>#REF!</v>
      </c>
      <c r="H185" s="36">
        <f t="shared" si="158"/>
        <v>0</v>
      </c>
      <c r="I185" s="36">
        <f t="shared" si="158"/>
        <v>0</v>
      </c>
      <c r="J185" s="36">
        <f t="shared" si="158"/>
        <v>0</v>
      </c>
      <c r="K185" s="36">
        <f t="shared" si="158"/>
        <v>0</v>
      </c>
      <c r="L185" s="36">
        <f t="shared" si="158"/>
        <v>4019223</v>
      </c>
      <c r="M185" s="36">
        <f t="shared" si="158"/>
        <v>1233100</v>
      </c>
      <c r="N185" s="36">
        <f t="shared" si="158"/>
        <v>2175600</v>
      </c>
      <c r="O185" s="36">
        <f t="shared" si="158"/>
        <v>610523</v>
      </c>
      <c r="P185" s="36">
        <f t="shared" si="158"/>
        <v>1189100</v>
      </c>
      <c r="Q185" s="36">
        <f t="shared" si="158"/>
        <v>0</v>
      </c>
      <c r="R185" s="36">
        <f t="shared" si="158"/>
        <v>1189100</v>
      </c>
      <c r="S185" s="36">
        <f t="shared" si="158"/>
        <v>0</v>
      </c>
      <c r="T185" s="36">
        <f t="shared" si="158"/>
        <v>0</v>
      </c>
      <c r="U185" s="36">
        <f t="shared" si="158"/>
        <v>0</v>
      </c>
      <c r="V185" s="36">
        <f t="shared" si="158"/>
        <v>0</v>
      </c>
      <c r="W185" s="36">
        <f t="shared" si="158"/>
        <v>0</v>
      </c>
      <c r="X185" s="36"/>
      <c r="Y185" s="36"/>
      <c r="Z185" s="36"/>
      <c r="AA185" s="36"/>
      <c r="AB185" s="28" t="e">
        <f t="shared" si="155"/>
        <v>#REF!</v>
      </c>
      <c r="AC185" s="28" t="e">
        <f t="shared" si="155"/>
        <v>#REF!</v>
      </c>
      <c r="AD185" s="28" t="e">
        <f>V185/F185*100</f>
        <v>#REF!</v>
      </c>
      <c r="AE185" s="28" t="e">
        <f>W185/G185*100</f>
        <v>#REF!</v>
      </c>
      <c r="AF185" s="83"/>
    </row>
    <row r="186" spans="1:32" s="1" customFormat="1" ht="56.25" hidden="1" customHeight="1">
      <c r="A186" s="159" t="s">
        <v>90</v>
      </c>
      <c r="B186" s="184" t="s">
        <v>45</v>
      </c>
      <c r="C186" s="37" t="s">
        <v>5</v>
      </c>
      <c r="D186" s="23" t="e">
        <f>SUM(E186:G186)</f>
        <v>#REF!</v>
      </c>
      <c r="E186" s="23" t="e">
        <f>#REF!+I186+M186+Q186</f>
        <v>#REF!</v>
      </c>
      <c r="F186" s="23" t="e">
        <f>#REF!+J186+N186+R186</f>
        <v>#REF!</v>
      </c>
      <c r="G186" s="23" t="e">
        <f>#REF!+K186+O186+S186</f>
        <v>#REF!</v>
      </c>
      <c r="H186" s="23">
        <f>I186+J186+K186</f>
        <v>0</v>
      </c>
      <c r="I186" s="23">
        <v>0</v>
      </c>
      <c r="J186" s="23">
        <v>0</v>
      </c>
      <c r="K186" s="23">
        <v>0</v>
      </c>
      <c r="L186" s="23">
        <f>M186+N186+O186</f>
        <v>2037423</v>
      </c>
      <c r="M186" s="23">
        <v>1233100</v>
      </c>
      <c r="N186" s="23">
        <v>193800</v>
      </c>
      <c r="O186" s="23">
        <v>610523</v>
      </c>
      <c r="P186" s="23">
        <f>Q186+R186+S186</f>
        <v>0</v>
      </c>
      <c r="Q186" s="23">
        <v>0</v>
      </c>
      <c r="R186" s="23">
        <v>0</v>
      </c>
      <c r="S186" s="23">
        <v>0</v>
      </c>
      <c r="T186" s="23">
        <f>SUM(U186:W186)</f>
        <v>0</v>
      </c>
      <c r="U186" s="23">
        <v>0</v>
      </c>
      <c r="V186" s="23">
        <v>0</v>
      </c>
      <c r="W186" s="23">
        <v>0</v>
      </c>
      <c r="X186" s="23"/>
      <c r="Y186" s="23"/>
      <c r="Z186" s="23"/>
      <c r="AA186" s="23"/>
      <c r="AB186" s="24" t="e">
        <f t="shared" si="155"/>
        <v>#REF!</v>
      </c>
      <c r="AC186" s="24" t="e">
        <f t="shared" si="155"/>
        <v>#REF!</v>
      </c>
      <c r="AD186" s="24" t="e">
        <f>V186/F186*100</f>
        <v>#REF!</v>
      </c>
      <c r="AE186" s="24" t="e">
        <f>W186/G186*100</f>
        <v>#REF!</v>
      </c>
      <c r="AF186" s="83"/>
    </row>
    <row r="187" spans="1:32" s="1" customFormat="1" ht="56.25" hidden="1" customHeight="1">
      <c r="A187" s="165"/>
      <c r="B187" s="185"/>
      <c r="C187" s="37" t="s">
        <v>3</v>
      </c>
      <c r="D187" s="23" t="e">
        <f>SUM(E187:G187)</f>
        <v>#REF!</v>
      </c>
      <c r="E187" s="23" t="e">
        <f>#REF!+I187+M187+Q187</f>
        <v>#REF!</v>
      </c>
      <c r="F187" s="23" t="e">
        <f>#REF!+J187+N187+R187</f>
        <v>#REF!</v>
      </c>
      <c r="G187" s="23" t="e">
        <f>#REF!+K187+O187+S187</f>
        <v>#REF!</v>
      </c>
      <c r="H187" s="23">
        <f t="shared" ref="H187" si="159">I187+J187+K187</f>
        <v>0</v>
      </c>
      <c r="I187" s="23">
        <v>0</v>
      </c>
      <c r="J187" s="23">
        <v>0</v>
      </c>
      <c r="K187" s="23">
        <v>0</v>
      </c>
      <c r="L187" s="23">
        <f t="shared" ref="L187" si="160">M187+N187+O187</f>
        <v>1981800</v>
      </c>
      <c r="M187" s="23">
        <v>0</v>
      </c>
      <c r="N187" s="23">
        <f>1189100+792700</f>
        <v>1981800</v>
      </c>
      <c r="O187" s="23">
        <v>0</v>
      </c>
      <c r="P187" s="23">
        <f t="shared" ref="P187" si="161">Q187+R187+S187</f>
        <v>1189100</v>
      </c>
      <c r="Q187" s="23">
        <v>0</v>
      </c>
      <c r="R187" s="23">
        <v>1189100</v>
      </c>
      <c r="S187" s="23">
        <v>0</v>
      </c>
      <c r="T187" s="23">
        <f>SUM(U187:W187)</f>
        <v>0</v>
      </c>
      <c r="U187" s="23">
        <v>0</v>
      </c>
      <c r="V187" s="23">
        <v>0</v>
      </c>
      <c r="W187" s="23">
        <v>0</v>
      </c>
      <c r="X187" s="23"/>
      <c r="Y187" s="23"/>
      <c r="Z187" s="23"/>
      <c r="AA187" s="23"/>
      <c r="AB187" s="24"/>
      <c r="AC187" s="24"/>
      <c r="AD187" s="24"/>
      <c r="AE187" s="24"/>
      <c r="AF187" s="83"/>
    </row>
    <row r="188" spans="1:32" s="1" customFormat="1" ht="21.75" hidden="1" customHeight="1">
      <c r="A188" s="190"/>
      <c r="B188" s="191"/>
      <c r="C188" s="191"/>
      <c r="D188" s="191"/>
      <c r="E188" s="191"/>
      <c r="F188" s="191"/>
      <c r="G188" s="191"/>
      <c r="H188" s="191"/>
      <c r="I188" s="191"/>
      <c r="J188" s="191"/>
      <c r="K188" s="191"/>
      <c r="L188" s="191"/>
      <c r="M188" s="191"/>
      <c r="N188" s="191"/>
      <c r="O188" s="191"/>
      <c r="P188" s="191"/>
      <c r="Q188" s="191"/>
      <c r="R188" s="191"/>
      <c r="S188" s="191"/>
      <c r="T188" s="191"/>
      <c r="U188" s="191"/>
      <c r="V188" s="191"/>
      <c r="W188" s="191"/>
      <c r="X188" s="191"/>
      <c r="Y188" s="191"/>
      <c r="Z188" s="191"/>
      <c r="AA188" s="191"/>
      <c r="AB188" s="191"/>
      <c r="AC188" s="191"/>
      <c r="AD188" s="191"/>
      <c r="AE188" s="191"/>
      <c r="AF188" s="31"/>
    </row>
    <row r="189" spans="1:32" s="1" customFormat="1" ht="122.25" hidden="1" customHeight="1">
      <c r="A189" s="32" t="s">
        <v>118</v>
      </c>
      <c r="B189" s="169" t="s">
        <v>35</v>
      </c>
      <c r="C189" s="169"/>
      <c r="D189" s="36" t="e">
        <f>D190+D193</f>
        <v>#REF!</v>
      </c>
      <c r="E189" s="36" t="e">
        <f t="shared" ref="E189:S189" si="162">E190+E193</f>
        <v>#REF!</v>
      </c>
      <c r="F189" s="36" t="e">
        <f t="shared" si="162"/>
        <v>#REF!</v>
      </c>
      <c r="G189" s="36" t="e">
        <f t="shared" si="162"/>
        <v>#REF!</v>
      </c>
      <c r="H189" s="36">
        <f t="shared" si="162"/>
        <v>1713312</v>
      </c>
      <c r="I189" s="36">
        <f t="shared" si="162"/>
        <v>42500</v>
      </c>
      <c r="J189" s="36">
        <f t="shared" si="162"/>
        <v>0</v>
      </c>
      <c r="K189" s="36">
        <f t="shared" si="162"/>
        <v>1670812</v>
      </c>
      <c r="L189" s="36">
        <f t="shared" si="162"/>
        <v>8052641</v>
      </c>
      <c r="M189" s="36">
        <f t="shared" si="162"/>
        <v>0</v>
      </c>
      <c r="N189" s="36">
        <f t="shared" si="162"/>
        <v>0</v>
      </c>
      <c r="O189" s="36">
        <f t="shared" si="162"/>
        <v>8052641</v>
      </c>
      <c r="P189" s="36">
        <f t="shared" si="162"/>
        <v>3077567</v>
      </c>
      <c r="Q189" s="36">
        <f t="shared" si="162"/>
        <v>42500</v>
      </c>
      <c r="R189" s="36">
        <f t="shared" si="162"/>
        <v>0</v>
      </c>
      <c r="S189" s="36">
        <f t="shared" si="162"/>
        <v>3035067</v>
      </c>
      <c r="T189" s="36">
        <f>T190+T193</f>
        <v>106055.81</v>
      </c>
      <c r="U189" s="36">
        <f t="shared" ref="U189:W189" si="163">U190+U193</f>
        <v>0</v>
      </c>
      <c r="V189" s="36">
        <f>V190+V193</f>
        <v>0</v>
      </c>
      <c r="W189" s="36">
        <f t="shared" si="163"/>
        <v>106055.81</v>
      </c>
      <c r="X189" s="36"/>
      <c r="Y189" s="36"/>
      <c r="Z189" s="36"/>
      <c r="AA189" s="36"/>
      <c r="AB189" s="28" t="e">
        <f t="shared" ref="AB189:AC204" si="164">T189/D189*100</f>
        <v>#REF!</v>
      </c>
      <c r="AC189" s="28" t="e">
        <f t="shared" si="164"/>
        <v>#REF!</v>
      </c>
      <c r="AD189" s="28"/>
      <c r="AE189" s="28" t="e">
        <f t="shared" ref="AE189:AE224" si="165">W189/G189*100</f>
        <v>#REF!</v>
      </c>
      <c r="AF189" s="83"/>
    </row>
    <row r="190" spans="1:32" s="30" customFormat="1" ht="42.75" hidden="1" customHeight="1">
      <c r="A190" s="32" t="s">
        <v>119</v>
      </c>
      <c r="B190" s="100" t="s">
        <v>85</v>
      </c>
      <c r="C190" s="38"/>
      <c r="D190" s="36" t="e">
        <f>SUM(D191:D192)</f>
        <v>#REF!</v>
      </c>
      <c r="E190" s="36" t="e">
        <f t="shared" ref="E190:W190" si="166">SUM(E191:E192)</f>
        <v>#REF!</v>
      </c>
      <c r="F190" s="36" t="e">
        <f t="shared" si="166"/>
        <v>#REF!</v>
      </c>
      <c r="G190" s="36" t="e">
        <f t="shared" si="166"/>
        <v>#REF!</v>
      </c>
      <c r="H190" s="36">
        <f t="shared" si="166"/>
        <v>1713312</v>
      </c>
      <c r="I190" s="36">
        <f t="shared" si="166"/>
        <v>42500</v>
      </c>
      <c r="J190" s="36">
        <f t="shared" si="166"/>
        <v>0</v>
      </c>
      <c r="K190" s="36">
        <f t="shared" si="166"/>
        <v>1670812</v>
      </c>
      <c r="L190" s="36">
        <f t="shared" si="166"/>
        <v>1452641</v>
      </c>
      <c r="M190" s="36">
        <f t="shared" si="166"/>
        <v>0</v>
      </c>
      <c r="N190" s="36">
        <f t="shared" si="166"/>
        <v>0</v>
      </c>
      <c r="O190" s="36">
        <f t="shared" si="166"/>
        <v>1452641</v>
      </c>
      <c r="P190" s="36">
        <f t="shared" si="166"/>
        <v>1077567</v>
      </c>
      <c r="Q190" s="36">
        <f t="shared" si="166"/>
        <v>42500</v>
      </c>
      <c r="R190" s="36">
        <f t="shared" si="166"/>
        <v>0</v>
      </c>
      <c r="S190" s="36">
        <f t="shared" si="166"/>
        <v>1035067</v>
      </c>
      <c r="T190" s="36">
        <f t="shared" si="166"/>
        <v>106055.81</v>
      </c>
      <c r="U190" s="36">
        <f t="shared" si="166"/>
        <v>0</v>
      </c>
      <c r="V190" s="36">
        <f t="shared" si="166"/>
        <v>0</v>
      </c>
      <c r="W190" s="36">
        <f t="shared" si="166"/>
        <v>106055.81</v>
      </c>
      <c r="X190" s="36"/>
      <c r="Y190" s="36"/>
      <c r="Z190" s="36"/>
      <c r="AA190" s="36"/>
      <c r="AB190" s="28" t="e">
        <f t="shared" si="164"/>
        <v>#REF!</v>
      </c>
      <c r="AC190" s="28" t="e">
        <f t="shared" si="164"/>
        <v>#REF!</v>
      </c>
      <c r="AD190" s="28"/>
      <c r="AE190" s="28" t="e">
        <f t="shared" si="165"/>
        <v>#REF!</v>
      </c>
      <c r="AF190" s="83"/>
    </row>
    <row r="191" spans="1:32" s="1" customFormat="1" ht="48" hidden="1" customHeight="1">
      <c r="A191" s="96" t="s">
        <v>307</v>
      </c>
      <c r="B191" s="101" t="s">
        <v>211</v>
      </c>
      <c r="C191" s="37" t="s">
        <v>36</v>
      </c>
      <c r="D191" s="23" t="e">
        <f>SUM(E191:G191)</f>
        <v>#REF!</v>
      </c>
      <c r="E191" s="43" t="e">
        <f>#REF!+I191+M191+Q191</f>
        <v>#REF!</v>
      </c>
      <c r="F191" s="43" t="e">
        <f>#REF!+J191+N191+R191</f>
        <v>#REF!</v>
      </c>
      <c r="G191" s="43" t="e">
        <f>#REF!+K191+O191+S191</f>
        <v>#REF!</v>
      </c>
      <c r="H191" s="23">
        <f>I191+J191+K191</f>
        <v>60900</v>
      </c>
      <c r="I191" s="23">
        <v>42500</v>
      </c>
      <c r="J191" s="23">
        <v>0</v>
      </c>
      <c r="K191" s="23">
        <v>18400</v>
      </c>
      <c r="L191" s="23">
        <f>M191+N191+O191</f>
        <v>0</v>
      </c>
      <c r="M191" s="23">
        <v>0</v>
      </c>
      <c r="N191" s="23">
        <v>0</v>
      </c>
      <c r="O191" s="23">
        <v>0</v>
      </c>
      <c r="P191" s="23">
        <f>Q191+R191+S191</f>
        <v>60600</v>
      </c>
      <c r="Q191" s="23">
        <v>42500</v>
      </c>
      <c r="R191" s="23">
        <v>0</v>
      </c>
      <c r="S191" s="23">
        <v>18100</v>
      </c>
      <c r="T191" s="24">
        <f t="shared" ref="T191:T192" si="167">U191+W191</f>
        <v>0</v>
      </c>
      <c r="U191" s="24">
        <v>0</v>
      </c>
      <c r="V191" s="24">
        <v>0</v>
      </c>
      <c r="W191" s="24">
        <v>0</v>
      </c>
      <c r="X191" s="24"/>
      <c r="Y191" s="24"/>
      <c r="Z191" s="24"/>
      <c r="AA191" s="24"/>
      <c r="AB191" s="24" t="e">
        <f t="shared" si="164"/>
        <v>#REF!</v>
      </c>
      <c r="AC191" s="24" t="e">
        <f t="shared" si="164"/>
        <v>#REF!</v>
      </c>
      <c r="AD191" s="24"/>
      <c r="AE191" s="24" t="e">
        <f t="shared" si="165"/>
        <v>#REF!</v>
      </c>
      <c r="AF191" s="83"/>
    </row>
    <row r="192" spans="1:32" s="1" customFormat="1" ht="61.5" hidden="1" customHeight="1">
      <c r="A192" s="96" t="s">
        <v>120</v>
      </c>
      <c r="B192" s="101" t="s">
        <v>278</v>
      </c>
      <c r="C192" s="37" t="s">
        <v>3</v>
      </c>
      <c r="D192" s="23" t="e">
        <f>SUM(E192:G192)</f>
        <v>#REF!</v>
      </c>
      <c r="E192" s="43" t="e">
        <f>#REF!+I192+M192+Q192</f>
        <v>#REF!</v>
      </c>
      <c r="F192" s="43" t="e">
        <f>#REF!+J192+N192+R192</f>
        <v>#REF!</v>
      </c>
      <c r="G192" s="43" t="e">
        <f>#REF!+K192+O192+S192</f>
        <v>#REF!</v>
      </c>
      <c r="H192" s="23">
        <f>I192+J192+K192</f>
        <v>1652412</v>
      </c>
      <c r="I192" s="23">
        <v>0</v>
      </c>
      <c r="J192" s="23">
        <v>0</v>
      </c>
      <c r="K192" s="23">
        <v>1652412</v>
      </c>
      <c r="L192" s="23">
        <f>M192+N192+O192</f>
        <v>1452641</v>
      </c>
      <c r="M192" s="23">
        <v>0</v>
      </c>
      <c r="N192" s="23">
        <v>0</v>
      </c>
      <c r="O192" s="23">
        <v>1452641</v>
      </c>
      <c r="P192" s="23">
        <f>Q192+R192+S192</f>
        <v>1016967</v>
      </c>
      <c r="Q192" s="23">
        <v>0</v>
      </c>
      <c r="R192" s="23">
        <v>0</v>
      </c>
      <c r="S192" s="23">
        <v>1016967</v>
      </c>
      <c r="T192" s="24">
        <f t="shared" si="167"/>
        <v>106055.81</v>
      </c>
      <c r="U192" s="24">
        <v>0</v>
      </c>
      <c r="V192" s="24">
        <v>0</v>
      </c>
      <c r="W192" s="24">
        <v>106055.81</v>
      </c>
      <c r="X192" s="24"/>
      <c r="Y192" s="24"/>
      <c r="Z192" s="24"/>
      <c r="AA192" s="24"/>
      <c r="AB192" s="24" t="e">
        <f t="shared" si="164"/>
        <v>#REF!</v>
      </c>
      <c r="AC192" s="24" t="e">
        <f t="shared" si="164"/>
        <v>#REF!</v>
      </c>
      <c r="AD192" s="24"/>
      <c r="AE192" s="24" t="e">
        <f t="shared" si="165"/>
        <v>#REF!</v>
      </c>
      <c r="AF192" s="83"/>
    </row>
    <row r="193" spans="1:32" s="1" customFormat="1" ht="46.5" hidden="1" customHeight="1">
      <c r="A193" s="32" t="s">
        <v>330</v>
      </c>
      <c r="B193" s="100" t="s">
        <v>331</v>
      </c>
      <c r="C193" s="37"/>
      <c r="D193" s="33" t="e">
        <f>D194</f>
        <v>#REF!</v>
      </c>
      <c r="E193" s="33">
        <f t="shared" ref="E193:W193" si="168">E194</f>
        <v>0</v>
      </c>
      <c r="F193" s="33">
        <f t="shared" si="168"/>
        <v>0</v>
      </c>
      <c r="G193" s="33" t="e">
        <f t="shared" si="168"/>
        <v>#REF!</v>
      </c>
      <c r="H193" s="33">
        <f t="shared" si="168"/>
        <v>0</v>
      </c>
      <c r="I193" s="33">
        <f t="shared" si="168"/>
        <v>0</v>
      </c>
      <c r="J193" s="33">
        <f t="shared" si="168"/>
        <v>0</v>
      </c>
      <c r="K193" s="33">
        <f t="shared" si="168"/>
        <v>0</v>
      </c>
      <c r="L193" s="33">
        <f t="shared" si="168"/>
        <v>6600000</v>
      </c>
      <c r="M193" s="33">
        <f t="shared" si="168"/>
        <v>0</v>
      </c>
      <c r="N193" s="33">
        <f t="shared" si="168"/>
        <v>0</v>
      </c>
      <c r="O193" s="33">
        <f t="shared" si="168"/>
        <v>6600000</v>
      </c>
      <c r="P193" s="33">
        <f t="shared" si="168"/>
        <v>2000000</v>
      </c>
      <c r="Q193" s="33">
        <f t="shared" si="168"/>
        <v>0</v>
      </c>
      <c r="R193" s="33">
        <f t="shared" si="168"/>
        <v>0</v>
      </c>
      <c r="S193" s="33">
        <f t="shared" si="168"/>
        <v>2000000</v>
      </c>
      <c r="T193" s="33">
        <f t="shared" si="168"/>
        <v>0</v>
      </c>
      <c r="U193" s="33">
        <f t="shared" si="168"/>
        <v>0</v>
      </c>
      <c r="V193" s="33">
        <f t="shared" si="168"/>
        <v>0</v>
      </c>
      <c r="W193" s="33">
        <f t="shared" si="168"/>
        <v>0</v>
      </c>
      <c r="X193" s="33"/>
      <c r="Y193" s="33"/>
      <c r="Z193" s="33"/>
      <c r="AA193" s="33"/>
      <c r="AB193" s="28" t="e">
        <f t="shared" si="164"/>
        <v>#REF!</v>
      </c>
      <c r="AC193" s="28"/>
      <c r="AD193" s="28"/>
      <c r="AE193" s="28" t="e">
        <f t="shared" si="165"/>
        <v>#REF!</v>
      </c>
      <c r="AF193" s="83"/>
    </row>
    <row r="194" spans="1:32" s="1" customFormat="1" ht="80.25" hidden="1" customHeight="1">
      <c r="A194" s="96" t="s">
        <v>333</v>
      </c>
      <c r="B194" s="101" t="s">
        <v>332</v>
      </c>
      <c r="C194" s="37" t="s">
        <v>3</v>
      </c>
      <c r="D194" s="23" t="e">
        <f>E194+F194+G194</f>
        <v>#REF!</v>
      </c>
      <c r="E194" s="23">
        <v>0</v>
      </c>
      <c r="F194" s="23">
        <v>0</v>
      </c>
      <c r="G194" s="43" t="e">
        <f>#REF!+K194+O194+S194</f>
        <v>#REF!</v>
      </c>
      <c r="H194" s="43">
        <f t="shared" ref="H194" si="169">I194+J194+K194</f>
        <v>0</v>
      </c>
      <c r="I194" s="23">
        <v>0</v>
      </c>
      <c r="J194" s="23">
        <v>0</v>
      </c>
      <c r="K194" s="23">
        <v>0</v>
      </c>
      <c r="L194" s="43">
        <f>M194+N194+O194</f>
        <v>6600000</v>
      </c>
      <c r="M194" s="23">
        <v>0</v>
      </c>
      <c r="N194" s="23">
        <v>0</v>
      </c>
      <c r="O194" s="23">
        <v>6600000</v>
      </c>
      <c r="P194" s="43">
        <f>Q194+R194+S194</f>
        <v>2000000</v>
      </c>
      <c r="Q194" s="23">
        <v>0</v>
      </c>
      <c r="R194" s="23">
        <v>0</v>
      </c>
      <c r="S194" s="23">
        <v>2000000</v>
      </c>
      <c r="T194" s="23">
        <f>U194+V194+W194</f>
        <v>0</v>
      </c>
      <c r="U194" s="24">
        <v>0</v>
      </c>
      <c r="V194" s="24">
        <v>0</v>
      </c>
      <c r="W194" s="24">
        <v>0</v>
      </c>
      <c r="X194" s="24"/>
      <c r="Y194" s="24"/>
      <c r="Z194" s="24"/>
      <c r="AA194" s="24"/>
      <c r="AB194" s="24" t="e">
        <f t="shared" si="164"/>
        <v>#REF!</v>
      </c>
      <c r="AC194" s="24"/>
      <c r="AD194" s="24"/>
      <c r="AE194" s="24" t="e">
        <f t="shared" si="165"/>
        <v>#REF!</v>
      </c>
      <c r="AF194" s="83"/>
    </row>
    <row r="195" spans="1:32" s="1" customFormat="1" ht="67.5" hidden="1" customHeight="1">
      <c r="A195" s="32" t="s">
        <v>121</v>
      </c>
      <c r="B195" s="192" t="s">
        <v>37</v>
      </c>
      <c r="C195" s="192"/>
      <c r="D195" s="36" t="e">
        <f>SUM(D196:D199)</f>
        <v>#REF!</v>
      </c>
      <c r="E195" s="36">
        <f t="shared" ref="E195:W195" si="170">SUM(E196:E199)</f>
        <v>0</v>
      </c>
      <c r="F195" s="36">
        <f t="shared" si="170"/>
        <v>0</v>
      </c>
      <c r="G195" s="36" t="e">
        <f t="shared" si="170"/>
        <v>#REF!</v>
      </c>
      <c r="H195" s="36">
        <f t="shared" si="170"/>
        <v>232125</v>
      </c>
      <c r="I195" s="36">
        <f t="shared" si="170"/>
        <v>0</v>
      </c>
      <c r="J195" s="36">
        <f t="shared" si="170"/>
        <v>0</v>
      </c>
      <c r="K195" s="36">
        <f t="shared" si="170"/>
        <v>232125</v>
      </c>
      <c r="L195" s="36">
        <f t="shared" si="170"/>
        <v>26125</v>
      </c>
      <c r="M195" s="36">
        <f t="shared" si="170"/>
        <v>0</v>
      </c>
      <c r="N195" s="36">
        <f t="shared" si="170"/>
        <v>0</v>
      </c>
      <c r="O195" s="36">
        <f t="shared" si="170"/>
        <v>26125</v>
      </c>
      <c r="P195" s="36">
        <f t="shared" si="170"/>
        <v>274125</v>
      </c>
      <c r="Q195" s="36">
        <f t="shared" si="170"/>
        <v>0</v>
      </c>
      <c r="R195" s="36">
        <f t="shared" si="170"/>
        <v>0</v>
      </c>
      <c r="S195" s="36">
        <f t="shared" si="170"/>
        <v>274125</v>
      </c>
      <c r="T195" s="36">
        <f t="shared" si="170"/>
        <v>113400</v>
      </c>
      <c r="U195" s="36">
        <f t="shared" si="170"/>
        <v>0</v>
      </c>
      <c r="V195" s="36">
        <f t="shared" si="170"/>
        <v>0</v>
      </c>
      <c r="W195" s="36">
        <f t="shared" si="170"/>
        <v>113400</v>
      </c>
      <c r="X195" s="36"/>
      <c r="Y195" s="36"/>
      <c r="Z195" s="36"/>
      <c r="AA195" s="36"/>
      <c r="AB195" s="28" t="e">
        <f t="shared" si="164"/>
        <v>#REF!</v>
      </c>
      <c r="AC195" s="28"/>
      <c r="AD195" s="28"/>
      <c r="AE195" s="28" t="e">
        <f t="shared" si="165"/>
        <v>#REF!</v>
      </c>
      <c r="AF195" s="83"/>
    </row>
    <row r="196" spans="1:32" s="1" customFormat="1" ht="36.75" hidden="1" customHeight="1">
      <c r="A196" s="163" t="s">
        <v>122</v>
      </c>
      <c r="B196" s="193" t="s">
        <v>91</v>
      </c>
      <c r="C196" s="22" t="s">
        <v>5</v>
      </c>
      <c r="D196" s="43" t="e">
        <f>SUM(E196:G196)</f>
        <v>#REF!</v>
      </c>
      <c r="E196" s="43">
        <v>0</v>
      </c>
      <c r="F196" s="43">
        <v>0</v>
      </c>
      <c r="G196" s="43" t="e">
        <f>#REF!+K196+O196+S196</f>
        <v>#REF!</v>
      </c>
      <c r="H196" s="43">
        <f>I196+J196+K196</f>
        <v>100000</v>
      </c>
      <c r="I196" s="43">
        <v>0</v>
      </c>
      <c r="J196" s="43">
        <v>0</v>
      </c>
      <c r="K196" s="43">
        <v>100000</v>
      </c>
      <c r="L196" s="43">
        <f>M196+N196+O196</f>
        <v>0</v>
      </c>
      <c r="M196" s="43">
        <v>0</v>
      </c>
      <c r="N196" s="43">
        <v>0</v>
      </c>
      <c r="O196" s="43">
        <v>0</v>
      </c>
      <c r="P196" s="43">
        <f>Q196+R196+S196</f>
        <v>190000</v>
      </c>
      <c r="Q196" s="43">
        <v>0</v>
      </c>
      <c r="R196" s="43">
        <v>0</v>
      </c>
      <c r="S196" s="43">
        <v>190000</v>
      </c>
      <c r="T196" s="43">
        <f>SUM(U196:W196)</f>
        <v>50000</v>
      </c>
      <c r="U196" s="43">
        <v>0</v>
      </c>
      <c r="V196" s="43">
        <v>0</v>
      </c>
      <c r="W196" s="43">
        <v>50000</v>
      </c>
      <c r="X196" s="43"/>
      <c r="Y196" s="43"/>
      <c r="Z196" s="43"/>
      <c r="AA196" s="43"/>
      <c r="AB196" s="24" t="e">
        <f t="shared" si="164"/>
        <v>#REF!</v>
      </c>
      <c r="AC196" s="24"/>
      <c r="AD196" s="24"/>
      <c r="AE196" s="24" t="e">
        <f t="shared" si="165"/>
        <v>#REF!</v>
      </c>
      <c r="AF196" s="83"/>
    </row>
    <row r="197" spans="1:32" s="1" customFormat="1" ht="30.75" hidden="1" customHeight="1">
      <c r="A197" s="163"/>
      <c r="B197" s="193"/>
      <c r="C197" s="22" t="s">
        <v>36</v>
      </c>
      <c r="D197" s="43" t="e">
        <f t="shared" ref="D197:D199" si="171">SUM(E197:G197)</f>
        <v>#REF!</v>
      </c>
      <c r="E197" s="43">
        <v>0</v>
      </c>
      <c r="F197" s="43">
        <v>0</v>
      </c>
      <c r="G197" s="43" t="e">
        <f>#REF!+K197+O197+S197</f>
        <v>#REF!</v>
      </c>
      <c r="H197" s="43">
        <f t="shared" ref="H197:H199" si="172">I197+J197+K197</f>
        <v>26125</v>
      </c>
      <c r="I197" s="43">
        <v>0</v>
      </c>
      <c r="J197" s="43">
        <v>0</v>
      </c>
      <c r="K197" s="43">
        <v>26125</v>
      </c>
      <c r="L197" s="43">
        <f t="shared" ref="L197:L199" si="173">M197+N197+O197</f>
        <v>26125</v>
      </c>
      <c r="M197" s="43">
        <v>0</v>
      </c>
      <c r="N197" s="43">
        <v>0</v>
      </c>
      <c r="O197" s="43">
        <v>26125</v>
      </c>
      <c r="P197" s="43">
        <f t="shared" ref="P197:P199" si="174">Q197+R197+S197</f>
        <v>26125</v>
      </c>
      <c r="Q197" s="43">
        <v>0</v>
      </c>
      <c r="R197" s="43">
        <v>0</v>
      </c>
      <c r="S197" s="43">
        <v>26125</v>
      </c>
      <c r="T197" s="43">
        <f t="shared" ref="T197:T199" si="175">SUM(U197:W197)</f>
        <v>0</v>
      </c>
      <c r="U197" s="43">
        <v>0</v>
      </c>
      <c r="V197" s="43">
        <v>0</v>
      </c>
      <c r="W197" s="43">
        <v>0</v>
      </c>
      <c r="X197" s="43"/>
      <c r="Y197" s="43"/>
      <c r="Z197" s="43"/>
      <c r="AA197" s="43"/>
      <c r="AB197" s="24" t="e">
        <f t="shared" si="164"/>
        <v>#REF!</v>
      </c>
      <c r="AC197" s="24"/>
      <c r="AD197" s="24"/>
      <c r="AE197" s="24" t="e">
        <f t="shared" si="165"/>
        <v>#REF!</v>
      </c>
      <c r="AF197" s="83"/>
    </row>
    <row r="198" spans="1:32" s="1" customFormat="1" ht="26.25" hidden="1" customHeight="1">
      <c r="A198" s="163"/>
      <c r="B198" s="193"/>
      <c r="C198" s="22" t="s">
        <v>310</v>
      </c>
      <c r="D198" s="43" t="e">
        <f t="shared" si="171"/>
        <v>#REF!</v>
      </c>
      <c r="E198" s="43">
        <v>0</v>
      </c>
      <c r="F198" s="43">
        <v>0</v>
      </c>
      <c r="G198" s="43" t="e">
        <f>#REF!+K198+O198+S198</f>
        <v>#REF!</v>
      </c>
      <c r="H198" s="43">
        <f t="shared" si="172"/>
        <v>106000</v>
      </c>
      <c r="I198" s="43">
        <v>0</v>
      </c>
      <c r="J198" s="43">
        <v>0</v>
      </c>
      <c r="K198" s="43">
        <v>106000</v>
      </c>
      <c r="L198" s="43">
        <f t="shared" si="173"/>
        <v>0</v>
      </c>
      <c r="M198" s="43">
        <v>0</v>
      </c>
      <c r="N198" s="43">
        <v>0</v>
      </c>
      <c r="O198" s="43">
        <v>0</v>
      </c>
      <c r="P198" s="43">
        <f t="shared" si="174"/>
        <v>1000</v>
      </c>
      <c r="Q198" s="43">
        <v>0</v>
      </c>
      <c r="R198" s="43">
        <v>0</v>
      </c>
      <c r="S198" s="43">
        <v>1000</v>
      </c>
      <c r="T198" s="43">
        <f t="shared" si="175"/>
        <v>63400</v>
      </c>
      <c r="U198" s="43">
        <v>0</v>
      </c>
      <c r="V198" s="43">
        <v>0</v>
      </c>
      <c r="W198" s="43">
        <v>63400</v>
      </c>
      <c r="X198" s="43"/>
      <c r="Y198" s="43"/>
      <c r="Z198" s="43"/>
      <c r="AA198" s="43"/>
      <c r="AB198" s="24" t="e">
        <f t="shared" si="164"/>
        <v>#REF!</v>
      </c>
      <c r="AC198" s="24"/>
      <c r="AD198" s="24"/>
      <c r="AE198" s="24" t="e">
        <f t="shared" si="165"/>
        <v>#REF!</v>
      </c>
      <c r="AF198" s="83"/>
    </row>
    <row r="199" spans="1:32" s="1" customFormat="1" ht="33" hidden="1" customHeight="1">
      <c r="A199" s="163"/>
      <c r="B199" s="193"/>
      <c r="C199" s="22" t="s">
        <v>6</v>
      </c>
      <c r="D199" s="43" t="e">
        <f t="shared" si="171"/>
        <v>#REF!</v>
      </c>
      <c r="E199" s="43">
        <v>0</v>
      </c>
      <c r="F199" s="43">
        <v>0</v>
      </c>
      <c r="G199" s="43" t="e">
        <f>#REF!+K199+O199+S199</f>
        <v>#REF!</v>
      </c>
      <c r="H199" s="43">
        <f t="shared" si="172"/>
        <v>0</v>
      </c>
      <c r="I199" s="43">
        <v>0</v>
      </c>
      <c r="J199" s="43">
        <v>0</v>
      </c>
      <c r="K199" s="43">
        <v>0</v>
      </c>
      <c r="L199" s="43">
        <f t="shared" si="173"/>
        <v>0</v>
      </c>
      <c r="M199" s="43">
        <v>0</v>
      </c>
      <c r="N199" s="43">
        <v>0</v>
      </c>
      <c r="O199" s="43">
        <v>0</v>
      </c>
      <c r="P199" s="43">
        <f t="shared" si="174"/>
        <v>57000</v>
      </c>
      <c r="Q199" s="43">
        <v>0</v>
      </c>
      <c r="R199" s="43">
        <v>0</v>
      </c>
      <c r="S199" s="43">
        <v>57000</v>
      </c>
      <c r="T199" s="43">
        <f t="shared" si="175"/>
        <v>0</v>
      </c>
      <c r="U199" s="43">
        <v>0</v>
      </c>
      <c r="V199" s="43">
        <v>0</v>
      </c>
      <c r="W199" s="43">
        <v>0</v>
      </c>
      <c r="X199" s="43"/>
      <c r="Y199" s="43"/>
      <c r="Z199" s="43"/>
      <c r="AA199" s="43"/>
      <c r="AB199" s="24" t="e">
        <f t="shared" si="164"/>
        <v>#REF!</v>
      </c>
      <c r="AC199" s="24"/>
      <c r="AD199" s="24"/>
      <c r="AE199" s="24" t="e">
        <f t="shared" si="165"/>
        <v>#REF!</v>
      </c>
      <c r="AF199" s="83"/>
    </row>
    <row r="200" spans="1:32" s="1" customFormat="1" ht="76.5" hidden="1" customHeight="1">
      <c r="A200" s="32" t="s">
        <v>123</v>
      </c>
      <c r="B200" s="169" t="s">
        <v>38</v>
      </c>
      <c r="C200" s="169"/>
      <c r="D200" s="36" t="e">
        <f>D201+D204</f>
        <v>#REF!</v>
      </c>
      <c r="E200" s="36">
        <f t="shared" ref="E200:W200" si="176">E201+E204</f>
        <v>0</v>
      </c>
      <c r="F200" s="36">
        <f t="shared" si="176"/>
        <v>0</v>
      </c>
      <c r="G200" s="36" t="e">
        <f t="shared" si="176"/>
        <v>#REF!</v>
      </c>
      <c r="H200" s="36">
        <f t="shared" si="176"/>
        <v>9829145</v>
      </c>
      <c r="I200" s="36">
        <f t="shared" si="176"/>
        <v>0</v>
      </c>
      <c r="J200" s="36">
        <f t="shared" si="176"/>
        <v>0</v>
      </c>
      <c r="K200" s="36">
        <f t="shared" si="176"/>
        <v>9829145</v>
      </c>
      <c r="L200" s="36">
        <f t="shared" si="176"/>
        <v>8465322</v>
      </c>
      <c r="M200" s="36">
        <f t="shared" si="176"/>
        <v>0</v>
      </c>
      <c r="N200" s="36">
        <f t="shared" si="176"/>
        <v>0</v>
      </c>
      <c r="O200" s="36">
        <f t="shared" si="176"/>
        <v>8465322</v>
      </c>
      <c r="P200" s="36">
        <f t="shared" si="176"/>
        <v>2884782</v>
      </c>
      <c r="Q200" s="36">
        <f t="shared" si="176"/>
        <v>0</v>
      </c>
      <c r="R200" s="36">
        <f t="shared" si="176"/>
        <v>0</v>
      </c>
      <c r="S200" s="36">
        <f t="shared" si="176"/>
        <v>2884782</v>
      </c>
      <c r="T200" s="36">
        <f t="shared" si="176"/>
        <v>1104820.44</v>
      </c>
      <c r="U200" s="36">
        <f t="shared" si="176"/>
        <v>0</v>
      </c>
      <c r="V200" s="36">
        <f t="shared" si="176"/>
        <v>0</v>
      </c>
      <c r="W200" s="36">
        <f t="shared" si="176"/>
        <v>1104820.44</v>
      </c>
      <c r="X200" s="36"/>
      <c r="Y200" s="36"/>
      <c r="Z200" s="36"/>
      <c r="AA200" s="36"/>
      <c r="AB200" s="28" t="e">
        <f t="shared" si="164"/>
        <v>#REF!</v>
      </c>
      <c r="AC200" s="28"/>
      <c r="AD200" s="28"/>
      <c r="AE200" s="28" t="e">
        <f t="shared" si="165"/>
        <v>#REF!</v>
      </c>
      <c r="AF200" s="83"/>
    </row>
    <row r="201" spans="1:32" s="1" customFormat="1" ht="93.75" hidden="1">
      <c r="A201" s="32" t="s">
        <v>124</v>
      </c>
      <c r="B201" s="100" t="s">
        <v>86</v>
      </c>
      <c r="C201" s="100"/>
      <c r="D201" s="36" t="e">
        <f>D202+D203</f>
        <v>#REF!</v>
      </c>
      <c r="E201" s="36">
        <f t="shared" ref="E201:W201" si="177">E202+E203</f>
        <v>0</v>
      </c>
      <c r="F201" s="36">
        <f t="shared" si="177"/>
        <v>0</v>
      </c>
      <c r="G201" s="36" t="e">
        <f t="shared" si="177"/>
        <v>#REF!</v>
      </c>
      <c r="H201" s="36">
        <f t="shared" si="177"/>
        <v>119400</v>
      </c>
      <c r="I201" s="36">
        <f t="shared" si="177"/>
        <v>0</v>
      </c>
      <c r="J201" s="36">
        <f t="shared" si="177"/>
        <v>0</v>
      </c>
      <c r="K201" s="36">
        <f t="shared" si="177"/>
        <v>119400</v>
      </c>
      <c r="L201" s="36">
        <f t="shared" si="177"/>
        <v>5906515</v>
      </c>
      <c r="M201" s="36">
        <f t="shared" si="177"/>
        <v>0</v>
      </c>
      <c r="N201" s="36">
        <f t="shared" si="177"/>
        <v>0</v>
      </c>
      <c r="O201" s="36">
        <f t="shared" si="177"/>
        <v>5906515</v>
      </c>
      <c r="P201" s="36">
        <f t="shared" si="177"/>
        <v>540200</v>
      </c>
      <c r="Q201" s="36">
        <f t="shared" si="177"/>
        <v>0</v>
      </c>
      <c r="R201" s="36">
        <f t="shared" si="177"/>
        <v>0</v>
      </c>
      <c r="S201" s="36">
        <f t="shared" si="177"/>
        <v>540200</v>
      </c>
      <c r="T201" s="36">
        <f t="shared" si="177"/>
        <v>0</v>
      </c>
      <c r="U201" s="36">
        <f t="shared" si="177"/>
        <v>0</v>
      </c>
      <c r="V201" s="36">
        <f t="shared" si="177"/>
        <v>0</v>
      </c>
      <c r="W201" s="36">
        <f t="shared" si="177"/>
        <v>0</v>
      </c>
      <c r="X201" s="36"/>
      <c r="Y201" s="36"/>
      <c r="Z201" s="36"/>
      <c r="AA201" s="36"/>
      <c r="AB201" s="28" t="e">
        <f t="shared" si="164"/>
        <v>#REF!</v>
      </c>
      <c r="AC201" s="28"/>
      <c r="AD201" s="28"/>
      <c r="AE201" s="28" t="e">
        <f t="shared" si="165"/>
        <v>#REF!</v>
      </c>
      <c r="AF201" s="83"/>
    </row>
    <row r="202" spans="1:32" s="1" customFormat="1" ht="31.5" hidden="1" customHeight="1">
      <c r="A202" s="159" t="s">
        <v>125</v>
      </c>
      <c r="B202" s="184" t="s">
        <v>212</v>
      </c>
      <c r="C202" s="22" t="s">
        <v>36</v>
      </c>
      <c r="D202" s="23" t="e">
        <f>E202+G202</f>
        <v>#REF!</v>
      </c>
      <c r="E202" s="23">
        <v>0</v>
      </c>
      <c r="F202" s="23">
        <v>0</v>
      </c>
      <c r="G202" s="23" t="e">
        <f>#REF!+K202+O202+S202</f>
        <v>#REF!</v>
      </c>
      <c r="H202" s="23">
        <f>I202+J202+K202</f>
        <v>119400</v>
      </c>
      <c r="I202" s="23">
        <v>0</v>
      </c>
      <c r="J202" s="23">
        <v>0</v>
      </c>
      <c r="K202" s="23">
        <v>119400</v>
      </c>
      <c r="L202" s="23">
        <f>M202+N202+O202</f>
        <v>0</v>
      </c>
      <c r="M202" s="23">
        <v>0</v>
      </c>
      <c r="N202" s="23">
        <v>0</v>
      </c>
      <c r="O202" s="23">
        <v>0</v>
      </c>
      <c r="P202" s="23">
        <f>Q202+R202+S202</f>
        <v>540200</v>
      </c>
      <c r="Q202" s="23">
        <v>0</v>
      </c>
      <c r="R202" s="23">
        <v>0</v>
      </c>
      <c r="S202" s="23">
        <v>540200</v>
      </c>
      <c r="T202" s="24">
        <f>U202+W202</f>
        <v>0</v>
      </c>
      <c r="U202" s="24">
        <v>0</v>
      </c>
      <c r="V202" s="24">
        <v>0</v>
      </c>
      <c r="W202" s="24">
        <v>0</v>
      </c>
      <c r="X202" s="24"/>
      <c r="Y202" s="24"/>
      <c r="Z202" s="24"/>
      <c r="AA202" s="24"/>
      <c r="AB202" s="28" t="e">
        <f t="shared" si="164"/>
        <v>#REF!</v>
      </c>
      <c r="AC202" s="24"/>
      <c r="AD202" s="24"/>
      <c r="AE202" s="24" t="e">
        <f t="shared" si="165"/>
        <v>#REF!</v>
      </c>
      <c r="AF202" s="83"/>
    </row>
    <row r="203" spans="1:32" s="1" customFormat="1" ht="29.25" hidden="1" customHeight="1">
      <c r="A203" s="166"/>
      <c r="B203" s="194"/>
      <c r="C203" s="22" t="s">
        <v>284</v>
      </c>
      <c r="D203" s="23" t="e">
        <f>E203+G203</f>
        <v>#REF!</v>
      </c>
      <c r="E203" s="23">
        <v>0</v>
      </c>
      <c r="F203" s="23">
        <v>0</v>
      </c>
      <c r="G203" s="23" t="e">
        <f>#REF!+K203+O203+S203</f>
        <v>#REF!</v>
      </c>
      <c r="H203" s="23">
        <f>I203+J203+K203</f>
        <v>0</v>
      </c>
      <c r="I203" s="23">
        <v>0</v>
      </c>
      <c r="J203" s="23">
        <v>0</v>
      </c>
      <c r="K203" s="23">
        <v>0</v>
      </c>
      <c r="L203" s="23">
        <f>M203+N203+O203</f>
        <v>5906515</v>
      </c>
      <c r="M203" s="23">
        <v>0</v>
      </c>
      <c r="N203" s="23">
        <v>0</v>
      </c>
      <c r="O203" s="23">
        <v>5906515</v>
      </c>
      <c r="P203" s="23">
        <f>Q203+R203+S203</f>
        <v>0</v>
      </c>
      <c r="Q203" s="23">
        <v>0</v>
      </c>
      <c r="R203" s="23">
        <v>0</v>
      </c>
      <c r="S203" s="23">
        <v>0</v>
      </c>
      <c r="T203" s="24">
        <f>U203+W203</f>
        <v>0</v>
      </c>
      <c r="U203" s="24">
        <v>0</v>
      </c>
      <c r="V203" s="24">
        <v>0</v>
      </c>
      <c r="W203" s="24">
        <v>0</v>
      </c>
      <c r="X203" s="24"/>
      <c r="Y203" s="24"/>
      <c r="Z203" s="24"/>
      <c r="AA203" s="24"/>
      <c r="AB203" s="28" t="e">
        <f t="shared" si="164"/>
        <v>#REF!</v>
      </c>
      <c r="AC203" s="24"/>
      <c r="AD203" s="24"/>
      <c r="AE203" s="24" t="e">
        <f t="shared" si="165"/>
        <v>#REF!</v>
      </c>
      <c r="AF203" s="83"/>
    </row>
    <row r="204" spans="1:32" s="30" customFormat="1" ht="56.25" hidden="1">
      <c r="A204" s="32" t="s">
        <v>126</v>
      </c>
      <c r="B204" s="49" t="s">
        <v>87</v>
      </c>
      <c r="C204" s="34"/>
      <c r="D204" s="33" t="e">
        <f>D205+D206+D207+D208+D209+D210+D211</f>
        <v>#REF!</v>
      </c>
      <c r="E204" s="33">
        <f t="shared" ref="E204:W204" si="178">E205+E206+E207+E208+E209+E210+E211</f>
        <v>0</v>
      </c>
      <c r="F204" s="33">
        <f t="shared" si="178"/>
        <v>0</v>
      </c>
      <c r="G204" s="33" t="e">
        <f t="shared" si="178"/>
        <v>#REF!</v>
      </c>
      <c r="H204" s="33">
        <f t="shared" si="178"/>
        <v>9709745</v>
      </c>
      <c r="I204" s="33">
        <f t="shared" si="178"/>
        <v>0</v>
      </c>
      <c r="J204" s="33">
        <f t="shared" si="178"/>
        <v>0</v>
      </c>
      <c r="K204" s="33">
        <f t="shared" si="178"/>
        <v>9709745</v>
      </c>
      <c r="L204" s="33">
        <f t="shared" si="178"/>
        <v>2558807</v>
      </c>
      <c r="M204" s="33">
        <f t="shared" si="178"/>
        <v>0</v>
      </c>
      <c r="N204" s="33">
        <f t="shared" si="178"/>
        <v>0</v>
      </c>
      <c r="O204" s="33">
        <f t="shared" si="178"/>
        <v>2558807</v>
      </c>
      <c r="P204" s="33">
        <f t="shared" si="178"/>
        <v>2344582</v>
      </c>
      <c r="Q204" s="33">
        <f t="shared" si="178"/>
        <v>0</v>
      </c>
      <c r="R204" s="33">
        <f t="shared" si="178"/>
        <v>0</v>
      </c>
      <c r="S204" s="33">
        <f t="shared" si="178"/>
        <v>2344582</v>
      </c>
      <c r="T204" s="33">
        <f t="shared" si="178"/>
        <v>1104820.44</v>
      </c>
      <c r="U204" s="33">
        <f t="shared" si="178"/>
        <v>0</v>
      </c>
      <c r="V204" s="33">
        <f t="shared" si="178"/>
        <v>0</v>
      </c>
      <c r="W204" s="33">
        <f t="shared" si="178"/>
        <v>1104820.44</v>
      </c>
      <c r="X204" s="33"/>
      <c r="Y204" s="33"/>
      <c r="Z204" s="33"/>
      <c r="AA204" s="33"/>
      <c r="AB204" s="28" t="e">
        <f t="shared" si="164"/>
        <v>#REF!</v>
      </c>
      <c r="AC204" s="28"/>
      <c r="AD204" s="28"/>
      <c r="AE204" s="28" t="e">
        <f t="shared" si="165"/>
        <v>#REF!</v>
      </c>
      <c r="AF204" s="83"/>
    </row>
    <row r="205" spans="1:32" s="1" customFormat="1" ht="30" hidden="1" customHeight="1">
      <c r="A205" s="159" t="s">
        <v>282</v>
      </c>
      <c r="B205" s="193" t="s">
        <v>213</v>
      </c>
      <c r="C205" s="22" t="s">
        <v>284</v>
      </c>
      <c r="D205" s="23" t="e">
        <f>SUM(E205:G205)</f>
        <v>#REF!</v>
      </c>
      <c r="E205" s="23">
        <v>0</v>
      </c>
      <c r="F205" s="23">
        <v>0</v>
      </c>
      <c r="G205" s="23" t="e">
        <f>#REF!+K205+O205+S205</f>
        <v>#REF!</v>
      </c>
      <c r="H205" s="23">
        <f t="shared" ref="H205:H211" si="179">I205+J205+K205</f>
        <v>14025</v>
      </c>
      <c r="I205" s="23">
        <v>0</v>
      </c>
      <c r="J205" s="23">
        <v>0</v>
      </c>
      <c r="K205" s="23">
        <v>14025</v>
      </c>
      <c r="L205" s="23">
        <f t="shared" ref="L205:L211" si="180">M205+N205+O205</f>
        <v>14025</v>
      </c>
      <c r="M205" s="23">
        <v>0</v>
      </c>
      <c r="N205" s="23">
        <v>0</v>
      </c>
      <c r="O205" s="23">
        <v>14025</v>
      </c>
      <c r="P205" s="23">
        <f t="shared" ref="P205:P211" si="181">Q205+R205+S205</f>
        <v>24425</v>
      </c>
      <c r="Q205" s="23">
        <v>0</v>
      </c>
      <c r="R205" s="23">
        <v>0</v>
      </c>
      <c r="S205" s="23">
        <v>24425</v>
      </c>
      <c r="T205" s="24">
        <f>U205+W205</f>
        <v>8000</v>
      </c>
      <c r="U205" s="24">
        <v>0</v>
      </c>
      <c r="V205" s="24">
        <v>0</v>
      </c>
      <c r="W205" s="24">
        <v>8000</v>
      </c>
      <c r="X205" s="24"/>
      <c r="Y205" s="24"/>
      <c r="Z205" s="24"/>
      <c r="AA205" s="24"/>
      <c r="AB205" s="24" t="e">
        <f t="shared" ref="AB205:AB213" si="182">T205/D205*100</f>
        <v>#REF!</v>
      </c>
      <c r="AC205" s="24"/>
      <c r="AD205" s="24"/>
      <c r="AE205" s="24" t="e">
        <f t="shared" si="165"/>
        <v>#REF!</v>
      </c>
      <c r="AF205" s="50"/>
    </row>
    <row r="206" spans="1:32" s="1" customFormat="1" ht="25.5" hidden="1" customHeight="1">
      <c r="A206" s="186"/>
      <c r="B206" s="193"/>
      <c r="C206" s="22" t="s">
        <v>36</v>
      </c>
      <c r="D206" s="23">
        <f t="shared" ref="D206:D211" si="183">SUM(E206:G206)</f>
        <v>151240</v>
      </c>
      <c r="E206" s="23">
        <v>0</v>
      </c>
      <c r="F206" s="23">
        <v>0</v>
      </c>
      <c r="G206" s="23">
        <v>151240</v>
      </c>
      <c r="H206" s="23">
        <f t="shared" si="179"/>
        <v>29300</v>
      </c>
      <c r="I206" s="23">
        <v>0</v>
      </c>
      <c r="J206" s="23">
        <v>0</v>
      </c>
      <c r="K206" s="23">
        <v>29300</v>
      </c>
      <c r="L206" s="23">
        <f t="shared" si="180"/>
        <v>63000</v>
      </c>
      <c r="M206" s="23">
        <v>0</v>
      </c>
      <c r="N206" s="23">
        <v>0</v>
      </c>
      <c r="O206" s="23">
        <v>63000</v>
      </c>
      <c r="P206" s="23">
        <f t="shared" si="181"/>
        <v>39440</v>
      </c>
      <c r="Q206" s="23">
        <v>0</v>
      </c>
      <c r="R206" s="23">
        <v>0</v>
      </c>
      <c r="S206" s="23">
        <v>39440</v>
      </c>
      <c r="T206" s="24">
        <f>U206+W206</f>
        <v>7939.94</v>
      </c>
      <c r="U206" s="23">
        <v>0</v>
      </c>
      <c r="V206" s="23">
        <v>0</v>
      </c>
      <c r="W206" s="23">
        <v>7939.94</v>
      </c>
      <c r="X206" s="23"/>
      <c r="Y206" s="23"/>
      <c r="Z206" s="23"/>
      <c r="AA206" s="23"/>
      <c r="AB206" s="24">
        <f t="shared" si="182"/>
        <v>5.2498942078815132</v>
      </c>
      <c r="AC206" s="24"/>
      <c r="AD206" s="24"/>
      <c r="AE206" s="24">
        <f t="shared" si="165"/>
        <v>5.2498942078815132</v>
      </c>
      <c r="AF206" s="83"/>
    </row>
    <row r="207" spans="1:32" s="1" customFormat="1" ht="24" hidden="1" customHeight="1">
      <c r="A207" s="186"/>
      <c r="B207" s="193"/>
      <c r="C207" s="22" t="s">
        <v>3</v>
      </c>
      <c r="D207" s="23" t="e">
        <f t="shared" si="183"/>
        <v>#REF!</v>
      </c>
      <c r="E207" s="23">
        <v>0</v>
      </c>
      <c r="F207" s="23">
        <v>0</v>
      </c>
      <c r="G207" s="23" t="e">
        <f>#REF!+K207+O207+S207</f>
        <v>#REF!</v>
      </c>
      <c r="H207" s="23">
        <f t="shared" si="179"/>
        <v>67099</v>
      </c>
      <c r="I207" s="23">
        <v>0</v>
      </c>
      <c r="J207" s="23">
        <v>0</v>
      </c>
      <c r="K207" s="23">
        <v>67099</v>
      </c>
      <c r="L207" s="23">
        <f t="shared" si="180"/>
        <v>95599</v>
      </c>
      <c r="M207" s="23">
        <v>0</v>
      </c>
      <c r="N207" s="23">
        <v>0</v>
      </c>
      <c r="O207" s="23">
        <v>95599</v>
      </c>
      <c r="P207" s="23">
        <f t="shared" si="181"/>
        <v>80986</v>
      </c>
      <c r="Q207" s="23">
        <v>0</v>
      </c>
      <c r="R207" s="23">
        <v>0</v>
      </c>
      <c r="S207" s="23">
        <v>80986</v>
      </c>
      <c r="T207" s="24">
        <f t="shared" ref="T207:T210" si="184">U207+W207</f>
        <v>33572.720000000001</v>
      </c>
      <c r="U207" s="24">
        <v>0</v>
      </c>
      <c r="V207" s="24">
        <v>0</v>
      </c>
      <c r="W207" s="24">
        <v>33572.720000000001</v>
      </c>
      <c r="X207" s="24"/>
      <c r="Y207" s="24"/>
      <c r="Z207" s="24"/>
      <c r="AA207" s="24"/>
      <c r="AB207" s="24" t="e">
        <f t="shared" si="182"/>
        <v>#REF!</v>
      </c>
      <c r="AC207" s="24"/>
      <c r="AD207" s="24"/>
      <c r="AE207" s="24" t="e">
        <f t="shared" si="165"/>
        <v>#REF!</v>
      </c>
      <c r="AF207" s="83"/>
    </row>
    <row r="208" spans="1:32" s="1" customFormat="1" ht="27" hidden="1" customHeight="1">
      <c r="A208" s="186"/>
      <c r="B208" s="193"/>
      <c r="C208" s="22" t="s">
        <v>283</v>
      </c>
      <c r="D208" s="23">
        <f t="shared" si="183"/>
        <v>120000</v>
      </c>
      <c r="E208" s="23">
        <v>0</v>
      </c>
      <c r="F208" s="23">
        <v>0</v>
      </c>
      <c r="G208" s="23">
        <v>120000</v>
      </c>
      <c r="H208" s="23">
        <f t="shared" si="179"/>
        <v>26500</v>
      </c>
      <c r="I208" s="23">
        <v>0</v>
      </c>
      <c r="J208" s="23">
        <v>0</v>
      </c>
      <c r="K208" s="23">
        <v>26500</v>
      </c>
      <c r="L208" s="23">
        <f t="shared" si="180"/>
        <v>26500</v>
      </c>
      <c r="M208" s="23">
        <v>0</v>
      </c>
      <c r="N208" s="23">
        <v>0</v>
      </c>
      <c r="O208" s="23">
        <v>26500</v>
      </c>
      <c r="P208" s="23">
        <f t="shared" si="181"/>
        <v>35300</v>
      </c>
      <c r="Q208" s="23">
        <v>0</v>
      </c>
      <c r="R208" s="23">
        <v>0</v>
      </c>
      <c r="S208" s="23">
        <v>35300</v>
      </c>
      <c r="T208" s="24">
        <f t="shared" si="184"/>
        <v>8836</v>
      </c>
      <c r="U208" s="24">
        <v>0</v>
      </c>
      <c r="V208" s="24">
        <v>0</v>
      </c>
      <c r="W208" s="24">
        <v>8836</v>
      </c>
      <c r="X208" s="24"/>
      <c r="Y208" s="24"/>
      <c r="Z208" s="24"/>
      <c r="AA208" s="24"/>
      <c r="AB208" s="24">
        <f t="shared" si="182"/>
        <v>7.3633333333333333</v>
      </c>
      <c r="AC208" s="24"/>
      <c r="AD208" s="24"/>
      <c r="AE208" s="24">
        <f t="shared" si="165"/>
        <v>7.3633333333333333</v>
      </c>
      <c r="AF208" s="83"/>
    </row>
    <row r="209" spans="1:32" s="1" customFormat="1" ht="32.25" hidden="1" customHeight="1">
      <c r="A209" s="186"/>
      <c r="B209" s="193"/>
      <c r="C209" s="37" t="s">
        <v>5</v>
      </c>
      <c r="D209" s="23" t="e">
        <f t="shared" si="183"/>
        <v>#REF!</v>
      </c>
      <c r="E209" s="23">
        <v>0</v>
      </c>
      <c r="F209" s="23">
        <v>0</v>
      </c>
      <c r="G209" s="23" t="e">
        <f>#REF!+K209+O209+S209</f>
        <v>#REF!</v>
      </c>
      <c r="H209" s="23">
        <f t="shared" si="179"/>
        <v>9095441</v>
      </c>
      <c r="I209" s="23">
        <v>0</v>
      </c>
      <c r="J209" s="23">
        <v>0</v>
      </c>
      <c r="K209" s="23">
        <v>9095441</v>
      </c>
      <c r="L209" s="23">
        <f t="shared" si="180"/>
        <v>1755555</v>
      </c>
      <c r="M209" s="23">
        <v>0</v>
      </c>
      <c r="N209" s="23">
        <v>0</v>
      </c>
      <c r="O209" s="23">
        <v>1755555</v>
      </c>
      <c r="P209" s="23">
        <f t="shared" si="181"/>
        <v>1602705</v>
      </c>
      <c r="Q209" s="23">
        <v>0</v>
      </c>
      <c r="R209" s="23">
        <v>0</v>
      </c>
      <c r="S209" s="23">
        <v>1602705</v>
      </c>
      <c r="T209" s="24">
        <f t="shared" si="184"/>
        <v>640238.28</v>
      </c>
      <c r="U209" s="24">
        <v>0</v>
      </c>
      <c r="V209" s="24">
        <v>0</v>
      </c>
      <c r="W209" s="24">
        <v>640238.28</v>
      </c>
      <c r="X209" s="24"/>
      <c r="Y209" s="24"/>
      <c r="Z209" s="24"/>
      <c r="AA209" s="24"/>
      <c r="AB209" s="24" t="e">
        <f t="shared" si="182"/>
        <v>#REF!</v>
      </c>
      <c r="AC209" s="24"/>
      <c r="AD209" s="24"/>
      <c r="AE209" s="24" t="e">
        <f t="shared" si="165"/>
        <v>#REF!</v>
      </c>
      <c r="AF209" s="83"/>
    </row>
    <row r="210" spans="1:32" s="1" customFormat="1" ht="25.5" hidden="1" customHeight="1">
      <c r="A210" s="186"/>
      <c r="B210" s="193"/>
      <c r="C210" s="22" t="s">
        <v>26</v>
      </c>
      <c r="D210" s="23" t="e">
        <f t="shared" si="183"/>
        <v>#REF!</v>
      </c>
      <c r="E210" s="23">
        <v>0</v>
      </c>
      <c r="F210" s="23">
        <v>0</v>
      </c>
      <c r="G210" s="23" t="e">
        <f>#REF!+K210+O210+S210</f>
        <v>#REF!</v>
      </c>
      <c r="H210" s="23">
        <f t="shared" si="179"/>
        <v>274640</v>
      </c>
      <c r="I210" s="23">
        <v>0</v>
      </c>
      <c r="J210" s="23">
        <v>0</v>
      </c>
      <c r="K210" s="23">
        <v>274640</v>
      </c>
      <c r="L210" s="23">
        <f t="shared" si="180"/>
        <v>279140</v>
      </c>
      <c r="M210" s="23">
        <v>0</v>
      </c>
      <c r="N210" s="23">
        <v>0</v>
      </c>
      <c r="O210" s="23">
        <v>279140</v>
      </c>
      <c r="P210" s="23">
        <f t="shared" si="181"/>
        <v>343748</v>
      </c>
      <c r="Q210" s="23">
        <v>0</v>
      </c>
      <c r="R210" s="23">
        <v>0</v>
      </c>
      <c r="S210" s="23">
        <v>343748</v>
      </c>
      <c r="T210" s="24">
        <f t="shared" si="184"/>
        <v>167194.64000000001</v>
      </c>
      <c r="U210" s="24">
        <v>0</v>
      </c>
      <c r="V210" s="24">
        <v>0</v>
      </c>
      <c r="W210" s="24">
        <v>167194.64000000001</v>
      </c>
      <c r="X210" s="24"/>
      <c r="Y210" s="24"/>
      <c r="Z210" s="24"/>
      <c r="AA210" s="24"/>
      <c r="AB210" s="24" t="e">
        <f t="shared" si="182"/>
        <v>#REF!</v>
      </c>
      <c r="AC210" s="24"/>
      <c r="AD210" s="24"/>
      <c r="AE210" s="24" t="e">
        <f t="shared" si="165"/>
        <v>#REF!</v>
      </c>
      <c r="AF210" s="83"/>
    </row>
    <row r="211" spans="1:32" s="1" customFormat="1" ht="24" hidden="1" customHeight="1">
      <c r="A211" s="160"/>
      <c r="B211" s="193"/>
      <c r="C211" s="22" t="s">
        <v>6</v>
      </c>
      <c r="D211" s="23">
        <f t="shared" si="183"/>
        <v>998800</v>
      </c>
      <c r="E211" s="23">
        <v>0</v>
      </c>
      <c r="F211" s="23">
        <v>0</v>
      </c>
      <c r="G211" s="23">
        <v>998800</v>
      </c>
      <c r="H211" s="23">
        <f t="shared" si="179"/>
        <v>202740</v>
      </c>
      <c r="I211" s="23">
        <v>0</v>
      </c>
      <c r="J211" s="23">
        <v>0</v>
      </c>
      <c r="K211" s="23">
        <v>202740</v>
      </c>
      <c r="L211" s="23">
        <f t="shared" si="180"/>
        <v>324988</v>
      </c>
      <c r="M211" s="23">
        <v>0</v>
      </c>
      <c r="N211" s="23">
        <v>0</v>
      </c>
      <c r="O211" s="23">
        <v>324988</v>
      </c>
      <c r="P211" s="23">
        <f t="shared" si="181"/>
        <v>217978</v>
      </c>
      <c r="Q211" s="23">
        <v>0</v>
      </c>
      <c r="R211" s="23">
        <v>0</v>
      </c>
      <c r="S211" s="23">
        <v>217978</v>
      </c>
      <c r="T211" s="24">
        <f>U211+W211</f>
        <v>239038.86</v>
      </c>
      <c r="U211" s="24">
        <v>0</v>
      </c>
      <c r="V211" s="24">
        <v>0</v>
      </c>
      <c r="W211" s="24">
        <v>239038.86</v>
      </c>
      <c r="X211" s="24"/>
      <c r="Y211" s="24"/>
      <c r="Z211" s="24"/>
      <c r="AA211" s="24"/>
      <c r="AB211" s="24">
        <f t="shared" si="182"/>
        <v>23.93260512615138</v>
      </c>
      <c r="AC211" s="24"/>
      <c r="AD211" s="24"/>
      <c r="AE211" s="24">
        <f t="shared" si="165"/>
        <v>23.93260512615138</v>
      </c>
      <c r="AF211" s="83"/>
    </row>
    <row r="212" spans="1:32" s="30" customFormat="1" ht="43.5" hidden="1" customHeight="1">
      <c r="A212" s="32" t="s">
        <v>127</v>
      </c>
      <c r="B212" s="195" t="s">
        <v>46</v>
      </c>
      <c r="C212" s="195"/>
      <c r="D212" s="51" t="e">
        <f>#REF!+H212+L212+P212</f>
        <v>#REF!</v>
      </c>
      <c r="E212" s="51" t="e">
        <f t="shared" ref="E212:S212" si="185">E213+E214+E215</f>
        <v>#REF!</v>
      </c>
      <c r="F212" s="51" t="e">
        <f t="shared" si="185"/>
        <v>#REF!</v>
      </c>
      <c r="G212" s="51" t="e">
        <f t="shared" si="185"/>
        <v>#REF!</v>
      </c>
      <c r="H212" s="51">
        <f t="shared" si="185"/>
        <v>1259634</v>
      </c>
      <c r="I212" s="51">
        <f t="shared" si="185"/>
        <v>0</v>
      </c>
      <c r="J212" s="51">
        <f t="shared" si="185"/>
        <v>0</v>
      </c>
      <c r="K212" s="51">
        <f t="shared" si="185"/>
        <v>1259634</v>
      </c>
      <c r="L212" s="51">
        <f t="shared" si="185"/>
        <v>981000</v>
      </c>
      <c r="M212" s="51">
        <f t="shared" si="185"/>
        <v>0</v>
      </c>
      <c r="N212" s="51">
        <f t="shared" si="185"/>
        <v>0</v>
      </c>
      <c r="O212" s="51">
        <f t="shared" si="185"/>
        <v>981000</v>
      </c>
      <c r="P212" s="51">
        <f t="shared" si="185"/>
        <v>0</v>
      </c>
      <c r="Q212" s="51">
        <f t="shared" si="185"/>
        <v>0</v>
      </c>
      <c r="R212" s="51">
        <f t="shared" si="185"/>
        <v>0</v>
      </c>
      <c r="S212" s="51">
        <f t="shared" si="185"/>
        <v>0</v>
      </c>
      <c r="T212" s="33">
        <f>U212+V212+W212</f>
        <v>0</v>
      </c>
      <c r="U212" s="33">
        <f>SUM(U213:U215)</f>
        <v>0</v>
      </c>
      <c r="V212" s="33">
        <f>SUM(V213:V215)</f>
        <v>0</v>
      </c>
      <c r="W212" s="33">
        <f>SUM(W213:W215)</f>
        <v>0</v>
      </c>
      <c r="X212" s="33"/>
      <c r="Y212" s="33"/>
      <c r="Z212" s="33"/>
      <c r="AA212" s="33"/>
      <c r="AB212" s="28" t="e">
        <f t="shared" si="182"/>
        <v>#REF!</v>
      </c>
      <c r="AC212" s="28"/>
      <c r="AD212" s="28"/>
      <c r="AE212" s="28" t="e">
        <f t="shared" si="165"/>
        <v>#REF!</v>
      </c>
      <c r="AF212" s="83"/>
    </row>
    <row r="213" spans="1:32" s="30" customFormat="1" hidden="1">
      <c r="A213" s="159">
        <v>12.1</v>
      </c>
      <c r="B213" s="187" t="s">
        <v>348</v>
      </c>
      <c r="C213" s="37" t="s">
        <v>310</v>
      </c>
      <c r="D213" s="82" t="e">
        <f>#REF!+H213+L213+P213</f>
        <v>#REF!</v>
      </c>
      <c r="E213" s="82" t="e">
        <f>#REF!+I213+M213+Q213</f>
        <v>#REF!</v>
      </c>
      <c r="F213" s="82" t="e">
        <f>#REF!+J213+N213+R213</f>
        <v>#REF!</v>
      </c>
      <c r="G213" s="82" t="e">
        <f>#REF!+K213+O213+S213</f>
        <v>#REF!</v>
      </c>
      <c r="H213" s="82">
        <f>I213+J213+K213</f>
        <v>499000</v>
      </c>
      <c r="I213" s="82">
        <v>0</v>
      </c>
      <c r="J213" s="82">
        <v>0</v>
      </c>
      <c r="K213" s="82">
        <v>499000</v>
      </c>
      <c r="L213" s="82">
        <f>M213+N213+O213</f>
        <v>819000</v>
      </c>
      <c r="M213" s="82">
        <v>0</v>
      </c>
      <c r="N213" s="82">
        <v>0</v>
      </c>
      <c r="O213" s="82">
        <v>819000</v>
      </c>
      <c r="P213" s="82">
        <f>Q213+R213+S213</f>
        <v>0</v>
      </c>
      <c r="Q213" s="82">
        <v>0</v>
      </c>
      <c r="R213" s="82">
        <v>0</v>
      </c>
      <c r="S213" s="82">
        <v>0</v>
      </c>
      <c r="T213" s="23">
        <f t="shared" ref="T213:T215" si="186">U213+V213+W213</f>
        <v>0</v>
      </c>
      <c r="U213" s="23">
        <v>0</v>
      </c>
      <c r="V213" s="23">
        <v>0</v>
      </c>
      <c r="W213" s="23">
        <v>0</v>
      </c>
      <c r="X213" s="23"/>
      <c r="Y213" s="23"/>
      <c r="Z213" s="23"/>
      <c r="AA213" s="23"/>
      <c r="AB213" s="24" t="e">
        <f t="shared" si="182"/>
        <v>#REF!</v>
      </c>
      <c r="AC213" s="24"/>
      <c r="AD213" s="24"/>
      <c r="AE213" s="24" t="e">
        <f t="shared" si="165"/>
        <v>#REF!</v>
      </c>
      <c r="AF213" s="83"/>
    </row>
    <row r="214" spans="1:32" s="30" customFormat="1" ht="29.25" hidden="1" customHeight="1">
      <c r="A214" s="186"/>
      <c r="B214" s="188"/>
      <c r="C214" s="37" t="s">
        <v>6</v>
      </c>
      <c r="D214" s="82" t="e">
        <f>#REF!+H214+L214+P214</f>
        <v>#REF!</v>
      </c>
      <c r="E214" s="82" t="e">
        <f>#REF!+I214+M214+Q214</f>
        <v>#REF!</v>
      </c>
      <c r="F214" s="82" t="e">
        <f>#REF!+J214+N214+R214</f>
        <v>#REF!</v>
      </c>
      <c r="G214" s="82" t="e">
        <f>#REF!+K214+O214+S214</f>
        <v>#REF!</v>
      </c>
      <c r="H214" s="82">
        <f t="shared" ref="H214:H215" si="187">I214+J214+K214</f>
        <v>0</v>
      </c>
      <c r="I214" s="82">
        <v>0</v>
      </c>
      <c r="J214" s="82">
        <v>0</v>
      </c>
      <c r="K214" s="82">
        <v>0</v>
      </c>
      <c r="L214" s="82">
        <f t="shared" ref="L214:L215" si="188">M214+N214+O214</f>
        <v>162000</v>
      </c>
      <c r="M214" s="82">
        <v>0</v>
      </c>
      <c r="N214" s="82">
        <v>0</v>
      </c>
      <c r="O214" s="82">
        <v>162000</v>
      </c>
      <c r="P214" s="82">
        <f t="shared" ref="P214:P215" si="189">Q214+R214+S214</f>
        <v>0</v>
      </c>
      <c r="Q214" s="82">
        <v>0</v>
      </c>
      <c r="R214" s="82">
        <v>0</v>
      </c>
      <c r="S214" s="82">
        <v>0</v>
      </c>
      <c r="T214" s="23">
        <f t="shared" si="186"/>
        <v>0</v>
      </c>
      <c r="U214" s="23">
        <v>0</v>
      </c>
      <c r="V214" s="23">
        <v>0</v>
      </c>
      <c r="W214" s="23">
        <v>0</v>
      </c>
      <c r="X214" s="23"/>
      <c r="Y214" s="23"/>
      <c r="Z214" s="23"/>
      <c r="AA214" s="23"/>
      <c r="AB214" s="24"/>
      <c r="AC214" s="24"/>
      <c r="AD214" s="24"/>
      <c r="AE214" s="24" t="e">
        <f t="shared" si="165"/>
        <v>#REF!</v>
      </c>
      <c r="AF214" s="83"/>
    </row>
    <row r="215" spans="1:32" s="1" customFormat="1" ht="71.25" hidden="1" customHeight="1">
      <c r="A215" s="186"/>
      <c r="B215" s="189"/>
      <c r="C215" s="37" t="s">
        <v>5</v>
      </c>
      <c r="D215" s="82" t="e">
        <f>#REF!+H215+L215+P215</f>
        <v>#REF!</v>
      </c>
      <c r="E215" s="82" t="e">
        <f>#REF!+I215+M215+Q215</f>
        <v>#REF!</v>
      </c>
      <c r="F215" s="82" t="e">
        <f>#REF!+J215+N215+R215</f>
        <v>#REF!</v>
      </c>
      <c r="G215" s="82" t="e">
        <f>#REF!+K215+O215+S215</f>
        <v>#REF!</v>
      </c>
      <c r="H215" s="82">
        <f t="shared" si="187"/>
        <v>760634</v>
      </c>
      <c r="I215" s="23">
        <v>0</v>
      </c>
      <c r="J215" s="23">
        <v>0</v>
      </c>
      <c r="K215" s="23">
        <v>760634</v>
      </c>
      <c r="L215" s="82">
        <f t="shared" si="188"/>
        <v>0</v>
      </c>
      <c r="M215" s="23">
        <v>0</v>
      </c>
      <c r="N215" s="23">
        <v>0</v>
      </c>
      <c r="O215" s="23">
        <v>0</v>
      </c>
      <c r="P215" s="82">
        <f t="shared" si="189"/>
        <v>0</v>
      </c>
      <c r="Q215" s="23">
        <v>0</v>
      </c>
      <c r="R215" s="23">
        <v>0</v>
      </c>
      <c r="S215" s="23">
        <v>0</v>
      </c>
      <c r="T215" s="23">
        <f t="shared" si="186"/>
        <v>0</v>
      </c>
      <c r="U215" s="23">
        <v>0</v>
      </c>
      <c r="V215" s="23">
        <v>0</v>
      </c>
      <c r="W215" s="23">
        <v>0</v>
      </c>
      <c r="X215" s="23"/>
      <c r="Y215" s="23"/>
      <c r="Z215" s="23"/>
      <c r="AA215" s="23"/>
      <c r="AB215" s="24" t="e">
        <f t="shared" ref="AB215:AB237" si="190">T215/D215*100</f>
        <v>#REF!</v>
      </c>
      <c r="AC215" s="24"/>
      <c r="AD215" s="24"/>
      <c r="AE215" s="24" t="e">
        <f t="shared" si="165"/>
        <v>#REF!</v>
      </c>
      <c r="AF215" s="83"/>
    </row>
    <row r="216" spans="1:32" s="1" customFormat="1" ht="75.75" hidden="1" customHeight="1">
      <c r="A216" s="32" t="s">
        <v>128</v>
      </c>
      <c r="B216" s="195" t="s">
        <v>47</v>
      </c>
      <c r="C216" s="195"/>
      <c r="D216" s="51" t="e">
        <f>SUM(D217:D218)</f>
        <v>#REF!</v>
      </c>
      <c r="E216" s="51">
        <f t="shared" ref="E216:W216" si="191">SUM(E217:E218)</f>
        <v>0</v>
      </c>
      <c r="F216" s="51">
        <f t="shared" si="191"/>
        <v>0</v>
      </c>
      <c r="G216" s="51" t="e">
        <f t="shared" si="191"/>
        <v>#REF!</v>
      </c>
      <c r="H216" s="51">
        <f t="shared" si="191"/>
        <v>360050</v>
      </c>
      <c r="I216" s="51">
        <f t="shared" si="191"/>
        <v>0</v>
      </c>
      <c r="J216" s="51">
        <f t="shared" si="191"/>
        <v>0</v>
      </c>
      <c r="K216" s="51">
        <f t="shared" si="191"/>
        <v>360050</v>
      </c>
      <c r="L216" s="51">
        <f t="shared" si="191"/>
        <v>1040050</v>
      </c>
      <c r="M216" s="51">
        <f t="shared" si="191"/>
        <v>0</v>
      </c>
      <c r="N216" s="51">
        <f t="shared" si="191"/>
        <v>0</v>
      </c>
      <c r="O216" s="51">
        <f t="shared" si="191"/>
        <v>1040050</v>
      </c>
      <c r="P216" s="51">
        <f t="shared" si="191"/>
        <v>706400</v>
      </c>
      <c r="Q216" s="51">
        <f t="shared" si="191"/>
        <v>0</v>
      </c>
      <c r="R216" s="51">
        <f t="shared" si="191"/>
        <v>0</v>
      </c>
      <c r="S216" s="51">
        <f t="shared" si="191"/>
        <v>706400</v>
      </c>
      <c r="T216" s="51">
        <f t="shared" si="191"/>
        <v>358700</v>
      </c>
      <c r="U216" s="51">
        <f t="shared" si="191"/>
        <v>0</v>
      </c>
      <c r="V216" s="51">
        <f t="shared" si="191"/>
        <v>0</v>
      </c>
      <c r="W216" s="51">
        <f t="shared" si="191"/>
        <v>358700</v>
      </c>
      <c r="X216" s="51"/>
      <c r="Y216" s="51"/>
      <c r="Z216" s="51"/>
      <c r="AA216" s="51"/>
      <c r="AB216" s="28" t="e">
        <f t="shared" si="190"/>
        <v>#REF!</v>
      </c>
      <c r="AC216" s="24"/>
      <c r="AD216" s="24"/>
      <c r="AE216" s="24" t="e">
        <f t="shared" si="165"/>
        <v>#REF!</v>
      </c>
      <c r="AF216" s="83"/>
    </row>
    <row r="217" spans="1:32" s="1" customFormat="1" ht="26.25" hidden="1" customHeight="1">
      <c r="A217" s="163" t="s">
        <v>24</v>
      </c>
      <c r="B217" s="200" t="s">
        <v>214</v>
      </c>
      <c r="C217" s="22" t="s">
        <v>36</v>
      </c>
      <c r="D217" s="23" t="e">
        <f>SUM(E217:G217)</f>
        <v>#REF!</v>
      </c>
      <c r="E217" s="23">
        <v>0</v>
      </c>
      <c r="F217" s="23">
        <v>0</v>
      </c>
      <c r="G217" s="23" t="e">
        <f>#REF!+K217+O217+S217</f>
        <v>#REF!</v>
      </c>
      <c r="H217" s="23">
        <f t="shared" ref="H217:H218" si="192">I217+J217+K217</f>
        <v>0</v>
      </c>
      <c r="I217" s="23">
        <v>0</v>
      </c>
      <c r="J217" s="23">
        <v>0</v>
      </c>
      <c r="K217" s="23">
        <v>0</v>
      </c>
      <c r="L217" s="23">
        <f t="shared" ref="L217:L218" si="193">M217+N217+O217</f>
        <v>950000</v>
      </c>
      <c r="M217" s="23">
        <v>0</v>
      </c>
      <c r="N217" s="23">
        <v>0</v>
      </c>
      <c r="O217" s="23">
        <v>950000</v>
      </c>
      <c r="P217" s="23">
        <f t="shared" ref="P217:P218" si="194">Q217+R217+S217</f>
        <v>0</v>
      </c>
      <c r="Q217" s="23">
        <v>0</v>
      </c>
      <c r="R217" s="23">
        <v>0</v>
      </c>
      <c r="S217" s="23">
        <v>0</v>
      </c>
      <c r="T217" s="23">
        <f>U217+W217</f>
        <v>0</v>
      </c>
      <c r="U217" s="23">
        <v>0</v>
      </c>
      <c r="V217" s="23">
        <v>0</v>
      </c>
      <c r="W217" s="23">
        <v>0</v>
      </c>
      <c r="X217" s="23"/>
      <c r="Y217" s="23"/>
      <c r="Z217" s="23"/>
      <c r="AA217" s="23"/>
      <c r="AB217" s="24" t="e">
        <f t="shared" si="190"/>
        <v>#REF!</v>
      </c>
      <c r="AC217" s="24"/>
      <c r="AD217" s="24"/>
      <c r="AE217" s="24" t="e">
        <f t="shared" si="165"/>
        <v>#REF!</v>
      </c>
      <c r="AF217" s="83"/>
    </row>
    <row r="218" spans="1:32" s="1" customFormat="1" ht="42" hidden="1" customHeight="1">
      <c r="A218" s="163"/>
      <c r="B218" s="200"/>
      <c r="C218" s="22" t="s">
        <v>5</v>
      </c>
      <c r="D218" s="23" t="e">
        <f>SUM(E218:G218)</f>
        <v>#REF!</v>
      </c>
      <c r="E218" s="23">
        <v>0</v>
      </c>
      <c r="F218" s="23">
        <v>0</v>
      </c>
      <c r="G218" s="23" t="e">
        <f>#REF!+K218+O218+S218</f>
        <v>#REF!</v>
      </c>
      <c r="H218" s="23">
        <f t="shared" si="192"/>
        <v>360050</v>
      </c>
      <c r="I218" s="23">
        <v>0</v>
      </c>
      <c r="J218" s="23">
        <v>0</v>
      </c>
      <c r="K218" s="23">
        <v>360050</v>
      </c>
      <c r="L218" s="23">
        <f t="shared" si="193"/>
        <v>90050</v>
      </c>
      <c r="M218" s="23">
        <v>0</v>
      </c>
      <c r="N218" s="23">
        <v>0</v>
      </c>
      <c r="O218" s="23">
        <v>90050</v>
      </c>
      <c r="P218" s="23">
        <f t="shared" si="194"/>
        <v>706400</v>
      </c>
      <c r="Q218" s="23">
        <v>0</v>
      </c>
      <c r="R218" s="23">
        <v>0</v>
      </c>
      <c r="S218" s="23">
        <v>706400</v>
      </c>
      <c r="T218" s="23">
        <f t="shared" ref="T218" si="195">U218+W218</f>
        <v>358700</v>
      </c>
      <c r="U218" s="23">
        <v>0</v>
      </c>
      <c r="V218" s="23">
        <v>0</v>
      </c>
      <c r="W218" s="23">
        <v>358700</v>
      </c>
      <c r="X218" s="23"/>
      <c r="Y218" s="23"/>
      <c r="Z218" s="23"/>
      <c r="AA218" s="23"/>
      <c r="AB218" s="24" t="e">
        <f t="shared" si="190"/>
        <v>#REF!</v>
      </c>
      <c r="AC218" s="24"/>
      <c r="AD218" s="24"/>
      <c r="AE218" s="24" t="e">
        <f t="shared" si="165"/>
        <v>#REF!</v>
      </c>
      <c r="AF218" s="83"/>
    </row>
    <row r="219" spans="1:32" s="1" customFormat="1" ht="61.5" hidden="1" customHeight="1">
      <c r="A219" s="32" t="s">
        <v>129</v>
      </c>
      <c r="B219" s="195" t="s">
        <v>342</v>
      </c>
      <c r="C219" s="195"/>
      <c r="D219" s="51" t="e">
        <f>D220+D225+D233+D235</f>
        <v>#REF!</v>
      </c>
      <c r="E219" s="51" t="e">
        <f t="shared" ref="E219:W219" si="196">E220+E225+E233+E235</f>
        <v>#REF!</v>
      </c>
      <c r="F219" s="51" t="e">
        <f t="shared" si="196"/>
        <v>#REF!</v>
      </c>
      <c r="G219" s="51" t="e">
        <f t="shared" si="196"/>
        <v>#REF!</v>
      </c>
      <c r="H219" s="51">
        <f t="shared" si="196"/>
        <v>102156349</v>
      </c>
      <c r="I219" s="51">
        <f t="shared" si="196"/>
        <v>11593249</v>
      </c>
      <c r="J219" s="51">
        <f t="shared" si="196"/>
        <v>1750000</v>
      </c>
      <c r="K219" s="51">
        <f t="shared" si="196"/>
        <v>88813100</v>
      </c>
      <c r="L219" s="51">
        <f t="shared" si="196"/>
        <v>101169103</v>
      </c>
      <c r="M219" s="51">
        <f t="shared" si="196"/>
        <v>12586149</v>
      </c>
      <c r="N219" s="51">
        <f t="shared" si="196"/>
        <v>1200000</v>
      </c>
      <c r="O219" s="51">
        <f t="shared" si="196"/>
        <v>87382954</v>
      </c>
      <c r="P219" s="51">
        <f t="shared" si="196"/>
        <v>92419818</v>
      </c>
      <c r="Q219" s="51">
        <f t="shared" si="196"/>
        <v>11255636</v>
      </c>
      <c r="R219" s="51">
        <f t="shared" si="196"/>
        <v>1146200</v>
      </c>
      <c r="S219" s="51">
        <f t="shared" si="196"/>
        <v>80017982</v>
      </c>
      <c r="T219" s="51">
        <f t="shared" si="196"/>
        <v>72542813.729999989</v>
      </c>
      <c r="U219" s="51">
        <f t="shared" si="196"/>
        <v>3748355.64</v>
      </c>
      <c r="V219" s="51">
        <f t="shared" si="196"/>
        <v>3644705.9</v>
      </c>
      <c r="W219" s="51">
        <f t="shared" si="196"/>
        <v>65149752.18999999</v>
      </c>
      <c r="X219" s="51"/>
      <c r="Y219" s="51"/>
      <c r="Z219" s="51"/>
      <c r="AA219" s="51"/>
      <c r="AB219" s="28" t="e">
        <f t="shared" si="190"/>
        <v>#REF!</v>
      </c>
      <c r="AC219" s="28" t="e">
        <f>U219/E219*100</f>
        <v>#REF!</v>
      </c>
      <c r="AD219" s="28" t="e">
        <f>V219/F219*100</f>
        <v>#REF!</v>
      </c>
      <c r="AE219" s="28" t="e">
        <f t="shared" si="165"/>
        <v>#REF!</v>
      </c>
      <c r="AF219" s="83"/>
    </row>
    <row r="220" spans="1:32" s="1" customFormat="1" ht="40.5" hidden="1" customHeight="1">
      <c r="A220" s="32" t="s">
        <v>130</v>
      </c>
      <c r="B220" s="97" t="s">
        <v>88</v>
      </c>
      <c r="C220" s="97"/>
      <c r="D220" s="51" t="e">
        <f>SUM(D221:D224)</f>
        <v>#REF!</v>
      </c>
      <c r="E220" s="51">
        <f t="shared" ref="E220:W220" si="197">SUM(E221:E224)</f>
        <v>0</v>
      </c>
      <c r="F220" s="51">
        <f t="shared" si="197"/>
        <v>0</v>
      </c>
      <c r="G220" s="51" t="e">
        <f t="shared" si="197"/>
        <v>#REF!</v>
      </c>
      <c r="H220" s="51">
        <f t="shared" si="197"/>
        <v>75587875</v>
      </c>
      <c r="I220" s="51">
        <f t="shared" si="197"/>
        <v>0</v>
      </c>
      <c r="J220" s="51">
        <f t="shared" si="197"/>
        <v>0</v>
      </c>
      <c r="K220" s="51">
        <f t="shared" si="197"/>
        <v>75587875</v>
      </c>
      <c r="L220" s="51">
        <f t="shared" si="197"/>
        <v>72478054</v>
      </c>
      <c r="M220" s="51">
        <f t="shared" si="197"/>
        <v>0</v>
      </c>
      <c r="N220" s="51">
        <f t="shared" si="197"/>
        <v>0</v>
      </c>
      <c r="O220" s="51">
        <f t="shared" si="197"/>
        <v>72478054</v>
      </c>
      <c r="P220" s="51">
        <f t="shared" si="197"/>
        <v>69014922</v>
      </c>
      <c r="Q220" s="51">
        <f t="shared" si="197"/>
        <v>0</v>
      </c>
      <c r="R220" s="51">
        <f t="shared" si="197"/>
        <v>0</v>
      </c>
      <c r="S220" s="51">
        <f t="shared" si="197"/>
        <v>69014922</v>
      </c>
      <c r="T220" s="51">
        <f t="shared" si="197"/>
        <v>61713715.499999993</v>
      </c>
      <c r="U220" s="51">
        <f t="shared" si="197"/>
        <v>0</v>
      </c>
      <c r="V220" s="51">
        <f t="shared" si="197"/>
        <v>0</v>
      </c>
      <c r="W220" s="51">
        <f t="shared" si="197"/>
        <v>61713715.499999993</v>
      </c>
      <c r="X220" s="51"/>
      <c r="Y220" s="51"/>
      <c r="Z220" s="51"/>
      <c r="AA220" s="51"/>
      <c r="AB220" s="28" t="e">
        <f t="shared" si="190"/>
        <v>#REF!</v>
      </c>
      <c r="AC220" s="28"/>
      <c r="AD220" s="28"/>
      <c r="AE220" s="28" t="e">
        <f t="shared" si="165"/>
        <v>#REF!</v>
      </c>
      <c r="AF220" s="83"/>
    </row>
    <row r="221" spans="1:32" s="1" customFormat="1" ht="42" hidden="1" customHeight="1">
      <c r="A221" s="96" t="s">
        <v>131</v>
      </c>
      <c r="B221" s="98" t="s">
        <v>62</v>
      </c>
      <c r="C221" s="22" t="s">
        <v>36</v>
      </c>
      <c r="D221" s="23" t="e">
        <f>SUM(E221:G221)</f>
        <v>#REF!</v>
      </c>
      <c r="E221" s="23">
        <v>0</v>
      </c>
      <c r="F221" s="23">
        <v>0</v>
      </c>
      <c r="G221" s="23" t="e">
        <f>#REF!+K221+O221+S221</f>
        <v>#REF!</v>
      </c>
      <c r="H221" s="23">
        <f t="shared" ref="H221:H224" si="198">I221++J221+K221</f>
        <v>18131855</v>
      </c>
      <c r="I221" s="23">
        <v>0</v>
      </c>
      <c r="J221" s="23">
        <v>0</v>
      </c>
      <c r="K221" s="23">
        <v>18131855</v>
      </c>
      <c r="L221" s="23">
        <f t="shared" ref="L221:L224" si="199">M221++N221+O221</f>
        <v>19679490</v>
      </c>
      <c r="M221" s="23">
        <v>0</v>
      </c>
      <c r="N221" s="23">
        <v>0</v>
      </c>
      <c r="O221" s="23">
        <v>19679490</v>
      </c>
      <c r="P221" s="23">
        <f t="shared" ref="P221:P224" si="200">Q221++R221+S221</f>
        <v>20252818</v>
      </c>
      <c r="Q221" s="23">
        <v>0</v>
      </c>
      <c r="R221" s="23">
        <v>0</v>
      </c>
      <c r="S221" s="23">
        <v>20252818</v>
      </c>
      <c r="T221" s="23">
        <f>U221+W221</f>
        <v>14301775.689999999</v>
      </c>
      <c r="U221" s="23">
        <v>0</v>
      </c>
      <c r="V221" s="23">
        <v>0</v>
      </c>
      <c r="W221" s="23">
        <v>14301775.689999999</v>
      </c>
      <c r="X221" s="23"/>
      <c r="Y221" s="23"/>
      <c r="Z221" s="23"/>
      <c r="AA221" s="23"/>
      <c r="AB221" s="24" t="e">
        <f t="shared" si="190"/>
        <v>#REF!</v>
      </c>
      <c r="AC221" s="24"/>
      <c r="AD221" s="24"/>
      <c r="AE221" s="24" t="e">
        <f t="shared" si="165"/>
        <v>#REF!</v>
      </c>
      <c r="AF221" s="83"/>
    </row>
    <row r="222" spans="1:32" s="1" customFormat="1" ht="48" hidden="1" customHeight="1">
      <c r="A222" s="96" t="s">
        <v>132</v>
      </c>
      <c r="B222" s="98" t="s">
        <v>74</v>
      </c>
      <c r="C222" s="22" t="s">
        <v>36</v>
      </c>
      <c r="D222" s="23" t="e">
        <f t="shared" ref="D222:D224" si="201">SUM(E222:G222)</f>
        <v>#REF!</v>
      </c>
      <c r="E222" s="23">
        <v>0</v>
      </c>
      <c r="F222" s="23">
        <v>0</v>
      </c>
      <c r="G222" s="23" t="e">
        <f>#REF!+K222+O222+S222</f>
        <v>#REF!</v>
      </c>
      <c r="H222" s="23">
        <f t="shared" si="198"/>
        <v>44793520</v>
      </c>
      <c r="I222" s="23">
        <v>0</v>
      </c>
      <c r="J222" s="23">
        <v>0</v>
      </c>
      <c r="K222" s="23">
        <v>44793520</v>
      </c>
      <c r="L222" s="23">
        <f t="shared" si="199"/>
        <v>40801764</v>
      </c>
      <c r="M222" s="23">
        <v>0</v>
      </c>
      <c r="N222" s="23">
        <v>0</v>
      </c>
      <c r="O222" s="23">
        <v>40801764</v>
      </c>
      <c r="P222" s="23">
        <f t="shared" si="200"/>
        <v>32870304</v>
      </c>
      <c r="Q222" s="23">
        <v>0</v>
      </c>
      <c r="R222" s="23">
        <v>0</v>
      </c>
      <c r="S222" s="23">
        <v>32870304</v>
      </c>
      <c r="T222" s="23">
        <f t="shared" ref="T222:T224" si="202">U222+W222</f>
        <v>43666335.079999998</v>
      </c>
      <c r="U222" s="23">
        <v>0</v>
      </c>
      <c r="V222" s="23">
        <v>0</v>
      </c>
      <c r="W222" s="23">
        <v>43666335.079999998</v>
      </c>
      <c r="X222" s="23"/>
      <c r="Y222" s="23"/>
      <c r="Z222" s="23"/>
      <c r="AA222" s="23"/>
      <c r="AB222" s="24" t="e">
        <f t="shared" si="190"/>
        <v>#REF!</v>
      </c>
      <c r="AC222" s="24"/>
      <c r="AD222" s="24"/>
      <c r="AE222" s="24" t="e">
        <f t="shared" si="165"/>
        <v>#REF!</v>
      </c>
      <c r="AF222" s="83"/>
    </row>
    <row r="223" spans="1:32" s="1" customFormat="1" ht="39" hidden="1" customHeight="1">
      <c r="A223" s="96" t="s">
        <v>308</v>
      </c>
      <c r="B223" s="98" t="s">
        <v>215</v>
      </c>
      <c r="C223" s="22" t="s">
        <v>36</v>
      </c>
      <c r="D223" s="23" t="e">
        <f t="shared" si="201"/>
        <v>#REF!</v>
      </c>
      <c r="E223" s="23">
        <v>0</v>
      </c>
      <c r="F223" s="23">
        <v>0</v>
      </c>
      <c r="G223" s="23" t="e">
        <f>#REF!+K223+O223+S223</f>
        <v>#REF!</v>
      </c>
      <c r="H223" s="23">
        <f t="shared" si="198"/>
        <v>1117000</v>
      </c>
      <c r="I223" s="23">
        <v>0</v>
      </c>
      <c r="J223" s="23">
        <v>0</v>
      </c>
      <c r="K223" s="23">
        <v>1117000</v>
      </c>
      <c r="L223" s="23">
        <f t="shared" si="199"/>
        <v>733800</v>
      </c>
      <c r="M223" s="23">
        <v>0</v>
      </c>
      <c r="N223" s="23">
        <v>0</v>
      </c>
      <c r="O223" s="23">
        <v>733800</v>
      </c>
      <c r="P223" s="23">
        <f t="shared" si="200"/>
        <v>910800</v>
      </c>
      <c r="Q223" s="23">
        <v>0</v>
      </c>
      <c r="R223" s="23">
        <v>0</v>
      </c>
      <c r="S223" s="23">
        <v>910800</v>
      </c>
      <c r="T223" s="23">
        <f t="shared" si="202"/>
        <v>74859.399999999994</v>
      </c>
      <c r="U223" s="23">
        <v>0</v>
      </c>
      <c r="V223" s="23">
        <v>0</v>
      </c>
      <c r="W223" s="23">
        <v>74859.399999999994</v>
      </c>
      <c r="X223" s="23"/>
      <c r="Y223" s="23"/>
      <c r="Z223" s="23"/>
      <c r="AA223" s="23"/>
      <c r="AB223" s="24" t="e">
        <f t="shared" si="190"/>
        <v>#REF!</v>
      </c>
      <c r="AC223" s="24"/>
      <c r="AD223" s="24"/>
      <c r="AE223" s="24" t="e">
        <f t="shared" si="165"/>
        <v>#REF!</v>
      </c>
      <c r="AF223" s="83"/>
    </row>
    <row r="224" spans="1:32" s="1" customFormat="1" ht="60.75" hidden="1" customHeight="1">
      <c r="A224" s="96" t="s">
        <v>309</v>
      </c>
      <c r="B224" s="98" t="s">
        <v>279</v>
      </c>
      <c r="C224" s="22" t="s">
        <v>36</v>
      </c>
      <c r="D224" s="23" t="e">
        <f t="shared" si="201"/>
        <v>#REF!</v>
      </c>
      <c r="E224" s="23">
        <v>0</v>
      </c>
      <c r="F224" s="23">
        <v>0</v>
      </c>
      <c r="G224" s="23" t="e">
        <f>#REF!+K224+O224+S224</f>
        <v>#REF!</v>
      </c>
      <c r="H224" s="23">
        <f t="shared" si="198"/>
        <v>11545500</v>
      </c>
      <c r="I224" s="23">
        <v>0</v>
      </c>
      <c r="J224" s="23">
        <v>0</v>
      </c>
      <c r="K224" s="23">
        <v>11545500</v>
      </c>
      <c r="L224" s="23">
        <f t="shared" si="199"/>
        <v>11263000</v>
      </c>
      <c r="M224" s="23">
        <v>0</v>
      </c>
      <c r="N224" s="23">
        <v>0</v>
      </c>
      <c r="O224" s="23">
        <v>11263000</v>
      </c>
      <c r="P224" s="23">
        <f t="shared" si="200"/>
        <v>14981000</v>
      </c>
      <c r="Q224" s="23">
        <v>0</v>
      </c>
      <c r="R224" s="23">
        <v>0</v>
      </c>
      <c r="S224" s="23">
        <v>14981000</v>
      </c>
      <c r="T224" s="23">
        <f t="shared" si="202"/>
        <v>3670745.33</v>
      </c>
      <c r="U224" s="23">
        <v>0</v>
      </c>
      <c r="V224" s="23">
        <v>0</v>
      </c>
      <c r="W224" s="23">
        <v>3670745.33</v>
      </c>
      <c r="X224" s="23"/>
      <c r="Y224" s="23"/>
      <c r="Z224" s="23"/>
      <c r="AA224" s="23"/>
      <c r="AB224" s="24" t="e">
        <f t="shared" si="190"/>
        <v>#REF!</v>
      </c>
      <c r="AC224" s="24"/>
      <c r="AD224" s="24"/>
      <c r="AE224" s="24" t="e">
        <f t="shared" si="165"/>
        <v>#REF!</v>
      </c>
      <c r="AF224" s="83"/>
    </row>
    <row r="225" spans="1:32" s="1" customFormat="1" ht="49.5" hidden="1" customHeight="1">
      <c r="A225" s="32" t="s">
        <v>133</v>
      </c>
      <c r="B225" s="97" t="s">
        <v>216</v>
      </c>
      <c r="C225" s="34"/>
      <c r="D225" s="33" t="e">
        <f>SUM(D226:D232)</f>
        <v>#REF!</v>
      </c>
      <c r="E225" s="33" t="e">
        <f t="shared" ref="E225:W225" si="203">SUM(E226:E232)</f>
        <v>#REF!</v>
      </c>
      <c r="F225" s="33" t="e">
        <f t="shared" si="203"/>
        <v>#REF!</v>
      </c>
      <c r="G225" s="33" t="e">
        <f t="shared" si="203"/>
        <v>#REF!</v>
      </c>
      <c r="H225" s="33">
        <f t="shared" si="203"/>
        <v>13383449</v>
      </c>
      <c r="I225" s="33">
        <f t="shared" si="203"/>
        <v>11593249</v>
      </c>
      <c r="J225" s="33">
        <f t="shared" si="203"/>
        <v>1750000</v>
      </c>
      <c r="K225" s="33">
        <f t="shared" si="203"/>
        <v>40200</v>
      </c>
      <c r="L225" s="33">
        <f t="shared" si="203"/>
        <v>13825849</v>
      </c>
      <c r="M225" s="33">
        <f t="shared" si="203"/>
        <v>12586149</v>
      </c>
      <c r="N225" s="33">
        <f t="shared" si="203"/>
        <v>1200000</v>
      </c>
      <c r="O225" s="33">
        <f t="shared" si="203"/>
        <v>39700</v>
      </c>
      <c r="P225" s="33">
        <f t="shared" si="203"/>
        <v>12438536</v>
      </c>
      <c r="Q225" s="33">
        <f t="shared" si="203"/>
        <v>11255636</v>
      </c>
      <c r="R225" s="33">
        <f t="shared" si="203"/>
        <v>1146200</v>
      </c>
      <c r="S225" s="33">
        <f t="shared" si="203"/>
        <v>36700</v>
      </c>
      <c r="T225" s="33">
        <f t="shared" si="203"/>
        <v>7393061.540000001</v>
      </c>
      <c r="U225" s="33">
        <f t="shared" si="203"/>
        <v>3748355.64</v>
      </c>
      <c r="V225" s="33">
        <f t="shared" si="203"/>
        <v>3644705.9</v>
      </c>
      <c r="W225" s="33">
        <f t="shared" si="203"/>
        <v>0</v>
      </c>
      <c r="X225" s="33"/>
      <c r="Y225" s="33"/>
      <c r="Z225" s="33"/>
      <c r="AA225" s="33"/>
      <c r="AB225" s="28" t="e">
        <f t="shared" si="190"/>
        <v>#REF!</v>
      </c>
      <c r="AC225" s="28" t="e">
        <f>U225/E225*100</f>
        <v>#REF!</v>
      </c>
      <c r="AD225" s="28" t="e">
        <f>V225/F225*100</f>
        <v>#REF!</v>
      </c>
      <c r="AE225" s="28"/>
      <c r="AF225" s="83"/>
    </row>
    <row r="226" spans="1:32" s="1" customFormat="1" ht="62.25" hidden="1" customHeight="1">
      <c r="A226" s="96" t="s">
        <v>134</v>
      </c>
      <c r="B226" s="98" t="s">
        <v>217</v>
      </c>
      <c r="C226" s="22" t="s">
        <v>218</v>
      </c>
      <c r="D226" s="23" t="e">
        <f>SUM(E226:G226)</f>
        <v>#REF!</v>
      </c>
      <c r="E226" s="23" t="e">
        <f>#REF!+I226+M226+Q226</f>
        <v>#REF!</v>
      </c>
      <c r="F226" s="23" t="e">
        <f>#REF!+J226+N226+R226</f>
        <v>#REF!</v>
      </c>
      <c r="G226" s="23" t="e">
        <f>#REF!+K226+O226+S226</f>
        <v>#REF!</v>
      </c>
      <c r="H226" s="23">
        <f t="shared" ref="H226:H232" si="204">I226++J226+K226</f>
        <v>2039500</v>
      </c>
      <c r="I226" s="23">
        <v>249300</v>
      </c>
      <c r="J226" s="23">
        <v>1750000</v>
      </c>
      <c r="K226" s="23">
        <v>40200</v>
      </c>
      <c r="L226" s="23">
        <f t="shared" ref="L226:L232" si="205">M226++N226+O226</f>
        <v>1540600</v>
      </c>
      <c r="M226" s="23">
        <v>300900</v>
      </c>
      <c r="N226" s="23">
        <v>1200000</v>
      </c>
      <c r="O226" s="23">
        <v>39700</v>
      </c>
      <c r="P226" s="23">
        <f t="shared" ref="P226:P232" si="206">Q226++R226+S226</f>
        <v>1409700</v>
      </c>
      <c r="Q226" s="23">
        <v>324200</v>
      </c>
      <c r="R226" s="23">
        <v>1048800</v>
      </c>
      <c r="S226" s="23">
        <v>36700</v>
      </c>
      <c r="T226" s="23">
        <f>SUM(U226:W226)</f>
        <v>3740238.08</v>
      </c>
      <c r="U226" s="23">
        <v>95532.18</v>
      </c>
      <c r="V226" s="23">
        <v>3644705.9</v>
      </c>
      <c r="W226" s="23">
        <v>0</v>
      </c>
      <c r="X226" s="23"/>
      <c r="Y226" s="23"/>
      <c r="Z226" s="23"/>
      <c r="AA226" s="23"/>
      <c r="AB226" s="24" t="e">
        <f t="shared" si="190"/>
        <v>#REF!</v>
      </c>
      <c r="AC226" s="24" t="e">
        <f>U226/E226*100</f>
        <v>#REF!</v>
      </c>
      <c r="AD226" s="24" t="e">
        <f>V226/F226*100</f>
        <v>#REF!</v>
      </c>
      <c r="AE226" s="24"/>
      <c r="AF226" s="83"/>
    </row>
    <row r="227" spans="1:32" s="1" customFormat="1" ht="114.75" hidden="1" customHeight="1">
      <c r="A227" s="96" t="s">
        <v>220</v>
      </c>
      <c r="B227" s="98" t="s">
        <v>219</v>
      </c>
      <c r="C227" s="22" t="s">
        <v>36</v>
      </c>
      <c r="D227" s="23" t="e">
        <f t="shared" ref="D227:D232" si="207">SUM(E227:G227)</f>
        <v>#REF!</v>
      </c>
      <c r="E227" s="23" t="e">
        <f>#REF!+I227+M227+Q227</f>
        <v>#REF!</v>
      </c>
      <c r="F227" s="23" t="e">
        <f>#REF!+J227+N227+R227</f>
        <v>#REF!</v>
      </c>
      <c r="G227" s="23" t="e">
        <f>#REF!+K227+O227+S227</f>
        <v>#REF!</v>
      </c>
      <c r="H227" s="23">
        <f t="shared" si="204"/>
        <v>521400</v>
      </c>
      <c r="I227" s="23">
        <v>521400</v>
      </c>
      <c r="J227" s="23">
        <v>0</v>
      </c>
      <c r="K227" s="23">
        <v>0</v>
      </c>
      <c r="L227" s="23">
        <f t="shared" si="205"/>
        <v>0</v>
      </c>
      <c r="M227" s="23">
        <v>0</v>
      </c>
      <c r="N227" s="23">
        <v>0</v>
      </c>
      <c r="O227" s="23">
        <v>0</v>
      </c>
      <c r="P227" s="23">
        <f t="shared" si="206"/>
        <v>0</v>
      </c>
      <c r="Q227" s="23">
        <v>0</v>
      </c>
      <c r="R227" s="23">
        <v>0</v>
      </c>
      <c r="S227" s="23">
        <v>0</v>
      </c>
      <c r="T227" s="23">
        <f t="shared" ref="T227:T232" si="208">SUM(U227:W227)</f>
        <v>0</v>
      </c>
      <c r="U227" s="23">
        <v>0</v>
      </c>
      <c r="V227" s="23">
        <v>0</v>
      </c>
      <c r="W227" s="23">
        <v>0</v>
      </c>
      <c r="X227" s="23"/>
      <c r="Y227" s="23"/>
      <c r="Z227" s="23"/>
      <c r="AA227" s="23"/>
      <c r="AB227" s="24" t="e">
        <f t="shared" si="190"/>
        <v>#REF!</v>
      </c>
      <c r="AC227" s="24" t="e">
        <f>U227/E227*100</f>
        <v>#REF!</v>
      </c>
      <c r="AD227" s="24"/>
      <c r="AE227" s="24"/>
      <c r="AF227" s="83"/>
    </row>
    <row r="228" spans="1:32" s="1" customFormat="1" ht="84" hidden="1" customHeight="1">
      <c r="A228" s="96" t="s">
        <v>223</v>
      </c>
      <c r="B228" s="98" t="s">
        <v>221</v>
      </c>
      <c r="C228" s="22" t="s">
        <v>36</v>
      </c>
      <c r="D228" s="23" t="e">
        <f t="shared" si="207"/>
        <v>#REF!</v>
      </c>
      <c r="E228" s="23" t="e">
        <f>#REF!+I228+M228+Q228</f>
        <v>#REF!</v>
      </c>
      <c r="F228" s="23" t="e">
        <f>#REF!+J228+N228+R228</f>
        <v>#REF!</v>
      </c>
      <c r="G228" s="23" t="e">
        <f>#REF!+K228+O228+S228</f>
        <v>#REF!</v>
      </c>
      <c r="H228" s="23">
        <f t="shared" si="204"/>
        <v>1043849</v>
      </c>
      <c r="I228" s="23">
        <v>1043849</v>
      </c>
      <c r="J228" s="23">
        <v>0</v>
      </c>
      <c r="K228" s="23">
        <v>0</v>
      </c>
      <c r="L228" s="23">
        <f t="shared" si="205"/>
        <v>745349</v>
      </c>
      <c r="M228" s="23">
        <v>745349</v>
      </c>
      <c r="N228" s="23">
        <v>0</v>
      </c>
      <c r="O228" s="23">
        <v>0</v>
      </c>
      <c r="P228" s="23">
        <f t="shared" si="206"/>
        <v>698036</v>
      </c>
      <c r="Q228" s="23">
        <v>698036</v>
      </c>
      <c r="R228" s="23">
        <v>0</v>
      </c>
      <c r="S228" s="23">
        <v>0</v>
      </c>
      <c r="T228" s="23">
        <f t="shared" si="208"/>
        <v>938681.11</v>
      </c>
      <c r="U228" s="23">
        <v>938681.11</v>
      </c>
      <c r="V228" s="23">
        <v>0</v>
      </c>
      <c r="W228" s="23">
        <v>0</v>
      </c>
      <c r="X228" s="23"/>
      <c r="Y228" s="23"/>
      <c r="Z228" s="23"/>
      <c r="AA228" s="23"/>
      <c r="AB228" s="24" t="e">
        <f t="shared" si="190"/>
        <v>#REF!</v>
      </c>
      <c r="AC228" s="24" t="e">
        <f>U228/E228*100</f>
        <v>#REF!</v>
      </c>
      <c r="AD228" s="24"/>
      <c r="AE228" s="24"/>
      <c r="AF228" s="83"/>
    </row>
    <row r="229" spans="1:32" s="1" customFormat="1" ht="60.75" hidden="1" customHeight="1">
      <c r="A229" s="96" t="s">
        <v>224</v>
      </c>
      <c r="B229" s="98" t="s">
        <v>222</v>
      </c>
      <c r="C229" s="22" t="s">
        <v>36</v>
      </c>
      <c r="D229" s="23" t="e">
        <f t="shared" si="207"/>
        <v>#REF!</v>
      </c>
      <c r="E229" s="23" t="e">
        <f>#REF!+I229+M229+Q229</f>
        <v>#REF!</v>
      </c>
      <c r="F229" s="23" t="e">
        <f>#REF!+J229+N229+R229</f>
        <v>#REF!</v>
      </c>
      <c r="G229" s="23" t="e">
        <f>#REF!+K229+O229+S229</f>
        <v>#REF!</v>
      </c>
      <c r="H229" s="23">
        <f t="shared" si="204"/>
        <v>1455400</v>
      </c>
      <c r="I229" s="23">
        <v>1455400</v>
      </c>
      <c r="J229" s="23">
        <v>0</v>
      </c>
      <c r="K229" s="23">
        <v>0</v>
      </c>
      <c r="L229" s="23">
        <f t="shared" si="205"/>
        <v>571100</v>
      </c>
      <c r="M229" s="23">
        <v>571100</v>
      </c>
      <c r="N229" s="23">
        <v>0</v>
      </c>
      <c r="O229" s="23">
        <v>0</v>
      </c>
      <c r="P229" s="23">
        <f t="shared" si="206"/>
        <v>922900</v>
      </c>
      <c r="Q229" s="23">
        <v>922900</v>
      </c>
      <c r="R229" s="23">
        <v>0</v>
      </c>
      <c r="S229" s="23">
        <v>0</v>
      </c>
      <c r="T229" s="23">
        <f t="shared" si="208"/>
        <v>756239.03</v>
      </c>
      <c r="U229" s="23">
        <v>756239.03</v>
      </c>
      <c r="V229" s="23">
        <v>0</v>
      </c>
      <c r="W229" s="23">
        <v>0</v>
      </c>
      <c r="X229" s="23"/>
      <c r="Y229" s="23"/>
      <c r="Z229" s="23"/>
      <c r="AA229" s="23"/>
      <c r="AB229" s="24" t="e">
        <f t="shared" si="190"/>
        <v>#REF!</v>
      </c>
      <c r="AC229" s="24" t="e">
        <f>U229/E229*100</f>
        <v>#REF!</v>
      </c>
      <c r="AD229" s="24"/>
      <c r="AE229" s="24"/>
      <c r="AF229" s="83"/>
    </row>
    <row r="230" spans="1:32" s="1" customFormat="1" ht="81" hidden="1" customHeight="1">
      <c r="A230" s="96" t="s">
        <v>226</v>
      </c>
      <c r="B230" s="98" t="s">
        <v>225</v>
      </c>
      <c r="C230" s="22" t="s">
        <v>36</v>
      </c>
      <c r="D230" s="23" t="e">
        <f t="shared" si="207"/>
        <v>#REF!</v>
      </c>
      <c r="E230" s="23" t="e">
        <f>#REF!+I230+M230+Q230</f>
        <v>#REF!</v>
      </c>
      <c r="F230" s="23" t="e">
        <f>#REF!+J230+N230+R230</f>
        <v>#REF!</v>
      </c>
      <c r="G230" s="23" t="e">
        <f>#REF!+K230+O230+S230</f>
        <v>#REF!</v>
      </c>
      <c r="H230" s="23">
        <f t="shared" si="204"/>
        <v>2360300</v>
      </c>
      <c r="I230" s="23">
        <v>2360300</v>
      </c>
      <c r="J230" s="23">
        <v>0</v>
      </c>
      <c r="K230" s="23">
        <v>0</v>
      </c>
      <c r="L230" s="23">
        <f t="shared" si="205"/>
        <v>2195800</v>
      </c>
      <c r="M230" s="23">
        <v>2195800</v>
      </c>
      <c r="N230" s="23">
        <v>0</v>
      </c>
      <c r="O230" s="23">
        <v>0</v>
      </c>
      <c r="P230" s="23">
        <f t="shared" si="206"/>
        <v>1669500</v>
      </c>
      <c r="Q230" s="23">
        <v>1669500</v>
      </c>
      <c r="R230" s="23">
        <v>0</v>
      </c>
      <c r="S230" s="23">
        <v>0</v>
      </c>
      <c r="T230" s="23">
        <f t="shared" si="208"/>
        <v>1957903.32</v>
      </c>
      <c r="U230" s="23">
        <v>1957903.32</v>
      </c>
      <c r="V230" s="23">
        <v>0</v>
      </c>
      <c r="W230" s="23">
        <v>0</v>
      </c>
      <c r="X230" s="23"/>
      <c r="Y230" s="23"/>
      <c r="Z230" s="23"/>
      <c r="AA230" s="23"/>
      <c r="AB230" s="24" t="e">
        <f t="shared" si="190"/>
        <v>#REF!</v>
      </c>
      <c r="AC230" s="24" t="e">
        <f>U230/E230*100</f>
        <v>#REF!</v>
      </c>
      <c r="AD230" s="24"/>
      <c r="AE230" s="24"/>
      <c r="AF230" s="83"/>
    </row>
    <row r="231" spans="1:32" s="1" customFormat="1" ht="80.25" hidden="1" customHeight="1">
      <c r="A231" s="96" t="s">
        <v>301</v>
      </c>
      <c r="B231" s="98" t="s">
        <v>291</v>
      </c>
      <c r="C231" s="22" t="s">
        <v>36</v>
      </c>
      <c r="D231" s="23" t="e">
        <f t="shared" si="207"/>
        <v>#REF!</v>
      </c>
      <c r="E231" s="23" t="e">
        <f>#REF!+I231+M231+Q231</f>
        <v>#REF!</v>
      </c>
      <c r="F231" s="23" t="e">
        <f>#REF!+J231+N231+R231</f>
        <v>#REF!</v>
      </c>
      <c r="G231" s="23" t="e">
        <f>#REF!+K231+O231+S231</f>
        <v>#REF!</v>
      </c>
      <c r="H231" s="23">
        <f t="shared" si="204"/>
        <v>0</v>
      </c>
      <c r="I231" s="23">
        <v>0</v>
      </c>
      <c r="J231" s="23">
        <v>0</v>
      </c>
      <c r="K231" s="23">
        <v>0</v>
      </c>
      <c r="L231" s="23">
        <f t="shared" si="205"/>
        <v>0</v>
      </c>
      <c r="M231" s="23">
        <v>0</v>
      </c>
      <c r="N231" s="23">
        <v>0</v>
      </c>
      <c r="O231" s="23">
        <v>0</v>
      </c>
      <c r="P231" s="23">
        <f t="shared" si="206"/>
        <v>97400</v>
      </c>
      <c r="Q231" s="23">
        <v>0</v>
      </c>
      <c r="R231" s="23">
        <v>97400</v>
      </c>
      <c r="S231" s="23">
        <v>0</v>
      </c>
      <c r="T231" s="23">
        <f t="shared" si="208"/>
        <v>0</v>
      </c>
      <c r="U231" s="23">
        <v>0</v>
      </c>
      <c r="V231" s="23">
        <v>0</v>
      </c>
      <c r="W231" s="23">
        <v>0</v>
      </c>
      <c r="X231" s="23"/>
      <c r="Y231" s="23"/>
      <c r="Z231" s="23"/>
      <c r="AA231" s="23"/>
      <c r="AB231" s="24" t="e">
        <f t="shared" si="190"/>
        <v>#REF!</v>
      </c>
      <c r="AC231" s="24"/>
      <c r="AD231" s="24" t="e">
        <f>V231/F231*100</f>
        <v>#REF!</v>
      </c>
      <c r="AE231" s="24"/>
      <c r="AF231" s="83"/>
    </row>
    <row r="232" spans="1:32" s="1" customFormat="1" ht="63" hidden="1" customHeight="1">
      <c r="A232" s="96" t="s">
        <v>228</v>
      </c>
      <c r="B232" s="98" t="s">
        <v>227</v>
      </c>
      <c r="C232" s="22" t="s">
        <v>36</v>
      </c>
      <c r="D232" s="23" t="e">
        <f t="shared" si="207"/>
        <v>#REF!</v>
      </c>
      <c r="E232" s="23" t="e">
        <f>#REF!+I232+M232+Q232</f>
        <v>#REF!</v>
      </c>
      <c r="F232" s="23" t="e">
        <f>#REF!+J232+N232+R232</f>
        <v>#REF!</v>
      </c>
      <c r="G232" s="23" t="e">
        <f>#REF!+K232+O232+S232</f>
        <v>#REF!</v>
      </c>
      <c r="H232" s="23">
        <f t="shared" si="204"/>
        <v>5963000</v>
      </c>
      <c r="I232" s="23">
        <v>5963000</v>
      </c>
      <c r="J232" s="23">
        <v>0</v>
      </c>
      <c r="K232" s="23">
        <v>0</v>
      </c>
      <c r="L232" s="23">
        <f t="shared" si="205"/>
        <v>8773000</v>
      </c>
      <c r="M232" s="23">
        <v>8773000</v>
      </c>
      <c r="N232" s="23">
        <v>0</v>
      </c>
      <c r="O232" s="23">
        <v>0</v>
      </c>
      <c r="P232" s="23">
        <f t="shared" si="206"/>
        <v>7641000</v>
      </c>
      <c r="Q232" s="23">
        <v>7641000</v>
      </c>
      <c r="R232" s="23">
        <v>0</v>
      </c>
      <c r="S232" s="23">
        <v>0</v>
      </c>
      <c r="T232" s="23">
        <f t="shared" si="208"/>
        <v>0</v>
      </c>
      <c r="U232" s="23">
        <v>0</v>
      </c>
      <c r="V232" s="23">
        <v>0</v>
      </c>
      <c r="W232" s="23">
        <v>0</v>
      </c>
      <c r="X232" s="23"/>
      <c r="Y232" s="23"/>
      <c r="Z232" s="23"/>
      <c r="AA232" s="23"/>
      <c r="AB232" s="24" t="e">
        <f t="shared" si="190"/>
        <v>#REF!</v>
      </c>
      <c r="AC232" s="24" t="e">
        <f>U232/E232*100</f>
        <v>#REF!</v>
      </c>
      <c r="AD232" s="24"/>
      <c r="AE232" s="24"/>
      <c r="AF232" s="83"/>
    </row>
    <row r="233" spans="1:32" s="30" customFormat="1" ht="42" hidden="1" customHeight="1">
      <c r="A233" s="32" t="s">
        <v>230</v>
      </c>
      <c r="B233" s="97" t="s">
        <v>89</v>
      </c>
      <c r="C233" s="34"/>
      <c r="D233" s="33" t="e">
        <f>SUM(D234:D234)</f>
        <v>#REF!</v>
      </c>
      <c r="E233" s="33" t="e">
        <f t="shared" ref="E233:W233" si="209">SUM(E234:E234)</f>
        <v>#REF!</v>
      </c>
      <c r="F233" s="33" t="e">
        <f t="shared" si="209"/>
        <v>#REF!</v>
      </c>
      <c r="G233" s="33" t="e">
        <f t="shared" si="209"/>
        <v>#REF!</v>
      </c>
      <c r="H233" s="33">
        <f t="shared" si="209"/>
        <v>510815</v>
      </c>
      <c r="I233" s="33">
        <f t="shared" si="209"/>
        <v>0</v>
      </c>
      <c r="J233" s="33">
        <f t="shared" si="209"/>
        <v>0</v>
      </c>
      <c r="K233" s="33">
        <f t="shared" si="209"/>
        <v>510815</v>
      </c>
      <c r="L233" s="33">
        <f t="shared" si="209"/>
        <v>1887040</v>
      </c>
      <c r="M233" s="33">
        <f t="shared" si="209"/>
        <v>0</v>
      </c>
      <c r="N233" s="33">
        <f t="shared" si="209"/>
        <v>0</v>
      </c>
      <c r="O233" s="33">
        <f t="shared" si="209"/>
        <v>1887040</v>
      </c>
      <c r="P233" s="33">
        <f t="shared" si="209"/>
        <v>100000</v>
      </c>
      <c r="Q233" s="33">
        <f t="shared" si="209"/>
        <v>0</v>
      </c>
      <c r="R233" s="33">
        <f t="shared" si="209"/>
        <v>0</v>
      </c>
      <c r="S233" s="33">
        <f t="shared" si="209"/>
        <v>100000</v>
      </c>
      <c r="T233" s="33">
        <f t="shared" si="209"/>
        <v>0</v>
      </c>
      <c r="U233" s="33">
        <f t="shared" si="209"/>
        <v>0</v>
      </c>
      <c r="V233" s="33">
        <f t="shared" si="209"/>
        <v>0</v>
      </c>
      <c r="W233" s="33">
        <f t="shared" si="209"/>
        <v>0</v>
      </c>
      <c r="X233" s="33"/>
      <c r="Y233" s="33"/>
      <c r="Z233" s="33"/>
      <c r="AA233" s="33"/>
      <c r="AB233" s="28" t="e">
        <f t="shared" si="190"/>
        <v>#REF!</v>
      </c>
      <c r="AC233" s="28"/>
      <c r="AD233" s="28"/>
      <c r="AE233" s="28" t="e">
        <f>W233/G233*100</f>
        <v>#REF!</v>
      </c>
      <c r="AF233" s="29"/>
    </row>
    <row r="234" spans="1:32" s="1" customFormat="1" ht="62.25" hidden="1" customHeight="1">
      <c r="A234" s="96" t="s">
        <v>233</v>
      </c>
      <c r="B234" s="98" t="s">
        <v>229</v>
      </c>
      <c r="C234" s="22" t="s">
        <v>36</v>
      </c>
      <c r="D234" s="23" t="e">
        <f>SUM(E234:G234)</f>
        <v>#REF!</v>
      </c>
      <c r="E234" s="23" t="e">
        <f>#REF!+I234+M234+Q234</f>
        <v>#REF!</v>
      </c>
      <c r="F234" s="23" t="e">
        <f>#REF!+J234+N234+R234</f>
        <v>#REF!</v>
      </c>
      <c r="G234" s="23" t="e">
        <f>#REF!+K234+O234+S234</f>
        <v>#REF!</v>
      </c>
      <c r="H234" s="23">
        <f>I234++J234+K234</f>
        <v>510815</v>
      </c>
      <c r="I234" s="23">
        <v>0</v>
      </c>
      <c r="J234" s="23">
        <v>0</v>
      </c>
      <c r="K234" s="23">
        <v>510815</v>
      </c>
      <c r="L234" s="23">
        <f>M234++N234+O234</f>
        <v>1887040</v>
      </c>
      <c r="M234" s="23">
        <v>0</v>
      </c>
      <c r="N234" s="23">
        <v>0</v>
      </c>
      <c r="O234" s="23">
        <v>1887040</v>
      </c>
      <c r="P234" s="23">
        <f>Q234++R234+S234</f>
        <v>100000</v>
      </c>
      <c r="Q234" s="23">
        <v>0</v>
      </c>
      <c r="R234" s="23">
        <v>0</v>
      </c>
      <c r="S234" s="23">
        <v>100000</v>
      </c>
      <c r="T234" s="23">
        <f>U234+W234</f>
        <v>0</v>
      </c>
      <c r="U234" s="23">
        <v>0</v>
      </c>
      <c r="V234" s="23">
        <v>0</v>
      </c>
      <c r="W234" s="23">
        <v>0</v>
      </c>
      <c r="X234" s="23"/>
      <c r="Y234" s="23"/>
      <c r="Z234" s="23"/>
      <c r="AA234" s="23"/>
      <c r="AB234" s="24" t="e">
        <f t="shared" si="190"/>
        <v>#REF!</v>
      </c>
      <c r="AC234" s="24"/>
      <c r="AD234" s="24"/>
      <c r="AE234" s="24" t="e">
        <f>W234/G234*100</f>
        <v>#REF!</v>
      </c>
      <c r="AF234" s="83"/>
    </row>
    <row r="235" spans="1:32" s="1" customFormat="1" ht="96.75" hidden="1" customHeight="1">
      <c r="A235" s="32" t="s">
        <v>257</v>
      </c>
      <c r="B235" s="97" t="s">
        <v>231</v>
      </c>
      <c r="C235" s="34"/>
      <c r="D235" s="52" t="e">
        <f>SUM(D236:D237)</f>
        <v>#REF!</v>
      </c>
      <c r="E235" s="52" t="e">
        <f t="shared" ref="E235:W235" si="210">SUM(E236:E237)</f>
        <v>#REF!</v>
      </c>
      <c r="F235" s="52" t="e">
        <f t="shared" si="210"/>
        <v>#REF!</v>
      </c>
      <c r="G235" s="52" t="e">
        <f t="shared" si="210"/>
        <v>#REF!</v>
      </c>
      <c r="H235" s="52">
        <f t="shared" si="210"/>
        <v>12674210</v>
      </c>
      <c r="I235" s="52">
        <f t="shared" si="210"/>
        <v>0</v>
      </c>
      <c r="J235" s="52">
        <f t="shared" si="210"/>
        <v>0</v>
      </c>
      <c r="K235" s="52">
        <f t="shared" si="210"/>
        <v>12674210</v>
      </c>
      <c r="L235" s="52">
        <f t="shared" si="210"/>
        <v>12978160</v>
      </c>
      <c r="M235" s="52">
        <f t="shared" si="210"/>
        <v>0</v>
      </c>
      <c r="N235" s="52">
        <f t="shared" si="210"/>
        <v>0</v>
      </c>
      <c r="O235" s="52">
        <f t="shared" si="210"/>
        <v>12978160</v>
      </c>
      <c r="P235" s="52">
        <f t="shared" si="210"/>
        <v>10866360</v>
      </c>
      <c r="Q235" s="52">
        <f t="shared" si="210"/>
        <v>0</v>
      </c>
      <c r="R235" s="52">
        <f t="shared" si="210"/>
        <v>0</v>
      </c>
      <c r="S235" s="52">
        <f t="shared" si="210"/>
        <v>10866360</v>
      </c>
      <c r="T235" s="52">
        <f t="shared" si="210"/>
        <v>3436036.69</v>
      </c>
      <c r="U235" s="52">
        <f t="shared" si="210"/>
        <v>0</v>
      </c>
      <c r="V235" s="52">
        <f t="shared" si="210"/>
        <v>0</v>
      </c>
      <c r="W235" s="52">
        <f t="shared" si="210"/>
        <v>3436036.69</v>
      </c>
      <c r="X235" s="52"/>
      <c r="Y235" s="52"/>
      <c r="Z235" s="52"/>
      <c r="AA235" s="52"/>
      <c r="AB235" s="28" t="e">
        <f t="shared" si="190"/>
        <v>#REF!</v>
      </c>
      <c r="AC235" s="28"/>
      <c r="AD235" s="28"/>
      <c r="AE235" s="28" t="e">
        <f>W235/G235*100</f>
        <v>#REF!</v>
      </c>
      <c r="AF235" s="83"/>
    </row>
    <row r="236" spans="1:32" s="1" customFormat="1" ht="50.25" hidden="1" customHeight="1">
      <c r="A236" s="159" t="s">
        <v>258</v>
      </c>
      <c r="B236" s="187" t="s">
        <v>232</v>
      </c>
      <c r="C236" s="22" t="s">
        <v>36</v>
      </c>
      <c r="D236" s="23" t="e">
        <f>SUM(E236:G236)</f>
        <v>#REF!</v>
      </c>
      <c r="E236" s="23" t="e">
        <f>#REF!+I236+M236+Q236</f>
        <v>#REF!</v>
      </c>
      <c r="F236" s="23" t="e">
        <f>#REF!+J236+N236+R236</f>
        <v>#REF!</v>
      </c>
      <c r="G236" s="23" t="e">
        <f>#REF!+K236+O236+S236</f>
        <v>#REF!</v>
      </c>
      <c r="H236" s="23">
        <f t="shared" ref="H236:H237" si="211">I236++J236+K236</f>
        <v>6793300</v>
      </c>
      <c r="I236" s="23">
        <v>0</v>
      </c>
      <c r="J236" s="23">
        <v>0</v>
      </c>
      <c r="K236" s="23">
        <v>6793300</v>
      </c>
      <c r="L236" s="23">
        <f t="shared" ref="L236:L237" si="212">M236++N236+O236</f>
        <v>7164350</v>
      </c>
      <c r="M236" s="23">
        <v>0</v>
      </c>
      <c r="N236" s="23">
        <v>0</v>
      </c>
      <c r="O236" s="23">
        <v>7164350</v>
      </c>
      <c r="P236" s="23">
        <f t="shared" ref="P236:P237" si="213">Q236++R236+S236</f>
        <v>5548350</v>
      </c>
      <c r="Q236" s="23">
        <v>0</v>
      </c>
      <c r="R236" s="23">
        <v>0</v>
      </c>
      <c r="S236" s="23">
        <v>5548350</v>
      </c>
      <c r="T236" s="23">
        <f>SUM(U236:W236)</f>
        <v>1772375.5</v>
      </c>
      <c r="U236" s="23">
        <v>0</v>
      </c>
      <c r="V236" s="23">
        <v>0</v>
      </c>
      <c r="W236" s="23">
        <v>1772375.5</v>
      </c>
      <c r="X236" s="23"/>
      <c r="Y236" s="23"/>
      <c r="Z236" s="23"/>
      <c r="AA236" s="23"/>
      <c r="AB236" s="24" t="e">
        <f t="shared" si="190"/>
        <v>#REF!</v>
      </c>
      <c r="AC236" s="24"/>
      <c r="AD236" s="24"/>
      <c r="AE236" s="24" t="e">
        <f>W236/G236*100</f>
        <v>#REF!</v>
      </c>
      <c r="AF236" s="83"/>
    </row>
    <row r="237" spans="1:32" s="1" customFormat="1" ht="51.75" hidden="1" customHeight="1">
      <c r="A237" s="166"/>
      <c r="B237" s="201"/>
      <c r="C237" s="22" t="s">
        <v>283</v>
      </c>
      <c r="D237" s="23" t="e">
        <f>SUM(E237:G237)</f>
        <v>#REF!</v>
      </c>
      <c r="E237" s="23" t="e">
        <f>#REF!+I237+M237+Q237</f>
        <v>#REF!</v>
      </c>
      <c r="F237" s="23" t="e">
        <f>#REF!+J237+N237+R237</f>
        <v>#REF!</v>
      </c>
      <c r="G237" s="23" t="e">
        <f>#REF!+K237+O237+S237</f>
        <v>#REF!</v>
      </c>
      <c r="H237" s="23">
        <f t="shared" si="211"/>
        <v>5880910</v>
      </c>
      <c r="I237" s="23">
        <v>0</v>
      </c>
      <c r="J237" s="23">
        <v>0</v>
      </c>
      <c r="K237" s="23">
        <v>5880910</v>
      </c>
      <c r="L237" s="23">
        <f t="shared" si="212"/>
        <v>5813810</v>
      </c>
      <c r="M237" s="23">
        <v>0</v>
      </c>
      <c r="N237" s="23">
        <v>0</v>
      </c>
      <c r="O237" s="23">
        <v>5813810</v>
      </c>
      <c r="P237" s="23">
        <f t="shared" si="213"/>
        <v>5318010</v>
      </c>
      <c r="Q237" s="23">
        <v>0</v>
      </c>
      <c r="R237" s="23">
        <v>0</v>
      </c>
      <c r="S237" s="23">
        <v>5318010</v>
      </c>
      <c r="T237" s="23">
        <f>SUM(U237:W237)</f>
        <v>1663661.19</v>
      </c>
      <c r="U237" s="23">
        <v>0</v>
      </c>
      <c r="V237" s="23">
        <v>0</v>
      </c>
      <c r="W237" s="23">
        <v>1663661.19</v>
      </c>
      <c r="X237" s="23"/>
      <c r="Y237" s="23"/>
      <c r="Z237" s="23"/>
      <c r="AA237" s="23"/>
      <c r="AB237" s="24" t="e">
        <f t="shared" si="190"/>
        <v>#REF!</v>
      </c>
      <c r="AC237" s="24"/>
      <c r="AD237" s="24"/>
      <c r="AE237" s="24" t="e">
        <f>W237/G237*100</f>
        <v>#REF!</v>
      </c>
      <c r="AF237" s="83"/>
    </row>
    <row r="238" spans="1:32" ht="33.75" customHeight="1">
      <c r="A238" s="190" t="s">
        <v>235</v>
      </c>
      <c r="B238" s="191"/>
      <c r="C238" s="191"/>
      <c r="D238" s="191"/>
      <c r="E238" s="191"/>
      <c r="F238" s="191"/>
      <c r="G238" s="191"/>
      <c r="H238" s="191"/>
      <c r="I238" s="191"/>
      <c r="J238" s="191"/>
      <c r="K238" s="191"/>
      <c r="L238" s="191"/>
      <c r="M238" s="191"/>
      <c r="N238" s="191"/>
      <c r="O238" s="191"/>
      <c r="P238" s="191"/>
      <c r="Q238" s="191"/>
      <c r="R238" s="191"/>
      <c r="S238" s="191"/>
      <c r="T238" s="191"/>
      <c r="U238" s="191"/>
      <c r="V238" s="191"/>
      <c r="W238" s="191"/>
      <c r="X238" s="191"/>
      <c r="Y238" s="191"/>
      <c r="Z238" s="191"/>
      <c r="AA238" s="191"/>
      <c r="AB238" s="191"/>
      <c r="AC238" s="191"/>
      <c r="AD238" s="191"/>
      <c r="AE238" s="191"/>
      <c r="AF238" s="31"/>
    </row>
    <row r="239" spans="1:32" ht="87" customHeight="1">
      <c r="A239" s="32" t="s">
        <v>135</v>
      </c>
      <c r="B239" s="95" t="s">
        <v>234</v>
      </c>
      <c r="C239" s="94"/>
      <c r="D239" s="33">
        <f>D240+D242</f>
        <v>105592573.84999999</v>
      </c>
      <c r="E239" s="33">
        <f t="shared" ref="E239:W239" si="214">E240+E242</f>
        <v>105534228.84999999</v>
      </c>
      <c r="F239" s="33">
        <f t="shared" si="214"/>
        <v>0</v>
      </c>
      <c r="G239" s="33">
        <f t="shared" si="214"/>
        <v>58345</v>
      </c>
      <c r="H239" s="33">
        <f t="shared" si="214"/>
        <v>13426650</v>
      </c>
      <c r="I239" s="33">
        <f t="shared" si="214"/>
        <v>13426650</v>
      </c>
      <c r="J239" s="33">
        <f t="shared" si="214"/>
        <v>0</v>
      </c>
      <c r="K239" s="33">
        <f t="shared" si="214"/>
        <v>0</v>
      </c>
      <c r="L239" s="33">
        <f t="shared" si="214"/>
        <v>55670950</v>
      </c>
      <c r="M239" s="33">
        <f t="shared" si="214"/>
        <v>55670950</v>
      </c>
      <c r="N239" s="33">
        <f t="shared" si="214"/>
        <v>0</v>
      </c>
      <c r="O239" s="33">
        <f t="shared" si="214"/>
        <v>0</v>
      </c>
      <c r="P239" s="33">
        <f t="shared" si="214"/>
        <v>14108580</v>
      </c>
      <c r="Q239" s="33">
        <f t="shared" si="214"/>
        <v>14108580</v>
      </c>
      <c r="R239" s="33">
        <f t="shared" si="214"/>
        <v>0</v>
      </c>
      <c r="S239" s="33">
        <f t="shared" si="214"/>
        <v>0</v>
      </c>
      <c r="T239" s="110">
        <f t="shared" si="214"/>
        <v>40387256.240000002</v>
      </c>
      <c r="U239" s="110">
        <f t="shared" si="214"/>
        <v>40331084.730000004</v>
      </c>
      <c r="V239" s="33">
        <f t="shared" si="214"/>
        <v>0</v>
      </c>
      <c r="W239" s="33">
        <f t="shared" si="214"/>
        <v>56171.51</v>
      </c>
      <c r="X239" s="33"/>
      <c r="Y239" s="33"/>
      <c r="Z239" s="33"/>
      <c r="AA239" s="33"/>
      <c r="AB239" s="28">
        <f t="shared" ref="AB239:AC245" si="215">T239/D239*100</f>
        <v>38.248197545948926</v>
      </c>
      <c r="AC239" s="28">
        <f t="shared" si="215"/>
        <v>38.216117338881759</v>
      </c>
      <c r="AD239" s="24"/>
      <c r="AE239" s="24"/>
      <c r="AF239" s="31"/>
    </row>
    <row r="240" spans="1:32" ht="56.25">
      <c r="A240" s="32" t="s">
        <v>136</v>
      </c>
      <c r="B240" s="53" t="s">
        <v>236</v>
      </c>
      <c r="C240" s="34"/>
      <c r="D240" s="33">
        <f>D241</f>
        <v>33285645</v>
      </c>
      <c r="E240" s="33">
        <f t="shared" ref="E240:W240" si="216">E241</f>
        <v>33227300</v>
      </c>
      <c r="F240" s="33">
        <f t="shared" si="216"/>
        <v>0</v>
      </c>
      <c r="G240" s="33">
        <f t="shared" si="216"/>
        <v>58345</v>
      </c>
      <c r="H240" s="33">
        <f t="shared" si="216"/>
        <v>7816650</v>
      </c>
      <c r="I240" s="33">
        <f t="shared" si="216"/>
        <v>7816650</v>
      </c>
      <c r="J240" s="33">
        <f t="shared" si="216"/>
        <v>0</v>
      </c>
      <c r="K240" s="33">
        <f t="shared" si="216"/>
        <v>0</v>
      </c>
      <c r="L240" s="33">
        <f t="shared" si="216"/>
        <v>6300250</v>
      </c>
      <c r="M240" s="33">
        <f t="shared" si="216"/>
        <v>6300250</v>
      </c>
      <c r="N240" s="33">
        <f t="shared" si="216"/>
        <v>0</v>
      </c>
      <c r="O240" s="33">
        <f t="shared" si="216"/>
        <v>0</v>
      </c>
      <c r="P240" s="33">
        <f t="shared" si="216"/>
        <v>7997580</v>
      </c>
      <c r="Q240" s="33">
        <f t="shared" si="216"/>
        <v>7997580</v>
      </c>
      <c r="R240" s="33">
        <f t="shared" si="216"/>
        <v>0</v>
      </c>
      <c r="S240" s="33">
        <f t="shared" si="216"/>
        <v>0</v>
      </c>
      <c r="T240" s="110">
        <f t="shared" si="216"/>
        <v>23642684.030000001</v>
      </c>
      <c r="U240" s="110">
        <f t="shared" si="216"/>
        <v>23586512.52</v>
      </c>
      <c r="V240" s="33">
        <f t="shared" si="216"/>
        <v>0</v>
      </c>
      <c r="W240" s="33">
        <f t="shared" si="216"/>
        <v>56171.51</v>
      </c>
      <c r="X240" s="33"/>
      <c r="Y240" s="33"/>
      <c r="Z240" s="33"/>
      <c r="AA240" s="33"/>
      <c r="AB240" s="28">
        <f t="shared" si="215"/>
        <v>71.029670688370317</v>
      </c>
      <c r="AC240" s="28">
        <f t="shared" si="215"/>
        <v>70.985341932687888</v>
      </c>
      <c r="AD240" s="24"/>
      <c r="AE240" s="24"/>
      <c r="AF240" s="83"/>
    </row>
    <row r="241" spans="1:32" ht="66" customHeight="1">
      <c r="A241" s="96" t="s">
        <v>238</v>
      </c>
      <c r="B241" s="83" t="s">
        <v>237</v>
      </c>
      <c r="C241" s="22" t="s">
        <v>239</v>
      </c>
      <c r="D241" s="23">
        <f>SUM(E241:G241)</f>
        <v>33285645</v>
      </c>
      <c r="E241" s="23">
        <v>33227300</v>
      </c>
      <c r="F241" s="23">
        <v>0</v>
      </c>
      <c r="G241" s="23">
        <v>58345</v>
      </c>
      <c r="H241" s="23">
        <f>SUM(I241:K241)</f>
        <v>7816650</v>
      </c>
      <c r="I241" s="23">
        <v>7816650</v>
      </c>
      <c r="J241" s="23">
        <v>0</v>
      </c>
      <c r="K241" s="23">
        <v>0</v>
      </c>
      <c r="L241" s="23">
        <f>SUM(M241:O241)</f>
        <v>6300250</v>
      </c>
      <c r="M241" s="23">
        <v>6300250</v>
      </c>
      <c r="N241" s="23">
        <v>0</v>
      </c>
      <c r="O241" s="23">
        <v>0</v>
      </c>
      <c r="P241" s="23">
        <f>SUM(Q241:S241)</f>
        <v>7997580</v>
      </c>
      <c r="Q241" s="23">
        <v>7997580</v>
      </c>
      <c r="R241" s="23">
        <v>0</v>
      </c>
      <c r="S241" s="23">
        <v>0</v>
      </c>
      <c r="T241" s="111">
        <f>SUM(U241:W241)</f>
        <v>23642684.030000001</v>
      </c>
      <c r="U241" s="111">
        <v>23586512.52</v>
      </c>
      <c r="V241" s="54">
        <v>0</v>
      </c>
      <c r="W241" s="54">
        <v>56171.51</v>
      </c>
      <c r="X241" s="54"/>
      <c r="Y241" s="54"/>
      <c r="Z241" s="54"/>
      <c r="AA241" s="54"/>
      <c r="AB241" s="24">
        <f t="shared" si="215"/>
        <v>71.029670688370317</v>
      </c>
      <c r="AC241" s="24">
        <f t="shared" si="215"/>
        <v>70.985341932687888</v>
      </c>
      <c r="AD241" s="24"/>
      <c r="AE241" s="24"/>
      <c r="AF241" s="83"/>
    </row>
    <row r="242" spans="1:32" ht="112.5">
      <c r="A242" s="32" t="s">
        <v>137</v>
      </c>
      <c r="B242" s="53" t="s">
        <v>240</v>
      </c>
      <c r="C242" s="34"/>
      <c r="D242" s="33">
        <f>D243+D245+D244</f>
        <v>72306928.849999994</v>
      </c>
      <c r="E242" s="33">
        <f>E243+E245+E244</f>
        <v>72306928.849999994</v>
      </c>
      <c r="F242" s="33">
        <f t="shared" ref="F242:G242" si="217">F243+F245+F244</f>
        <v>0</v>
      </c>
      <c r="G242" s="33">
        <f t="shared" si="217"/>
        <v>0</v>
      </c>
      <c r="H242" s="33">
        <f t="shared" ref="H242:W242" si="218">H243+H245</f>
        <v>5610000</v>
      </c>
      <c r="I242" s="33">
        <f t="shared" si="218"/>
        <v>5610000</v>
      </c>
      <c r="J242" s="33">
        <f t="shared" si="218"/>
        <v>0</v>
      </c>
      <c r="K242" s="33">
        <f t="shared" si="218"/>
        <v>0</v>
      </c>
      <c r="L242" s="33">
        <f t="shared" si="218"/>
        <v>49370700</v>
      </c>
      <c r="M242" s="33">
        <f t="shared" si="218"/>
        <v>49370700</v>
      </c>
      <c r="N242" s="33">
        <f t="shared" si="218"/>
        <v>0</v>
      </c>
      <c r="O242" s="33">
        <f t="shared" si="218"/>
        <v>0</v>
      </c>
      <c r="P242" s="33">
        <f t="shared" si="218"/>
        <v>6111000</v>
      </c>
      <c r="Q242" s="33">
        <f t="shared" si="218"/>
        <v>6111000</v>
      </c>
      <c r="R242" s="33">
        <f t="shared" si="218"/>
        <v>0</v>
      </c>
      <c r="S242" s="33">
        <f t="shared" si="218"/>
        <v>0</v>
      </c>
      <c r="T242" s="110">
        <f t="shared" si="218"/>
        <v>16744572.210000001</v>
      </c>
      <c r="U242" s="110">
        <f>U243+U245</f>
        <v>16744572.210000001</v>
      </c>
      <c r="V242" s="33">
        <f t="shared" si="218"/>
        <v>0</v>
      </c>
      <c r="W242" s="33">
        <f t="shared" si="218"/>
        <v>0</v>
      </c>
      <c r="X242" s="33"/>
      <c r="Y242" s="33"/>
      <c r="Z242" s="33"/>
      <c r="AA242" s="33"/>
      <c r="AB242" s="28">
        <f t="shared" si="215"/>
        <v>23.157631607804074</v>
      </c>
      <c r="AC242" s="28">
        <f t="shared" si="215"/>
        <v>23.157631607804074</v>
      </c>
      <c r="AD242" s="24"/>
      <c r="AE242" s="24"/>
      <c r="AF242" s="84"/>
    </row>
    <row r="243" spans="1:32" ht="60.75" customHeight="1">
      <c r="A243" s="163" t="s">
        <v>242</v>
      </c>
      <c r="B243" s="197" t="s">
        <v>241</v>
      </c>
      <c r="C243" s="22" t="s">
        <v>239</v>
      </c>
      <c r="D243" s="23">
        <v>22819805</v>
      </c>
      <c r="E243" s="23">
        <v>22819805</v>
      </c>
      <c r="F243" s="23">
        <v>0</v>
      </c>
      <c r="G243" s="23">
        <v>0</v>
      </c>
      <c r="H243" s="23">
        <f t="shared" ref="H243" si="219">I243+J243+K243</f>
        <v>5610000</v>
      </c>
      <c r="I243" s="23">
        <v>5610000</v>
      </c>
      <c r="J243" s="23">
        <v>0</v>
      </c>
      <c r="K243" s="23">
        <v>0</v>
      </c>
      <c r="L243" s="23">
        <f t="shared" ref="L243" si="220">M243+N243+O243</f>
        <v>5615200</v>
      </c>
      <c r="M243" s="23">
        <v>5615200</v>
      </c>
      <c r="N243" s="23">
        <v>0</v>
      </c>
      <c r="O243" s="23">
        <v>0</v>
      </c>
      <c r="P243" s="23">
        <f t="shared" ref="P243" si="221">Q243+R243+S243</f>
        <v>6111000</v>
      </c>
      <c r="Q243" s="23">
        <f>5720000+391000</f>
        <v>6111000</v>
      </c>
      <c r="R243" s="23">
        <v>0</v>
      </c>
      <c r="S243" s="23">
        <v>0</v>
      </c>
      <c r="T243" s="54">
        <f t="shared" ref="T243:T245" si="222">SUM(U243:W243)</f>
        <v>14994351.210000001</v>
      </c>
      <c r="U243" s="24">
        <v>14994351.210000001</v>
      </c>
      <c r="V243" s="54">
        <v>0</v>
      </c>
      <c r="W243" s="54">
        <v>0</v>
      </c>
      <c r="X243" s="54"/>
      <c r="Y243" s="54"/>
      <c r="Z243" s="54"/>
      <c r="AA243" s="54"/>
      <c r="AB243" s="24">
        <f t="shared" si="215"/>
        <v>65.707621997646342</v>
      </c>
      <c r="AC243" s="24">
        <f t="shared" si="215"/>
        <v>65.707621997646342</v>
      </c>
      <c r="AD243" s="24"/>
      <c r="AE243" s="24"/>
      <c r="AF243" s="83"/>
    </row>
    <row r="244" spans="1:32" ht="65.25" customHeight="1">
      <c r="A244" s="163"/>
      <c r="B244" s="198"/>
      <c r="C244" s="22" t="s">
        <v>3</v>
      </c>
      <c r="D244" s="23">
        <f>SUM(E244:G244)</f>
        <v>178195</v>
      </c>
      <c r="E244" s="23">
        <v>178195</v>
      </c>
      <c r="F244" s="23">
        <v>0</v>
      </c>
      <c r="G244" s="23">
        <v>0</v>
      </c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54">
        <f t="shared" si="222"/>
        <v>0</v>
      </c>
      <c r="U244" s="24">
        <v>0</v>
      </c>
      <c r="V244" s="54">
        <v>0</v>
      </c>
      <c r="W244" s="54">
        <v>0</v>
      </c>
      <c r="X244" s="54"/>
      <c r="Y244" s="54"/>
      <c r="Z244" s="54"/>
      <c r="AA244" s="54"/>
      <c r="AB244" s="24">
        <f t="shared" si="215"/>
        <v>0</v>
      </c>
      <c r="AC244" s="24"/>
      <c r="AD244" s="24"/>
      <c r="AE244" s="24"/>
      <c r="AF244" s="83"/>
    </row>
    <row r="245" spans="1:32" ht="49.5" customHeight="1">
      <c r="A245" s="196"/>
      <c r="B245" s="199"/>
      <c r="C245" s="22" t="s">
        <v>283</v>
      </c>
      <c r="D245" s="23">
        <v>49308928.850000001</v>
      </c>
      <c r="E245" s="23">
        <v>49308928.850000001</v>
      </c>
      <c r="F245" s="23">
        <v>0</v>
      </c>
      <c r="G245" s="23">
        <v>0</v>
      </c>
      <c r="H245" s="23">
        <f>I245+J245+K245</f>
        <v>0</v>
      </c>
      <c r="I245" s="23">
        <v>0</v>
      </c>
      <c r="J245" s="23">
        <v>0</v>
      </c>
      <c r="K245" s="23">
        <v>0</v>
      </c>
      <c r="L245" s="23">
        <f>M245+N245+O245</f>
        <v>43755500</v>
      </c>
      <c r="M245" s="23">
        <v>43755500</v>
      </c>
      <c r="N245" s="23">
        <v>0</v>
      </c>
      <c r="O245" s="23">
        <v>0</v>
      </c>
      <c r="P245" s="23">
        <f>Q245+R245+S245</f>
        <v>0</v>
      </c>
      <c r="Q245" s="23">
        <v>0</v>
      </c>
      <c r="R245" s="23">
        <v>0</v>
      </c>
      <c r="S245" s="23">
        <v>0</v>
      </c>
      <c r="T245" s="54">
        <f t="shared" si="222"/>
        <v>1750221</v>
      </c>
      <c r="U245" s="23">
        <v>1750221</v>
      </c>
      <c r="V245" s="23">
        <v>0</v>
      </c>
      <c r="W245" s="23">
        <v>0</v>
      </c>
      <c r="X245" s="23"/>
      <c r="Y245" s="23"/>
      <c r="Z245" s="23"/>
      <c r="AA245" s="23"/>
      <c r="AB245" s="24">
        <f t="shared" si="215"/>
        <v>3.5495011569289039</v>
      </c>
      <c r="AC245" s="24">
        <f t="shared" si="215"/>
        <v>3.5495011569289039</v>
      </c>
      <c r="AD245" s="24"/>
      <c r="AE245" s="24"/>
      <c r="AF245" s="83"/>
    </row>
    <row r="246" spans="1:32" s="1" customFormat="1" ht="78.75" customHeight="1">
      <c r="A246" s="3"/>
      <c r="T246" s="55"/>
      <c r="U246" s="20"/>
      <c r="V246" s="20"/>
      <c r="W246" s="20"/>
      <c r="X246" s="20"/>
      <c r="Y246" s="20"/>
      <c r="Z246" s="20"/>
      <c r="AA246" s="20"/>
      <c r="AB246" s="21"/>
      <c r="AC246" s="21"/>
      <c r="AD246" s="21"/>
      <c r="AE246" s="21"/>
    </row>
    <row r="247" spans="1:32" s="1" customFormat="1">
      <c r="A247" s="3"/>
      <c r="T247" s="20"/>
      <c r="U247" s="20"/>
      <c r="V247" s="20"/>
      <c r="W247" s="20"/>
      <c r="X247" s="20"/>
      <c r="Y247" s="20"/>
      <c r="Z247" s="20"/>
      <c r="AA247" s="20"/>
      <c r="AB247" s="21"/>
      <c r="AC247" s="21"/>
      <c r="AD247" s="21"/>
      <c r="AE247" s="21"/>
    </row>
    <row r="248" spans="1:32" s="1" customFormat="1">
      <c r="A248" s="3"/>
      <c r="T248" s="20"/>
      <c r="U248" s="20"/>
      <c r="V248" s="20"/>
      <c r="W248" s="20"/>
      <c r="X248" s="20"/>
      <c r="Y248" s="20"/>
      <c r="Z248" s="20"/>
      <c r="AA248" s="20"/>
      <c r="AB248" s="21"/>
      <c r="AC248" s="21"/>
      <c r="AD248" s="21"/>
      <c r="AE248" s="21"/>
    </row>
    <row r="249" spans="1:32" s="1" customFormat="1">
      <c r="A249" s="3"/>
      <c r="T249" s="20"/>
      <c r="U249" s="20"/>
      <c r="V249" s="20"/>
      <c r="W249" s="20"/>
      <c r="X249" s="20"/>
      <c r="Y249" s="20"/>
      <c r="Z249" s="20"/>
      <c r="AA249" s="20"/>
      <c r="AB249" s="21"/>
      <c r="AC249" s="21"/>
      <c r="AD249" s="21"/>
      <c r="AE249" s="21"/>
    </row>
    <row r="250" spans="1:32" s="1" customFormat="1">
      <c r="A250" s="3"/>
      <c r="T250" s="20"/>
      <c r="U250" s="20"/>
      <c r="V250" s="20"/>
      <c r="W250" s="20"/>
      <c r="X250" s="20"/>
      <c r="Y250" s="20"/>
      <c r="Z250" s="20"/>
      <c r="AA250" s="20"/>
      <c r="AB250" s="21"/>
      <c r="AC250" s="21"/>
      <c r="AD250" s="21"/>
      <c r="AE250" s="21"/>
    </row>
    <row r="251" spans="1:32" s="1" customFormat="1">
      <c r="A251" s="3"/>
      <c r="T251" s="20"/>
      <c r="U251" s="20"/>
      <c r="V251" s="20"/>
      <c r="W251" s="20"/>
      <c r="X251" s="20"/>
      <c r="Y251" s="20"/>
      <c r="Z251" s="20"/>
      <c r="AA251" s="20"/>
      <c r="AB251" s="21"/>
      <c r="AC251" s="21"/>
      <c r="AD251" s="21"/>
      <c r="AE251" s="21"/>
    </row>
    <row r="252" spans="1:32" s="1" customFormat="1">
      <c r="A252" s="3"/>
      <c r="T252" s="20"/>
      <c r="U252" s="20"/>
      <c r="V252" s="20"/>
      <c r="W252" s="20"/>
      <c r="X252" s="20"/>
      <c r="Y252" s="20"/>
      <c r="Z252" s="20"/>
      <c r="AA252" s="20"/>
      <c r="AB252" s="21"/>
      <c r="AC252" s="21"/>
      <c r="AD252" s="21"/>
      <c r="AE252" s="21"/>
    </row>
    <row r="253" spans="1:32" s="1" customFormat="1">
      <c r="A253" s="3"/>
      <c r="T253" s="20"/>
      <c r="U253" s="20"/>
      <c r="V253" s="20"/>
      <c r="W253" s="20"/>
      <c r="X253" s="20"/>
      <c r="Y253" s="20"/>
      <c r="Z253" s="20"/>
      <c r="AA253" s="20"/>
      <c r="AB253" s="21"/>
      <c r="AC253" s="21"/>
      <c r="AD253" s="21"/>
      <c r="AE253" s="21"/>
    </row>
    <row r="254" spans="1:32" s="1" customFormat="1">
      <c r="A254" s="3"/>
      <c r="T254" s="20"/>
      <c r="U254" s="20"/>
      <c r="V254" s="20"/>
      <c r="W254" s="20"/>
      <c r="X254" s="20"/>
      <c r="Y254" s="20"/>
      <c r="Z254" s="20"/>
      <c r="AA254" s="20"/>
      <c r="AB254" s="21"/>
      <c r="AC254" s="21"/>
      <c r="AD254" s="21"/>
      <c r="AE254" s="21"/>
    </row>
    <row r="255" spans="1:32" s="1" customFormat="1">
      <c r="A255" s="3"/>
      <c r="T255" s="20"/>
      <c r="U255" s="20"/>
      <c r="V255" s="20"/>
      <c r="W255" s="20"/>
      <c r="X255" s="20"/>
      <c r="Y255" s="20"/>
      <c r="Z255" s="20"/>
      <c r="AA255" s="20"/>
      <c r="AB255" s="21"/>
      <c r="AC255" s="21"/>
      <c r="AD255" s="21"/>
      <c r="AE255" s="21"/>
    </row>
    <row r="256" spans="1:32" s="1" customFormat="1">
      <c r="A256" s="3"/>
      <c r="T256" s="20"/>
      <c r="U256" s="20"/>
      <c r="V256" s="20"/>
      <c r="W256" s="20"/>
      <c r="X256" s="20"/>
      <c r="Y256" s="20"/>
      <c r="Z256" s="20"/>
      <c r="AA256" s="20"/>
      <c r="AB256" s="21"/>
      <c r="AC256" s="21"/>
      <c r="AD256" s="21"/>
      <c r="AE256" s="21"/>
    </row>
    <row r="257" spans="1:31" s="1" customFormat="1">
      <c r="A257" s="3"/>
      <c r="T257" s="20"/>
      <c r="U257" s="20"/>
      <c r="V257" s="20"/>
      <c r="W257" s="20"/>
      <c r="X257" s="20"/>
      <c r="Y257" s="20"/>
      <c r="Z257" s="20"/>
      <c r="AA257" s="20"/>
      <c r="AB257" s="21"/>
      <c r="AC257" s="21"/>
      <c r="AD257" s="21"/>
      <c r="AE257" s="21"/>
    </row>
    <row r="258" spans="1:31" s="1" customFormat="1">
      <c r="A258" s="3"/>
      <c r="T258" s="20"/>
      <c r="U258" s="20"/>
      <c r="V258" s="20"/>
      <c r="W258" s="20"/>
      <c r="X258" s="20"/>
      <c r="Y258" s="20"/>
      <c r="Z258" s="20"/>
      <c r="AA258" s="20"/>
      <c r="AB258" s="21"/>
      <c r="AC258" s="21"/>
      <c r="AD258" s="21"/>
      <c r="AE258" s="21"/>
    </row>
    <row r="259" spans="1:31" s="1" customFormat="1">
      <c r="A259" s="3"/>
      <c r="T259" s="20"/>
      <c r="U259" s="20"/>
      <c r="V259" s="20"/>
      <c r="W259" s="20"/>
      <c r="X259" s="20"/>
      <c r="Y259" s="20"/>
      <c r="Z259" s="20"/>
      <c r="AA259" s="20"/>
      <c r="AB259" s="21"/>
      <c r="AC259" s="21"/>
      <c r="AD259" s="21"/>
      <c r="AE259" s="21"/>
    </row>
    <row r="260" spans="1:31" s="1" customFormat="1">
      <c r="A260" s="3"/>
      <c r="T260" s="20"/>
      <c r="U260" s="20"/>
      <c r="V260" s="20"/>
      <c r="W260" s="20"/>
      <c r="X260" s="20"/>
      <c r="Y260" s="20"/>
      <c r="Z260" s="20"/>
      <c r="AA260" s="20"/>
      <c r="AB260" s="21"/>
      <c r="AC260" s="21"/>
      <c r="AD260" s="21"/>
      <c r="AE260" s="21"/>
    </row>
    <row r="261" spans="1:31" s="1" customFormat="1">
      <c r="A261" s="3"/>
      <c r="T261" s="20"/>
      <c r="U261" s="20"/>
      <c r="V261" s="20"/>
      <c r="W261" s="20"/>
      <c r="X261" s="20"/>
      <c r="Y261" s="20"/>
      <c r="Z261" s="20"/>
      <c r="AA261" s="20"/>
      <c r="AB261" s="21"/>
      <c r="AC261" s="21"/>
      <c r="AD261" s="21"/>
      <c r="AE261" s="21"/>
    </row>
    <row r="262" spans="1:31" s="1" customFormat="1">
      <c r="A262" s="3"/>
      <c r="T262" s="20"/>
      <c r="U262" s="20"/>
      <c r="V262" s="20"/>
      <c r="W262" s="20"/>
      <c r="X262" s="20"/>
      <c r="Y262" s="20"/>
      <c r="Z262" s="20"/>
      <c r="AA262" s="20"/>
      <c r="AB262" s="21"/>
      <c r="AC262" s="21"/>
      <c r="AD262" s="21"/>
      <c r="AE262" s="21"/>
    </row>
    <row r="263" spans="1:31" s="1" customFormat="1">
      <c r="A263" s="3"/>
      <c r="T263" s="20"/>
      <c r="U263" s="20"/>
      <c r="V263" s="20"/>
      <c r="W263" s="20"/>
      <c r="X263" s="20"/>
      <c r="Y263" s="20"/>
      <c r="Z263" s="20"/>
      <c r="AA263" s="20"/>
      <c r="AB263" s="21"/>
      <c r="AC263" s="21"/>
      <c r="AD263" s="21"/>
      <c r="AE263" s="21"/>
    </row>
    <row r="264" spans="1:31" s="1" customFormat="1">
      <c r="A264" s="3"/>
      <c r="T264" s="20"/>
      <c r="U264" s="20"/>
      <c r="V264" s="20"/>
      <c r="W264" s="20"/>
      <c r="X264" s="20"/>
      <c r="Y264" s="20"/>
      <c r="Z264" s="20"/>
      <c r="AA264" s="20"/>
      <c r="AB264" s="21"/>
      <c r="AC264" s="21"/>
      <c r="AD264" s="21"/>
      <c r="AE264" s="21"/>
    </row>
    <row r="265" spans="1:31" s="1" customFormat="1">
      <c r="A265" s="3"/>
      <c r="T265" s="20"/>
      <c r="U265" s="20"/>
      <c r="V265" s="20"/>
      <c r="W265" s="20"/>
      <c r="X265" s="20"/>
      <c r="Y265" s="20"/>
      <c r="Z265" s="20"/>
      <c r="AA265" s="20"/>
      <c r="AB265" s="21"/>
      <c r="AC265" s="21"/>
      <c r="AD265" s="21"/>
      <c r="AE265" s="21"/>
    </row>
    <row r="266" spans="1:31" s="1" customFormat="1">
      <c r="A266" s="3"/>
      <c r="T266" s="20"/>
      <c r="U266" s="20"/>
      <c r="V266" s="20"/>
      <c r="W266" s="20"/>
      <c r="X266" s="20"/>
      <c r="Y266" s="20"/>
      <c r="Z266" s="20"/>
      <c r="AA266" s="20"/>
      <c r="AB266" s="21"/>
      <c r="AC266" s="21"/>
      <c r="AD266" s="21"/>
      <c r="AE266" s="21"/>
    </row>
    <row r="267" spans="1:31" s="1" customFormat="1">
      <c r="A267" s="3"/>
      <c r="T267" s="20"/>
      <c r="U267" s="20"/>
      <c r="V267" s="20"/>
      <c r="W267" s="20"/>
      <c r="X267" s="20"/>
      <c r="Y267" s="20"/>
      <c r="Z267" s="20"/>
      <c r="AA267" s="20"/>
      <c r="AB267" s="21"/>
      <c r="AC267" s="21"/>
      <c r="AD267" s="21"/>
      <c r="AE267" s="21"/>
    </row>
    <row r="268" spans="1:31" s="1" customFormat="1">
      <c r="A268" s="3"/>
      <c r="T268" s="20"/>
      <c r="U268" s="20"/>
      <c r="V268" s="20"/>
      <c r="W268" s="20"/>
      <c r="X268" s="20"/>
      <c r="Y268" s="20"/>
      <c r="Z268" s="20"/>
      <c r="AA268" s="20"/>
      <c r="AB268" s="21"/>
      <c r="AC268" s="21"/>
      <c r="AD268" s="21"/>
      <c r="AE268" s="21"/>
    </row>
    <row r="269" spans="1:31" s="1" customFormat="1">
      <c r="A269" s="3"/>
      <c r="T269" s="20"/>
      <c r="U269" s="20"/>
      <c r="V269" s="20"/>
      <c r="W269" s="20"/>
      <c r="X269" s="20"/>
      <c r="Y269" s="20"/>
      <c r="Z269" s="20"/>
      <c r="AA269" s="20"/>
      <c r="AB269" s="21"/>
      <c r="AC269" s="21"/>
      <c r="AD269" s="21"/>
      <c r="AE269" s="21"/>
    </row>
    <row r="270" spans="1:31" s="1" customFormat="1">
      <c r="A270" s="3"/>
      <c r="T270" s="20"/>
      <c r="U270" s="20"/>
      <c r="V270" s="20"/>
      <c r="W270" s="20"/>
      <c r="X270" s="20"/>
      <c r="Y270" s="20"/>
      <c r="Z270" s="20"/>
      <c r="AA270" s="20"/>
      <c r="AB270" s="21"/>
      <c r="AC270" s="21"/>
      <c r="AD270" s="21"/>
      <c r="AE270" s="21"/>
    </row>
    <row r="271" spans="1:31" s="1" customFormat="1">
      <c r="A271" s="3"/>
      <c r="T271" s="20"/>
      <c r="U271" s="20"/>
      <c r="V271" s="20"/>
      <c r="W271" s="20"/>
      <c r="X271" s="20"/>
      <c r="Y271" s="20"/>
      <c r="Z271" s="20"/>
      <c r="AA271" s="20"/>
      <c r="AB271" s="21"/>
      <c r="AC271" s="21"/>
      <c r="AD271" s="21"/>
      <c r="AE271" s="21"/>
    </row>
    <row r="272" spans="1:31" s="1" customFormat="1">
      <c r="A272" s="3"/>
      <c r="T272" s="20"/>
      <c r="U272" s="20"/>
      <c r="V272" s="20"/>
      <c r="W272" s="20"/>
      <c r="X272" s="20"/>
      <c r="Y272" s="20"/>
      <c r="Z272" s="20"/>
      <c r="AA272" s="20"/>
      <c r="AB272" s="21"/>
      <c r="AC272" s="21"/>
      <c r="AD272" s="21"/>
      <c r="AE272" s="21"/>
    </row>
    <row r="273" spans="1:31" s="1" customFormat="1">
      <c r="A273" s="3"/>
      <c r="T273" s="20"/>
      <c r="U273" s="20"/>
      <c r="V273" s="20"/>
      <c r="W273" s="20"/>
      <c r="X273" s="20"/>
      <c r="Y273" s="20"/>
      <c r="Z273" s="20"/>
      <c r="AA273" s="20"/>
      <c r="AB273" s="21"/>
      <c r="AC273" s="21"/>
      <c r="AD273" s="21"/>
      <c r="AE273" s="21"/>
    </row>
    <row r="274" spans="1:31" s="1" customFormat="1">
      <c r="A274" s="3"/>
      <c r="T274" s="20"/>
      <c r="U274" s="20"/>
      <c r="V274" s="20"/>
      <c r="W274" s="20"/>
      <c r="X274" s="20"/>
      <c r="Y274" s="20"/>
      <c r="Z274" s="20"/>
      <c r="AA274" s="20"/>
      <c r="AB274" s="21"/>
      <c r="AC274" s="21"/>
      <c r="AD274" s="21"/>
      <c r="AE274" s="21"/>
    </row>
    <row r="275" spans="1:31" s="1" customFormat="1">
      <c r="A275" s="3"/>
      <c r="T275" s="20"/>
      <c r="U275" s="20"/>
      <c r="V275" s="20"/>
      <c r="W275" s="20"/>
      <c r="X275" s="20"/>
      <c r="Y275" s="20"/>
      <c r="Z275" s="20"/>
      <c r="AA275" s="20"/>
      <c r="AB275" s="21"/>
      <c r="AC275" s="21"/>
      <c r="AD275" s="21"/>
      <c r="AE275" s="21"/>
    </row>
    <row r="276" spans="1:31" s="1" customFormat="1">
      <c r="A276" s="3"/>
      <c r="T276" s="20"/>
      <c r="U276" s="20"/>
      <c r="V276" s="20"/>
      <c r="W276" s="20"/>
      <c r="X276" s="20"/>
      <c r="Y276" s="20"/>
      <c r="Z276" s="20"/>
      <c r="AA276" s="20"/>
      <c r="AB276" s="21"/>
      <c r="AC276" s="21"/>
      <c r="AD276" s="21"/>
      <c r="AE276" s="21"/>
    </row>
    <row r="277" spans="1:31" s="1" customFormat="1">
      <c r="A277" s="3"/>
      <c r="T277" s="20"/>
      <c r="U277" s="20"/>
      <c r="V277" s="20"/>
      <c r="W277" s="20"/>
      <c r="X277" s="20"/>
      <c r="Y277" s="20"/>
      <c r="Z277" s="20"/>
      <c r="AA277" s="20"/>
      <c r="AB277" s="21"/>
      <c r="AC277" s="21"/>
      <c r="AD277" s="21"/>
      <c r="AE277" s="21"/>
    </row>
    <row r="278" spans="1:31" s="1" customFormat="1">
      <c r="A278" s="3"/>
      <c r="T278" s="20"/>
      <c r="U278" s="20"/>
      <c r="V278" s="20"/>
      <c r="W278" s="20"/>
      <c r="X278" s="20"/>
      <c r="Y278" s="20"/>
      <c r="Z278" s="20"/>
      <c r="AA278" s="20"/>
      <c r="AB278" s="21"/>
      <c r="AC278" s="21"/>
      <c r="AD278" s="21"/>
      <c r="AE278" s="21"/>
    </row>
    <row r="279" spans="1:31" s="1" customFormat="1">
      <c r="A279" s="3"/>
      <c r="T279" s="20"/>
      <c r="U279" s="20"/>
      <c r="V279" s="20"/>
      <c r="W279" s="20"/>
      <c r="X279" s="20"/>
      <c r="Y279" s="20"/>
      <c r="Z279" s="20"/>
      <c r="AA279" s="20"/>
      <c r="AB279" s="21"/>
      <c r="AC279" s="21"/>
      <c r="AD279" s="21"/>
      <c r="AE279" s="21"/>
    </row>
    <row r="280" spans="1:31" s="1" customFormat="1">
      <c r="A280" s="3"/>
      <c r="T280" s="20"/>
      <c r="U280" s="20"/>
      <c r="V280" s="20"/>
      <c r="W280" s="20"/>
      <c r="X280" s="20"/>
      <c r="Y280" s="20"/>
      <c r="Z280" s="20"/>
      <c r="AA280" s="20"/>
      <c r="AB280" s="21"/>
      <c r="AC280" s="21"/>
      <c r="AD280" s="21"/>
      <c r="AE280" s="21"/>
    </row>
    <row r="281" spans="1:31" s="1" customFormat="1">
      <c r="A281" s="3"/>
      <c r="T281" s="20"/>
      <c r="U281" s="20"/>
      <c r="V281" s="20"/>
      <c r="W281" s="20"/>
      <c r="X281" s="20"/>
      <c r="Y281" s="20"/>
      <c r="Z281" s="20"/>
      <c r="AA281" s="20"/>
      <c r="AB281" s="21"/>
      <c r="AC281" s="21"/>
      <c r="AD281" s="21"/>
      <c r="AE281" s="21"/>
    </row>
    <row r="282" spans="1:31" s="1" customFormat="1">
      <c r="A282" s="3"/>
      <c r="T282" s="20"/>
      <c r="U282" s="20"/>
      <c r="V282" s="20"/>
      <c r="W282" s="20"/>
      <c r="X282" s="20"/>
      <c r="Y282" s="20"/>
      <c r="Z282" s="20"/>
      <c r="AA282" s="20"/>
      <c r="AB282" s="21"/>
      <c r="AC282" s="21"/>
      <c r="AD282" s="21"/>
      <c r="AE282" s="21"/>
    </row>
    <row r="283" spans="1:31" s="1" customFormat="1">
      <c r="A283" s="3"/>
      <c r="T283" s="20"/>
      <c r="U283" s="20"/>
      <c r="V283" s="20"/>
      <c r="W283" s="20"/>
      <c r="X283" s="20"/>
      <c r="Y283" s="20"/>
      <c r="Z283" s="20"/>
      <c r="AA283" s="20"/>
      <c r="AB283" s="21"/>
      <c r="AC283" s="21"/>
      <c r="AD283" s="21"/>
      <c r="AE283" s="21"/>
    </row>
    <row r="284" spans="1:31" s="1" customFormat="1">
      <c r="A284" s="3"/>
      <c r="T284" s="20"/>
      <c r="U284" s="20"/>
      <c r="V284" s="20"/>
      <c r="W284" s="20"/>
      <c r="X284" s="20"/>
      <c r="Y284" s="20"/>
      <c r="Z284" s="20"/>
      <c r="AA284" s="20"/>
      <c r="AB284" s="21"/>
      <c r="AC284" s="21"/>
      <c r="AD284" s="21"/>
      <c r="AE284" s="21"/>
    </row>
    <row r="285" spans="1:31" s="1" customFormat="1">
      <c r="A285" s="3"/>
      <c r="T285" s="20"/>
      <c r="U285" s="20"/>
      <c r="V285" s="20"/>
      <c r="W285" s="20"/>
      <c r="X285" s="20"/>
      <c r="Y285" s="20"/>
      <c r="Z285" s="20"/>
      <c r="AA285" s="20"/>
      <c r="AB285" s="21"/>
      <c r="AC285" s="21"/>
      <c r="AD285" s="21"/>
      <c r="AE285" s="21"/>
    </row>
    <row r="286" spans="1:31" s="1" customFormat="1">
      <c r="A286" s="3"/>
      <c r="T286" s="20"/>
      <c r="U286" s="20"/>
      <c r="V286" s="20"/>
      <c r="W286" s="20"/>
      <c r="X286" s="20"/>
      <c r="Y286" s="20"/>
      <c r="Z286" s="20"/>
      <c r="AA286" s="20"/>
      <c r="AB286" s="21"/>
      <c r="AC286" s="21"/>
      <c r="AD286" s="21"/>
      <c r="AE286" s="21"/>
    </row>
    <row r="287" spans="1:31" s="1" customFormat="1">
      <c r="A287" s="3"/>
      <c r="T287" s="20"/>
      <c r="U287" s="20"/>
      <c r="V287" s="20"/>
      <c r="W287" s="20"/>
      <c r="X287" s="20"/>
      <c r="Y287" s="20"/>
      <c r="Z287" s="20"/>
      <c r="AA287" s="20"/>
      <c r="AB287" s="21"/>
      <c r="AC287" s="21"/>
      <c r="AD287" s="21"/>
      <c r="AE287" s="21"/>
    </row>
    <row r="288" spans="1:31" s="1" customFormat="1">
      <c r="A288" s="3"/>
      <c r="T288" s="20"/>
      <c r="U288" s="20"/>
      <c r="V288" s="20"/>
      <c r="W288" s="20"/>
      <c r="X288" s="20"/>
      <c r="Y288" s="20"/>
      <c r="Z288" s="20"/>
      <c r="AA288" s="20"/>
      <c r="AB288" s="21"/>
      <c r="AC288" s="21"/>
      <c r="AD288" s="21"/>
      <c r="AE288" s="21"/>
    </row>
    <row r="289" spans="1:31" s="1" customFormat="1">
      <c r="A289" s="3"/>
      <c r="T289" s="20"/>
      <c r="U289" s="20"/>
      <c r="V289" s="20"/>
      <c r="W289" s="20"/>
      <c r="X289" s="20"/>
      <c r="Y289" s="20"/>
      <c r="Z289" s="20"/>
      <c r="AA289" s="20"/>
      <c r="AB289" s="21"/>
      <c r="AC289" s="21"/>
      <c r="AD289" s="21"/>
      <c r="AE289" s="21"/>
    </row>
    <row r="290" spans="1:31" s="1" customFormat="1">
      <c r="A290" s="3"/>
      <c r="T290" s="20"/>
      <c r="U290" s="20"/>
      <c r="V290" s="20"/>
      <c r="W290" s="20"/>
      <c r="X290" s="20"/>
      <c r="Y290" s="20"/>
      <c r="Z290" s="20"/>
      <c r="AA290" s="20"/>
      <c r="AB290" s="21"/>
      <c r="AC290" s="21"/>
      <c r="AD290" s="21"/>
      <c r="AE290" s="21"/>
    </row>
    <row r="291" spans="1:31" s="1" customFormat="1">
      <c r="A291" s="3"/>
      <c r="T291" s="20"/>
      <c r="U291" s="20"/>
      <c r="V291" s="20"/>
      <c r="W291" s="20"/>
      <c r="X291" s="20"/>
      <c r="Y291" s="20"/>
      <c r="Z291" s="20"/>
      <c r="AA291" s="20"/>
      <c r="AB291" s="21"/>
      <c r="AC291" s="21"/>
      <c r="AD291" s="21"/>
      <c r="AE291" s="21"/>
    </row>
    <row r="292" spans="1:31" s="1" customFormat="1">
      <c r="A292" s="3"/>
      <c r="T292" s="20"/>
      <c r="U292" s="20"/>
      <c r="V292" s="20"/>
      <c r="W292" s="20"/>
      <c r="X292" s="20"/>
      <c r="Y292" s="20"/>
      <c r="Z292" s="20"/>
      <c r="AA292" s="20"/>
      <c r="AB292" s="21"/>
      <c r="AC292" s="21"/>
      <c r="AD292" s="21"/>
      <c r="AE292" s="21"/>
    </row>
    <row r="293" spans="1:31" s="1" customFormat="1">
      <c r="A293" s="3"/>
      <c r="T293" s="20"/>
      <c r="U293" s="20"/>
      <c r="V293" s="20"/>
      <c r="W293" s="20"/>
      <c r="X293" s="20"/>
      <c r="Y293" s="20"/>
      <c r="Z293" s="20"/>
      <c r="AA293" s="20"/>
      <c r="AB293" s="21"/>
      <c r="AC293" s="21"/>
      <c r="AD293" s="21"/>
      <c r="AE293" s="21"/>
    </row>
    <row r="294" spans="1:31" s="1" customFormat="1">
      <c r="A294" s="3"/>
      <c r="T294" s="20"/>
      <c r="U294" s="20"/>
      <c r="V294" s="20"/>
      <c r="W294" s="20"/>
      <c r="X294" s="20"/>
      <c r="Y294" s="20"/>
      <c r="Z294" s="20"/>
      <c r="AA294" s="20"/>
      <c r="AB294" s="21"/>
      <c r="AC294" s="21"/>
      <c r="AD294" s="21"/>
      <c r="AE294" s="21"/>
    </row>
    <row r="295" spans="1:31" s="1" customFormat="1">
      <c r="A295" s="3"/>
      <c r="T295" s="20"/>
      <c r="U295" s="20"/>
      <c r="V295" s="20"/>
      <c r="W295" s="20"/>
      <c r="X295" s="20"/>
      <c r="Y295" s="20"/>
      <c r="Z295" s="20"/>
      <c r="AA295" s="20"/>
      <c r="AB295" s="21"/>
      <c r="AC295" s="21"/>
      <c r="AD295" s="21"/>
      <c r="AE295" s="21"/>
    </row>
    <row r="296" spans="1:31" s="1" customFormat="1">
      <c r="A296" s="3"/>
      <c r="T296" s="20"/>
      <c r="U296" s="20"/>
      <c r="V296" s="20"/>
      <c r="W296" s="20"/>
      <c r="X296" s="20"/>
      <c r="Y296" s="20"/>
      <c r="Z296" s="20"/>
      <c r="AA296" s="20"/>
      <c r="AB296" s="21"/>
      <c r="AC296" s="21"/>
      <c r="AD296" s="21"/>
      <c r="AE296" s="21"/>
    </row>
    <row r="297" spans="1:31" s="1" customFormat="1">
      <c r="A297" s="3"/>
      <c r="T297" s="20"/>
      <c r="U297" s="20"/>
      <c r="V297" s="20"/>
      <c r="W297" s="20"/>
      <c r="X297" s="20"/>
      <c r="Y297" s="20"/>
      <c r="Z297" s="20"/>
      <c r="AA297" s="20"/>
      <c r="AB297" s="21"/>
      <c r="AC297" s="21"/>
      <c r="AD297" s="21"/>
      <c r="AE297" s="21"/>
    </row>
    <row r="298" spans="1:31" s="1" customFormat="1">
      <c r="A298" s="3"/>
      <c r="T298" s="20"/>
      <c r="U298" s="20"/>
      <c r="V298" s="20"/>
      <c r="W298" s="20"/>
      <c r="X298" s="20"/>
      <c r="Y298" s="20"/>
      <c r="Z298" s="20"/>
      <c r="AA298" s="20"/>
      <c r="AB298" s="21"/>
      <c r="AC298" s="21"/>
      <c r="AD298" s="21"/>
      <c r="AE298" s="21"/>
    </row>
    <row r="299" spans="1:31" s="1" customFormat="1">
      <c r="A299" s="3"/>
      <c r="T299" s="20"/>
      <c r="U299" s="20"/>
      <c r="V299" s="20"/>
      <c r="W299" s="20"/>
      <c r="X299" s="20"/>
      <c r="Y299" s="20"/>
      <c r="Z299" s="20"/>
      <c r="AA299" s="20"/>
      <c r="AB299" s="21"/>
      <c r="AC299" s="21"/>
      <c r="AD299" s="21"/>
      <c r="AE299" s="21"/>
    </row>
    <row r="300" spans="1:31" s="1" customFormat="1">
      <c r="A300" s="3"/>
      <c r="T300" s="20"/>
      <c r="U300" s="20"/>
      <c r="V300" s="20"/>
      <c r="W300" s="20"/>
      <c r="X300" s="20"/>
      <c r="Y300" s="20"/>
      <c r="Z300" s="20"/>
      <c r="AA300" s="20"/>
      <c r="AB300" s="21"/>
      <c r="AC300" s="21"/>
      <c r="AD300" s="21"/>
      <c r="AE300" s="21"/>
    </row>
    <row r="301" spans="1:31" s="1" customFormat="1">
      <c r="A301" s="3"/>
      <c r="T301" s="20"/>
      <c r="U301" s="20"/>
      <c r="V301" s="20"/>
      <c r="W301" s="20"/>
      <c r="X301" s="20"/>
      <c r="Y301" s="20"/>
      <c r="Z301" s="20"/>
      <c r="AA301" s="20"/>
      <c r="AB301" s="21"/>
      <c r="AC301" s="21"/>
      <c r="AD301" s="21"/>
      <c r="AE301" s="21"/>
    </row>
    <row r="302" spans="1:31" s="1" customFormat="1">
      <c r="A302" s="3"/>
      <c r="T302" s="20"/>
      <c r="U302" s="20"/>
      <c r="V302" s="20"/>
      <c r="W302" s="20"/>
      <c r="X302" s="20"/>
      <c r="Y302" s="20"/>
      <c r="Z302" s="20"/>
      <c r="AA302" s="20"/>
      <c r="AB302" s="21"/>
      <c r="AC302" s="21"/>
      <c r="AD302" s="21"/>
      <c r="AE302" s="21"/>
    </row>
    <row r="303" spans="1:31" s="1" customFormat="1">
      <c r="A303" s="3"/>
      <c r="T303" s="20"/>
      <c r="U303" s="20"/>
      <c r="V303" s="20"/>
      <c r="W303" s="20"/>
      <c r="X303" s="20"/>
      <c r="Y303" s="20"/>
      <c r="Z303" s="20"/>
      <c r="AA303" s="20"/>
      <c r="AB303" s="21"/>
      <c r="AC303" s="21"/>
      <c r="AD303" s="21"/>
      <c r="AE303" s="21"/>
    </row>
    <row r="304" spans="1:31" s="1" customFormat="1">
      <c r="A304" s="3"/>
      <c r="T304" s="20"/>
      <c r="U304" s="20"/>
      <c r="V304" s="20"/>
      <c r="W304" s="20"/>
      <c r="X304" s="20"/>
      <c r="Y304" s="20"/>
      <c r="Z304" s="20"/>
      <c r="AA304" s="20"/>
      <c r="AB304" s="21"/>
      <c r="AC304" s="21"/>
      <c r="AD304" s="21"/>
      <c r="AE304" s="21"/>
    </row>
    <row r="305" spans="1:31" s="1" customFormat="1">
      <c r="A305" s="3"/>
      <c r="T305" s="20"/>
      <c r="U305" s="20"/>
      <c r="V305" s="20"/>
      <c r="W305" s="20"/>
      <c r="X305" s="20"/>
      <c r="Y305" s="20"/>
      <c r="Z305" s="20"/>
      <c r="AA305" s="20"/>
      <c r="AB305" s="21"/>
      <c r="AC305" s="21"/>
      <c r="AD305" s="21"/>
      <c r="AE305" s="21"/>
    </row>
    <row r="306" spans="1:31" s="1" customFormat="1">
      <c r="A306" s="3"/>
      <c r="T306" s="20"/>
      <c r="U306" s="20"/>
      <c r="V306" s="20"/>
      <c r="W306" s="20"/>
      <c r="X306" s="20"/>
      <c r="Y306" s="20"/>
      <c r="Z306" s="20"/>
      <c r="AA306" s="20"/>
      <c r="AB306" s="21"/>
      <c r="AC306" s="21"/>
      <c r="AD306" s="21"/>
      <c r="AE306" s="21"/>
    </row>
    <row r="307" spans="1:31" s="1" customFormat="1">
      <c r="A307" s="3"/>
      <c r="T307" s="20"/>
      <c r="U307" s="20"/>
      <c r="V307" s="20"/>
      <c r="W307" s="20"/>
      <c r="X307" s="20"/>
      <c r="Y307" s="20"/>
      <c r="Z307" s="20"/>
      <c r="AA307" s="20"/>
      <c r="AB307" s="21"/>
      <c r="AC307" s="21"/>
      <c r="AD307" s="21"/>
      <c r="AE307" s="21"/>
    </row>
    <row r="308" spans="1:31" s="1" customFormat="1">
      <c r="A308" s="3"/>
      <c r="T308" s="20"/>
      <c r="U308" s="20"/>
      <c r="V308" s="20"/>
      <c r="W308" s="20"/>
      <c r="X308" s="20"/>
      <c r="Y308" s="20"/>
      <c r="Z308" s="20"/>
      <c r="AA308" s="20"/>
      <c r="AB308" s="21"/>
      <c r="AC308" s="21"/>
      <c r="AD308" s="21"/>
      <c r="AE308" s="21"/>
    </row>
    <row r="309" spans="1:31" s="1" customFormat="1">
      <c r="A309" s="3"/>
      <c r="T309" s="20"/>
      <c r="U309" s="20"/>
      <c r="V309" s="20"/>
      <c r="W309" s="20"/>
      <c r="X309" s="20"/>
      <c r="Y309" s="20"/>
      <c r="Z309" s="20"/>
      <c r="AA309" s="20"/>
      <c r="AB309" s="21"/>
      <c r="AC309" s="21"/>
      <c r="AD309" s="21"/>
      <c r="AE309" s="21"/>
    </row>
    <row r="310" spans="1:31" s="1" customFormat="1">
      <c r="A310" s="3"/>
      <c r="T310" s="20"/>
      <c r="U310" s="20"/>
      <c r="V310" s="20"/>
      <c r="W310" s="20"/>
      <c r="X310" s="20"/>
      <c r="Y310" s="20"/>
      <c r="Z310" s="20"/>
      <c r="AA310" s="20"/>
      <c r="AB310" s="21"/>
      <c r="AC310" s="21"/>
      <c r="AD310" s="21"/>
      <c r="AE310" s="21"/>
    </row>
    <row r="311" spans="1:31" s="1" customFormat="1">
      <c r="A311" s="3"/>
      <c r="T311" s="20"/>
      <c r="U311" s="20"/>
      <c r="V311" s="20"/>
      <c r="W311" s="20"/>
      <c r="X311" s="20"/>
      <c r="Y311" s="20"/>
      <c r="Z311" s="20"/>
      <c r="AA311" s="20"/>
      <c r="AB311" s="21"/>
      <c r="AC311" s="21"/>
      <c r="AD311" s="21"/>
      <c r="AE311" s="21"/>
    </row>
    <row r="312" spans="1:31" s="1" customFormat="1">
      <c r="A312" s="3"/>
      <c r="T312" s="20"/>
      <c r="U312" s="20"/>
      <c r="V312" s="20"/>
      <c r="W312" s="20"/>
      <c r="X312" s="20"/>
      <c r="Y312" s="20"/>
      <c r="Z312" s="20"/>
      <c r="AA312" s="20"/>
      <c r="AB312" s="21"/>
      <c r="AC312" s="21"/>
      <c r="AD312" s="21"/>
      <c r="AE312" s="21"/>
    </row>
    <row r="313" spans="1:31" s="1" customFormat="1">
      <c r="A313" s="3"/>
      <c r="T313" s="20"/>
      <c r="U313" s="20"/>
      <c r="V313" s="20"/>
      <c r="W313" s="20"/>
      <c r="X313" s="20"/>
      <c r="Y313" s="20"/>
      <c r="Z313" s="20"/>
      <c r="AA313" s="20"/>
      <c r="AB313" s="21"/>
      <c r="AC313" s="21"/>
      <c r="AD313" s="21"/>
      <c r="AE313" s="21"/>
    </row>
    <row r="314" spans="1:31" s="1" customFormat="1">
      <c r="A314" s="3"/>
      <c r="T314" s="20"/>
      <c r="U314" s="20"/>
      <c r="V314" s="20"/>
      <c r="W314" s="20"/>
      <c r="X314" s="20"/>
      <c r="Y314" s="20"/>
      <c r="Z314" s="20"/>
      <c r="AA314" s="20"/>
      <c r="AB314" s="21"/>
      <c r="AC314" s="21"/>
      <c r="AD314" s="21"/>
      <c r="AE314" s="21"/>
    </row>
    <row r="315" spans="1:31" s="1" customFormat="1">
      <c r="A315" s="3"/>
      <c r="T315" s="20"/>
      <c r="U315" s="20"/>
      <c r="V315" s="20"/>
      <c r="W315" s="20"/>
      <c r="X315" s="20"/>
      <c r="Y315" s="20"/>
      <c r="Z315" s="20"/>
      <c r="AA315" s="20"/>
      <c r="AB315" s="21"/>
      <c r="AC315" s="21"/>
      <c r="AD315" s="21"/>
      <c r="AE315" s="21"/>
    </row>
    <row r="316" spans="1:31" s="1" customFormat="1">
      <c r="A316" s="3"/>
      <c r="T316" s="20"/>
      <c r="U316" s="20"/>
      <c r="V316" s="20"/>
      <c r="W316" s="20"/>
      <c r="X316" s="20"/>
      <c r="Y316" s="20"/>
      <c r="Z316" s="20"/>
      <c r="AA316" s="20"/>
      <c r="AB316" s="21"/>
      <c r="AC316" s="21"/>
      <c r="AD316" s="21"/>
      <c r="AE316" s="21"/>
    </row>
    <row r="317" spans="1:31" s="1" customFormat="1">
      <c r="A317" s="3"/>
      <c r="T317" s="20"/>
      <c r="U317" s="20"/>
      <c r="V317" s="20"/>
      <c r="W317" s="20"/>
      <c r="X317" s="20"/>
      <c r="Y317" s="20"/>
      <c r="Z317" s="20"/>
      <c r="AA317" s="20"/>
      <c r="AB317" s="21"/>
      <c r="AC317" s="21"/>
      <c r="AD317" s="21"/>
      <c r="AE317" s="21"/>
    </row>
    <row r="318" spans="1:31" s="1" customFormat="1">
      <c r="A318" s="3"/>
      <c r="T318" s="20"/>
      <c r="U318" s="20"/>
      <c r="V318" s="20"/>
      <c r="W318" s="20"/>
      <c r="X318" s="20"/>
      <c r="Y318" s="20"/>
      <c r="Z318" s="20"/>
      <c r="AA318" s="20"/>
      <c r="AB318" s="21"/>
      <c r="AC318" s="21"/>
      <c r="AD318" s="21"/>
      <c r="AE318" s="21"/>
    </row>
    <row r="319" spans="1:31" s="1" customFormat="1">
      <c r="A319" s="3"/>
      <c r="T319" s="20"/>
      <c r="U319" s="20"/>
      <c r="V319" s="20"/>
      <c r="W319" s="20"/>
      <c r="X319" s="20"/>
      <c r="Y319" s="20"/>
      <c r="Z319" s="20"/>
      <c r="AA319" s="20"/>
      <c r="AB319" s="21"/>
      <c r="AC319" s="21"/>
      <c r="AD319" s="21"/>
      <c r="AE319" s="21"/>
    </row>
    <row r="320" spans="1:31" s="1" customFormat="1">
      <c r="A320" s="3"/>
      <c r="T320" s="20"/>
      <c r="U320" s="20"/>
      <c r="V320" s="20"/>
      <c r="W320" s="20"/>
      <c r="X320" s="20"/>
      <c r="Y320" s="20"/>
      <c r="Z320" s="20"/>
      <c r="AA320" s="20"/>
      <c r="AB320" s="21"/>
      <c r="AC320" s="21"/>
      <c r="AD320" s="21"/>
      <c r="AE320" s="21"/>
    </row>
    <row r="321" spans="1:31" s="1" customFormat="1">
      <c r="A321" s="3"/>
      <c r="T321" s="20"/>
      <c r="U321" s="20"/>
      <c r="V321" s="20"/>
      <c r="W321" s="20"/>
      <c r="X321" s="20"/>
      <c r="Y321" s="20"/>
      <c r="Z321" s="20"/>
      <c r="AA321" s="20"/>
      <c r="AB321" s="21"/>
      <c r="AC321" s="21"/>
      <c r="AD321" s="21"/>
      <c r="AE321" s="21"/>
    </row>
    <row r="322" spans="1:31" s="1" customFormat="1">
      <c r="A322" s="3"/>
      <c r="T322" s="20"/>
      <c r="U322" s="20"/>
      <c r="V322" s="20"/>
      <c r="W322" s="20"/>
      <c r="X322" s="20"/>
      <c r="Y322" s="20"/>
      <c r="Z322" s="20"/>
      <c r="AA322" s="20"/>
      <c r="AB322" s="21"/>
      <c r="AC322" s="21"/>
      <c r="AD322" s="21"/>
      <c r="AE322" s="21"/>
    </row>
    <row r="323" spans="1:31" s="1" customFormat="1">
      <c r="A323" s="3"/>
      <c r="T323" s="20"/>
      <c r="U323" s="20"/>
      <c r="V323" s="20"/>
      <c r="W323" s="20"/>
      <c r="X323" s="20"/>
      <c r="Y323" s="20"/>
      <c r="Z323" s="20"/>
      <c r="AA323" s="20"/>
      <c r="AB323" s="21"/>
      <c r="AC323" s="21"/>
      <c r="AD323" s="21"/>
      <c r="AE323" s="21"/>
    </row>
    <row r="324" spans="1:31" s="1" customFormat="1">
      <c r="A324" s="3"/>
      <c r="T324" s="20"/>
      <c r="U324" s="20"/>
      <c r="V324" s="20"/>
      <c r="W324" s="20"/>
      <c r="X324" s="20"/>
      <c r="Y324" s="20"/>
      <c r="Z324" s="20"/>
      <c r="AA324" s="20"/>
      <c r="AB324" s="21"/>
      <c r="AC324" s="21"/>
      <c r="AD324" s="21"/>
      <c r="AE324" s="21"/>
    </row>
    <row r="325" spans="1:31" s="1" customFormat="1">
      <c r="A325" s="3"/>
      <c r="T325" s="20"/>
      <c r="U325" s="20"/>
      <c r="V325" s="20"/>
      <c r="W325" s="20"/>
      <c r="X325" s="20"/>
      <c r="Y325" s="20"/>
      <c r="Z325" s="20"/>
      <c r="AA325" s="20"/>
      <c r="AB325" s="21"/>
      <c r="AC325" s="21"/>
      <c r="AD325" s="21"/>
      <c r="AE325" s="21"/>
    </row>
    <row r="326" spans="1:31" s="1" customFormat="1">
      <c r="A326" s="3"/>
      <c r="T326" s="20"/>
      <c r="U326" s="20"/>
      <c r="V326" s="20"/>
      <c r="W326" s="20"/>
      <c r="X326" s="20"/>
      <c r="Y326" s="20"/>
      <c r="Z326" s="20"/>
      <c r="AA326" s="20"/>
      <c r="AB326" s="21"/>
      <c r="AC326" s="21"/>
      <c r="AD326" s="21"/>
      <c r="AE326" s="21"/>
    </row>
    <row r="327" spans="1:31" s="1" customFormat="1">
      <c r="A327" s="3"/>
      <c r="T327" s="20"/>
      <c r="U327" s="20"/>
      <c r="V327" s="20"/>
      <c r="W327" s="20"/>
      <c r="X327" s="20"/>
      <c r="Y327" s="20"/>
      <c r="Z327" s="20"/>
      <c r="AA327" s="20"/>
      <c r="AB327" s="21"/>
      <c r="AC327" s="21"/>
      <c r="AD327" s="21"/>
      <c r="AE327" s="21"/>
    </row>
    <row r="328" spans="1:31" s="1" customFormat="1">
      <c r="A328" s="3"/>
      <c r="T328" s="20"/>
      <c r="U328" s="20"/>
      <c r="V328" s="20"/>
      <c r="W328" s="20"/>
      <c r="X328" s="20"/>
      <c r="Y328" s="20"/>
      <c r="Z328" s="20"/>
      <c r="AA328" s="20"/>
      <c r="AB328" s="21"/>
      <c r="AC328" s="21"/>
      <c r="AD328" s="21"/>
      <c r="AE328" s="21"/>
    </row>
    <row r="329" spans="1:31" s="1" customFormat="1">
      <c r="A329" s="3"/>
      <c r="T329" s="20"/>
      <c r="U329" s="20"/>
      <c r="V329" s="20"/>
      <c r="W329" s="20"/>
      <c r="X329" s="20"/>
      <c r="Y329" s="20"/>
      <c r="Z329" s="20"/>
      <c r="AA329" s="20"/>
      <c r="AB329" s="21"/>
      <c r="AC329" s="21"/>
      <c r="AD329" s="21"/>
      <c r="AE329" s="21"/>
    </row>
    <row r="330" spans="1:31" s="1" customFormat="1">
      <c r="A330" s="3"/>
      <c r="T330" s="20"/>
      <c r="U330" s="20"/>
      <c r="V330" s="20"/>
      <c r="W330" s="20"/>
      <c r="X330" s="20"/>
      <c r="Y330" s="20"/>
      <c r="Z330" s="20"/>
      <c r="AA330" s="20"/>
      <c r="AB330" s="21"/>
      <c r="AC330" s="21"/>
      <c r="AD330" s="21"/>
      <c r="AE330" s="21"/>
    </row>
    <row r="331" spans="1:31" s="1" customFormat="1">
      <c r="A331" s="3"/>
      <c r="T331" s="20"/>
      <c r="U331" s="20"/>
      <c r="V331" s="20"/>
      <c r="W331" s="20"/>
      <c r="X331" s="20"/>
      <c r="Y331" s="20"/>
      <c r="Z331" s="20"/>
      <c r="AA331" s="20"/>
      <c r="AB331" s="21"/>
      <c r="AC331" s="21"/>
      <c r="AD331" s="21"/>
      <c r="AE331" s="21"/>
    </row>
    <row r="332" spans="1:31" s="1" customFormat="1">
      <c r="A332" s="3"/>
      <c r="T332" s="20"/>
      <c r="U332" s="20"/>
      <c r="V332" s="20"/>
      <c r="W332" s="20"/>
      <c r="X332" s="20"/>
      <c r="Y332" s="20"/>
      <c r="Z332" s="20"/>
      <c r="AA332" s="20"/>
      <c r="AB332" s="21"/>
      <c r="AC332" s="21"/>
      <c r="AD332" s="21"/>
      <c r="AE332" s="21"/>
    </row>
    <row r="333" spans="1:31" s="1" customFormat="1">
      <c r="A333" s="3"/>
      <c r="T333" s="20"/>
      <c r="U333" s="20"/>
      <c r="V333" s="20"/>
      <c r="W333" s="20"/>
      <c r="X333" s="20"/>
      <c r="Y333" s="20"/>
      <c r="Z333" s="20"/>
      <c r="AA333" s="20"/>
      <c r="AB333" s="21"/>
      <c r="AC333" s="21"/>
      <c r="AD333" s="21"/>
      <c r="AE333" s="21"/>
    </row>
    <row r="334" spans="1:31" s="1" customFormat="1">
      <c r="A334" s="3"/>
      <c r="T334" s="20"/>
      <c r="U334" s="20"/>
      <c r="V334" s="20"/>
      <c r="W334" s="20"/>
      <c r="X334" s="20"/>
      <c r="Y334" s="20"/>
      <c r="Z334" s="20"/>
      <c r="AA334" s="20"/>
      <c r="AB334" s="21"/>
      <c r="AC334" s="21"/>
      <c r="AD334" s="21"/>
      <c r="AE334" s="21"/>
    </row>
    <row r="335" spans="1:31" s="1" customFormat="1">
      <c r="A335" s="3"/>
      <c r="T335" s="20"/>
      <c r="U335" s="20"/>
      <c r="V335" s="20"/>
      <c r="W335" s="20"/>
      <c r="X335" s="20"/>
      <c r="Y335" s="20"/>
      <c r="Z335" s="20"/>
      <c r="AA335" s="20"/>
      <c r="AB335" s="21"/>
      <c r="AC335" s="21"/>
      <c r="AD335" s="21"/>
      <c r="AE335" s="21"/>
    </row>
    <row r="336" spans="1:31" s="1" customFormat="1">
      <c r="A336" s="3"/>
      <c r="T336" s="20"/>
      <c r="U336" s="20"/>
      <c r="V336" s="20"/>
      <c r="W336" s="20"/>
      <c r="X336" s="20"/>
      <c r="Y336" s="20"/>
      <c r="Z336" s="20"/>
      <c r="AA336" s="20"/>
      <c r="AB336" s="21"/>
      <c r="AC336" s="21"/>
      <c r="AD336" s="21"/>
      <c r="AE336" s="21"/>
    </row>
    <row r="337" spans="1:31" s="1" customFormat="1">
      <c r="A337" s="3"/>
      <c r="T337" s="20"/>
      <c r="U337" s="20"/>
      <c r="V337" s="20"/>
      <c r="W337" s="20"/>
      <c r="X337" s="20"/>
      <c r="Y337" s="20"/>
      <c r="Z337" s="20"/>
      <c r="AA337" s="20"/>
      <c r="AB337" s="21"/>
      <c r="AC337" s="21"/>
      <c r="AD337" s="21"/>
      <c r="AE337" s="21"/>
    </row>
    <row r="338" spans="1:31" s="1" customFormat="1">
      <c r="A338" s="3"/>
      <c r="T338" s="20"/>
      <c r="U338" s="20"/>
      <c r="V338" s="20"/>
      <c r="W338" s="20"/>
      <c r="X338" s="20"/>
      <c r="Y338" s="20"/>
      <c r="Z338" s="20"/>
      <c r="AA338" s="20"/>
      <c r="AB338" s="21"/>
      <c r="AC338" s="21"/>
      <c r="AD338" s="21"/>
      <c r="AE338" s="21"/>
    </row>
    <row r="339" spans="1:31" s="1" customFormat="1">
      <c r="A339" s="3"/>
      <c r="T339" s="20"/>
      <c r="U339" s="20"/>
      <c r="V339" s="20"/>
      <c r="W339" s="20"/>
      <c r="X339" s="20"/>
      <c r="Y339" s="20"/>
      <c r="Z339" s="20"/>
      <c r="AA339" s="20"/>
      <c r="AB339" s="21"/>
      <c r="AC339" s="21"/>
      <c r="AD339" s="21"/>
      <c r="AE339" s="21"/>
    </row>
    <row r="340" spans="1:31" s="1" customFormat="1">
      <c r="A340" s="3"/>
      <c r="T340" s="20"/>
      <c r="U340" s="20"/>
      <c r="V340" s="20"/>
      <c r="W340" s="20"/>
      <c r="X340" s="20"/>
      <c r="Y340" s="20"/>
      <c r="Z340" s="20"/>
      <c r="AA340" s="20"/>
      <c r="AB340" s="21"/>
      <c r="AC340" s="21"/>
      <c r="AD340" s="21"/>
      <c r="AE340" s="21"/>
    </row>
    <row r="341" spans="1:31" s="1" customFormat="1">
      <c r="A341" s="3"/>
      <c r="T341" s="20"/>
      <c r="U341" s="20"/>
      <c r="V341" s="20"/>
      <c r="W341" s="20"/>
      <c r="X341" s="20"/>
      <c r="Y341" s="20"/>
      <c r="Z341" s="20"/>
      <c r="AA341" s="20"/>
      <c r="AB341" s="21"/>
      <c r="AC341" s="21"/>
      <c r="AD341" s="21"/>
      <c r="AE341" s="21"/>
    </row>
    <row r="342" spans="1:31" s="1" customFormat="1">
      <c r="A342" s="3"/>
      <c r="T342" s="20"/>
      <c r="U342" s="20"/>
      <c r="V342" s="20"/>
      <c r="W342" s="20"/>
      <c r="X342" s="20"/>
      <c r="Y342" s="20"/>
      <c r="Z342" s="20"/>
      <c r="AA342" s="20"/>
      <c r="AB342" s="21"/>
      <c r="AC342" s="21"/>
      <c r="AD342" s="21"/>
      <c r="AE342" s="21"/>
    </row>
    <row r="343" spans="1:31" s="1" customFormat="1">
      <c r="A343" s="3"/>
      <c r="T343" s="20"/>
      <c r="U343" s="20"/>
      <c r="V343" s="20"/>
      <c r="W343" s="20"/>
      <c r="X343" s="20"/>
      <c r="Y343" s="20"/>
      <c r="Z343" s="20"/>
      <c r="AA343" s="20"/>
      <c r="AB343" s="21"/>
      <c r="AC343" s="21"/>
      <c r="AD343" s="21"/>
      <c r="AE343" s="21"/>
    </row>
    <row r="344" spans="1:31" s="1" customFormat="1">
      <c r="A344" s="3"/>
      <c r="T344" s="20"/>
      <c r="U344" s="20"/>
      <c r="V344" s="20"/>
      <c r="W344" s="20"/>
      <c r="X344" s="20"/>
      <c r="Y344" s="20"/>
      <c r="Z344" s="20"/>
      <c r="AA344" s="20"/>
      <c r="AB344" s="21"/>
      <c r="AC344" s="21"/>
      <c r="AD344" s="21"/>
      <c r="AE344" s="21"/>
    </row>
    <row r="345" spans="1:31" s="1" customFormat="1">
      <c r="A345" s="3"/>
      <c r="T345" s="20"/>
      <c r="U345" s="20"/>
      <c r="V345" s="20"/>
      <c r="W345" s="20"/>
      <c r="X345" s="20"/>
      <c r="Y345" s="20"/>
      <c r="Z345" s="20"/>
      <c r="AA345" s="20"/>
      <c r="AB345" s="21"/>
      <c r="AC345" s="21"/>
      <c r="AD345" s="21"/>
      <c r="AE345" s="21"/>
    </row>
    <row r="346" spans="1:31" s="1" customFormat="1">
      <c r="A346" s="3"/>
      <c r="T346" s="20"/>
      <c r="U346" s="20"/>
      <c r="V346" s="20"/>
      <c r="W346" s="20"/>
      <c r="X346" s="20"/>
      <c r="Y346" s="20"/>
      <c r="Z346" s="20"/>
      <c r="AA346" s="20"/>
      <c r="AB346" s="21"/>
      <c r="AC346" s="21"/>
      <c r="AD346" s="21"/>
      <c r="AE346" s="21"/>
    </row>
    <row r="347" spans="1:31" s="1" customFormat="1">
      <c r="A347" s="3"/>
      <c r="T347" s="20"/>
      <c r="U347" s="20"/>
      <c r="V347" s="20"/>
      <c r="W347" s="20"/>
      <c r="X347" s="20"/>
      <c r="Y347" s="20"/>
      <c r="Z347" s="20"/>
      <c r="AA347" s="20"/>
      <c r="AB347" s="21"/>
      <c r="AC347" s="21"/>
      <c r="AD347" s="21"/>
      <c r="AE347" s="21"/>
    </row>
    <row r="348" spans="1:31" s="1" customFormat="1">
      <c r="A348" s="3"/>
      <c r="T348" s="20"/>
      <c r="U348" s="20"/>
      <c r="V348" s="20"/>
      <c r="W348" s="20"/>
      <c r="X348" s="20"/>
      <c r="Y348" s="20"/>
      <c r="Z348" s="20"/>
      <c r="AA348" s="20"/>
      <c r="AB348" s="21"/>
      <c r="AC348" s="21"/>
      <c r="AD348" s="21"/>
      <c r="AE348" s="21"/>
    </row>
    <row r="349" spans="1:31" s="1" customFormat="1">
      <c r="A349" s="3"/>
      <c r="T349" s="20"/>
      <c r="U349" s="20"/>
      <c r="V349" s="20"/>
      <c r="W349" s="20"/>
      <c r="X349" s="20"/>
      <c r="Y349" s="20"/>
      <c r="Z349" s="20"/>
      <c r="AA349" s="20"/>
      <c r="AB349" s="21"/>
      <c r="AC349" s="21"/>
      <c r="AD349" s="21"/>
      <c r="AE349" s="21"/>
    </row>
    <row r="350" spans="1:31" s="1" customFormat="1">
      <c r="A350" s="3"/>
      <c r="T350" s="20"/>
      <c r="U350" s="20"/>
      <c r="V350" s="20"/>
      <c r="W350" s="20"/>
      <c r="X350" s="20"/>
      <c r="Y350" s="20"/>
      <c r="Z350" s="20"/>
      <c r="AA350" s="20"/>
      <c r="AB350" s="21"/>
      <c r="AC350" s="21"/>
      <c r="AD350" s="21"/>
      <c r="AE350" s="21"/>
    </row>
    <row r="351" spans="1:31" s="1" customFormat="1">
      <c r="A351" s="3"/>
      <c r="T351" s="20"/>
      <c r="U351" s="20"/>
      <c r="V351" s="20"/>
      <c r="W351" s="20"/>
      <c r="X351" s="20"/>
      <c r="Y351" s="20"/>
      <c r="Z351" s="20"/>
      <c r="AA351" s="20"/>
      <c r="AB351" s="21"/>
      <c r="AC351" s="21"/>
      <c r="AD351" s="21"/>
      <c r="AE351" s="21"/>
    </row>
    <row r="352" spans="1:31" s="1" customFormat="1">
      <c r="A352" s="3"/>
      <c r="T352" s="20"/>
      <c r="U352" s="20"/>
      <c r="V352" s="20"/>
      <c r="W352" s="20"/>
      <c r="X352" s="20"/>
      <c r="Y352" s="20"/>
      <c r="Z352" s="20"/>
      <c r="AA352" s="20"/>
      <c r="AB352" s="21"/>
      <c r="AC352" s="21"/>
      <c r="AD352" s="21"/>
      <c r="AE352" s="21"/>
    </row>
    <row r="353" spans="1:31" s="1" customFormat="1">
      <c r="A353" s="3"/>
      <c r="T353" s="20"/>
      <c r="U353" s="20"/>
      <c r="V353" s="20"/>
      <c r="W353" s="20"/>
      <c r="X353" s="20"/>
      <c r="Y353" s="20"/>
      <c r="Z353" s="20"/>
      <c r="AA353" s="20"/>
      <c r="AB353" s="21"/>
      <c r="AC353" s="21"/>
      <c r="AD353" s="21"/>
      <c r="AE353" s="21"/>
    </row>
    <row r="354" spans="1:31" s="1" customFormat="1">
      <c r="A354" s="3"/>
      <c r="T354" s="20"/>
      <c r="U354" s="20"/>
      <c r="V354" s="20"/>
      <c r="W354" s="20"/>
      <c r="X354" s="20"/>
      <c r="Y354" s="20"/>
      <c r="Z354" s="20"/>
      <c r="AA354" s="20"/>
      <c r="AB354" s="21"/>
      <c r="AC354" s="21"/>
      <c r="AD354" s="21"/>
      <c r="AE354" s="21"/>
    </row>
    <row r="355" spans="1:31" s="1" customFormat="1">
      <c r="A355" s="3"/>
      <c r="T355" s="20"/>
      <c r="U355" s="20"/>
      <c r="V355" s="20"/>
      <c r="W355" s="20"/>
      <c r="X355" s="20"/>
      <c r="Y355" s="20"/>
      <c r="Z355" s="20"/>
      <c r="AA355" s="20"/>
      <c r="AB355" s="21"/>
      <c r="AC355" s="21"/>
      <c r="AD355" s="21"/>
      <c r="AE355" s="21"/>
    </row>
    <row r="356" spans="1:31" s="1" customFormat="1">
      <c r="A356" s="3"/>
      <c r="T356" s="20"/>
      <c r="U356" s="20"/>
      <c r="V356" s="20"/>
      <c r="W356" s="20"/>
      <c r="X356" s="20"/>
      <c r="Y356" s="20"/>
      <c r="Z356" s="20"/>
      <c r="AA356" s="20"/>
      <c r="AB356" s="21"/>
      <c r="AC356" s="21"/>
      <c r="AD356" s="21"/>
      <c r="AE356" s="21"/>
    </row>
    <row r="357" spans="1:31" s="1" customFormat="1">
      <c r="A357" s="3"/>
      <c r="T357" s="20"/>
      <c r="U357" s="20"/>
      <c r="V357" s="20"/>
      <c r="W357" s="20"/>
      <c r="X357" s="20"/>
      <c r="Y357" s="20"/>
      <c r="Z357" s="20"/>
      <c r="AA357" s="20"/>
      <c r="AB357" s="21"/>
      <c r="AC357" s="21"/>
      <c r="AD357" s="21"/>
      <c r="AE357" s="21"/>
    </row>
    <row r="358" spans="1:31" s="1" customFormat="1">
      <c r="A358" s="3"/>
      <c r="T358" s="20"/>
      <c r="U358" s="20"/>
      <c r="V358" s="20"/>
      <c r="W358" s="20"/>
      <c r="X358" s="20"/>
      <c r="Y358" s="20"/>
      <c r="Z358" s="20"/>
      <c r="AA358" s="20"/>
      <c r="AB358" s="21"/>
      <c r="AC358" s="21"/>
      <c r="AD358" s="21"/>
      <c r="AE358" s="21"/>
    </row>
    <row r="359" spans="1:31" s="1" customFormat="1">
      <c r="A359" s="3"/>
      <c r="T359" s="20"/>
      <c r="U359" s="20"/>
      <c r="V359" s="20"/>
      <c r="W359" s="20"/>
      <c r="X359" s="20"/>
      <c r="Y359" s="20"/>
      <c r="Z359" s="20"/>
      <c r="AA359" s="20"/>
      <c r="AB359" s="21"/>
      <c r="AC359" s="21"/>
      <c r="AD359" s="21"/>
      <c r="AE359" s="21"/>
    </row>
    <row r="360" spans="1:31" s="1" customFormat="1">
      <c r="A360" s="3"/>
      <c r="T360" s="20"/>
      <c r="U360" s="20"/>
      <c r="V360" s="20"/>
      <c r="W360" s="20"/>
      <c r="X360" s="20"/>
      <c r="Y360" s="20"/>
      <c r="Z360" s="20"/>
      <c r="AA360" s="20"/>
      <c r="AB360" s="21"/>
      <c r="AC360" s="21"/>
      <c r="AD360" s="21"/>
      <c r="AE360" s="21"/>
    </row>
    <row r="361" spans="1:31" s="1" customFormat="1">
      <c r="A361" s="3"/>
      <c r="T361" s="20"/>
      <c r="U361" s="20"/>
      <c r="V361" s="20"/>
      <c r="W361" s="20"/>
      <c r="X361" s="20"/>
      <c r="Y361" s="20"/>
      <c r="Z361" s="20"/>
      <c r="AA361" s="20"/>
      <c r="AB361" s="21"/>
      <c r="AC361" s="21"/>
      <c r="AD361" s="21"/>
      <c r="AE361" s="21"/>
    </row>
    <row r="362" spans="1:31" s="1" customFormat="1">
      <c r="A362" s="3"/>
      <c r="T362" s="20"/>
      <c r="U362" s="20"/>
      <c r="V362" s="20"/>
      <c r="W362" s="20"/>
      <c r="X362" s="20"/>
      <c r="Y362" s="20"/>
      <c r="Z362" s="20"/>
      <c r="AA362" s="20"/>
      <c r="AB362" s="21"/>
      <c r="AC362" s="21"/>
      <c r="AD362" s="21"/>
      <c r="AE362" s="21"/>
    </row>
    <row r="363" spans="1:31" s="1" customFormat="1">
      <c r="A363" s="3"/>
      <c r="T363" s="20"/>
      <c r="U363" s="20"/>
      <c r="V363" s="20"/>
      <c r="W363" s="20"/>
      <c r="X363" s="20"/>
      <c r="Y363" s="20"/>
      <c r="Z363" s="20"/>
      <c r="AA363" s="20"/>
      <c r="AB363" s="21"/>
      <c r="AC363" s="21"/>
      <c r="AD363" s="21"/>
      <c r="AE363" s="21"/>
    </row>
    <row r="364" spans="1:31" s="1" customFormat="1">
      <c r="A364" s="3"/>
      <c r="T364" s="20"/>
      <c r="U364" s="20"/>
      <c r="V364" s="20"/>
      <c r="W364" s="20"/>
      <c r="X364" s="20"/>
      <c r="Y364" s="20"/>
      <c r="Z364" s="20"/>
      <c r="AA364" s="20"/>
      <c r="AB364" s="21"/>
      <c r="AC364" s="21"/>
      <c r="AD364" s="21"/>
      <c r="AE364" s="21"/>
    </row>
    <row r="365" spans="1:31" s="1" customFormat="1">
      <c r="A365" s="3"/>
      <c r="T365" s="20"/>
      <c r="U365" s="20"/>
      <c r="V365" s="20"/>
      <c r="W365" s="20"/>
      <c r="X365" s="20"/>
      <c r="Y365" s="20"/>
      <c r="Z365" s="20"/>
      <c r="AA365" s="20"/>
      <c r="AB365" s="21"/>
      <c r="AC365" s="21"/>
      <c r="AD365" s="21"/>
      <c r="AE365" s="21"/>
    </row>
    <row r="366" spans="1:31" s="1" customFormat="1">
      <c r="A366" s="3"/>
      <c r="T366" s="20"/>
      <c r="U366" s="20"/>
      <c r="V366" s="20"/>
      <c r="W366" s="20"/>
      <c r="X366" s="20"/>
      <c r="Y366" s="20"/>
      <c r="Z366" s="20"/>
      <c r="AA366" s="20"/>
      <c r="AB366" s="21"/>
      <c r="AC366" s="21"/>
      <c r="AD366" s="21"/>
      <c r="AE366" s="21"/>
    </row>
    <row r="367" spans="1:31" s="1" customFormat="1">
      <c r="A367" s="3"/>
      <c r="T367" s="20"/>
      <c r="U367" s="20"/>
      <c r="V367" s="20"/>
      <c r="W367" s="20"/>
      <c r="X367" s="20"/>
      <c r="Y367" s="20"/>
      <c r="Z367" s="20"/>
      <c r="AA367" s="20"/>
      <c r="AB367" s="21"/>
      <c r="AC367" s="21"/>
      <c r="AD367" s="21"/>
      <c r="AE367" s="21"/>
    </row>
    <row r="368" spans="1:31" s="1" customFormat="1">
      <c r="A368" s="3"/>
      <c r="T368" s="20"/>
      <c r="U368" s="20"/>
      <c r="V368" s="20"/>
      <c r="W368" s="20"/>
      <c r="X368" s="20"/>
      <c r="Y368" s="20"/>
      <c r="Z368" s="20"/>
      <c r="AA368" s="20"/>
      <c r="AB368" s="21"/>
      <c r="AC368" s="21"/>
      <c r="AD368" s="21"/>
      <c r="AE368" s="21"/>
    </row>
    <row r="369" spans="1:35" s="1" customFormat="1">
      <c r="A369" s="3"/>
      <c r="T369" s="20"/>
      <c r="U369" s="20"/>
      <c r="V369" s="20"/>
      <c r="W369" s="20"/>
      <c r="X369" s="20"/>
      <c r="Y369" s="20"/>
      <c r="Z369" s="20"/>
      <c r="AA369" s="20"/>
      <c r="AB369" s="21"/>
      <c r="AC369" s="21"/>
      <c r="AD369" s="21"/>
      <c r="AE369" s="21"/>
    </row>
    <row r="370" spans="1:35" s="1" customFormat="1">
      <c r="A370" s="3"/>
      <c r="T370" s="20"/>
      <c r="U370" s="20"/>
      <c r="V370" s="20"/>
      <c r="W370" s="20"/>
      <c r="X370" s="20"/>
      <c r="Y370" s="20"/>
      <c r="Z370" s="20"/>
      <c r="AA370" s="20"/>
      <c r="AB370" s="21"/>
      <c r="AC370" s="21"/>
      <c r="AD370" s="21"/>
      <c r="AE370" s="21"/>
    </row>
    <row r="371" spans="1:35" s="1" customFormat="1">
      <c r="A371" s="3"/>
      <c r="T371" s="20"/>
      <c r="U371" s="20"/>
      <c r="V371" s="20"/>
      <c r="W371" s="20"/>
      <c r="X371" s="20"/>
      <c r="Y371" s="20"/>
      <c r="Z371" s="20"/>
      <c r="AA371" s="20"/>
      <c r="AB371" s="21"/>
      <c r="AC371" s="21"/>
      <c r="AD371" s="21"/>
      <c r="AE371" s="21"/>
    </row>
    <row r="372" spans="1:35" s="1" customFormat="1">
      <c r="A372" s="3"/>
      <c r="T372" s="20"/>
      <c r="U372" s="20"/>
      <c r="V372" s="20"/>
      <c r="W372" s="20"/>
      <c r="X372" s="20"/>
      <c r="Y372" s="20"/>
      <c r="Z372" s="20"/>
      <c r="AA372" s="20"/>
      <c r="AB372" s="21"/>
      <c r="AC372" s="21"/>
      <c r="AD372" s="21"/>
      <c r="AE372" s="21"/>
    </row>
    <row r="373" spans="1:35" s="1" customFormat="1">
      <c r="A373" s="3"/>
      <c r="T373" s="20"/>
      <c r="U373" s="20"/>
      <c r="V373" s="20"/>
      <c r="W373" s="20"/>
      <c r="X373" s="20"/>
      <c r="Y373" s="20"/>
      <c r="Z373" s="20"/>
      <c r="AA373" s="20"/>
      <c r="AB373" s="21"/>
      <c r="AC373" s="21"/>
      <c r="AD373" s="21"/>
      <c r="AE373" s="21"/>
    </row>
    <row r="374" spans="1:35" s="1" customFormat="1">
      <c r="A374" s="3"/>
      <c r="T374" s="20"/>
      <c r="U374" s="20"/>
      <c r="V374" s="20"/>
      <c r="W374" s="20"/>
      <c r="X374" s="20"/>
      <c r="Y374" s="20"/>
      <c r="Z374" s="20"/>
      <c r="AA374" s="20"/>
      <c r="AB374" s="21"/>
      <c r="AC374" s="21"/>
      <c r="AD374" s="21"/>
      <c r="AE374" s="21"/>
    </row>
    <row r="375" spans="1:35" s="1" customFormat="1">
      <c r="A375" s="3"/>
      <c r="T375" s="20"/>
      <c r="U375" s="20"/>
      <c r="V375" s="20"/>
      <c r="W375" s="20"/>
      <c r="X375" s="20"/>
      <c r="Y375" s="20"/>
      <c r="Z375" s="20"/>
      <c r="AA375" s="20"/>
      <c r="AB375" s="21"/>
      <c r="AC375" s="21"/>
      <c r="AD375" s="21"/>
      <c r="AE375" s="21"/>
    </row>
    <row r="376" spans="1:35" s="1" customFormat="1">
      <c r="A376" s="3"/>
      <c r="T376" s="20"/>
      <c r="U376" s="20"/>
      <c r="V376" s="20"/>
      <c r="W376" s="20"/>
      <c r="X376" s="20"/>
      <c r="Y376" s="20"/>
      <c r="Z376" s="20"/>
      <c r="AA376" s="20"/>
      <c r="AB376" s="21"/>
      <c r="AC376" s="21"/>
      <c r="AD376" s="21"/>
      <c r="AE376" s="21"/>
    </row>
    <row r="377" spans="1:35" s="1" customFormat="1">
      <c r="A377" s="3"/>
      <c r="T377" s="20"/>
      <c r="U377" s="20"/>
      <c r="V377" s="20"/>
      <c r="W377" s="20"/>
      <c r="X377" s="20"/>
      <c r="Y377" s="20"/>
      <c r="Z377" s="20"/>
      <c r="AA377" s="20"/>
      <c r="AB377" s="21"/>
      <c r="AC377" s="21"/>
      <c r="AD377" s="21"/>
      <c r="AE377" s="21"/>
    </row>
    <row r="378" spans="1:35" s="1" customFormat="1">
      <c r="A378" s="3"/>
      <c r="T378" s="20"/>
      <c r="U378" s="20"/>
      <c r="V378" s="20"/>
      <c r="W378" s="20"/>
      <c r="X378" s="20"/>
      <c r="Y378" s="20"/>
      <c r="Z378" s="20"/>
      <c r="AA378" s="20"/>
      <c r="AB378" s="21"/>
      <c r="AC378" s="21"/>
      <c r="AD378" s="21"/>
      <c r="AE378" s="21"/>
    </row>
    <row r="379" spans="1:35" s="1" customFormat="1">
      <c r="A379" s="3"/>
      <c r="T379" s="20"/>
      <c r="U379" s="20"/>
      <c r="V379" s="20"/>
      <c r="W379" s="20"/>
      <c r="X379" s="20"/>
      <c r="Y379" s="20"/>
      <c r="Z379" s="20"/>
      <c r="AA379" s="20"/>
      <c r="AB379" s="21"/>
      <c r="AC379" s="21"/>
      <c r="AD379" s="21"/>
      <c r="AE379" s="21"/>
    </row>
    <row r="380" spans="1:35" s="1" customFormat="1">
      <c r="A380" s="3"/>
      <c r="T380" s="20"/>
      <c r="U380" s="20"/>
      <c r="V380" s="20"/>
      <c r="W380" s="20"/>
      <c r="X380" s="20"/>
      <c r="Y380" s="20"/>
      <c r="Z380" s="20"/>
      <c r="AA380" s="20"/>
      <c r="AB380" s="21"/>
      <c r="AC380" s="21"/>
      <c r="AD380" s="21"/>
      <c r="AE380" s="21"/>
    </row>
    <row r="381" spans="1:35" s="1" customFormat="1">
      <c r="A381" s="3"/>
      <c r="T381" s="20"/>
      <c r="U381" s="20"/>
      <c r="V381" s="20"/>
      <c r="W381" s="20"/>
      <c r="X381" s="20"/>
      <c r="Y381" s="20"/>
      <c r="Z381" s="20"/>
      <c r="AA381" s="20"/>
      <c r="AB381" s="21"/>
      <c r="AC381" s="21"/>
      <c r="AD381" s="21"/>
      <c r="AE381" s="21"/>
      <c r="AI381" s="1" t="s">
        <v>272</v>
      </c>
    </row>
    <row r="382" spans="1:35" s="1" customFormat="1">
      <c r="A382" s="3"/>
      <c r="T382" s="20"/>
      <c r="U382" s="20"/>
      <c r="V382" s="20"/>
      <c r="W382" s="20"/>
      <c r="X382" s="20"/>
      <c r="Y382" s="20"/>
      <c r="Z382" s="20"/>
      <c r="AA382" s="20"/>
      <c r="AB382" s="21"/>
      <c r="AC382" s="21"/>
      <c r="AD382" s="21"/>
      <c r="AE382" s="21"/>
    </row>
    <row r="383" spans="1:35" s="1" customFormat="1">
      <c r="A383" s="3"/>
      <c r="T383" s="20"/>
      <c r="U383" s="20"/>
      <c r="V383" s="20"/>
      <c r="W383" s="20"/>
      <c r="X383" s="20"/>
      <c r="Y383" s="20"/>
      <c r="Z383" s="20"/>
      <c r="AA383" s="20"/>
      <c r="AB383" s="21"/>
      <c r="AC383" s="21"/>
      <c r="AD383" s="21"/>
      <c r="AE383" s="21"/>
    </row>
    <row r="384" spans="1:35" s="1" customFormat="1">
      <c r="A384" s="3"/>
      <c r="T384" s="20"/>
      <c r="U384" s="20"/>
      <c r="V384" s="20"/>
      <c r="W384" s="20"/>
      <c r="X384" s="20"/>
      <c r="Y384" s="20"/>
      <c r="Z384" s="20"/>
      <c r="AA384" s="20"/>
      <c r="AB384" s="21"/>
      <c r="AC384" s="21"/>
      <c r="AD384" s="21"/>
      <c r="AE384" s="21"/>
    </row>
    <row r="396" ht="12" customHeight="1"/>
    <row r="397" hidden="1"/>
  </sheetData>
  <mergeCells count="62">
    <mergeCell ref="A238:AE238"/>
    <mergeCell ref="A243:A245"/>
    <mergeCell ref="B243:B245"/>
    <mergeCell ref="B216:C216"/>
    <mergeCell ref="A217:A218"/>
    <mergeCell ref="B217:B218"/>
    <mergeCell ref="B219:C219"/>
    <mergeCell ref="A236:A237"/>
    <mergeCell ref="B236:B237"/>
    <mergeCell ref="A213:A215"/>
    <mergeCell ref="B213:B215"/>
    <mergeCell ref="A188:AE188"/>
    <mergeCell ref="B189:C189"/>
    <mergeCell ref="B195:C195"/>
    <mergeCell ref="A196:A199"/>
    <mergeCell ref="B196:B199"/>
    <mergeCell ref="B200:C200"/>
    <mergeCell ref="A202:A203"/>
    <mergeCell ref="B202:B203"/>
    <mergeCell ref="A205:A211"/>
    <mergeCell ref="B205:B211"/>
    <mergeCell ref="B212:C212"/>
    <mergeCell ref="A166:AE166"/>
    <mergeCell ref="B167:C167"/>
    <mergeCell ref="A175:A179"/>
    <mergeCell ref="A181:A184"/>
    <mergeCell ref="A186:A187"/>
    <mergeCell ref="B186:B187"/>
    <mergeCell ref="B133:C133"/>
    <mergeCell ref="B73:C73"/>
    <mergeCell ref="A74:A75"/>
    <mergeCell ref="B74:B75"/>
    <mergeCell ref="A78:AF78"/>
    <mergeCell ref="B79:C79"/>
    <mergeCell ref="A84:AE84"/>
    <mergeCell ref="B85:C85"/>
    <mergeCell ref="A98:AF98"/>
    <mergeCell ref="B99:C99"/>
    <mergeCell ref="A127:A129"/>
    <mergeCell ref="A132:AF132"/>
    <mergeCell ref="A72:AF72"/>
    <mergeCell ref="AF2:AF3"/>
    <mergeCell ref="A5:C5"/>
    <mergeCell ref="A6:AE6"/>
    <mergeCell ref="B7:C7"/>
    <mergeCell ref="A31:A32"/>
    <mergeCell ref="B31:B32"/>
    <mergeCell ref="A35:A39"/>
    <mergeCell ref="B35:B39"/>
    <mergeCell ref="A42:A45"/>
    <mergeCell ref="B42:B45"/>
    <mergeCell ref="B62:C62"/>
    <mergeCell ref="A1:AF1"/>
    <mergeCell ref="A2:A3"/>
    <mergeCell ref="C2:C3"/>
    <mergeCell ref="D2:G2"/>
    <mergeCell ref="H2:K2"/>
    <mergeCell ref="L2:O2"/>
    <mergeCell ref="P2:S2"/>
    <mergeCell ref="T2:W2"/>
    <mergeCell ref="X2:AA2"/>
    <mergeCell ref="AB2:AE2"/>
  </mergeCells>
  <pageMargins left="0.19685039370078741" right="0.19685039370078741" top="0.39370078740157483" bottom="0.19685039370078741" header="0.31496062992125984" footer="0.31496062992125984"/>
  <pageSetup paperSize="8" scale="58" fitToHeight="14" orientation="landscape" r:id="rId1"/>
  <headerFooter>
    <oddFooter>&amp;C&amp;P</oddFooter>
  </headerFooter>
  <rowBreaks count="2" manualBreakCount="2">
    <brk id="142" max="16383" man="1"/>
    <brk id="1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ведомственная</vt:lpstr>
      <vt:lpstr>АИП</vt:lpstr>
      <vt:lpstr>01.09.2018 </vt:lpstr>
      <vt:lpstr>'01.09.2018 '!Заголовки_для_печати</vt:lpstr>
      <vt:lpstr>'01.09.2018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Лариса</cp:lastModifiedBy>
  <cp:lastPrinted>2018-10-12T04:10:29Z</cp:lastPrinted>
  <dcterms:created xsi:type="dcterms:W3CDTF">2012-05-22T08:33:39Z</dcterms:created>
  <dcterms:modified xsi:type="dcterms:W3CDTF">2018-10-12T04:11:44Z</dcterms:modified>
</cp:coreProperties>
</file>