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1080" windowWidth="19320" windowHeight="1056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муниципальные!$A$4:$AI$24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муниципальные!$A$1:$AI$24</definedName>
  </definedNames>
  <calcPr calcId="162913" refMode="R1C1"/>
</workbook>
</file>

<file path=xl/calcChain.xml><?xml version="1.0" encoding="utf-8"?>
<calcChain xmlns="http://schemas.openxmlformats.org/spreadsheetml/2006/main">
  <c r="H6" i="33" l="1"/>
  <c r="H5" i="33" s="1"/>
  <c r="I6" i="33"/>
  <c r="I5" i="33" s="1"/>
  <c r="J6" i="33"/>
  <c r="J5" i="33" s="1"/>
  <c r="G7" i="33"/>
  <c r="G6" i="33" s="1"/>
  <c r="G8" i="33"/>
  <c r="G9" i="33"/>
  <c r="G10" i="33"/>
  <c r="G11" i="33"/>
  <c r="H12" i="33"/>
  <c r="I12" i="33"/>
  <c r="J12" i="33"/>
  <c r="G13" i="33"/>
  <c r="G12" i="33" s="1"/>
  <c r="G14" i="33"/>
  <c r="G15" i="33"/>
  <c r="G16" i="33"/>
  <c r="G17" i="33"/>
  <c r="G18" i="33"/>
  <c r="G19" i="33"/>
  <c r="H20" i="33"/>
  <c r="I20" i="33"/>
  <c r="J20" i="33"/>
  <c r="G21" i="33"/>
  <c r="G20" i="33" s="1"/>
  <c r="H22" i="33"/>
  <c r="I22" i="33"/>
  <c r="J22" i="33"/>
  <c r="G23" i="33"/>
  <c r="G22" i="33" s="1"/>
  <c r="G24" i="33"/>
  <c r="AD7" i="33"/>
  <c r="AD8" i="33"/>
  <c r="AD9" i="33"/>
  <c r="AD10" i="33"/>
  <c r="AB11" i="33"/>
  <c r="AB13" i="33"/>
  <c r="AC13" i="33"/>
  <c r="AD13" i="33"/>
  <c r="AB14" i="33"/>
  <c r="AB15" i="33"/>
  <c r="AB16" i="33"/>
  <c r="AB17" i="33"/>
  <c r="AB19" i="33"/>
  <c r="AD21" i="33"/>
  <c r="AB23" i="33"/>
  <c r="AD23" i="33"/>
  <c r="AD24" i="33"/>
  <c r="G5" i="33" l="1"/>
  <c r="AF21" i="33"/>
  <c r="AF23" i="33"/>
  <c r="AF24" i="33"/>
  <c r="AH13" i="33"/>
  <c r="AF11" i="33"/>
  <c r="C24" i="33"/>
  <c r="C23" i="33"/>
  <c r="C21" i="33"/>
  <c r="C14" i="33"/>
  <c r="D6" i="33"/>
  <c r="E6" i="33"/>
  <c r="F6" i="33"/>
  <c r="L6" i="33"/>
  <c r="M6" i="33"/>
  <c r="N6" i="33"/>
  <c r="P6" i="33"/>
  <c r="Q6" i="33"/>
  <c r="R6" i="33"/>
  <c r="T6" i="33"/>
  <c r="U6" i="33"/>
  <c r="V6" i="33"/>
  <c r="X6" i="33"/>
  <c r="AB6" i="33" s="1"/>
  <c r="Y6" i="33"/>
  <c r="Z6" i="33"/>
  <c r="AD6" i="33" s="1"/>
  <c r="W11" i="33"/>
  <c r="AA11" i="33" s="1"/>
  <c r="C11" i="33"/>
  <c r="C8" i="33"/>
  <c r="C7" i="33"/>
  <c r="AE11" i="33" l="1"/>
  <c r="AF6" i="33"/>
  <c r="L12" i="33" l="1"/>
  <c r="M12" i="33"/>
  <c r="N12" i="33"/>
  <c r="P12" i="33"/>
  <c r="Q12" i="33"/>
  <c r="R12" i="33"/>
  <c r="T12" i="33"/>
  <c r="U12" i="33"/>
  <c r="V12" i="33"/>
  <c r="X12" i="33"/>
  <c r="AB12" i="33" s="1"/>
  <c r="Y12" i="33"/>
  <c r="AC12" i="33" s="1"/>
  <c r="Z12" i="33"/>
  <c r="AD12" i="33" s="1"/>
  <c r="L22" i="33"/>
  <c r="M22" i="33"/>
  <c r="N22" i="33"/>
  <c r="P22" i="33"/>
  <c r="Q22" i="33"/>
  <c r="R22" i="33"/>
  <c r="T22" i="33"/>
  <c r="U22" i="33"/>
  <c r="V22" i="33"/>
  <c r="X22" i="33"/>
  <c r="AB22" i="33" s="1"/>
  <c r="Y22" i="33"/>
  <c r="Z22" i="33"/>
  <c r="AD22" i="33" s="1"/>
  <c r="S23" i="33"/>
  <c r="O23" i="33"/>
  <c r="S24" i="33"/>
  <c r="O24" i="33"/>
  <c r="K24" i="33"/>
  <c r="K23" i="33"/>
  <c r="L20" i="33"/>
  <c r="M20" i="33"/>
  <c r="N20" i="33"/>
  <c r="P20" i="33"/>
  <c r="Q20" i="33"/>
  <c r="R20" i="33"/>
  <c r="T20" i="33"/>
  <c r="U20" i="33"/>
  <c r="V20" i="33"/>
  <c r="X20" i="33"/>
  <c r="Y20" i="33"/>
  <c r="Z20" i="33"/>
  <c r="AD20" i="33" s="1"/>
  <c r="F20" i="33"/>
  <c r="E20" i="33"/>
  <c r="D20" i="33"/>
  <c r="S21" i="33"/>
  <c r="S20" i="33" s="1"/>
  <c r="O21" i="33"/>
  <c r="O20" i="33" s="1"/>
  <c r="K21" i="33"/>
  <c r="K20" i="33" s="1"/>
  <c r="E18" i="33"/>
  <c r="S19" i="33"/>
  <c r="O19" i="33"/>
  <c r="K19" i="33"/>
  <c r="S18" i="33"/>
  <c r="O18" i="33"/>
  <c r="K18" i="33"/>
  <c r="S17" i="33"/>
  <c r="O17" i="33"/>
  <c r="K17" i="33"/>
  <c r="S16" i="33"/>
  <c r="O16" i="33"/>
  <c r="K16" i="33"/>
  <c r="S15" i="33"/>
  <c r="O15" i="33"/>
  <c r="K15" i="33"/>
  <c r="S14" i="33"/>
  <c r="O14" i="33"/>
  <c r="C13" i="33"/>
  <c r="K14" i="33"/>
  <c r="S13" i="33"/>
  <c r="O13" i="33"/>
  <c r="K13" i="33"/>
  <c r="S10" i="33"/>
  <c r="O10" i="33"/>
  <c r="S9" i="33"/>
  <c r="O9" i="33"/>
  <c r="S8" i="33"/>
  <c r="O8" i="33"/>
  <c r="S7" i="33"/>
  <c r="S6" i="33" s="1"/>
  <c r="O7" i="33"/>
  <c r="O6" i="33" s="1"/>
  <c r="K10" i="33"/>
  <c r="K9" i="33"/>
  <c r="K8" i="33"/>
  <c r="K7" i="33"/>
  <c r="AF20" i="33" l="1"/>
  <c r="K6" i="33"/>
  <c r="C19" i="33"/>
  <c r="C17" i="33"/>
  <c r="C16" i="33"/>
  <c r="C15" i="33"/>
  <c r="C18" i="33"/>
  <c r="D22" i="33"/>
  <c r="AF22" i="33" s="1"/>
  <c r="F22" i="33"/>
  <c r="S12" i="33"/>
  <c r="K12" i="33"/>
  <c r="O12" i="33"/>
  <c r="K22" i="33"/>
  <c r="E12" i="33"/>
  <c r="O22" i="33"/>
  <c r="Z5" i="33"/>
  <c r="AD5" i="33" s="1"/>
  <c r="X5" i="33"/>
  <c r="AB5" i="33" s="1"/>
  <c r="U5" i="33"/>
  <c r="R5" i="33"/>
  <c r="P5" i="33"/>
  <c r="M5" i="33"/>
  <c r="F12" i="33"/>
  <c r="AH12" i="33" s="1"/>
  <c r="E22" i="33"/>
  <c r="S22" i="33"/>
  <c r="Y5" i="33"/>
  <c r="V5" i="33"/>
  <c r="T5" i="33"/>
  <c r="Q5" i="33"/>
  <c r="N5" i="33"/>
  <c r="L5" i="33"/>
  <c r="S5" i="33" l="1"/>
  <c r="F5" i="33"/>
  <c r="O5" i="33"/>
  <c r="K5" i="33"/>
  <c r="E5" i="33"/>
  <c r="AH7" i="33" l="1"/>
  <c r="AH8" i="33"/>
  <c r="AH9" i="33"/>
  <c r="AH10" i="33"/>
  <c r="AF13" i="33"/>
  <c r="AG13" i="33"/>
  <c r="AF14" i="33"/>
  <c r="AF16" i="33"/>
  <c r="AF17" i="33"/>
  <c r="AG18" i="33"/>
  <c r="AF19" i="33"/>
  <c r="AH21" i="33"/>
  <c r="AH23" i="33"/>
  <c r="AH2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AH20" i="33" l="1"/>
  <c r="W14" i="33" l="1"/>
  <c r="AA14" i="33" s="1"/>
  <c r="AE14" i="33" l="1"/>
  <c r="C20" i="33" l="1"/>
  <c r="C9" i="33"/>
  <c r="C10" i="33"/>
  <c r="C6" i="33" l="1"/>
  <c r="C22" i="33"/>
  <c r="W18" i="33" l="1"/>
  <c r="AE18" i="33" l="1"/>
  <c r="W10" i="33" l="1"/>
  <c r="AA10" i="33" s="1"/>
  <c r="AE10" i="33" l="1"/>
  <c r="AH6" i="33"/>
  <c r="AG12" i="33" l="1"/>
  <c r="W24" i="33" l="1"/>
  <c r="AA24" i="33" s="1"/>
  <c r="W23" i="33"/>
  <c r="AA23" i="33" s="1"/>
  <c r="W15" i="33"/>
  <c r="AA15" i="33" s="1"/>
  <c r="W16" i="33"/>
  <c r="AA16" i="33" s="1"/>
  <c r="W17" i="33"/>
  <c r="AA17" i="33" s="1"/>
  <c r="W19" i="33"/>
  <c r="AA19" i="33" s="1"/>
  <c r="W13" i="33"/>
  <c r="AA13" i="33" s="1"/>
  <c r="AE19" i="33" l="1"/>
  <c r="AE16" i="33"/>
  <c r="AE17" i="33"/>
  <c r="AE24" i="33"/>
  <c r="AE13" i="33"/>
  <c r="W12" i="33"/>
  <c r="AA12" i="33" s="1"/>
  <c r="AE23" i="33"/>
  <c r="W22" i="33"/>
  <c r="AA22" i="33" s="1"/>
  <c r="AE22" i="33" l="1"/>
  <c r="AH22" i="33"/>
  <c r="AG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W7" i="33" l="1"/>
  <c r="AA7" i="33" s="1"/>
  <c r="W8" i="33"/>
  <c r="AA8" i="33" s="1"/>
  <c r="W9" i="33"/>
  <c r="AA9" i="33" s="1"/>
  <c r="W21" i="33"/>
  <c r="AA21" i="33" s="1"/>
  <c r="W6" i="33" l="1"/>
  <c r="AA6" i="33" s="1"/>
  <c r="AE8" i="33"/>
  <c r="AE9" i="33"/>
  <c r="AE7" i="33"/>
  <c r="AE21" i="33"/>
  <c r="W20" i="33"/>
  <c r="AA20" i="33" s="1"/>
  <c r="AH5" i="33"/>
  <c r="AE20" i="33" l="1"/>
  <c r="AE6" i="33"/>
  <c r="W5" i="33"/>
  <c r="AA5" i="33" s="1"/>
  <c r="AF15" i="33" l="1"/>
  <c r="D12" i="33" l="1"/>
  <c r="D5" i="33" s="1"/>
  <c r="AE15" i="33" l="1"/>
  <c r="C12" i="33"/>
  <c r="AF12" i="33"/>
  <c r="AF5" i="33" l="1"/>
  <c r="AE12" i="33"/>
  <c r="C5" i="33"/>
  <c r="AE5" i="33" l="1"/>
</calcChain>
</file>

<file path=xl/sharedStrings.xml><?xml version="1.0" encoding="utf-8"?>
<sst xmlns="http://schemas.openxmlformats.org/spreadsheetml/2006/main" count="225" uniqueCount="100">
  <si>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</si>
  <si>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</si>
  <si>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</si>
  <si>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</si>
  <si>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</si>
  <si>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</si>
  <si>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</si>
  <si>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</si>
  <si>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</si>
  <si>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</si>
  <si>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</si>
  <si>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</si>
  <si>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</si>
  <si>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</si>
  <si>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</si>
  <si>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</si>
  <si>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</si>
  <si>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</si>
  <si>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</si>
  <si>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</si>
  <si>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</si>
  <si>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</si>
  <si>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</si>
  <si>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</si>
  <si>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</si>
  <si>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</si>
  <si>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</si>
  <si>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</si>
  <si>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</si>
  <si>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</si>
  <si>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</si>
  <si>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</si>
  <si>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</si>
  <si>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</si>
  <si>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</si>
  <si>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</si>
  <si>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</si>
  <si>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</si>
  <si>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</si>
  <si>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</si>
  <si>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</si>
  <si>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</si>
  <si>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</si>
  <si>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</si>
  <si>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</si>
  <si>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</si>
  <si>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</si>
  <si>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</si>
  <si>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</si>
  <si>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</si>
  <si>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</si>
  <si>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</si>
  <si>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</si>
  <si>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</si>
  <si>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</si>
  <si>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</si>
  <si>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</si>
  <si>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</si>
  <si>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</si>
  <si>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Реализация мероприятий государственной поддержки малого и среднего предпринимательства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</si>
  <si>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</si>
  <si>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</si>
  <si>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</si>
  <si>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</si>
  <si>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</si>
  <si>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</si>
  <si>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</si>
  <si>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</si>
  <si>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</si>
  <si>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</si>
  <si>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</si>
  <si>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</si>
  <si>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</si>
  <si>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</si>
  <si>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</si>
  <si>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</si>
  <si>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</si>
  <si>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</si>
  <si>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</si>
  <si>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</si>
  <si>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</si>
  <si>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</si>
  <si>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</si>
  <si>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</si>
  <si>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</si>
  <si>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</si>
  <si>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</si>
  <si>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</si>
  <si>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</si>
  <si>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</si>
  <si>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</si>
  <si>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</si>
  <si>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17</t>
  </si>
  <si>
    <t>19</t>
  </si>
  <si>
    <t>20</t>
  </si>
  <si>
    <t>% исполнения  к плану 2018  года</t>
  </si>
  <si>
    <t>ПЛАН  на 1 полугодие 2018 год (рублей)</t>
  </si>
  <si>
    <t>% исполнения  к плану на 1 полугодие</t>
  </si>
  <si>
    <t>Иные межбюджетные трансферты за счет средств резервного фонда Правительства Ханты-Мансийского автономного округа-Югры</t>
  </si>
  <si>
    <t>Освоение на 01.07.2018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</si>
</sst>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M8" sqref="AM8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5.42578125" style="2" customWidth="1"/>
    <col min="4" max="4" width="25.28515625" style="2" customWidth="1"/>
    <col min="5" max="5" width="23.28515625" style="2" customWidth="1"/>
    <col min="6" max="6" width="23.85546875" style="2" customWidth="1"/>
    <col min="7" max="7" width="26.85546875" style="2" hidden="1" customWidth="1"/>
    <col min="8" max="8" width="21.7109375" style="2" hidden="1" customWidth="1"/>
    <col min="9" max="9" width="21.42578125" style="2" hidden="1" customWidth="1"/>
    <col min="10" max="10" width="23.85546875" style="2" hidden="1" customWidth="1"/>
    <col min="11" max="11" width="26.85546875" style="2" hidden="1" customWidth="1"/>
    <col min="12" max="12" width="21.42578125" style="2" hidden="1" customWidth="1"/>
    <col min="13" max="13" width="22.7109375" style="2" hidden="1" customWidth="1"/>
    <col min="14" max="14" width="23.85546875" style="2" hidden="1" customWidth="1"/>
    <col min="15" max="15" width="26.85546875" style="2" hidden="1" customWidth="1"/>
    <col min="16" max="16" width="22.42578125" style="2" hidden="1" customWidth="1"/>
    <col min="17" max="17" width="22.140625" style="2" hidden="1" customWidth="1"/>
    <col min="18" max="18" width="24.42578125" style="2" hidden="1" customWidth="1"/>
    <col min="19" max="19" width="26.85546875" style="2" hidden="1" customWidth="1"/>
    <col min="20" max="20" width="21.7109375" style="2" hidden="1" customWidth="1"/>
    <col min="21" max="22" width="21.42578125" style="2" hidden="1" customWidth="1"/>
    <col min="23" max="23" width="24.28515625" style="3" customWidth="1"/>
    <col min="24" max="24" width="22.140625" style="3" customWidth="1"/>
    <col min="25" max="25" width="22" style="3" customWidth="1"/>
    <col min="26" max="26" width="23.140625" style="3" customWidth="1"/>
    <col min="27" max="27" width="17.28515625" style="3" hidden="1" customWidth="1"/>
    <col min="28" max="28" width="14.28515625" style="3" hidden="1" customWidth="1"/>
    <col min="29" max="29" width="17.42578125" style="3" hidden="1" customWidth="1"/>
    <col min="30" max="30" width="13.5703125" style="3" hidden="1" customWidth="1"/>
    <col min="31" max="31" width="18.28515625" style="4" customWidth="1"/>
    <col min="32" max="33" width="14.140625" style="4" customWidth="1"/>
    <col min="34" max="34" width="15.5703125" style="4" customWidth="1"/>
    <col min="35" max="35" width="46.140625" style="2" hidden="1" customWidth="1"/>
    <col min="36" max="16384" width="9.140625" style="2"/>
  </cols>
  <sheetData>
    <row r="1" spans="1:35" s="21" customFormat="1" ht="62.25" customHeight="1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</row>
    <row r="2" spans="1:35" s="1" customFormat="1" ht="57" customHeight="1" x14ac:dyDescent="0.3">
      <c r="A2" s="22" t="s">
        <v>1</v>
      </c>
      <c r="B2" s="77" t="s">
        <v>17</v>
      </c>
      <c r="C2" s="75" t="s">
        <v>88</v>
      </c>
      <c r="D2" s="75"/>
      <c r="E2" s="75"/>
      <c r="F2" s="75"/>
      <c r="G2" s="103" t="s">
        <v>96</v>
      </c>
      <c r="H2" s="104"/>
      <c r="I2" s="104"/>
      <c r="J2" s="105"/>
      <c r="K2" s="75" t="s">
        <v>89</v>
      </c>
      <c r="L2" s="75"/>
      <c r="M2" s="75"/>
      <c r="N2" s="75"/>
      <c r="O2" s="75" t="s">
        <v>90</v>
      </c>
      <c r="P2" s="75"/>
      <c r="Q2" s="75"/>
      <c r="R2" s="75"/>
      <c r="S2" s="75" t="s">
        <v>91</v>
      </c>
      <c r="T2" s="75"/>
      <c r="U2" s="75"/>
      <c r="V2" s="75"/>
      <c r="W2" s="76" t="s">
        <v>99</v>
      </c>
      <c r="X2" s="76"/>
      <c r="Y2" s="76"/>
      <c r="Z2" s="76"/>
      <c r="AA2" s="62" t="s">
        <v>97</v>
      </c>
      <c r="AB2" s="63"/>
      <c r="AC2" s="63"/>
      <c r="AD2" s="64"/>
      <c r="AE2" s="72" t="s">
        <v>95</v>
      </c>
      <c r="AF2" s="73"/>
      <c r="AG2" s="73"/>
      <c r="AH2" s="74"/>
      <c r="AI2" s="70" t="s">
        <v>63</v>
      </c>
    </row>
    <row r="3" spans="1:35" s="1" customFormat="1" ht="37.5" customHeight="1" x14ac:dyDescent="0.3">
      <c r="A3" s="60" t="s">
        <v>2</v>
      </c>
      <c r="B3" s="77"/>
      <c r="C3" s="58" t="s">
        <v>24</v>
      </c>
      <c r="D3" s="58" t="s">
        <v>25</v>
      </c>
      <c r="E3" s="58" t="s">
        <v>49</v>
      </c>
      <c r="F3" s="58" t="s">
        <v>26</v>
      </c>
      <c r="G3" s="58" t="s">
        <v>24</v>
      </c>
      <c r="H3" s="58" t="s">
        <v>25</v>
      </c>
      <c r="I3" s="58" t="s">
        <v>49</v>
      </c>
      <c r="J3" s="58" t="s">
        <v>26</v>
      </c>
      <c r="K3" s="58" t="s">
        <v>24</v>
      </c>
      <c r="L3" s="58" t="s">
        <v>25</v>
      </c>
      <c r="M3" s="58" t="s">
        <v>49</v>
      </c>
      <c r="N3" s="58" t="s">
        <v>26</v>
      </c>
      <c r="O3" s="58" t="s">
        <v>24</v>
      </c>
      <c r="P3" s="58" t="s">
        <v>25</v>
      </c>
      <c r="Q3" s="58" t="s">
        <v>49</v>
      </c>
      <c r="R3" s="58" t="s">
        <v>26</v>
      </c>
      <c r="S3" s="58" t="s">
        <v>24</v>
      </c>
      <c r="T3" s="58" t="s">
        <v>25</v>
      </c>
      <c r="U3" s="58" t="s">
        <v>49</v>
      </c>
      <c r="V3" s="58" t="s">
        <v>26</v>
      </c>
      <c r="W3" s="58" t="s">
        <v>24</v>
      </c>
      <c r="X3" s="58" t="s">
        <v>25</v>
      </c>
      <c r="Y3" s="58" t="s">
        <v>49</v>
      </c>
      <c r="Z3" s="58" t="s">
        <v>26</v>
      </c>
      <c r="AA3" s="58" t="s">
        <v>24</v>
      </c>
      <c r="AB3" s="58" t="s">
        <v>25</v>
      </c>
      <c r="AC3" s="58" t="s">
        <v>49</v>
      </c>
      <c r="AD3" s="58" t="s">
        <v>26</v>
      </c>
      <c r="AE3" s="23" t="s">
        <v>24</v>
      </c>
      <c r="AF3" s="23" t="s">
        <v>25</v>
      </c>
      <c r="AG3" s="23" t="s">
        <v>49</v>
      </c>
      <c r="AH3" s="23" t="s">
        <v>26</v>
      </c>
      <c r="AI3" s="71"/>
    </row>
    <row r="4" spans="1:35" s="1" customFormat="1" x14ac:dyDescent="0.3">
      <c r="A4" s="59" t="s">
        <v>13</v>
      </c>
      <c r="B4" s="59" t="s">
        <v>28</v>
      </c>
      <c r="C4" s="59" t="s">
        <v>30</v>
      </c>
      <c r="D4" s="59" t="s">
        <v>15</v>
      </c>
      <c r="E4" s="59" t="s">
        <v>31</v>
      </c>
      <c r="F4" s="59" t="s">
        <v>39</v>
      </c>
      <c r="G4" s="59" t="s">
        <v>16</v>
      </c>
      <c r="H4" s="59" t="s">
        <v>32</v>
      </c>
      <c r="I4" s="59" t="s">
        <v>33</v>
      </c>
      <c r="J4" s="59" t="s">
        <v>34</v>
      </c>
      <c r="K4" s="59" t="s">
        <v>35</v>
      </c>
      <c r="L4" s="59" t="s">
        <v>36</v>
      </c>
      <c r="M4" s="59" t="s">
        <v>37</v>
      </c>
      <c r="N4" s="59" t="s">
        <v>38</v>
      </c>
      <c r="O4" s="59" t="s">
        <v>87</v>
      </c>
      <c r="P4" s="59" t="s">
        <v>92</v>
      </c>
      <c r="Q4" s="59" t="s">
        <v>73</v>
      </c>
      <c r="R4" s="59" t="s">
        <v>93</v>
      </c>
      <c r="S4" s="59" t="s">
        <v>94</v>
      </c>
      <c r="T4" s="59" t="s">
        <v>78</v>
      </c>
      <c r="U4" s="59" t="s">
        <v>64</v>
      </c>
      <c r="V4" s="59" t="s">
        <v>72</v>
      </c>
      <c r="W4" s="59" t="s">
        <v>35</v>
      </c>
      <c r="X4" s="59" t="s">
        <v>36</v>
      </c>
      <c r="Y4" s="59" t="s">
        <v>37</v>
      </c>
      <c r="Z4" s="59" t="s">
        <v>38</v>
      </c>
      <c r="AA4" s="59" t="s">
        <v>87</v>
      </c>
      <c r="AB4" s="59" t="s">
        <v>92</v>
      </c>
      <c r="AC4" s="59" t="s">
        <v>73</v>
      </c>
      <c r="AD4" s="59" t="s">
        <v>93</v>
      </c>
      <c r="AE4" s="59" t="s">
        <v>94</v>
      </c>
      <c r="AF4" s="59" t="s">
        <v>78</v>
      </c>
      <c r="AG4" s="59" t="s">
        <v>64</v>
      </c>
      <c r="AH4" s="59" t="s">
        <v>72</v>
      </c>
      <c r="AI4" s="59" t="s">
        <v>73</v>
      </c>
    </row>
    <row r="5" spans="1:35" s="1" customFormat="1" ht="47.25" customHeight="1" x14ac:dyDescent="0.3">
      <c r="A5" s="67" t="s">
        <v>86</v>
      </c>
      <c r="B5" s="67"/>
      <c r="C5" s="31">
        <f>C6+C12+C20+C22</f>
        <v>427108159</v>
      </c>
      <c r="D5" s="31">
        <f t="shared" ref="D5:Z5" si="0">D6+D12+D20+D22</f>
        <v>55989532</v>
      </c>
      <c r="E5" s="31">
        <f t="shared" si="0"/>
        <v>9596200</v>
      </c>
      <c r="F5" s="31">
        <f t="shared" si="0"/>
        <v>361522427</v>
      </c>
      <c r="G5" s="31">
        <f t="shared" si="0"/>
        <v>218870212</v>
      </c>
      <c r="H5" s="31">
        <f t="shared" si="0"/>
        <v>24730771</v>
      </c>
      <c r="I5" s="31">
        <f t="shared" si="0"/>
        <v>6521722</v>
      </c>
      <c r="J5" s="31">
        <f t="shared" si="0"/>
        <v>187617719</v>
      </c>
      <c r="K5" s="31">
        <f t="shared" si="0"/>
        <v>102156349</v>
      </c>
      <c r="L5" s="31">
        <f t="shared" si="0"/>
        <v>11593249</v>
      </c>
      <c r="M5" s="31">
        <f t="shared" si="0"/>
        <v>1750000</v>
      </c>
      <c r="N5" s="31">
        <f t="shared" si="0"/>
        <v>88813100</v>
      </c>
      <c r="O5" s="31">
        <f t="shared" si="0"/>
        <v>101169103</v>
      </c>
      <c r="P5" s="31">
        <f t="shared" si="0"/>
        <v>12586149</v>
      </c>
      <c r="Q5" s="31">
        <f t="shared" si="0"/>
        <v>1200000</v>
      </c>
      <c r="R5" s="31">
        <f t="shared" si="0"/>
        <v>87382954</v>
      </c>
      <c r="S5" s="31">
        <f t="shared" si="0"/>
        <v>92419818</v>
      </c>
      <c r="T5" s="31">
        <f t="shared" si="0"/>
        <v>11255636</v>
      </c>
      <c r="U5" s="31">
        <f t="shared" si="0"/>
        <v>1146200</v>
      </c>
      <c r="V5" s="31">
        <f t="shared" si="0"/>
        <v>80017982</v>
      </c>
      <c r="W5" s="31">
        <f t="shared" si="0"/>
        <v>206144487.61000001</v>
      </c>
      <c r="X5" s="31">
        <f t="shared" si="0"/>
        <v>23723414.339999996</v>
      </c>
      <c r="Y5" s="31">
        <f t="shared" si="0"/>
        <v>6519710</v>
      </c>
      <c r="Z5" s="31">
        <f t="shared" si="0"/>
        <v>175901363.27000001</v>
      </c>
      <c r="AA5" s="29">
        <f>W5/G5*100</f>
        <v>94.185721175250663</v>
      </c>
      <c r="AB5" s="29">
        <f>X5/H5*100</f>
        <v>95.926707420484377</v>
      </c>
      <c r="AC5" s="31"/>
      <c r="AD5" s="29">
        <f>Z5/J5*100</f>
        <v>93.755197647403449</v>
      </c>
      <c r="AE5" s="24">
        <f>W5/C5*100</f>
        <v>48.265172009977924</v>
      </c>
      <c r="AF5" s="24">
        <f>X5/D5*100</f>
        <v>42.371160273316796</v>
      </c>
      <c r="AG5" s="24">
        <f>Y5/E5*100</f>
        <v>67.940538963339662</v>
      </c>
      <c r="AH5" s="24">
        <f>Z5/F5*100</f>
        <v>48.655726486921381</v>
      </c>
      <c r="AI5" s="56"/>
    </row>
    <row r="6" spans="1:35" s="1" customFormat="1" ht="40.5" customHeight="1" x14ac:dyDescent="0.3">
      <c r="A6" s="61" t="s">
        <v>22</v>
      </c>
      <c r="B6" s="61"/>
      <c r="C6" s="31">
        <f>SUM(C7:C11)</f>
        <v>312370702</v>
      </c>
      <c r="D6" s="31">
        <f t="shared" ref="D6:Z6" si="1">SUM(D7:D11)</f>
        <v>569183</v>
      </c>
      <c r="E6" s="31">
        <f t="shared" si="1"/>
        <v>0</v>
      </c>
      <c r="F6" s="31">
        <f t="shared" si="1"/>
        <v>311801519</v>
      </c>
      <c r="G6" s="31">
        <f t="shared" si="1"/>
        <v>164547726</v>
      </c>
      <c r="H6" s="31">
        <f t="shared" si="1"/>
        <v>227676</v>
      </c>
      <c r="I6" s="31">
        <f t="shared" si="1"/>
        <v>0</v>
      </c>
      <c r="J6" s="31">
        <f t="shared" si="1"/>
        <v>164320050</v>
      </c>
      <c r="K6" s="31">
        <f t="shared" si="1"/>
        <v>75587875</v>
      </c>
      <c r="L6" s="31">
        <f t="shared" si="1"/>
        <v>0</v>
      </c>
      <c r="M6" s="31">
        <f t="shared" si="1"/>
        <v>0</v>
      </c>
      <c r="N6" s="31">
        <f t="shared" si="1"/>
        <v>75587875</v>
      </c>
      <c r="O6" s="31">
        <f t="shared" si="1"/>
        <v>72478054</v>
      </c>
      <c r="P6" s="31">
        <f t="shared" si="1"/>
        <v>0</v>
      </c>
      <c r="Q6" s="31">
        <f t="shared" si="1"/>
        <v>0</v>
      </c>
      <c r="R6" s="31">
        <f t="shared" si="1"/>
        <v>72478054</v>
      </c>
      <c r="S6" s="31">
        <f t="shared" si="1"/>
        <v>69014922</v>
      </c>
      <c r="T6" s="31">
        <f t="shared" si="1"/>
        <v>0</v>
      </c>
      <c r="U6" s="31">
        <f t="shared" si="1"/>
        <v>0</v>
      </c>
      <c r="V6" s="31">
        <f t="shared" si="1"/>
        <v>69014922</v>
      </c>
      <c r="W6" s="31">
        <f t="shared" si="1"/>
        <v>154833822.83000001</v>
      </c>
      <c r="X6" s="31">
        <f t="shared" si="1"/>
        <v>111173.33</v>
      </c>
      <c r="Y6" s="31">
        <f t="shared" si="1"/>
        <v>0</v>
      </c>
      <c r="Z6" s="31">
        <f t="shared" si="1"/>
        <v>154722649.5</v>
      </c>
      <c r="AA6" s="31">
        <f>W6/G6*100</f>
        <v>94.096604428310371</v>
      </c>
      <c r="AB6" s="29">
        <f>X6/H6*100</f>
        <v>48.829621918867161</v>
      </c>
      <c r="AC6" s="31"/>
      <c r="AD6" s="29">
        <f>Z6/J6*100</f>
        <v>94.159324744606636</v>
      </c>
      <c r="AE6" s="24">
        <f>W6/C6*100</f>
        <v>49.567331967644016</v>
      </c>
      <c r="AF6" s="24">
        <f>X6/D6*100</f>
        <v>19.532088976656013</v>
      </c>
      <c r="AG6" s="24"/>
      <c r="AH6" s="24">
        <f>Z6/F6*100</f>
        <v>49.622160275620722</v>
      </c>
      <c r="AI6" s="56"/>
    </row>
    <row r="7" spans="1:35" s="1" customFormat="1" ht="42" customHeight="1" x14ac:dyDescent="0.3">
      <c r="A7" s="57" t="s">
        <v>18</v>
      </c>
      <c r="B7" s="18" t="s">
        <v>12</v>
      </c>
      <c r="C7" s="19">
        <f>SUM(D7:F7)</f>
        <v>77119200</v>
      </c>
      <c r="D7" s="19">
        <v>0</v>
      </c>
      <c r="E7" s="19">
        <v>0</v>
      </c>
      <c r="F7" s="19">
        <v>77119200</v>
      </c>
      <c r="G7" s="19">
        <f>H7++I7+J7</f>
        <v>37186892</v>
      </c>
      <c r="H7" s="19">
        <v>0</v>
      </c>
      <c r="I7" s="19">
        <v>0</v>
      </c>
      <c r="J7" s="19">
        <v>37186892</v>
      </c>
      <c r="K7" s="19">
        <f t="shared" ref="K7:K10" si="2">L7++M7+N7</f>
        <v>18131855</v>
      </c>
      <c r="L7" s="19">
        <v>0</v>
      </c>
      <c r="M7" s="19">
        <v>0</v>
      </c>
      <c r="N7" s="19">
        <v>18131855</v>
      </c>
      <c r="O7" s="19">
        <f t="shared" ref="O7:O10" si="3">P7++Q7+R7</f>
        <v>19679490</v>
      </c>
      <c r="P7" s="19">
        <v>0</v>
      </c>
      <c r="Q7" s="19">
        <v>0</v>
      </c>
      <c r="R7" s="19">
        <v>19679490</v>
      </c>
      <c r="S7" s="19">
        <f t="shared" ref="S7:S10" si="4">T7++U7+V7</f>
        <v>20252818</v>
      </c>
      <c r="T7" s="19">
        <v>0</v>
      </c>
      <c r="U7" s="19">
        <v>0</v>
      </c>
      <c r="V7" s="19">
        <v>20252818</v>
      </c>
      <c r="W7" s="19">
        <f>X7+Z7</f>
        <v>35645543.82</v>
      </c>
      <c r="X7" s="19">
        <v>0</v>
      </c>
      <c r="Y7" s="19">
        <v>0</v>
      </c>
      <c r="Z7" s="19">
        <v>35645543.82</v>
      </c>
      <c r="AA7" s="55">
        <f>W7/G7*100</f>
        <v>95.855130404552227</v>
      </c>
      <c r="AB7" s="30"/>
      <c r="AC7" s="19"/>
      <c r="AD7" s="30">
        <f>Z7/J7*100</f>
        <v>95.855130404552227</v>
      </c>
      <c r="AE7" s="20">
        <f>W7/C7*100</f>
        <v>46.221360984035101</v>
      </c>
      <c r="AF7" s="20"/>
      <c r="AG7" s="20"/>
      <c r="AH7" s="20">
        <f>Z7/F7*100</f>
        <v>46.221360984035101</v>
      </c>
      <c r="AI7" s="56"/>
    </row>
    <row r="8" spans="1:35" s="1" customFormat="1" ht="48" customHeight="1" x14ac:dyDescent="0.3">
      <c r="A8" s="57" t="s">
        <v>21</v>
      </c>
      <c r="B8" s="18" t="s">
        <v>12</v>
      </c>
      <c r="C8" s="19">
        <f>SUM(D8:F8)</f>
        <v>182339056</v>
      </c>
      <c r="D8" s="19">
        <v>0</v>
      </c>
      <c r="E8" s="19">
        <v>0</v>
      </c>
      <c r="F8" s="19">
        <v>182339056</v>
      </c>
      <c r="G8" s="19">
        <f t="shared" ref="G8:G11" si="5">H8++I8+J8</f>
        <v>106136738</v>
      </c>
      <c r="H8" s="19">
        <v>0</v>
      </c>
      <c r="I8" s="19">
        <v>0</v>
      </c>
      <c r="J8" s="19">
        <v>106136738</v>
      </c>
      <c r="K8" s="19">
        <f t="shared" si="2"/>
        <v>44793520</v>
      </c>
      <c r="L8" s="19">
        <v>0</v>
      </c>
      <c r="M8" s="19">
        <v>0</v>
      </c>
      <c r="N8" s="19">
        <v>44793520</v>
      </c>
      <c r="O8" s="19">
        <f t="shared" si="3"/>
        <v>40801764</v>
      </c>
      <c r="P8" s="19">
        <v>0</v>
      </c>
      <c r="Q8" s="19">
        <v>0</v>
      </c>
      <c r="R8" s="19">
        <v>40801764</v>
      </c>
      <c r="S8" s="19">
        <f t="shared" si="4"/>
        <v>32870304</v>
      </c>
      <c r="T8" s="19">
        <v>0</v>
      </c>
      <c r="U8" s="19">
        <v>0</v>
      </c>
      <c r="V8" s="19">
        <v>32870304</v>
      </c>
      <c r="W8" s="19">
        <f t="shared" ref="W8:W11" si="6">X8+Z8</f>
        <v>98682653</v>
      </c>
      <c r="X8" s="19">
        <v>0</v>
      </c>
      <c r="Y8" s="19">
        <v>0</v>
      </c>
      <c r="Z8" s="19">
        <v>98682653</v>
      </c>
      <c r="AA8" s="55">
        <f>W8/G8*100</f>
        <v>92.976904000950171</v>
      </c>
      <c r="AB8" s="30"/>
      <c r="AC8" s="19"/>
      <c r="AD8" s="30">
        <f>Z8/J8*100</f>
        <v>92.976904000950171</v>
      </c>
      <c r="AE8" s="20">
        <f>W8/C8*100</f>
        <v>54.120414553424034</v>
      </c>
      <c r="AF8" s="20"/>
      <c r="AG8" s="20"/>
      <c r="AH8" s="20">
        <f>Z8/F8*100</f>
        <v>54.120414553424034</v>
      </c>
      <c r="AI8" s="56"/>
    </row>
    <row r="9" spans="1:35" s="1" customFormat="1" ht="39" customHeight="1" x14ac:dyDescent="0.3">
      <c r="A9" s="57" t="s">
        <v>50</v>
      </c>
      <c r="B9" s="18" t="s">
        <v>12</v>
      </c>
      <c r="C9" s="19">
        <f t="shared" ref="C9:C11" si="7">SUM(D9:F9)</f>
        <v>3258600</v>
      </c>
      <c r="D9" s="19">
        <v>0</v>
      </c>
      <c r="E9" s="19">
        <v>0</v>
      </c>
      <c r="F9" s="19">
        <v>3258600</v>
      </c>
      <c r="G9" s="19">
        <f t="shared" si="5"/>
        <v>1655420</v>
      </c>
      <c r="H9" s="19">
        <v>0</v>
      </c>
      <c r="I9" s="19">
        <v>0</v>
      </c>
      <c r="J9" s="19">
        <v>1655420</v>
      </c>
      <c r="K9" s="19">
        <f t="shared" si="2"/>
        <v>1117000</v>
      </c>
      <c r="L9" s="19">
        <v>0</v>
      </c>
      <c r="M9" s="19">
        <v>0</v>
      </c>
      <c r="N9" s="19">
        <v>1117000</v>
      </c>
      <c r="O9" s="19">
        <f t="shared" si="3"/>
        <v>733800</v>
      </c>
      <c r="P9" s="19">
        <v>0</v>
      </c>
      <c r="Q9" s="19">
        <v>0</v>
      </c>
      <c r="R9" s="19">
        <v>733800</v>
      </c>
      <c r="S9" s="19">
        <f t="shared" si="4"/>
        <v>910800</v>
      </c>
      <c r="T9" s="19">
        <v>0</v>
      </c>
      <c r="U9" s="19">
        <v>0</v>
      </c>
      <c r="V9" s="19">
        <v>910800</v>
      </c>
      <c r="W9" s="19">
        <f t="shared" si="6"/>
        <v>1279326.02</v>
      </c>
      <c r="X9" s="19">
        <v>0</v>
      </c>
      <c r="Y9" s="19">
        <v>0</v>
      </c>
      <c r="Z9" s="19">
        <v>1279326.02</v>
      </c>
      <c r="AA9" s="55">
        <f>W9/G9*100</f>
        <v>77.281053750709788</v>
      </c>
      <c r="AB9" s="30"/>
      <c r="AC9" s="19"/>
      <c r="AD9" s="30">
        <f>Z9/J9*100</f>
        <v>77.281053750709788</v>
      </c>
      <c r="AE9" s="20">
        <f>W9/C9*100</f>
        <v>39.259989566071319</v>
      </c>
      <c r="AF9" s="20"/>
      <c r="AG9" s="20"/>
      <c r="AH9" s="20">
        <f>Z9/F9*100</f>
        <v>39.259989566071319</v>
      </c>
      <c r="AI9" s="56"/>
    </row>
    <row r="10" spans="1:35" s="1" customFormat="1" ht="60.75" customHeight="1" x14ac:dyDescent="0.3">
      <c r="A10" s="57" t="s">
        <v>68</v>
      </c>
      <c r="B10" s="18" t="s">
        <v>12</v>
      </c>
      <c r="C10" s="19">
        <f t="shared" si="7"/>
        <v>49084663</v>
      </c>
      <c r="D10" s="19">
        <v>0</v>
      </c>
      <c r="E10" s="19">
        <v>0</v>
      </c>
      <c r="F10" s="19">
        <v>49084663</v>
      </c>
      <c r="G10" s="19">
        <f t="shared" si="5"/>
        <v>19341000</v>
      </c>
      <c r="H10" s="19">
        <v>0</v>
      </c>
      <c r="I10" s="19">
        <v>0</v>
      </c>
      <c r="J10" s="19">
        <v>19341000</v>
      </c>
      <c r="K10" s="19">
        <f t="shared" si="2"/>
        <v>11545500</v>
      </c>
      <c r="L10" s="19">
        <v>0</v>
      </c>
      <c r="M10" s="19">
        <v>0</v>
      </c>
      <c r="N10" s="19">
        <v>11545500</v>
      </c>
      <c r="O10" s="19">
        <f t="shared" si="3"/>
        <v>11263000</v>
      </c>
      <c r="P10" s="19">
        <v>0</v>
      </c>
      <c r="Q10" s="19">
        <v>0</v>
      </c>
      <c r="R10" s="19">
        <v>11263000</v>
      </c>
      <c r="S10" s="19">
        <f t="shared" si="4"/>
        <v>14981000</v>
      </c>
      <c r="T10" s="19">
        <v>0</v>
      </c>
      <c r="U10" s="19">
        <v>0</v>
      </c>
      <c r="V10" s="19">
        <v>14981000</v>
      </c>
      <c r="W10" s="19">
        <f t="shared" si="6"/>
        <v>19115126.66</v>
      </c>
      <c r="X10" s="19">
        <v>0</v>
      </c>
      <c r="Y10" s="19">
        <v>0</v>
      </c>
      <c r="Z10" s="19">
        <v>19115126.66</v>
      </c>
      <c r="AA10" s="55">
        <f>W10/G10*100</f>
        <v>98.832152732537097</v>
      </c>
      <c r="AB10" s="30"/>
      <c r="AC10" s="19"/>
      <c r="AD10" s="30">
        <f>Z10/J10*100</f>
        <v>98.832152732537097</v>
      </c>
      <c r="AE10" s="20">
        <f>W10/C10*100</f>
        <v>38.943175916273482</v>
      </c>
      <c r="AF10" s="20"/>
      <c r="AG10" s="20"/>
      <c r="AH10" s="20">
        <f>Z10/F10*100</f>
        <v>38.943175916273482</v>
      </c>
      <c r="AI10" s="56"/>
    </row>
    <row r="11" spans="1:35" s="1" customFormat="1" ht="78" customHeight="1" x14ac:dyDescent="0.3">
      <c r="A11" s="57" t="s">
        <v>98</v>
      </c>
      <c r="B11" s="18" t="s">
        <v>12</v>
      </c>
      <c r="C11" s="19">
        <f t="shared" si="7"/>
        <v>569183</v>
      </c>
      <c r="D11" s="19">
        <v>569183</v>
      </c>
      <c r="E11" s="19">
        <v>0</v>
      </c>
      <c r="F11" s="19">
        <v>0</v>
      </c>
      <c r="G11" s="19">
        <f t="shared" si="5"/>
        <v>227676</v>
      </c>
      <c r="H11" s="19">
        <v>227676</v>
      </c>
      <c r="I11" s="19">
        <v>0</v>
      </c>
      <c r="J11" s="19"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>
        <f t="shared" si="6"/>
        <v>111173.33</v>
      </c>
      <c r="X11" s="19">
        <v>111173.33</v>
      </c>
      <c r="Y11" s="19">
        <v>0</v>
      </c>
      <c r="Z11" s="19">
        <v>0</v>
      </c>
      <c r="AA11" s="55">
        <f>W11/G11*100</f>
        <v>48.829621918867161</v>
      </c>
      <c r="AB11" s="30">
        <f>X11/H11*100</f>
        <v>48.829621918867161</v>
      </c>
      <c r="AC11" s="19"/>
      <c r="AD11" s="30"/>
      <c r="AE11" s="20">
        <f>W11/C11*100</f>
        <v>19.532088976656013</v>
      </c>
      <c r="AF11" s="20">
        <f>X11/D11*100</f>
        <v>19.532088976656013</v>
      </c>
      <c r="AG11" s="20"/>
      <c r="AH11" s="20"/>
      <c r="AI11" s="56"/>
    </row>
    <row r="12" spans="1:35" s="1" customFormat="1" ht="49.5" customHeight="1" x14ac:dyDescent="0.3">
      <c r="A12" s="61" t="s">
        <v>51</v>
      </c>
      <c r="B12" s="28"/>
      <c r="C12" s="27">
        <f>SUM(C13:C19)</f>
        <v>60948053</v>
      </c>
      <c r="D12" s="27">
        <f t="shared" ref="D12:Z12" si="8">SUM(D13:D19)</f>
        <v>48319800</v>
      </c>
      <c r="E12" s="27">
        <f t="shared" si="8"/>
        <v>9596200</v>
      </c>
      <c r="F12" s="27">
        <f t="shared" si="8"/>
        <v>3032053</v>
      </c>
      <c r="G12" s="27">
        <f t="shared" si="8"/>
        <v>33638961</v>
      </c>
      <c r="H12" s="27">
        <f t="shared" si="8"/>
        <v>24496605</v>
      </c>
      <c r="I12" s="27">
        <f t="shared" si="8"/>
        <v>6521722</v>
      </c>
      <c r="J12" s="27">
        <f t="shared" si="8"/>
        <v>2620634</v>
      </c>
      <c r="K12" s="27">
        <f t="shared" si="8"/>
        <v>13383449</v>
      </c>
      <c r="L12" s="27">
        <f t="shared" si="8"/>
        <v>11593249</v>
      </c>
      <c r="M12" s="27">
        <f t="shared" si="8"/>
        <v>1750000</v>
      </c>
      <c r="N12" s="27">
        <f t="shared" si="8"/>
        <v>40200</v>
      </c>
      <c r="O12" s="27">
        <f t="shared" si="8"/>
        <v>13825849</v>
      </c>
      <c r="P12" s="27">
        <f t="shared" si="8"/>
        <v>12586149</v>
      </c>
      <c r="Q12" s="27">
        <f t="shared" si="8"/>
        <v>1200000</v>
      </c>
      <c r="R12" s="27">
        <f t="shared" si="8"/>
        <v>39700</v>
      </c>
      <c r="S12" s="27">
        <f t="shared" si="8"/>
        <v>12438536</v>
      </c>
      <c r="T12" s="27">
        <f t="shared" si="8"/>
        <v>11255636</v>
      </c>
      <c r="U12" s="27">
        <f t="shared" si="8"/>
        <v>1146200</v>
      </c>
      <c r="V12" s="27">
        <f t="shared" si="8"/>
        <v>36700</v>
      </c>
      <c r="W12" s="27">
        <f t="shared" si="8"/>
        <v>32746095.009999998</v>
      </c>
      <c r="X12" s="27">
        <f t="shared" si="8"/>
        <v>23605751.009999998</v>
      </c>
      <c r="Y12" s="27">
        <f t="shared" si="8"/>
        <v>6519710</v>
      </c>
      <c r="Z12" s="27">
        <f t="shared" si="8"/>
        <v>2620634</v>
      </c>
      <c r="AA12" s="31">
        <f>W12/G12*100</f>
        <v>97.345738502446608</v>
      </c>
      <c r="AB12" s="29">
        <f>X12/H12*100</f>
        <v>96.363357330536203</v>
      </c>
      <c r="AC12" s="29">
        <f>Y12/I12*100</f>
        <v>99.969149252298706</v>
      </c>
      <c r="AD12" s="29">
        <f>Z12/J12*100</f>
        <v>100</v>
      </c>
      <c r="AE12" s="24">
        <f>W12/C12*100</f>
        <v>53.727877098879596</v>
      </c>
      <c r="AF12" s="24">
        <f>X12/D12*100</f>
        <v>48.853163734121416</v>
      </c>
      <c r="AG12" s="24">
        <f>Y12/E12*100</f>
        <v>67.940538963339662</v>
      </c>
      <c r="AH12" s="24">
        <f>Z12/F12*100</f>
        <v>86.43100895663764</v>
      </c>
      <c r="AI12" s="56"/>
    </row>
    <row r="13" spans="1:35" s="1" customFormat="1" ht="62.25" customHeight="1" x14ac:dyDescent="0.3">
      <c r="A13" s="57" t="s">
        <v>52</v>
      </c>
      <c r="B13" s="18" t="s">
        <v>53</v>
      </c>
      <c r="C13" s="19">
        <f>SUM(D13:F13)</f>
        <v>13491820</v>
      </c>
      <c r="D13" s="19">
        <v>1187000</v>
      </c>
      <c r="E13" s="19">
        <v>9498800</v>
      </c>
      <c r="F13" s="19">
        <v>2806020</v>
      </c>
      <c r="G13" s="19">
        <f t="shared" ref="G13:G19" si="9">H13++I13+J13</f>
        <v>9662356</v>
      </c>
      <c r="H13" s="19">
        <v>520000</v>
      </c>
      <c r="I13" s="19">
        <v>6521722</v>
      </c>
      <c r="J13" s="19">
        <v>2620634</v>
      </c>
      <c r="K13" s="19">
        <f t="shared" ref="K13:K19" si="10">L13++M13+N13</f>
        <v>2039500</v>
      </c>
      <c r="L13" s="19">
        <v>249300</v>
      </c>
      <c r="M13" s="19">
        <v>1750000</v>
      </c>
      <c r="N13" s="19">
        <v>40200</v>
      </c>
      <c r="O13" s="19">
        <f t="shared" ref="O13:O19" si="11">P13++Q13+R13</f>
        <v>1540600</v>
      </c>
      <c r="P13" s="19">
        <v>300900</v>
      </c>
      <c r="Q13" s="19">
        <v>1200000</v>
      </c>
      <c r="R13" s="19">
        <v>39700</v>
      </c>
      <c r="S13" s="19">
        <f t="shared" ref="S13:S19" si="12">T13++U13+V13</f>
        <v>1409700</v>
      </c>
      <c r="T13" s="19">
        <v>324200</v>
      </c>
      <c r="U13" s="19">
        <v>1048800</v>
      </c>
      <c r="V13" s="19">
        <v>36700</v>
      </c>
      <c r="W13" s="19">
        <f>SUM(X13:Z13)</f>
        <v>9660339.2899999991</v>
      </c>
      <c r="X13" s="19">
        <v>519995.29</v>
      </c>
      <c r="Y13" s="19">
        <v>6519710</v>
      </c>
      <c r="Z13" s="19">
        <v>2620634</v>
      </c>
      <c r="AA13" s="55">
        <f>W13/G13*100</f>
        <v>99.979128175364266</v>
      </c>
      <c r="AB13" s="30">
        <f>X13/H13*100</f>
        <v>99.999094230769231</v>
      </c>
      <c r="AC13" s="30">
        <f>Y13/I13*100</f>
        <v>99.969149252298706</v>
      </c>
      <c r="AD13" s="30">
        <f>Z13/J13*100</f>
        <v>100</v>
      </c>
      <c r="AE13" s="20">
        <f>W13/C13*100</f>
        <v>71.601453992122629</v>
      </c>
      <c r="AF13" s="20">
        <f>X13/D13*100</f>
        <v>43.807522325189552</v>
      </c>
      <c r="AG13" s="20">
        <f>Y13/E13*100</f>
        <v>68.637196277424522</v>
      </c>
      <c r="AH13" s="20">
        <f>Z13/F13*100</f>
        <v>93.393275885417779</v>
      </c>
      <c r="AI13" s="56"/>
    </row>
    <row r="14" spans="1:35" s="1" customFormat="1" ht="102" customHeight="1" x14ac:dyDescent="0.3">
      <c r="A14" s="57" t="s">
        <v>54</v>
      </c>
      <c r="B14" s="18" t="s">
        <v>12</v>
      </c>
      <c r="C14" s="19">
        <f>SUM(D14:F14)</f>
        <v>521400</v>
      </c>
      <c r="D14" s="19">
        <v>521400</v>
      </c>
      <c r="E14" s="19">
        <v>0</v>
      </c>
      <c r="F14" s="19">
        <v>0</v>
      </c>
      <c r="G14" s="19">
        <f t="shared" si="9"/>
        <v>521400</v>
      </c>
      <c r="H14" s="19">
        <v>521400</v>
      </c>
      <c r="I14" s="19">
        <v>0</v>
      </c>
      <c r="J14" s="19">
        <v>0</v>
      </c>
      <c r="K14" s="19">
        <f t="shared" si="10"/>
        <v>521400</v>
      </c>
      <c r="L14" s="19">
        <v>521400</v>
      </c>
      <c r="M14" s="19">
        <v>0</v>
      </c>
      <c r="N14" s="19">
        <v>0</v>
      </c>
      <c r="O14" s="19">
        <f t="shared" si="11"/>
        <v>0</v>
      </c>
      <c r="P14" s="19">
        <v>0</v>
      </c>
      <c r="Q14" s="19">
        <v>0</v>
      </c>
      <c r="R14" s="19">
        <v>0</v>
      </c>
      <c r="S14" s="19">
        <f t="shared" si="12"/>
        <v>0</v>
      </c>
      <c r="T14" s="19">
        <v>0</v>
      </c>
      <c r="U14" s="19">
        <v>0</v>
      </c>
      <c r="V14" s="19">
        <v>0</v>
      </c>
      <c r="W14" s="19">
        <f t="shared" ref="W14:W19" si="13">SUM(X14:Z14)</f>
        <v>521400</v>
      </c>
      <c r="X14" s="19">
        <v>521400</v>
      </c>
      <c r="Y14" s="19">
        <v>0</v>
      </c>
      <c r="Z14" s="19">
        <v>0</v>
      </c>
      <c r="AA14" s="55">
        <f>W14/G14*100</f>
        <v>100</v>
      </c>
      <c r="AB14" s="30">
        <f>X14/H14*100</f>
        <v>100</v>
      </c>
      <c r="AC14" s="19"/>
      <c r="AD14" s="30"/>
      <c r="AE14" s="20">
        <f>W14/C14*100</f>
        <v>100</v>
      </c>
      <c r="AF14" s="20">
        <f>X14/D14*100</f>
        <v>100</v>
      </c>
      <c r="AG14" s="20"/>
      <c r="AH14" s="20"/>
      <c r="AI14" s="56"/>
    </row>
    <row r="15" spans="1:35" s="1" customFormat="1" ht="59.25" customHeight="1" x14ac:dyDescent="0.3">
      <c r="A15" s="57" t="s">
        <v>55</v>
      </c>
      <c r="B15" s="18" t="s">
        <v>12</v>
      </c>
      <c r="C15" s="19">
        <f t="shared" ref="C15:C19" si="14">SUM(D15:F15)</f>
        <v>3777700</v>
      </c>
      <c r="D15" s="19">
        <v>3777700</v>
      </c>
      <c r="E15" s="19">
        <v>0</v>
      </c>
      <c r="F15" s="19">
        <v>0</v>
      </c>
      <c r="G15" s="19">
        <f t="shared" si="9"/>
        <v>2253117</v>
      </c>
      <c r="H15" s="19">
        <v>2253117</v>
      </c>
      <c r="I15" s="19">
        <v>0</v>
      </c>
      <c r="J15" s="19">
        <v>0</v>
      </c>
      <c r="K15" s="19">
        <f t="shared" si="10"/>
        <v>1043849</v>
      </c>
      <c r="L15" s="19">
        <v>1043849</v>
      </c>
      <c r="M15" s="19">
        <v>0</v>
      </c>
      <c r="N15" s="19">
        <v>0</v>
      </c>
      <c r="O15" s="19">
        <f t="shared" si="11"/>
        <v>745349</v>
      </c>
      <c r="P15" s="19">
        <v>745349</v>
      </c>
      <c r="Q15" s="19">
        <v>0</v>
      </c>
      <c r="R15" s="19">
        <v>0</v>
      </c>
      <c r="S15" s="19">
        <f t="shared" si="12"/>
        <v>698036</v>
      </c>
      <c r="T15" s="19">
        <v>698036</v>
      </c>
      <c r="U15" s="19">
        <v>0</v>
      </c>
      <c r="V15" s="19">
        <v>0</v>
      </c>
      <c r="W15" s="19">
        <f t="shared" si="13"/>
        <v>2106832.7799999998</v>
      </c>
      <c r="X15" s="19">
        <v>2106832.7799999998</v>
      </c>
      <c r="Y15" s="19">
        <v>0</v>
      </c>
      <c r="Z15" s="19">
        <v>0</v>
      </c>
      <c r="AA15" s="55">
        <f>W15/G15*100</f>
        <v>93.50747342459357</v>
      </c>
      <c r="AB15" s="30">
        <f>X15/H15*100</f>
        <v>93.50747342459357</v>
      </c>
      <c r="AC15" s="19"/>
      <c r="AD15" s="30"/>
      <c r="AE15" s="20">
        <f>W15/C15*100</f>
        <v>55.770251211054344</v>
      </c>
      <c r="AF15" s="20">
        <f>X15/D15*100</f>
        <v>55.770251211054344</v>
      </c>
      <c r="AG15" s="20"/>
      <c r="AH15" s="20"/>
      <c r="AI15" s="56"/>
    </row>
    <row r="16" spans="1:35" s="1" customFormat="1" ht="60.75" customHeight="1" x14ac:dyDescent="0.3">
      <c r="A16" s="57" t="s">
        <v>56</v>
      </c>
      <c r="B16" s="18" t="s">
        <v>12</v>
      </c>
      <c r="C16" s="19">
        <f t="shared" si="14"/>
        <v>4578900</v>
      </c>
      <c r="D16" s="19">
        <v>4578900</v>
      </c>
      <c r="E16" s="19">
        <v>0</v>
      </c>
      <c r="F16" s="19">
        <v>0</v>
      </c>
      <c r="G16" s="19">
        <f t="shared" si="9"/>
        <v>2947600</v>
      </c>
      <c r="H16" s="19">
        <v>2947600</v>
      </c>
      <c r="I16" s="19">
        <v>0</v>
      </c>
      <c r="J16" s="19">
        <v>0</v>
      </c>
      <c r="K16" s="19">
        <f t="shared" si="10"/>
        <v>1455400</v>
      </c>
      <c r="L16" s="19">
        <v>1455400</v>
      </c>
      <c r="M16" s="19">
        <v>0</v>
      </c>
      <c r="N16" s="19">
        <v>0</v>
      </c>
      <c r="O16" s="19">
        <f t="shared" si="11"/>
        <v>571100</v>
      </c>
      <c r="P16" s="19">
        <v>571100</v>
      </c>
      <c r="Q16" s="19">
        <v>0</v>
      </c>
      <c r="R16" s="19">
        <v>0</v>
      </c>
      <c r="S16" s="19">
        <f t="shared" si="12"/>
        <v>922900</v>
      </c>
      <c r="T16" s="19">
        <v>922900</v>
      </c>
      <c r="U16" s="19">
        <v>0</v>
      </c>
      <c r="V16" s="19">
        <v>0</v>
      </c>
      <c r="W16" s="19">
        <f t="shared" si="13"/>
        <v>2648000</v>
      </c>
      <c r="X16" s="19">
        <v>2648000</v>
      </c>
      <c r="Y16" s="19">
        <v>0</v>
      </c>
      <c r="Z16" s="19">
        <v>0</v>
      </c>
      <c r="AA16" s="55">
        <f>W16/G16*100</f>
        <v>89.835798615823037</v>
      </c>
      <c r="AB16" s="30">
        <f>X16/H16*100</f>
        <v>89.835798615823037</v>
      </c>
      <c r="AC16" s="19"/>
      <c r="AD16" s="30"/>
      <c r="AE16" s="20">
        <f>W16/C16*100</f>
        <v>57.830483303850265</v>
      </c>
      <c r="AF16" s="20">
        <f>X16/D16*100</f>
        <v>57.830483303850265</v>
      </c>
      <c r="AG16" s="20"/>
      <c r="AH16" s="20"/>
      <c r="AI16" s="56"/>
    </row>
    <row r="17" spans="1:35" s="1" customFormat="1" ht="81" customHeight="1" x14ac:dyDescent="0.3">
      <c r="A17" s="57" t="s">
        <v>57</v>
      </c>
      <c r="B17" s="18" t="s">
        <v>12</v>
      </c>
      <c r="C17" s="19">
        <f t="shared" si="14"/>
        <v>10160833</v>
      </c>
      <c r="D17" s="19">
        <v>9934800</v>
      </c>
      <c r="E17" s="19">
        <v>0</v>
      </c>
      <c r="F17" s="19">
        <v>226033</v>
      </c>
      <c r="G17" s="19">
        <f t="shared" si="9"/>
        <v>5911323</v>
      </c>
      <c r="H17" s="19">
        <v>5911323</v>
      </c>
      <c r="I17" s="19">
        <v>0</v>
      </c>
      <c r="J17" s="19">
        <v>0</v>
      </c>
      <c r="K17" s="19">
        <f t="shared" si="10"/>
        <v>2360300</v>
      </c>
      <c r="L17" s="19">
        <v>2360300</v>
      </c>
      <c r="M17" s="19">
        <v>0</v>
      </c>
      <c r="N17" s="19">
        <v>0</v>
      </c>
      <c r="O17" s="19">
        <f t="shared" si="11"/>
        <v>2195800</v>
      </c>
      <c r="P17" s="19">
        <v>2195800</v>
      </c>
      <c r="Q17" s="19">
        <v>0</v>
      </c>
      <c r="R17" s="19">
        <v>0</v>
      </c>
      <c r="S17" s="19">
        <f t="shared" si="12"/>
        <v>1669500</v>
      </c>
      <c r="T17" s="19">
        <v>1669500</v>
      </c>
      <c r="U17" s="19">
        <v>0</v>
      </c>
      <c r="V17" s="19">
        <v>0</v>
      </c>
      <c r="W17" s="19">
        <f t="shared" si="13"/>
        <v>5486358.4900000002</v>
      </c>
      <c r="X17" s="19">
        <v>5486358.4900000002</v>
      </c>
      <c r="Y17" s="19">
        <v>0</v>
      </c>
      <c r="Z17" s="19">
        <v>0</v>
      </c>
      <c r="AA17" s="55">
        <f>W17/G17*100</f>
        <v>92.811008466294268</v>
      </c>
      <c r="AB17" s="30">
        <f>X17/H17*100</f>
        <v>92.811008466294268</v>
      </c>
      <c r="AC17" s="19"/>
      <c r="AD17" s="30"/>
      <c r="AE17" s="20">
        <f>W17/C17*100</f>
        <v>53.995164471259393</v>
      </c>
      <c r="AF17" s="20">
        <f>X17/D17*100</f>
        <v>55.223643052703629</v>
      </c>
      <c r="AG17" s="20"/>
      <c r="AH17" s="20"/>
      <c r="AI17" s="56"/>
    </row>
    <row r="18" spans="1:35" s="1" customFormat="1" ht="80.25" customHeight="1" x14ac:dyDescent="0.3">
      <c r="A18" s="57" t="s">
        <v>71</v>
      </c>
      <c r="B18" s="18" t="s">
        <v>12</v>
      </c>
      <c r="C18" s="19">
        <f t="shared" si="14"/>
        <v>97400</v>
      </c>
      <c r="D18" s="19">
        <v>0</v>
      </c>
      <c r="E18" s="19">
        <f>I18+M18+Q18+U18</f>
        <v>97400</v>
      </c>
      <c r="F18" s="19">
        <v>0</v>
      </c>
      <c r="G18" s="19">
        <f t="shared" si="9"/>
        <v>0</v>
      </c>
      <c r="H18" s="19">
        <v>0</v>
      </c>
      <c r="I18" s="19">
        <v>0</v>
      </c>
      <c r="J18" s="19">
        <v>0</v>
      </c>
      <c r="K18" s="19">
        <f t="shared" si="10"/>
        <v>0</v>
      </c>
      <c r="L18" s="19">
        <v>0</v>
      </c>
      <c r="M18" s="19">
        <v>0</v>
      </c>
      <c r="N18" s="19">
        <v>0</v>
      </c>
      <c r="O18" s="19">
        <f t="shared" si="11"/>
        <v>0</v>
      </c>
      <c r="P18" s="19">
        <v>0</v>
      </c>
      <c r="Q18" s="19">
        <v>0</v>
      </c>
      <c r="R18" s="19">
        <v>0</v>
      </c>
      <c r="S18" s="19">
        <f t="shared" si="12"/>
        <v>97400</v>
      </c>
      <c r="T18" s="19">
        <v>0</v>
      </c>
      <c r="U18" s="19">
        <v>97400</v>
      </c>
      <c r="V18" s="19">
        <v>0</v>
      </c>
      <c r="W18" s="19">
        <f t="shared" si="13"/>
        <v>0</v>
      </c>
      <c r="X18" s="19">
        <v>0</v>
      </c>
      <c r="Y18" s="19">
        <v>0</v>
      </c>
      <c r="Z18" s="19">
        <v>0</v>
      </c>
      <c r="AA18" s="55"/>
      <c r="AB18" s="30"/>
      <c r="AC18" s="19"/>
      <c r="AD18" s="30"/>
      <c r="AE18" s="20">
        <f>W18/C18*100</f>
        <v>0</v>
      </c>
      <c r="AF18" s="20"/>
      <c r="AG18" s="20">
        <f>Y18/E18*100</f>
        <v>0</v>
      </c>
      <c r="AH18" s="20"/>
      <c r="AI18" s="56"/>
    </row>
    <row r="19" spans="1:35" s="1" customFormat="1" ht="63" customHeight="1" x14ac:dyDescent="0.3">
      <c r="A19" s="57" t="s">
        <v>58</v>
      </c>
      <c r="B19" s="18" t="s">
        <v>12</v>
      </c>
      <c r="C19" s="19">
        <f t="shared" si="14"/>
        <v>28320000</v>
      </c>
      <c r="D19" s="19">
        <v>28320000</v>
      </c>
      <c r="E19" s="19">
        <v>0</v>
      </c>
      <c r="F19" s="19">
        <v>0</v>
      </c>
      <c r="G19" s="19">
        <f t="shared" si="9"/>
        <v>12343165</v>
      </c>
      <c r="H19" s="19">
        <v>12343165</v>
      </c>
      <c r="I19" s="19">
        <v>0</v>
      </c>
      <c r="J19" s="19">
        <v>0</v>
      </c>
      <c r="K19" s="19">
        <f t="shared" si="10"/>
        <v>5963000</v>
      </c>
      <c r="L19" s="19">
        <v>5963000</v>
      </c>
      <c r="M19" s="19">
        <v>0</v>
      </c>
      <c r="N19" s="19">
        <v>0</v>
      </c>
      <c r="O19" s="19">
        <f t="shared" si="11"/>
        <v>8773000</v>
      </c>
      <c r="P19" s="19">
        <v>8773000</v>
      </c>
      <c r="Q19" s="19">
        <v>0</v>
      </c>
      <c r="R19" s="19">
        <v>0</v>
      </c>
      <c r="S19" s="19">
        <f t="shared" si="12"/>
        <v>7641000</v>
      </c>
      <c r="T19" s="19">
        <v>7641000</v>
      </c>
      <c r="U19" s="19">
        <v>0</v>
      </c>
      <c r="V19" s="19">
        <v>0</v>
      </c>
      <c r="W19" s="19">
        <f t="shared" si="13"/>
        <v>12323164.449999999</v>
      </c>
      <c r="X19" s="19">
        <v>12323164.449999999</v>
      </c>
      <c r="Y19" s="19">
        <v>0</v>
      </c>
      <c r="Z19" s="19">
        <v>0</v>
      </c>
      <c r="AA19" s="55">
        <f>W19/G19*100</f>
        <v>99.837962548503555</v>
      </c>
      <c r="AB19" s="30">
        <f>X19/H19*100</f>
        <v>99.837962548503555</v>
      </c>
      <c r="AC19" s="19"/>
      <c r="AD19" s="30"/>
      <c r="AE19" s="20">
        <f>W19/C19*100</f>
        <v>43.513998764124288</v>
      </c>
      <c r="AF19" s="20">
        <f>X19/D19*100</f>
        <v>43.513998764124288</v>
      </c>
      <c r="AG19" s="20"/>
      <c r="AH19" s="20"/>
      <c r="AI19" s="56"/>
    </row>
    <row r="20" spans="1:35" s="26" customFormat="1" ht="42" customHeight="1" x14ac:dyDescent="0.3">
      <c r="A20" s="61" t="s">
        <v>23</v>
      </c>
      <c r="B20" s="28"/>
      <c r="C20" s="27">
        <f>SUM(C21:C21)</f>
        <v>9232855</v>
      </c>
      <c r="D20" s="27">
        <f t="shared" ref="D20:Z20" si="15">SUM(D21:D21)</f>
        <v>6735000</v>
      </c>
      <c r="E20" s="27">
        <f t="shared" si="15"/>
        <v>0</v>
      </c>
      <c r="F20" s="27">
        <f t="shared" si="15"/>
        <v>2497855</v>
      </c>
      <c r="G20" s="27">
        <f t="shared" si="15"/>
        <v>167555</v>
      </c>
      <c r="H20" s="27">
        <f t="shared" si="15"/>
        <v>0</v>
      </c>
      <c r="I20" s="27">
        <f t="shared" si="15"/>
        <v>0</v>
      </c>
      <c r="J20" s="27">
        <f t="shared" si="15"/>
        <v>167555</v>
      </c>
      <c r="K20" s="27">
        <f t="shared" si="15"/>
        <v>510815</v>
      </c>
      <c r="L20" s="27">
        <f t="shared" si="15"/>
        <v>0</v>
      </c>
      <c r="M20" s="27">
        <f t="shared" si="15"/>
        <v>0</v>
      </c>
      <c r="N20" s="27">
        <f t="shared" si="15"/>
        <v>510815</v>
      </c>
      <c r="O20" s="27">
        <f t="shared" si="15"/>
        <v>1887040</v>
      </c>
      <c r="P20" s="27">
        <f t="shared" si="15"/>
        <v>0</v>
      </c>
      <c r="Q20" s="27">
        <f t="shared" si="15"/>
        <v>0</v>
      </c>
      <c r="R20" s="27">
        <f t="shared" si="15"/>
        <v>1887040</v>
      </c>
      <c r="S20" s="27">
        <f t="shared" si="15"/>
        <v>100000</v>
      </c>
      <c r="T20" s="27">
        <f t="shared" si="15"/>
        <v>0</v>
      </c>
      <c r="U20" s="27">
        <f t="shared" si="15"/>
        <v>0</v>
      </c>
      <c r="V20" s="27">
        <f t="shared" si="15"/>
        <v>100000</v>
      </c>
      <c r="W20" s="27">
        <f t="shared" si="15"/>
        <v>150600</v>
      </c>
      <c r="X20" s="27">
        <f t="shared" si="15"/>
        <v>0</v>
      </c>
      <c r="Y20" s="27">
        <f t="shared" si="15"/>
        <v>0</v>
      </c>
      <c r="Z20" s="27">
        <f t="shared" si="15"/>
        <v>150600</v>
      </c>
      <c r="AA20" s="31">
        <f>W20/G20*100</f>
        <v>89.880934618483494</v>
      </c>
      <c r="AB20" s="29"/>
      <c r="AC20" s="27"/>
      <c r="AD20" s="29">
        <f>Z20/J20*100</f>
        <v>89.880934618483494</v>
      </c>
      <c r="AE20" s="24">
        <f>W20/C20*100</f>
        <v>1.6311314322601189</v>
      </c>
      <c r="AF20" s="24">
        <f>X20/D20*100</f>
        <v>0</v>
      </c>
      <c r="AG20" s="24"/>
      <c r="AH20" s="24">
        <f>Z20/F20*100</f>
        <v>6.029173030460135</v>
      </c>
      <c r="AI20" s="25"/>
    </row>
    <row r="21" spans="1:35" s="1" customFormat="1" ht="62.25" customHeight="1" x14ac:dyDescent="0.3">
      <c r="A21" s="57" t="s">
        <v>59</v>
      </c>
      <c r="B21" s="18" t="s">
        <v>12</v>
      </c>
      <c r="C21" s="19">
        <f>SUM(D21:F21)</f>
        <v>9232855</v>
      </c>
      <c r="D21" s="19">
        <v>6735000</v>
      </c>
      <c r="E21" s="19">
        <v>0</v>
      </c>
      <c r="F21" s="19">
        <v>2497855</v>
      </c>
      <c r="G21" s="19">
        <f>H21++I21+J21</f>
        <v>167555</v>
      </c>
      <c r="H21" s="19">
        <v>0</v>
      </c>
      <c r="I21" s="19">
        <v>0</v>
      </c>
      <c r="J21" s="19">
        <v>167555</v>
      </c>
      <c r="K21" s="19">
        <f>L21++M21+N21</f>
        <v>510815</v>
      </c>
      <c r="L21" s="19">
        <v>0</v>
      </c>
      <c r="M21" s="19">
        <v>0</v>
      </c>
      <c r="N21" s="19">
        <v>510815</v>
      </c>
      <c r="O21" s="19">
        <f>P21++Q21+R21</f>
        <v>1887040</v>
      </c>
      <c r="P21" s="19">
        <v>0</v>
      </c>
      <c r="Q21" s="19">
        <v>0</v>
      </c>
      <c r="R21" s="19">
        <v>1887040</v>
      </c>
      <c r="S21" s="19">
        <f>T21++U21+V21</f>
        <v>100000</v>
      </c>
      <c r="T21" s="19">
        <v>0</v>
      </c>
      <c r="U21" s="19">
        <v>0</v>
      </c>
      <c r="V21" s="19">
        <v>100000</v>
      </c>
      <c r="W21" s="19">
        <f>X21+Z21</f>
        <v>150600</v>
      </c>
      <c r="X21" s="19">
        <v>0</v>
      </c>
      <c r="Y21" s="19">
        <v>0</v>
      </c>
      <c r="Z21" s="19">
        <v>150600</v>
      </c>
      <c r="AA21" s="55">
        <f>W21/G21*100</f>
        <v>89.880934618483494</v>
      </c>
      <c r="AB21" s="30"/>
      <c r="AC21" s="19"/>
      <c r="AD21" s="30">
        <f>Z21/J21*100</f>
        <v>89.880934618483494</v>
      </c>
      <c r="AE21" s="20">
        <f>W21/C21*100</f>
        <v>1.6311314322601189</v>
      </c>
      <c r="AF21" s="20">
        <f>X21/D21*100</f>
        <v>0</v>
      </c>
      <c r="AG21" s="20"/>
      <c r="AH21" s="20">
        <f>Z21/F21*100</f>
        <v>6.029173030460135</v>
      </c>
      <c r="AI21" s="56"/>
    </row>
    <row r="22" spans="1:35" s="1" customFormat="1" ht="96.75" customHeight="1" x14ac:dyDescent="0.3">
      <c r="A22" s="61" t="s">
        <v>60</v>
      </c>
      <c r="B22" s="28"/>
      <c r="C22" s="32">
        <f>SUM(C23:C24)</f>
        <v>44556549</v>
      </c>
      <c r="D22" s="32">
        <f t="shared" ref="D22:Z22" si="16">SUM(D23:D24)</f>
        <v>365549</v>
      </c>
      <c r="E22" s="32">
        <f t="shared" si="16"/>
        <v>0</v>
      </c>
      <c r="F22" s="32">
        <f t="shared" si="16"/>
        <v>44191000</v>
      </c>
      <c r="G22" s="32">
        <f t="shared" si="16"/>
        <v>20515970</v>
      </c>
      <c r="H22" s="32">
        <f t="shared" si="16"/>
        <v>6490</v>
      </c>
      <c r="I22" s="32">
        <f t="shared" si="16"/>
        <v>0</v>
      </c>
      <c r="J22" s="32">
        <f t="shared" si="16"/>
        <v>20509480</v>
      </c>
      <c r="K22" s="32">
        <f t="shared" si="16"/>
        <v>12674210</v>
      </c>
      <c r="L22" s="32">
        <f t="shared" si="16"/>
        <v>0</v>
      </c>
      <c r="M22" s="32">
        <f t="shared" si="16"/>
        <v>0</v>
      </c>
      <c r="N22" s="32">
        <f t="shared" si="16"/>
        <v>12674210</v>
      </c>
      <c r="O22" s="32">
        <f t="shared" si="16"/>
        <v>12978160</v>
      </c>
      <c r="P22" s="32">
        <f t="shared" si="16"/>
        <v>0</v>
      </c>
      <c r="Q22" s="32">
        <f t="shared" si="16"/>
        <v>0</v>
      </c>
      <c r="R22" s="32">
        <f t="shared" si="16"/>
        <v>12978160</v>
      </c>
      <c r="S22" s="32">
        <f t="shared" si="16"/>
        <v>10866360</v>
      </c>
      <c r="T22" s="32">
        <f t="shared" si="16"/>
        <v>0</v>
      </c>
      <c r="U22" s="32">
        <f t="shared" si="16"/>
        <v>0</v>
      </c>
      <c r="V22" s="32">
        <f t="shared" si="16"/>
        <v>10866360</v>
      </c>
      <c r="W22" s="32">
        <f t="shared" si="16"/>
        <v>18413969.77</v>
      </c>
      <c r="X22" s="32">
        <f t="shared" si="16"/>
        <v>6490</v>
      </c>
      <c r="Y22" s="32">
        <f t="shared" si="16"/>
        <v>0</v>
      </c>
      <c r="Z22" s="32">
        <f t="shared" si="16"/>
        <v>18407479.77</v>
      </c>
      <c r="AA22" s="31">
        <f>W22/G22*100</f>
        <v>89.754321974539835</v>
      </c>
      <c r="AB22" s="29">
        <f>X22/H22*100</f>
        <v>100</v>
      </c>
      <c r="AC22" s="32"/>
      <c r="AD22" s="29">
        <f>Z22/J22*100</f>
        <v>89.751079842102286</v>
      </c>
      <c r="AE22" s="24">
        <f>W22/C22*100</f>
        <v>41.32719024087794</v>
      </c>
      <c r="AF22" s="24">
        <f>X22/D22*100</f>
        <v>1.775411777901184</v>
      </c>
      <c r="AG22" s="24"/>
      <c r="AH22" s="24">
        <f>Z22/F22*100</f>
        <v>41.654363490303453</v>
      </c>
      <c r="AI22" s="56"/>
    </row>
    <row r="23" spans="1:35" s="1" customFormat="1" ht="45" customHeight="1" x14ac:dyDescent="0.3">
      <c r="A23" s="65" t="s">
        <v>61</v>
      </c>
      <c r="B23" s="18" t="s">
        <v>12</v>
      </c>
      <c r="C23" s="19">
        <f>SUM(D23:F23)</f>
        <v>22840304</v>
      </c>
      <c r="D23" s="19">
        <v>51904</v>
      </c>
      <c r="E23" s="19">
        <v>0</v>
      </c>
      <c r="F23" s="19">
        <v>22788400</v>
      </c>
      <c r="G23" s="19">
        <f t="shared" ref="G23:G24" si="17">H23++I23+J23</f>
        <v>10245190</v>
      </c>
      <c r="H23" s="19">
        <v>6490</v>
      </c>
      <c r="I23" s="19">
        <v>0</v>
      </c>
      <c r="J23" s="19">
        <v>10238700</v>
      </c>
      <c r="K23" s="19">
        <f t="shared" ref="K23:K24" si="18">L23++M23+N23</f>
        <v>6793300</v>
      </c>
      <c r="L23" s="19">
        <v>0</v>
      </c>
      <c r="M23" s="19">
        <v>0</v>
      </c>
      <c r="N23" s="19">
        <v>6793300</v>
      </c>
      <c r="O23" s="19">
        <f t="shared" ref="O23:O24" si="19">P23++Q23+R23</f>
        <v>7164350</v>
      </c>
      <c r="P23" s="19">
        <v>0</v>
      </c>
      <c r="Q23" s="19">
        <v>0</v>
      </c>
      <c r="R23" s="19">
        <v>7164350</v>
      </c>
      <c r="S23" s="19">
        <f t="shared" ref="S23:S24" si="20">T23++U23+V23</f>
        <v>5548350</v>
      </c>
      <c r="T23" s="19">
        <v>0</v>
      </c>
      <c r="U23" s="19">
        <v>0</v>
      </c>
      <c r="V23" s="19">
        <v>5548350</v>
      </c>
      <c r="W23" s="19">
        <f>SUM(X23:Z23)</f>
        <v>9961834.1500000004</v>
      </c>
      <c r="X23" s="19">
        <v>6490</v>
      </c>
      <c r="Y23" s="19">
        <v>0</v>
      </c>
      <c r="Z23" s="19">
        <v>9955344.1500000004</v>
      </c>
      <c r="AA23" s="55">
        <f>W23/G23*100</f>
        <v>97.234254806401836</v>
      </c>
      <c r="AB23" s="30">
        <f>X23/H23*100</f>
        <v>100</v>
      </c>
      <c r="AC23" s="19"/>
      <c r="AD23" s="30">
        <f>Z23/J23*100</f>
        <v>97.232501684784197</v>
      </c>
      <c r="AE23" s="20">
        <f>W23/C23*100</f>
        <v>43.615155691447896</v>
      </c>
      <c r="AF23" s="20">
        <f>X23/D23*100</f>
        <v>12.5038532675709</v>
      </c>
      <c r="AG23" s="20"/>
      <c r="AH23" s="20">
        <f>Z23/F23*100</f>
        <v>43.686016350423898</v>
      </c>
      <c r="AI23" s="56"/>
    </row>
    <row r="24" spans="1:35" s="1" customFormat="1" ht="51.75" customHeight="1" x14ac:dyDescent="0.3">
      <c r="A24" s="66"/>
      <c r="B24" s="18" t="s">
        <v>69</v>
      </c>
      <c r="C24" s="19">
        <f>SUM(D24:F24)</f>
        <v>21716245</v>
      </c>
      <c r="D24" s="19">
        <v>313645</v>
      </c>
      <c r="E24" s="19">
        <v>0</v>
      </c>
      <c r="F24" s="19">
        <v>21402600</v>
      </c>
      <c r="G24" s="19">
        <f t="shared" si="17"/>
        <v>10270780</v>
      </c>
      <c r="H24" s="19">
        <v>0</v>
      </c>
      <c r="I24" s="19">
        <v>0</v>
      </c>
      <c r="J24" s="19">
        <v>10270780</v>
      </c>
      <c r="K24" s="19">
        <f t="shared" si="18"/>
        <v>5880910</v>
      </c>
      <c r="L24" s="19">
        <v>0</v>
      </c>
      <c r="M24" s="19">
        <v>0</v>
      </c>
      <c r="N24" s="19">
        <v>5880910</v>
      </c>
      <c r="O24" s="19">
        <f t="shared" si="19"/>
        <v>5813810</v>
      </c>
      <c r="P24" s="19">
        <v>0</v>
      </c>
      <c r="Q24" s="19">
        <v>0</v>
      </c>
      <c r="R24" s="19">
        <v>5813810</v>
      </c>
      <c r="S24" s="19">
        <f t="shared" si="20"/>
        <v>5318010</v>
      </c>
      <c r="T24" s="19">
        <v>0</v>
      </c>
      <c r="U24" s="19">
        <v>0</v>
      </c>
      <c r="V24" s="19">
        <v>5318010</v>
      </c>
      <c r="W24" s="19">
        <f>SUM(X24:Z24)</f>
        <v>8452135.6199999992</v>
      </c>
      <c r="X24" s="19">
        <v>0</v>
      </c>
      <c r="Y24" s="19">
        <v>0</v>
      </c>
      <c r="Z24" s="19">
        <v>8452135.6199999992</v>
      </c>
      <c r="AA24" s="55">
        <f>W24/G24*100</f>
        <v>82.293025651411085</v>
      </c>
      <c r="AB24" s="30"/>
      <c r="AC24" s="19"/>
      <c r="AD24" s="30">
        <f>Z24/J24*100</f>
        <v>82.293025651411085</v>
      </c>
      <c r="AE24" s="20">
        <f>W24/C24*100</f>
        <v>38.920796942565346</v>
      </c>
      <c r="AF24" s="20">
        <f>X24/D24*100</f>
        <v>0</v>
      </c>
      <c r="AG24" s="20"/>
      <c r="AH24" s="20">
        <f>Z24/F24*100</f>
        <v>39.491162849373431</v>
      </c>
      <c r="AI24" s="56"/>
    </row>
  </sheetData>
  <mergeCells count="13">
    <mergeCell ref="A1:AI1"/>
    <mergeCell ref="AI2:AI3"/>
    <mergeCell ref="AE2:AH2"/>
    <mergeCell ref="C2:F2"/>
    <mergeCell ref="W2:Z2"/>
    <mergeCell ref="G2:J2"/>
    <mergeCell ref="K2:N2"/>
    <mergeCell ref="O2:R2"/>
    <mergeCell ref="S2:V2"/>
    <mergeCell ref="B2:B3"/>
    <mergeCell ref="A23:A24"/>
    <mergeCell ref="A5:B5"/>
    <mergeCell ref="AA2:AD2"/>
  </mergeCells>
  <pageMargins left="0.19685039370078741" right="0.19685039370078741" top="0.39370078740157483" bottom="0.19685039370078741" header="0.31496062992125984" footer="0.31496062992125984"/>
  <pageSetup paperSize="8" scale="47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9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32.25" customHeight="1" x14ac:dyDescent="0.25">
      <c r="A2" s="81" t="s">
        <v>0</v>
      </c>
      <c r="B2" s="5" t="s">
        <v>1</v>
      </c>
      <c r="C2" s="82" t="s">
        <v>17</v>
      </c>
      <c r="D2" s="83" t="s">
        <v>40</v>
      </c>
      <c r="E2" s="83"/>
      <c r="F2" s="83"/>
      <c r="G2" s="84" t="s">
        <v>48</v>
      </c>
      <c r="H2" s="84"/>
      <c r="I2" s="84"/>
      <c r="J2" s="85" t="s">
        <v>46</v>
      </c>
      <c r="K2" s="86"/>
      <c r="L2" s="87"/>
      <c r="M2" s="88" t="s">
        <v>41</v>
      </c>
      <c r="N2" s="88" t="s">
        <v>42</v>
      </c>
    </row>
    <row r="3" spans="1:14" ht="25.5" x14ac:dyDescent="0.25">
      <c r="A3" s="81"/>
      <c r="B3" s="6" t="s">
        <v>2</v>
      </c>
      <c r="C3" s="82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9"/>
      <c r="N3" s="89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8" t="s">
        <v>44</v>
      </c>
      <c r="C5" s="7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7" t="s">
        <v>0</v>
      </c>
      <c r="B1" s="36" t="s">
        <v>1</v>
      </c>
      <c r="C1" s="98" t="s">
        <v>17</v>
      </c>
      <c r="D1" s="99" t="s">
        <v>74</v>
      </c>
      <c r="E1" s="99"/>
      <c r="F1" s="99"/>
      <c r="G1" s="99"/>
      <c r="H1" s="99" t="s">
        <v>75</v>
      </c>
      <c r="I1" s="99"/>
      <c r="J1" s="99"/>
      <c r="K1" s="99"/>
      <c r="L1" s="100" t="s">
        <v>85</v>
      </c>
      <c r="M1" s="101"/>
      <c r="N1" s="101"/>
      <c r="O1" s="102"/>
      <c r="P1" s="94" t="s">
        <v>76</v>
      </c>
      <c r="Q1" s="94"/>
      <c r="R1" s="94"/>
      <c r="S1" s="94"/>
      <c r="T1" s="94" t="s">
        <v>77</v>
      </c>
      <c r="U1" s="95"/>
      <c r="V1" s="95"/>
      <c r="W1" s="95"/>
    </row>
    <row r="2" spans="1:23" ht="22.5" x14ac:dyDescent="0.25">
      <c r="A2" s="97"/>
      <c r="B2" s="36" t="s">
        <v>2</v>
      </c>
      <c r="C2" s="98"/>
      <c r="D2" s="37" t="s">
        <v>24</v>
      </c>
      <c r="E2" s="37" t="s">
        <v>25</v>
      </c>
      <c r="F2" s="37" t="s">
        <v>49</v>
      </c>
      <c r="G2" s="37" t="s">
        <v>26</v>
      </c>
      <c r="H2" s="37" t="s">
        <v>24</v>
      </c>
      <c r="I2" s="37" t="s">
        <v>25</v>
      </c>
      <c r="J2" s="37" t="s">
        <v>49</v>
      </c>
      <c r="K2" s="37" t="s">
        <v>26</v>
      </c>
      <c r="L2" s="37" t="s">
        <v>24</v>
      </c>
      <c r="M2" s="37" t="s">
        <v>25</v>
      </c>
      <c r="N2" s="37" t="s">
        <v>49</v>
      </c>
      <c r="O2" s="37" t="s">
        <v>26</v>
      </c>
      <c r="P2" s="37" t="s">
        <v>24</v>
      </c>
      <c r="Q2" s="37" t="s">
        <v>25</v>
      </c>
      <c r="R2" s="37" t="s">
        <v>49</v>
      </c>
      <c r="S2" s="37" t="s">
        <v>26</v>
      </c>
      <c r="T2" s="37" t="s">
        <v>24</v>
      </c>
      <c r="U2" s="38" t="s">
        <v>25</v>
      </c>
      <c r="V2" s="37" t="s">
        <v>49</v>
      </c>
      <c r="W2" s="37" t="s">
        <v>26</v>
      </c>
    </row>
    <row r="3" spans="1:23" x14ac:dyDescent="0.25">
      <c r="A3" s="34" t="s">
        <v>3</v>
      </c>
      <c r="B3" s="34" t="s">
        <v>13</v>
      </c>
      <c r="C3" s="34" t="s">
        <v>28</v>
      </c>
      <c r="D3" s="34" t="s">
        <v>30</v>
      </c>
      <c r="E3" s="34" t="s">
        <v>15</v>
      </c>
      <c r="F3" s="34" t="s">
        <v>31</v>
      </c>
      <c r="G3" s="34" t="s">
        <v>31</v>
      </c>
      <c r="H3" s="34" t="s">
        <v>39</v>
      </c>
      <c r="I3" s="34" t="s">
        <v>32</v>
      </c>
      <c r="J3" s="34" t="s">
        <v>33</v>
      </c>
      <c r="K3" s="34" t="s">
        <v>34</v>
      </c>
      <c r="L3" s="34" t="s">
        <v>35</v>
      </c>
      <c r="M3" s="34" t="s">
        <v>36</v>
      </c>
      <c r="N3" s="34" t="s">
        <v>37</v>
      </c>
      <c r="O3" s="34" t="s">
        <v>38</v>
      </c>
      <c r="P3" s="34" t="s">
        <v>16</v>
      </c>
      <c r="Q3" s="34" t="s">
        <v>32</v>
      </c>
      <c r="R3" s="34" t="s">
        <v>73</v>
      </c>
      <c r="S3" s="34" t="s">
        <v>33</v>
      </c>
      <c r="T3" s="34" t="s">
        <v>34</v>
      </c>
      <c r="U3" s="34" t="s">
        <v>78</v>
      </c>
      <c r="V3" s="34" t="s">
        <v>64</v>
      </c>
      <c r="W3" s="34" t="s">
        <v>72</v>
      </c>
    </row>
    <row r="4" spans="1:23" x14ac:dyDescent="0.25">
      <c r="A4" s="96" t="s">
        <v>27</v>
      </c>
      <c r="B4" s="96"/>
      <c r="C4" s="96"/>
      <c r="D4" s="39">
        <f>D5+D7+D10+D12+D14</f>
        <v>184652.19499999998</v>
      </c>
      <c r="E4" s="39">
        <f t="shared" ref="E4:S4" si="0">E5+E7+E10+E12+E14</f>
        <v>157039.4</v>
      </c>
      <c r="F4" s="39">
        <f t="shared" si="0"/>
        <v>0</v>
      </c>
      <c r="G4" s="39">
        <f t="shared" si="0"/>
        <v>27612.795000000002</v>
      </c>
      <c r="H4" s="39">
        <f t="shared" si="0"/>
        <v>165482.53099999999</v>
      </c>
      <c r="I4" s="39">
        <f t="shared" si="0"/>
        <v>28216.291000000005</v>
      </c>
      <c r="J4" s="39">
        <f t="shared" si="0"/>
        <v>0</v>
      </c>
      <c r="K4" s="39">
        <f t="shared" si="0"/>
        <v>19077.455999999998</v>
      </c>
      <c r="L4" s="39">
        <f t="shared" si="0"/>
        <v>7375.1418100000001</v>
      </c>
      <c r="M4" s="39">
        <f t="shared" si="0"/>
        <v>0</v>
      </c>
      <c r="N4" s="39">
        <f t="shared" si="0"/>
        <v>0</v>
      </c>
      <c r="O4" s="39">
        <f t="shared" si="0"/>
        <v>7375.1418100000001</v>
      </c>
      <c r="P4" s="39">
        <f t="shared" si="0"/>
        <v>82223.705759999983</v>
      </c>
      <c r="Q4" s="39">
        <f t="shared" si="0"/>
        <v>66038.538280000008</v>
      </c>
      <c r="R4" s="39">
        <f t="shared" si="0"/>
        <v>0</v>
      </c>
      <c r="S4" s="39">
        <f t="shared" si="0"/>
        <v>16185.16748</v>
      </c>
      <c r="T4" s="39">
        <f>P4/D4*100</f>
        <v>44.528962008818787</v>
      </c>
      <c r="U4" s="39">
        <f t="shared" ref="U4:W16" si="1">Q4/E4*100</f>
        <v>42.052210005896619</v>
      </c>
      <c r="V4" s="39"/>
      <c r="W4" s="39">
        <f t="shared" si="1"/>
        <v>58.614738131362657</v>
      </c>
    </row>
    <row r="5" spans="1:23" s="49" customFormat="1" ht="34.5" customHeight="1" x14ac:dyDescent="0.25">
      <c r="A5" s="40">
        <v>1</v>
      </c>
      <c r="B5" s="78" t="s">
        <v>8</v>
      </c>
      <c r="C5" s="78"/>
      <c r="D5" s="39">
        <f>D6</f>
        <v>26153.7</v>
      </c>
      <c r="E5" s="39">
        <f t="shared" ref="E5:S5" si="2">E6</f>
        <v>24846</v>
      </c>
      <c r="F5" s="39">
        <f t="shared" si="2"/>
        <v>0</v>
      </c>
      <c r="G5" s="39">
        <f t="shared" si="2"/>
        <v>1307.7</v>
      </c>
      <c r="H5" s="39">
        <f t="shared" si="2"/>
        <v>0</v>
      </c>
      <c r="I5" s="39">
        <f t="shared" si="2"/>
        <v>0</v>
      </c>
      <c r="J5" s="39">
        <f t="shared" si="2"/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0</v>
      </c>
      <c r="S5" s="39">
        <f t="shared" si="2"/>
        <v>0</v>
      </c>
      <c r="T5" s="39">
        <f t="shared" ref="T5:U18" si="3">P5/D5*100</f>
        <v>0</v>
      </c>
      <c r="U5" s="39">
        <f t="shared" si="1"/>
        <v>0</v>
      </c>
      <c r="V5" s="39"/>
      <c r="W5" s="39">
        <f t="shared" si="1"/>
        <v>0</v>
      </c>
    </row>
    <row r="6" spans="1:23" s="49" customFormat="1" x14ac:dyDescent="0.25">
      <c r="A6" s="41" t="s">
        <v>5</v>
      </c>
      <c r="B6" s="42" t="s">
        <v>62</v>
      </c>
      <c r="C6" s="5" t="s">
        <v>70</v>
      </c>
      <c r="D6" s="43">
        <f t="shared" ref="D6" si="4">E6+G6</f>
        <v>26153.7</v>
      </c>
      <c r="E6" s="43">
        <v>24846</v>
      </c>
      <c r="F6" s="43">
        <v>0</v>
      </c>
      <c r="G6" s="43">
        <v>1307.7</v>
      </c>
      <c r="H6" s="43">
        <f>I6+J6+K6</f>
        <v>0</v>
      </c>
      <c r="I6" s="43">
        <v>0</v>
      </c>
      <c r="J6" s="43">
        <v>0</v>
      </c>
      <c r="K6" s="43">
        <v>0</v>
      </c>
      <c r="L6" s="43">
        <f t="shared" ref="L6" si="5">M6+O6</f>
        <v>0</v>
      </c>
      <c r="M6" s="43">
        <v>0</v>
      </c>
      <c r="N6" s="43">
        <v>0</v>
      </c>
      <c r="O6" s="43">
        <f>S6</f>
        <v>0</v>
      </c>
      <c r="P6" s="43">
        <f>Q6+R6+S6</f>
        <v>0</v>
      </c>
      <c r="Q6" s="43">
        <v>0</v>
      </c>
      <c r="R6" s="43">
        <v>0</v>
      </c>
      <c r="S6" s="43">
        <v>0</v>
      </c>
      <c r="T6" s="43">
        <f t="shared" si="3"/>
        <v>0</v>
      </c>
      <c r="U6" s="43">
        <f t="shared" si="1"/>
        <v>0</v>
      </c>
      <c r="V6" s="43"/>
      <c r="W6" s="43">
        <f t="shared" si="1"/>
        <v>0</v>
      </c>
    </row>
    <row r="7" spans="1:23" ht="37.5" customHeight="1" x14ac:dyDescent="0.25">
      <c r="A7" s="40" t="s">
        <v>13</v>
      </c>
      <c r="B7" s="78" t="s">
        <v>79</v>
      </c>
      <c r="C7" s="78"/>
      <c r="D7" s="39">
        <f>E7+F7+G7</f>
        <v>94522.269</v>
      </c>
      <c r="E7" s="39">
        <f>E8+E9</f>
        <v>89702.2</v>
      </c>
      <c r="F7" s="39">
        <f t="shared" ref="F7:G7" si="6">F8+F9</f>
        <v>0</v>
      </c>
      <c r="G7" s="39">
        <f t="shared" si="6"/>
        <v>4820.0689999999995</v>
      </c>
      <c r="H7" s="46">
        <f t="shared" ref="H7:H12" si="7">H8+H9+H10+H11</f>
        <v>80586.006999999998</v>
      </c>
      <c r="I7" s="45">
        <v>0</v>
      </c>
      <c r="J7" s="45">
        <v>0</v>
      </c>
      <c r="K7" s="45">
        <v>0</v>
      </c>
      <c r="L7" s="39">
        <f>M7+N7+O7</f>
        <v>1960.5039999999999</v>
      </c>
      <c r="M7" s="39">
        <f>M8+M9</f>
        <v>0</v>
      </c>
      <c r="N7" s="39">
        <f t="shared" ref="N7" si="8">N8+N9</f>
        <v>0</v>
      </c>
      <c r="O7" s="39">
        <f t="shared" ref="O7:O12" si="9">S7</f>
        <v>1960.5039999999999</v>
      </c>
      <c r="P7" s="39">
        <f t="shared" ref="P7:P18" si="10">Q7+S7</f>
        <v>39209.203999999998</v>
      </c>
      <c r="Q7" s="39">
        <f>Q8+Q9</f>
        <v>37248.699999999997</v>
      </c>
      <c r="R7" s="39">
        <f t="shared" ref="R7:S7" si="11">R8+R9</f>
        <v>0</v>
      </c>
      <c r="S7" s="39">
        <f t="shared" si="11"/>
        <v>1960.5039999999999</v>
      </c>
      <c r="T7" s="39">
        <f t="shared" si="3"/>
        <v>41.481446028342802</v>
      </c>
      <c r="U7" s="39">
        <f t="shared" si="1"/>
        <v>41.524845544479398</v>
      </c>
      <c r="V7" s="39">
        <v>0</v>
      </c>
      <c r="W7" s="39">
        <f t="shared" si="1"/>
        <v>40.673774587044299</v>
      </c>
    </row>
    <row r="8" spans="1:23" ht="25.5" x14ac:dyDescent="0.25">
      <c r="A8" s="41" t="s">
        <v>6</v>
      </c>
      <c r="B8" s="44" t="s">
        <v>80</v>
      </c>
      <c r="C8" s="5" t="s">
        <v>70</v>
      </c>
      <c r="D8" s="47">
        <f>SUM(E8:G8)</f>
        <v>55313.065000000002</v>
      </c>
      <c r="E8" s="47">
        <v>52453.5</v>
      </c>
      <c r="F8" s="47">
        <v>0</v>
      </c>
      <c r="G8" s="47">
        <f>2760.7+98.865</f>
        <v>2859.5649999999996</v>
      </c>
      <c r="H8" s="47">
        <v>11086.165000000001</v>
      </c>
      <c r="I8" s="47">
        <v>10437.94</v>
      </c>
      <c r="J8" s="47">
        <v>0</v>
      </c>
      <c r="K8" s="47">
        <f>549.36+98.865</f>
        <v>648.22500000000002</v>
      </c>
      <c r="L8" s="47">
        <f t="shared" ref="L8:L9" si="12">M8+O8</f>
        <v>0</v>
      </c>
      <c r="M8" s="47">
        <v>0</v>
      </c>
      <c r="N8" s="47">
        <v>0</v>
      </c>
      <c r="O8" s="43">
        <v>0</v>
      </c>
      <c r="P8" s="43">
        <f t="shared" si="10"/>
        <v>0</v>
      </c>
      <c r="Q8" s="47">
        <v>0</v>
      </c>
      <c r="R8" s="47">
        <v>0</v>
      </c>
      <c r="S8" s="47">
        <v>0</v>
      </c>
      <c r="T8" s="43">
        <f t="shared" si="3"/>
        <v>0</v>
      </c>
      <c r="U8" s="43">
        <f t="shared" si="1"/>
        <v>0</v>
      </c>
      <c r="V8" s="43">
        <v>0</v>
      </c>
      <c r="W8" s="43">
        <f t="shared" si="1"/>
        <v>0</v>
      </c>
    </row>
    <row r="9" spans="1:23" s="52" customFormat="1" ht="38.25" x14ac:dyDescent="0.25">
      <c r="A9" s="41" t="s">
        <v>7</v>
      </c>
      <c r="B9" s="44" t="s">
        <v>81</v>
      </c>
      <c r="C9" s="5" t="s">
        <v>70</v>
      </c>
      <c r="D9" s="47">
        <f>SUM(E9:G9)</f>
        <v>39209.203999999998</v>
      </c>
      <c r="E9" s="47">
        <v>37248.699999999997</v>
      </c>
      <c r="F9" s="47">
        <v>0</v>
      </c>
      <c r="G9" s="47">
        <v>1960.5039999999999</v>
      </c>
      <c r="H9" s="47">
        <v>48966.2</v>
      </c>
      <c r="I9" s="47">
        <v>37248.699999999997</v>
      </c>
      <c r="J9" s="47">
        <v>0</v>
      </c>
      <c r="K9" s="47">
        <v>1960.5039999999999</v>
      </c>
      <c r="L9" s="50">
        <f t="shared" si="12"/>
        <v>0</v>
      </c>
      <c r="M9" s="50">
        <v>0</v>
      </c>
      <c r="N9" s="50">
        <v>0</v>
      </c>
      <c r="O9" s="51">
        <v>0</v>
      </c>
      <c r="P9" s="47">
        <f t="shared" si="10"/>
        <v>39209.203999999998</v>
      </c>
      <c r="Q9" s="47">
        <v>37248.699999999997</v>
      </c>
      <c r="R9" s="47">
        <v>0</v>
      </c>
      <c r="S9" s="47">
        <v>1960.5039999999999</v>
      </c>
      <c r="T9" s="47">
        <f t="shared" si="3"/>
        <v>100</v>
      </c>
      <c r="U9" s="47">
        <f t="shared" si="1"/>
        <v>100</v>
      </c>
      <c r="V9" s="47">
        <v>0</v>
      </c>
      <c r="W9" s="47">
        <f t="shared" si="1"/>
        <v>100</v>
      </c>
    </row>
    <row r="10" spans="1:23" s="52" customFormat="1" ht="33" customHeight="1" x14ac:dyDescent="0.25">
      <c r="A10" s="54" t="s">
        <v>28</v>
      </c>
      <c r="B10" s="33" t="s">
        <v>9</v>
      </c>
      <c r="C10" s="33"/>
      <c r="D10" s="46">
        <f>D11</f>
        <v>10266.821</v>
      </c>
      <c r="E10" s="46">
        <f t="shared" ref="E10:W10" si="13">E11</f>
        <v>0</v>
      </c>
      <c r="F10" s="46">
        <f t="shared" si="13"/>
        <v>0</v>
      </c>
      <c r="G10" s="46">
        <f t="shared" si="13"/>
        <v>10266.821</v>
      </c>
      <c r="H10" s="46">
        <f t="shared" si="13"/>
        <v>10266.821</v>
      </c>
      <c r="I10" s="46">
        <f t="shared" si="13"/>
        <v>0</v>
      </c>
      <c r="J10" s="46">
        <f t="shared" si="13"/>
        <v>0</v>
      </c>
      <c r="K10" s="46">
        <f t="shared" si="13"/>
        <v>10266.821</v>
      </c>
      <c r="L10" s="46">
        <f t="shared" si="13"/>
        <v>4923.6239999999998</v>
      </c>
      <c r="M10" s="46">
        <f t="shared" si="13"/>
        <v>0</v>
      </c>
      <c r="N10" s="46">
        <f t="shared" si="13"/>
        <v>0</v>
      </c>
      <c r="O10" s="46">
        <f t="shared" si="13"/>
        <v>4923.6239999999998</v>
      </c>
      <c r="P10" s="46">
        <f t="shared" si="13"/>
        <v>4923.6239999999998</v>
      </c>
      <c r="Q10" s="46">
        <f t="shared" si="13"/>
        <v>0</v>
      </c>
      <c r="R10" s="46">
        <f t="shared" si="13"/>
        <v>0</v>
      </c>
      <c r="S10" s="46">
        <f t="shared" si="13"/>
        <v>4923.6239999999998</v>
      </c>
      <c r="T10" s="46">
        <f t="shared" si="13"/>
        <v>47.956655716506596</v>
      </c>
      <c r="U10" s="46"/>
      <c r="V10" s="46"/>
      <c r="W10" s="46">
        <f t="shared" si="13"/>
        <v>47.956655716506596</v>
      </c>
    </row>
    <row r="11" spans="1:23" s="52" customFormat="1" ht="25.5" x14ac:dyDescent="0.25">
      <c r="A11" s="35" t="s">
        <v>82</v>
      </c>
      <c r="B11" s="44" t="s">
        <v>83</v>
      </c>
      <c r="C11" s="44"/>
      <c r="D11" s="47">
        <f t="shared" ref="D11" si="14">E11+G11</f>
        <v>10266.821</v>
      </c>
      <c r="E11" s="47">
        <v>0</v>
      </c>
      <c r="F11" s="47">
        <v>0</v>
      </c>
      <c r="G11" s="47">
        <v>10266.821</v>
      </c>
      <c r="H11" s="47">
        <f>J11+K11</f>
        <v>10266.821</v>
      </c>
      <c r="I11" s="47">
        <v>0</v>
      </c>
      <c r="J11" s="47">
        <v>0</v>
      </c>
      <c r="K11" s="47">
        <v>10266.821</v>
      </c>
      <c r="L11" s="47">
        <f t="shared" ref="L11" si="15">M11+O11</f>
        <v>4923.6239999999998</v>
      </c>
      <c r="M11" s="47">
        <v>0</v>
      </c>
      <c r="N11" s="47">
        <v>0</v>
      </c>
      <c r="O11" s="47">
        <f t="shared" si="9"/>
        <v>4923.6239999999998</v>
      </c>
      <c r="P11" s="47">
        <f t="shared" si="10"/>
        <v>4923.6239999999998</v>
      </c>
      <c r="Q11" s="47">
        <v>0</v>
      </c>
      <c r="R11" s="47">
        <v>0</v>
      </c>
      <c r="S11" s="47">
        <v>4923.6239999999998</v>
      </c>
      <c r="T11" s="47">
        <f t="shared" si="3"/>
        <v>47.956655716506596</v>
      </c>
      <c r="U11" s="47"/>
      <c r="V11" s="47"/>
      <c r="W11" s="47">
        <f t="shared" si="1"/>
        <v>47.956655716506596</v>
      </c>
    </row>
    <row r="12" spans="1:23" s="53" customFormat="1" ht="27.75" customHeight="1" x14ac:dyDescent="0.25">
      <c r="A12" s="40" t="s">
        <v>28</v>
      </c>
      <c r="B12" s="78" t="s">
        <v>10</v>
      </c>
      <c r="C12" s="78"/>
      <c r="D12" s="39">
        <f>E12+F12+G12</f>
        <v>3100.0950000000003</v>
      </c>
      <c r="E12" s="39">
        <f>E13</f>
        <v>2574</v>
      </c>
      <c r="F12" s="39">
        <f>F13</f>
        <v>0</v>
      </c>
      <c r="G12" s="39">
        <f>G13</f>
        <v>526.09500000000003</v>
      </c>
      <c r="H12" s="46">
        <f t="shared" si="7"/>
        <v>48093.157000000007</v>
      </c>
      <c r="I12" s="39"/>
      <c r="J12" s="39"/>
      <c r="K12" s="39"/>
      <c r="L12" s="39">
        <f>M12+N12+O12</f>
        <v>491.01380999999998</v>
      </c>
      <c r="M12" s="39">
        <f>M13</f>
        <v>0</v>
      </c>
      <c r="N12" s="39">
        <f t="shared" ref="N12" si="16">N13</f>
        <v>0</v>
      </c>
      <c r="O12" s="43">
        <f t="shared" si="9"/>
        <v>491.01380999999998</v>
      </c>
      <c r="P12" s="39">
        <f t="shared" si="10"/>
        <v>2807.3417100000001</v>
      </c>
      <c r="Q12" s="39">
        <f>Q13</f>
        <v>2316.3279000000002</v>
      </c>
      <c r="R12" s="39">
        <f t="shared" ref="R12:S12" si="17">R13</f>
        <v>0</v>
      </c>
      <c r="S12" s="39">
        <f t="shared" si="17"/>
        <v>491.01380999999998</v>
      </c>
      <c r="T12" s="39">
        <f t="shared" si="3"/>
        <v>90.556634877318274</v>
      </c>
      <c r="U12" s="39">
        <f t="shared" si="1"/>
        <v>89.98942890442892</v>
      </c>
      <c r="V12" s="39"/>
      <c r="W12" s="39">
        <f t="shared" si="1"/>
        <v>93.331776580275417</v>
      </c>
    </row>
    <row r="13" spans="1:23" s="53" customFormat="1" x14ac:dyDescent="0.25">
      <c r="A13" s="41" t="s">
        <v>29</v>
      </c>
      <c r="B13" s="48" t="s">
        <v>14</v>
      </c>
      <c r="C13" s="5" t="s">
        <v>70</v>
      </c>
      <c r="D13" s="43">
        <f>SUM(E13:G13)</f>
        <v>3100.0950000000003</v>
      </c>
      <c r="E13" s="45">
        <v>2574</v>
      </c>
      <c r="F13" s="45">
        <v>0</v>
      </c>
      <c r="G13" s="43">
        <v>526.09500000000003</v>
      </c>
      <c r="H13" s="43">
        <f>I13+J13+K13</f>
        <v>3100.0950000000003</v>
      </c>
      <c r="I13" s="43">
        <v>2574</v>
      </c>
      <c r="J13" s="43">
        <v>0</v>
      </c>
      <c r="K13" s="43">
        <v>526.09500000000003</v>
      </c>
      <c r="L13" s="43">
        <f t="shared" ref="L13" si="18">M13+N13+O13</f>
        <v>491.01380999999998</v>
      </c>
      <c r="M13" s="45">
        <v>0</v>
      </c>
      <c r="N13" s="45">
        <v>0</v>
      </c>
      <c r="O13" s="45">
        <f>S13</f>
        <v>491.01380999999998</v>
      </c>
      <c r="P13" s="43">
        <f t="shared" ref="P13" si="19">Q13+S13</f>
        <v>2807.3417100000001</v>
      </c>
      <c r="Q13" s="43">
        <v>2316.3279000000002</v>
      </c>
      <c r="R13" s="43">
        <v>0</v>
      </c>
      <c r="S13" s="43">
        <v>491.01380999999998</v>
      </c>
      <c r="T13" s="39">
        <f t="shared" si="3"/>
        <v>90.556634877318274</v>
      </c>
      <c r="U13" s="39">
        <f t="shared" si="1"/>
        <v>89.98942890442892</v>
      </c>
      <c r="V13" s="39"/>
      <c r="W13" s="39">
        <f t="shared" si="1"/>
        <v>93.331776580275417</v>
      </c>
    </row>
    <row r="14" spans="1:23" s="52" customFormat="1" ht="28.5" customHeight="1" x14ac:dyDescent="0.25">
      <c r="A14" s="54" t="s">
        <v>16</v>
      </c>
      <c r="B14" s="90" t="s">
        <v>11</v>
      </c>
      <c r="C14" s="91"/>
      <c r="D14" s="46">
        <f>D15+D16+D17+D18</f>
        <v>50609.31</v>
      </c>
      <c r="E14" s="46">
        <f t="shared" ref="E14:S14" si="20">E15+E16+E17+E18</f>
        <v>39917.199999999997</v>
      </c>
      <c r="F14" s="46">
        <f t="shared" si="20"/>
        <v>0</v>
      </c>
      <c r="G14" s="46">
        <f t="shared" si="20"/>
        <v>10692.11</v>
      </c>
      <c r="H14" s="46">
        <f t="shared" si="20"/>
        <v>26536.546000000002</v>
      </c>
      <c r="I14" s="46">
        <f t="shared" si="20"/>
        <v>28216.291000000005</v>
      </c>
      <c r="J14" s="46">
        <f t="shared" si="20"/>
        <v>0</v>
      </c>
      <c r="K14" s="46">
        <f t="shared" si="20"/>
        <v>8810.6349999999984</v>
      </c>
      <c r="L14" s="46">
        <f t="shared" si="20"/>
        <v>0</v>
      </c>
      <c r="M14" s="46">
        <f t="shared" si="20"/>
        <v>0</v>
      </c>
      <c r="N14" s="46">
        <f t="shared" si="20"/>
        <v>0</v>
      </c>
      <c r="O14" s="46">
        <f t="shared" si="20"/>
        <v>0</v>
      </c>
      <c r="P14" s="39">
        <f t="shared" si="10"/>
        <v>35283.536049999995</v>
      </c>
      <c r="Q14" s="46">
        <f t="shared" si="20"/>
        <v>26473.51038</v>
      </c>
      <c r="R14" s="46">
        <f t="shared" si="20"/>
        <v>0</v>
      </c>
      <c r="S14" s="46">
        <f t="shared" si="20"/>
        <v>8810.0256699999991</v>
      </c>
      <c r="T14" s="39">
        <f>P14/D14*100</f>
        <v>69.717480933843987</v>
      </c>
      <c r="U14" s="39">
        <f t="shared" si="1"/>
        <v>66.321060545328834</v>
      </c>
      <c r="V14" s="39">
        <v>0</v>
      </c>
      <c r="W14" s="39">
        <f t="shared" si="1"/>
        <v>82.397446995962426</v>
      </c>
    </row>
    <row r="15" spans="1:23" s="52" customFormat="1" ht="38.25" x14ac:dyDescent="0.25">
      <c r="A15" s="88" t="s">
        <v>19</v>
      </c>
      <c r="B15" s="44" t="s">
        <v>84</v>
      </c>
      <c r="C15" s="5" t="s">
        <v>70</v>
      </c>
      <c r="D15" s="47">
        <f t="shared" ref="D15" si="21">SUM(E15:G15)</f>
        <v>9863.4000000000015</v>
      </c>
      <c r="E15" s="47">
        <v>7382.6</v>
      </c>
      <c r="F15" s="47">
        <v>0</v>
      </c>
      <c r="G15" s="47">
        <v>2480.8000000000002</v>
      </c>
      <c r="H15" s="47">
        <v>9228.2579999999998</v>
      </c>
      <c r="I15" s="47">
        <v>1115.94</v>
      </c>
      <c r="J15" s="47">
        <v>0</v>
      </c>
      <c r="K15" s="47">
        <v>905.38199999999995</v>
      </c>
      <c r="L15" s="47">
        <f t="shared" ref="L15" si="22">M15+O15</f>
        <v>0</v>
      </c>
      <c r="M15" s="47">
        <v>0</v>
      </c>
      <c r="N15" s="47">
        <v>0</v>
      </c>
      <c r="O15" s="47">
        <v>0</v>
      </c>
      <c r="P15" s="47">
        <f t="shared" ref="P15" si="23">Q15+S15</f>
        <v>905.38153999999997</v>
      </c>
      <c r="Q15" s="47">
        <v>0</v>
      </c>
      <c r="R15" s="47">
        <v>0</v>
      </c>
      <c r="S15" s="47">
        <v>905.38153999999997</v>
      </c>
      <c r="T15" s="47">
        <f t="shared" si="3"/>
        <v>9.1792033173145153</v>
      </c>
      <c r="U15" s="47">
        <f t="shared" si="1"/>
        <v>0</v>
      </c>
      <c r="V15" s="47">
        <v>0</v>
      </c>
      <c r="W15" s="47">
        <f t="shared" si="1"/>
        <v>36.495547404063203</v>
      </c>
    </row>
    <row r="16" spans="1:23" s="52" customFormat="1" ht="38.25" x14ac:dyDescent="0.25">
      <c r="A16" s="92"/>
      <c r="B16" s="44" t="s">
        <v>65</v>
      </c>
      <c r="C16" s="5" t="s">
        <v>70</v>
      </c>
      <c r="D16" s="47">
        <f t="shared" ref="D16:D18" si="24">SUM(E16:G16)</f>
        <v>9228.2890000000007</v>
      </c>
      <c r="E16" s="47">
        <v>7382.6</v>
      </c>
      <c r="F16" s="47">
        <v>0</v>
      </c>
      <c r="G16" s="47">
        <v>1845.6890000000001</v>
      </c>
      <c r="H16" s="47">
        <v>9228.2579999999998</v>
      </c>
      <c r="I16" s="47">
        <v>7382.6</v>
      </c>
      <c r="J16" s="47">
        <v>0</v>
      </c>
      <c r="K16" s="47">
        <v>1845.6890000000001</v>
      </c>
      <c r="L16" s="47">
        <f t="shared" ref="L16:L18" si="25">M16+O16</f>
        <v>0</v>
      </c>
      <c r="M16" s="47">
        <v>0</v>
      </c>
      <c r="N16" s="47">
        <v>0</v>
      </c>
      <c r="O16" s="47">
        <v>0</v>
      </c>
      <c r="P16" s="47">
        <f t="shared" si="10"/>
        <v>9228.2885400000014</v>
      </c>
      <c r="Q16" s="47">
        <v>7382.6</v>
      </c>
      <c r="R16" s="47">
        <v>0</v>
      </c>
      <c r="S16" s="47">
        <v>1845.6885400000001</v>
      </c>
      <c r="T16" s="47">
        <f t="shared" si="3"/>
        <v>99.999995015327343</v>
      </c>
      <c r="U16" s="47">
        <f t="shared" si="1"/>
        <v>100</v>
      </c>
      <c r="V16" s="47">
        <v>0</v>
      </c>
      <c r="W16" s="47">
        <f t="shared" si="1"/>
        <v>99.99997507705794</v>
      </c>
    </row>
    <row r="17" spans="1:23" s="52" customFormat="1" ht="38.25" x14ac:dyDescent="0.25">
      <c r="A17" s="92"/>
      <c r="B17" s="44" t="s">
        <v>66</v>
      </c>
      <c r="C17" s="5" t="s">
        <v>70</v>
      </c>
      <c r="D17" s="47">
        <f t="shared" si="24"/>
        <v>3540.8130000000001</v>
      </c>
      <c r="E17" s="47">
        <v>2832.6</v>
      </c>
      <c r="F17" s="47">
        <v>0</v>
      </c>
      <c r="G17" s="47">
        <v>708.21299999999997</v>
      </c>
      <c r="H17" s="47">
        <v>3642.13</v>
      </c>
      <c r="I17" s="47">
        <v>2832.6</v>
      </c>
      <c r="J17" s="47">
        <v>0</v>
      </c>
      <c r="K17" s="47">
        <v>708.21299999999997</v>
      </c>
      <c r="L17" s="47">
        <f t="shared" si="25"/>
        <v>0</v>
      </c>
      <c r="M17" s="47">
        <v>0</v>
      </c>
      <c r="N17" s="47">
        <v>0</v>
      </c>
      <c r="O17" s="47">
        <v>0</v>
      </c>
      <c r="P17" s="47">
        <f t="shared" si="10"/>
        <v>2913.3654099999999</v>
      </c>
      <c r="Q17" s="47">
        <v>2205.75992</v>
      </c>
      <c r="R17" s="47">
        <v>0</v>
      </c>
      <c r="S17" s="47">
        <v>707.60549000000003</v>
      </c>
      <c r="T17" s="47">
        <f t="shared" si="3"/>
        <v>82.279561501835872</v>
      </c>
      <c r="U17" s="47">
        <f t="shared" si="3"/>
        <v>77.870504836545933</v>
      </c>
      <c r="V17" s="47">
        <v>0</v>
      </c>
      <c r="W17" s="47">
        <f t="shared" ref="W17:W18" si="26">S17/G17*100</f>
        <v>99.914219309727443</v>
      </c>
    </row>
    <row r="18" spans="1:23" s="52" customFormat="1" ht="25.5" x14ac:dyDescent="0.25">
      <c r="A18" s="93"/>
      <c r="B18" s="44" t="s">
        <v>67</v>
      </c>
      <c r="C18" s="5" t="s">
        <v>70</v>
      </c>
      <c r="D18" s="47">
        <f t="shared" si="24"/>
        <v>27976.808000000001</v>
      </c>
      <c r="E18" s="47">
        <v>22319.4</v>
      </c>
      <c r="F18" s="47">
        <v>0</v>
      </c>
      <c r="G18" s="47">
        <f>5579.9+77.508</f>
        <v>5657.4079999999994</v>
      </c>
      <c r="H18" s="47">
        <v>4437.8999999999996</v>
      </c>
      <c r="I18" s="47">
        <v>16885.151000000002</v>
      </c>
      <c r="J18" s="47">
        <v>0</v>
      </c>
      <c r="K18" s="47">
        <v>5351.3509999999997</v>
      </c>
      <c r="L18" s="47">
        <f t="shared" si="25"/>
        <v>0</v>
      </c>
      <c r="M18" s="47">
        <v>0</v>
      </c>
      <c r="N18" s="47">
        <v>0</v>
      </c>
      <c r="O18" s="47">
        <v>0</v>
      </c>
      <c r="P18" s="47">
        <f t="shared" si="10"/>
        <v>22236.50056</v>
      </c>
      <c r="Q18" s="47">
        <v>16885.150460000001</v>
      </c>
      <c r="R18" s="47">
        <v>0</v>
      </c>
      <c r="S18" s="47">
        <v>5351.3500999999997</v>
      </c>
      <c r="T18" s="47">
        <f t="shared" si="3"/>
        <v>79.481907156813605</v>
      </c>
      <c r="U18" s="47">
        <f t="shared" si="3"/>
        <v>75.652349346308583</v>
      </c>
      <c r="V18" s="47">
        <v>0</v>
      </c>
      <c r="W18" s="4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2018-03-29T09:16:03Z</cp:lastPrinted>
  <dcterms:created xsi:type="dcterms:W3CDTF">2012-05-22T08:33:39Z</dcterms:created>
  <dcterms:modified xsi:type="dcterms:W3CDTF">2018-07-17T11:33:19Z</dcterms:modified>
</cp:coreProperties>
</file>