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745" activeTab="4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  <sheet name="на 01.06.18" sheetId="39" r:id="rId5"/>
  </sheets>
  <externalReferences>
    <externalReference r:id="rId6"/>
  </externalReferences>
  <definedNames>
    <definedName name="_xlnm._FilterDatabase" localSheetId="0" hidden="1">муниципальные!$A$4:$AJ$244</definedName>
    <definedName name="_xlnm._FilterDatabase" localSheetId="4" hidden="1">'на 01.06.18'!$A$4:$AF$245</definedName>
    <definedName name="для" localSheetId="4">'[1]УКС по состоянию на 01.05.2010'!#REF!</definedName>
    <definedName name="для">'[1]УКС по состоянию на 01.05.2010'!#REF!</definedName>
    <definedName name="_xlnm.Print_Titles" localSheetId="0">муниципальные!$2:$3</definedName>
    <definedName name="_xlnm.Print_Titles" localSheetId="4">'на 01.06.18'!$2:$3</definedName>
    <definedName name="копия" localSheetId="4">'[1]УКС по состоянию на 01.05.2010'!#REF!</definedName>
    <definedName name="копия">'[1]УКС по состоянию на 01.05.2010'!#REF!</definedName>
    <definedName name="_xlnm.Print_Area" localSheetId="0">муниципальные!$A$1:$AJ$380</definedName>
    <definedName name="_xlnm.Print_Area" localSheetId="4">'на 01.06.18'!$A$1:$AF$381</definedName>
  </definedNames>
  <calcPr calcId="152511" refMode="R1C1"/>
</workbook>
</file>

<file path=xl/calcChain.xml><?xml version="1.0" encoding="utf-8"?>
<calcChain xmlns="http://schemas.openxmlformats.org/spreadsheetml/2006/main">
  <c r="AB244" i="39" l="1"/>
  <c r="T244" i="39"/>
  <c r="F242" i="39"/>
  <c r="G242" i="39"/>
  <c r="E242" i="39"/>
  <c r="D242" i="39"/>
  <c r="D244" i="39"/>
  <c r="D243" i="39"/>
  <c r="D245" i="39" l="1"/>
  <c r="U242" i="39"/>
  <c r="T245" i="39"/>
  <c r="P245" i="39"/>
  <c r="L245" i="39"/>
  <c r="L242" i="39" s="1"/>
  <c r="L239" i="39" s="1"/>
  <c r="H245" i="39"/>
  <c r="AC245" i="39"/>
  <c r="T243" i="39"/>
  <c r="Q243" i="39"/>
  <c r="L243" i="39"/>
  <c r="H243" i="39"/>
  <c r="H242" i="39" s="1"/>
  <c r="H239" i="39" s="1"/>
  <c r="W242" i="39"/>
  <c r="V242" i="39"/>
  <c r="V239" i="39" s="1"/>
  <c r="S242" i="39"/>
  <c r="R242" i="39"/>
  <c r="O242" i="39"/>
  <c r="O239" i="39" s="1"/>
  <c r="N242" i="39"/>
  <c r="M242" i="39"/>
  <c r="M239" i="39" s="1"/>
  <c r="K242" i="39"/>
  <c r="K239" i="39" s="1"/>
  <c r="J242" i="39"/>
  <c r="I242" i="39"/>
  <c r="I239" i="39" s="1"/>
  <c r="G239" i="39"/>
  <c r="AC241" i="39"/>
  <c r="T241" i="39"/>
  <c r="T240" i="39" s="1"/>
  <c r="P241" i="39"/>
  <c r="L241" i="39"/>
  <c r="H241" i="39"/>
  <c r="D241" i="39"/>
  <c r="W240" i="39"/>
  <c r="V240" i="39"/>
  <c r="U240" i="39"/>
  <c r="S240" i="39"/>
  <c r="R240" i="39"/>
  <c r="Q240" i="39"/>
  <c r="P240" i="39"/>
  <c r="O240" i="39"/>
  <c r="N240" i="39"/>
  <c r="M240" i="39"/>
  <c r="L240" i="39"/>
  <c r="K240" i="39"/>
  <c r="J240" i="39"/>
  <c r="I240" i="39"/>
  <c r="H240" i="39"/>
  <c r="G240" i="39"/>
  <c r="F240" i="39"/>
  <c r="E240" i="39"/>
  <c r="W239" i="39"/>
  <c r="S239" i="39"/>
  <c r="N239" i="39"/>
  <c r="J239" i="39"/>
  <c r="F239" i="39"/>
  <c r="T237" i="39"/>
  <c r="P237" i="39"/>
  <c r="L237" i="39"/>
  <c r="H237" i="39"/>
  <c r="G237" i="39"/>
  <c r="AE237" i="39" s="1"/>
  <c r="F237" i="39"/>
  <c r="E237" i="39"/>
  <c r="D237" i="39" s="1"/>
  <c r="AE236" i="39"/>
  <c r="T236" i="39"/>
  <c r="P236" i="39"/>
  <c r="P235" i="39" s="1"/>
  <c r="L236" i="39"/>
  <c r="L235" i="39" s="1"/>
  <c r="H236" i="39"/>
  <c r="G236" i="39"/>
  <c r="F236" i="39"/>
  <c r="E236" i="39"/>
  <c r="D236" i="39"/>
  <c r="W235" i="39"/>
  <c r="V235" i="39"/>
  <c r="U235" i="39"/>
  <c r="T235" i="39"/>
  <c r="S235" i="39"/>
  <c r="R235" i="39"/>
  <c r="Q235" i="39"/>
  <c r="O235" i="39"/>
  <c r="N235" i="39"/>
  <c r="M235" i="39"/>
  <c r="K235" i="39"/>
  <c r="J235" i="39"/>
  <c r="I235" i="39"/>
  <c r="H235" i="39"/>
  <c r="G235" i="39"/>
  <c r="F235" i="39"/>
  <c r="E235" i="39"/>
  <c r="T234" i="39"/>
  <c r="P234" i="39"/>
  <c r="L234" i="39"/>
  <c r="H234" i="39"/>
  <c r="G234" i="39"/>
  <c r="F234" i="39"/>
  <c r="E234" i="39"/>
  <c r="W233" i="39"/>
  <c r="V233" i="39"/>
  <c r="U233" i="39"/>
  <c r="T233" i="39"/>
  <c r="S233" i="39"/>
  <c r="R233" i="39"/>
  <c r="Q233" i="39"/>
  <c r="P233" i="39"/>
  <c r="O233" i="39"/>
  <c r="N233" i="39"/>
  <c r="M233" i="39"/>
  <c r="L233" i="39"/>
  <c r="K233" i="39"/>
  <c r="J233" i="39"/>
  <c r="I233" i="39"/>
  <c r="H233" i="39"/>
  <c r="F233" i="39"/>
  <c r="T232" i="39"/>
  <c r="P232" i="39"/>
  <c r="L232" i="39"/>
  <c r="H232" i="39"/>
  <c r="G232" i="39"/>
  <c r="F232" i="39"/>
  <c r="E232" i="39"/>
  <c r="T231" i="39"/>
  <c r="P231" i="39"/>
  <c r="L231" i="39"/>
  <c r="H231" i="39"/>
  <c r="G231" i="39"/>
  <c r="F231" i="39"/>
  <c r="AD231" i="39" s="1"/>
  <c r="E231" i="39"/>
  <c r="D231" i="39" s="1"/>
  <c r="T230" i="39"/>
  <c r="P230" i="39"/>
  <c r="L230" i="39"/>
  <c r="H230" i="39"/>
  <c r="G230" i="39"/>
  <c r="F230" i="39"/>
  <c r="E230" i="39"/>
  <c r="AC230" i="39" s="1"/>
  <c r="D230" i="39"/>
  <c r="T229" i="39"/>
  <c r="P229" i="39"/>
  <c r="L229" i="39"/>
  <c r="H229" i="39"/>
  <c r="G229" i="39"/>
  <c r="F229" i="39"/>
  <c r="E229" i="39"/>
  <c r="AC229" i="39" s="1"/>
  <c r="T228" i="39"/>
  <c r="P228" i="39"/>
  <c r="L228" i="39"/>
  <c r="H228" i="39"/>
  <c r="G228" i="39"/>
  <c r="F228" i="39"/>
  <c r="E228" i="39"/>
  <c r="T227" i="39"/>
  <c r="P227" i="39"/>
  <c r="L227" i="39"/>
  <c r="H227" i="39"/>
  <c r="G227" i="39"/>
  <c r="F227" i="39"/>
  <c r="E227" i="39"/>
  <c r="AC227" i="39" s="1"/>
  <c r="T226" i="39"/>
  <c r="P226" i="39"/>
  <c r="L226" i="39"/>
  <c r="H226" i="39"/>
  <c r="G226" i="39"/>
  <c r="F226" i="39"/>
  <c r="E226" i="39"/>
  <c r="AC226" i="39" s="1"/>
  <c r="W225" i="39"/>
  <c r="W219" i="39" s="1"/>
  <c r="V225" i="39"/>
  <c r="U225" i="39"/>
  <c r="AC225" i="39" s="1"/>
  <c r="S225" i="39"/>
  <c r="R225" i="39"/>
  <c r="Q225" i="39"/>
  <c r="O225" i="39"/>
  <c r="O219" i="39" s="1"/>
  <c r="N225" i="39"/>
  <c r="M225" i="39"/>
  <c r="K225" i="39"/>
  <c r="J225" i="39"/>
  <c r="I225" i="39"/>
  <c r="G225" i="39"/>
  <c r="E225" i="39"/>
  <c r="T224" i="39"/>
  <c r="P224" i="39"/>
  <c r="L224" i="39"/>
  <c r="H224" i="39"/>
  <c r="G224" i="39"/>
  <c r="AE224" i="39" s="1"/>
  <c r="AE223" i="39"/>
  <c r="T223" i="39"/>
  <c r="P223" i="39"/>
  <c r="L223" i="39"/>
  <c r="H223" i="39"/>
  <c r="G223" i="39"/>
  <c r="D223" i="39"/>
  <c r="T222" i="39"/>
  <c r="P222" i="39"/>
  <c r="L222" i="39"/>
  <c r="H222" i="39"/>
  <c r="G222" i="39"/>
  <c r="AE222" i="39" s="1"/>
  <c r="AE221" i="39"/>
  <c r="T221" i="39"/>
  <c r="P221" i="39"/>
  <c r="L221" i="39"/>
  <c r="H221" i="39"/>
  <c r="G221" i="39"/>
  <c r="D221" i="39"/>
  <c r="W220" i="39"/>
  <c r="V220" i="39"/>
  <c r="U220" i="39"/>
  <c r="T220" i="39"/>
  <c r="S220" i="39"/>
  <c r="R220" i="39"/>
  <c r="Q220" i="39"/>
  <c r="P220" i="39"/>
  <c r="O220" i="39"/>
  <c r="N220" i="39"/>
  <c r="M220" i="39"/>
  <c r="L220" i="39"/>
  <c r="K220" i="39"/>
  <c r="J220" i="39"/>
  <c r="I220" i="39"/>
  <c r="H220" i="39"/>
  <c r="G220" i="39"/>
  <c r="F220" i="39"/>
  <c r="E220" i="39"/>
  <c r="U219" i="39"/>
  <c r="S219" i="39"/>
  <c r="Q219" i="39"/>
  <c r="M219" i="39"/>
  <c r="K219" i="39"/>
  <c r="I219" i="39"/>
  <c r="T218" i="39"/>
  <c r="P218" i="39"/>
  <c r="L218" i="39"/>
  <c r="H218" i="39"/>
  <c r="H216" i="39" s="1"/>
  <c r="G218" i="39"/>
  <c r="AE218" i="39" s="1"/>
  <c r="T217" i="39"/>
  <c r="P217" i="39"/>
  <c r="L217" i="39"/>
  <c r="H217" i="39"/>
  <c r="G217" i="39"/>
  <c r="W216" i="39"/>
  <c r="V216" i="39"/>
  <c r="U216" i="39"/>
  <c r="S216" i="39"/>
  <c r="R216" i="39"/>
  <c r="Q216" i="39"/>
  <c r="O216" i="39"/>
  <c r="N216" i="39"/>
  <c r="M216" i="39"/>
  <c r="K216" i="39"/>
  <c r="J216" i="39"/>
  <c r="I216" i="39"/>
  <c r="F216" i="39"/>
  <c r="E216" i="39"/>
  <c r="T215" i="39"/>
  <c r="P215" i="39"/>
  <c r="P212" i="39" s="1"/>
  <c r="L215" i="39"/>
  <c r="H215" i="39"/>
  <c r="G215" i="39"/>
  <c r="AE215" i="39" s="1"/>
  <c r="F215" i="39"/>
  <c r="F212" i="39" s="1"/>
  <c r="E215" i="39"/>
  <c r="T214" i="39"/>
  <c r="P214" i="39"/>
  <c r="L214" i="39"/>
  <c r="H214" i="39"/>
  <c r="G214" i="39"/>
  <c r="AE214" i="39" s="1"/>
  <c r="F214" i="39"/>
  <c r="E214" i="39"/>
  <c r="T213" i="39"/>
  <c r="P213" i="39"/>
  <c r="L213" i="39"/>
  <c r="H213" i="39"/>
  <c r="G213" i="39"/>
  <c r="F213" i="39"/>
  <c r="E213" i="39"/>
  <c r="W212" i="39"/>
  <c r="V212" i="39"/>
  <c r="U212" i="39"/>
  <c r="T212" i="39" s="1"/>
  <c r="S212" i="39"/>
  <c r="R212" i="39"/>
  <c r="Q212" i="39"/>
  <c r="O212" i="39"/>
  <c r="N212" i="39"/>
  <c r="M212" i="39"/>
  <c r="K212" i="39"/>
  <c r="J212" i="39"/>
  <c r="I212" i="39"/>
  <c r="E212" i="39"/>
  <c r="AE211" i="39"/>
  <c r="T211" i="39"/>
  <c r="P211" i="39"/>
  <c r="L211" i="39"/>
  <c r="H211" i="39"/>
  <c r="D211" i="39"/>
  <c r="AB211" i="39" s="1"/>
  <c r="T210" i="39"/>
  <c r="P210" i="39"/>
  <c r="L210" i="39"/>
  <c r="H210" i="39"/>
  <c r="G210" i="39"/>
  <c r="AE210" i="39" s="1"/>
  <c r="T209" i="39"/>
  <c r="P209" i="39"/>
  <c r="L209" i="39"/>
  <c r="H209" i="39"/>
  <c r="G209" i="39"/>
  <c r="AE208" i="39"/>
  <c r="T208" i="39"/>
  <c r="P208" i="39"/>
  <c r="L208" i="39"/>
  <c r="H208" i="39"/>
  <c r="D208" i="39"/>
  <c r="AB208" i="39" s="1"/>
  <c r="T207" i="39"/>
  <c r="P207" i="39"/>
  <c r="L207" i="39"/>
  <c r="H207" i="39"/>
  <c r="G207" i="39"/>
  <c r="AE207" i="39" s="1"/>
  <c r="AE206" i="39"/>
  <c r="T206" i="39"/>
  <c r="P206" i="39"/>
  <c r="L206" i="39"/>
  <c r="H206" i="39"/>
  <c r="D206" i="39"/>
  <c r="T205" i="39"/>
  <c r="P205" i="39"/>
  <c r="L205" i="39"/>
  <c r="H205" i="39"/>
  <c r="G205" i="39"/>
  <c r="W204" i="39"/>
  <c r="V204" i="39"/>
  <c r="U204" i="39"/>
  <c r="S204" i="39"/>
  <c r="S200" i="39" s="1"/>
  <c r="R204" i="39"/>
  <c r="Q204" i="39"/>
  <c r="O204" i="39"/>
  <c r="N204" i="39"/>
  <c r="M204" i="39"/>
  <c r="K204" i="39"/>
  <c r="K200" i="39" s="1"/>
  <c r="J204" i="39"/>
  <c r="I204" i="39"/>
  <c r="I200" i="39" s="1"/>
  <c r="F204" i="39"/>
  <c r="E204" i="39"/>
  <c r="T203" i="39"/>
  <c r="P203" i="39"/>
  <c r="L203" i="39"/>
  <c r="H203" i="39"/>
  <c r="G203" i="39"/>
  <c r="AE203" i="39" s="1"/>
  <c r="AE202" i="39"/>
  <c r="T202" i="39"/>
  <c r="P202" i="39"/>
  <c r="L202" i="39"/>
  <c r="H202" i="39"/>
  <c r="G202" i="39"/>
  <c r="D202" i="39"/>
  <c r="W201" i="39"/>
  <c r="V201" i="39"/>
  <c r="V200" i="39" s="1"/>
  <c r="U201" i="39"/>
  <c r="T201" i="39"/>
  <c r="S201" i="39"/>
  <c r="R201" i="39"/>
  <c r="R200" i="39" s="1"/>
  <c r="Q201" i="39"/>
  <c r="P201" i="39"/>
  <c r="O201" i="39"/>
  <c r="N201" i="39"/>
  <c r="N200" i="39" s="1"/>
  <c r="M201" i="39"/>
  <c r="L201" i="39"/>
  <c r="K201" i="39"/>
  <c r="J201" i="39"/>
  <c r="J200" i="39" s="1"/>
  <c r="I201" i="39"/>
  <c r="H201" i="39"/>
  <c r="G201" i="39"/>
  <c r="F201" i="39"/>
  <c r="F200" i="39" s="1"/>
  <c r="E201" i="39"/>
  <c r="W200" i="39"/>
  <c r="U200" i="39"/>
  <c r="Q200" i="39"/>
  <c r="O200" i="39"/>
  <c r="M200" i="39"/>
  <c r="E200" i="39"/>
  <c r="T199" i="39"/>
  <c r="P199" i="39"/>
  <c r="L199" i="39"/>
  <c r="H199" i="39"/>
  <c r="G199" i="39"/>
  <c r="AE199" i="39" s="1"/>
  <c r="AE198" i="39"/>
  <c r="T198" i="39"/>
  <c r="P198" i="39"/>
  <c r="L198" i="39"/>
  <c r="H198" i="39"/>
  <c r="G198" i="39"/>
  <c r="D198" i="39"/>
  <c r="T197" i="39"/>
  <c r="P197" i="39"/>
  <c r="L197" i="39"/>
  <c r="H197" i="39"/>
  <c r="G197" i="39"/>
  <c r="AE197" i="39" s="1"/>
  <c r="AE196" i="39"/>
  <c r="T196" i="39"/>
  <c r="P196" i="39"/>
  <c r="L196" i="39"/>
  <c r="H196" i="39"/>
  <c r="G196" i="39"/>
  <c r="D196" i="39"/>
  <c r="W195" i="39"/>
  <c r="V195" i="39"/>
  <c r="U195" i="39"/>
  <c r="T195" i="39"/>
  <c r="S195" i="39"/>
  <c r="R195" i="39"/>
  <c r="Q195" i="39"/>
  <c r="P195" i="39"/>
  <c r="O195" i="39"/>
  <c r="N195" i="39"/>
  <c r="M195" i="39"/>
  <c r="L195" i="39"/>
  <c r="K195" i="39"/>
  <c r="J195" i="39"/>
  <c r="I195" i="39"/>
  <c r="H195" i="39"/>
  <c r="G195" i="39"/>
  <c r="F195" i="39"/>
  <c r="E195" i="39"/>
  <c r="T194" i="39"/>
  <c r="P194" i="39"/>
  <c r="L194" i="39"/>
  <c r="H194" i="39"/>
  <c r="G194" i="39"/>
  <c r="W193" i="39"/>
  <c r="V193" i="39"/>
  <c r="V189" i="39" s="1"/>
  <c r="U193" i="39"/>
  <c r="T193" i="39"/>
  <c r="T189" i="39" s="1"/>
  <c r="S193" i="39"/>
  <c r="R193" i="39"/>
  <c r="R189" i="39" s="1"/>
  <c r="Q193" i="39"/>
  <c r="P193" i="39"/>
  <c r="O193" i="39"/>
  <c r="N193" i="39"/>
  <c r="M193" i="39"/>
  <c r="L193" i="39"/>
  <c r="K193" i="39"/>
  <c r="J193" i="39"/>
  <c r="J189" i="39" s="1"/>
  <c r="I193" i="39"/>
  <c r="H193" i="39"/>
  <c r="F193" i="39"/>
  <c r="E193" i="39"/>
  <c r="T192" i="39"/>
  <c r="T190" i="39" s="1"/>
  <c r="P192" i="39"/>
  <c r="L192" i="39"/>
  <c r="L190" i="39" s="1"/>
  <c r="H192" i="39"/>
  <c r="G192" i="39"/>
  <c r="AE192" i="39" s="1"/>
  <c r="F192" i="39"/>
  <c r="E192" i="39"/>
  <c r="AC192" i="39" s="1"/>
  <c r="T191" i="39"/>
  <c r="P191" i="39"/>
  <c r="P190" i="39" s="1"/>
  <c r="L191" i="39"/>
  <c r="H191" i="39"/>
  <c r="H190" i="39" s="1"/>
  <c r="G191" i="39"/>
  <c r="AE191" i="39" s="1"/>
  <c r="F191" i="39"/>
  <c r="F190" i="39" s="1"/>
  <c r="E191" i="39"/>
  <c r="AC191" i="39" s="1"/>
  <c r="W190" i="39"/>
  <c r="W189" i="39" s="1"/>
  <c r="V190" i="39"/>
  <c r="U190" i="39"/>
  <c r="S190" i="39"/>
  <c r="S189" i="39" s="1"/>
  <c r="R190" i="39"/>
  <c r="Q190" i="39"/>
  <c r="Q189" i="39" s="1"/>
  <c r="O190" i="39"/>
  <c r="N190" i="39"/>
  <c r="M190" i="39"/>
  <c r="K190" i="39"/>
  <c r="K189" i="39" s="1"/>
  <c r="J190" i="39"/>
  <c r="I190" i="39"/>
  <c r="I189" i="39" s="1"/>
  <c r="G190" i="39"/>
  <c r="AE190" i="39" s="1"/>
  <c r="E190" i="39"/>
  <c r="E189" i="39" s="1"/>
  <c r="P189" i="39"/>
  <c r="O189" i="39"/>
  <c r="N189" i="39"/>
  <c r="M189" i="39"/>
  <c r="L189" i="39"/>
  <c r="H189" i="39"/>
  <c r="F189" i="39"/>
  <c r="T187" i="39"/>
  <c r="T185" i="39" s="1"/>
  <c r="P187" i="39"/>
  <c r="N187" i="39"/>
  <c r="H187" i="39"/>
  <c r="G187" i="39"/>
  <c r="E187" i="39"/>
  <c r="D187" i="39"/>
  <c r="T186" i="39"/>
  <c r="P186" i="39"/>
  <c r="P185" i="39" s="1"/>
  <c r="L186" i="39"/>
  <c r="H186" i="39"/>
  <c r="H185" i="39" s="1"/>
  <c r="G186" i="39"/>
  <c r="AE186" i="39" s="1"/>
  <c r="F186" i="39"/>
  <c r="E186" i="39"/>
  <c r="AC186" i="39" s="1"/>
  <c r="W185" i="39"/>
  <c r="V185" i="39"/>
  <c r="U185" i="39"/>
  <c r="S185" i="39"/>
  <c r="R185" i="39"/>
  <c r="Q185" i="39"/>
  <c r="O185" i="39"/>
  <c r="M185" i="39"/>
  <c r="K185" i="39"/>
  <c r="J185" i="39"/>
  <c r="I185" i="39"/>
  <c r="G185" i="39"/>
  <c r="E185" i="39"/>
  <c r="T184" i="39"/>
  <c r="P184" i="39"/>
  <c r="L184" i="39"/>
  <c r="H184" i="39"/>
  <c r="G184" i="39"/>
  <c r="F184" i="39"/>
  <c r="E184" i="39"/>
  <c r="D184" i="39" s="1"/>
  <c r="T183" i="39"/>
  <c r="T180" i="39" s="1"/>
  <c r="H183" i="39"/>
  <c r="G183" i="39"/>
  <c r="AE183" i="39" s="1"/>
  <c r="F183" i="39"/>
  <c r="E183" i="39"/>
  <c r="AC183" i="39" s="1"/>
  <c r="D183" i="39"/>
  <c r="AC182" i="39"/>
  <c r="T182" i="39"/>
  <c r="P182" i="39"/>
  <c r="L182" i="39"/>
  <c r="H182" i="39"/>
  <c r="D182" i="39" s="1"/>
  <c r="G182" i="39"/>
  <c r="AE182" i="39" s="1"/>
  <c r="F182" i="39"/>
  <c r="T181" i="39"/>
  <c r="P181" i="39"/>
  <c r="L181" i="39"/>
  <c r="H181" i="39"/>
  <c r="G181" i="39"/>
  <c r="AE181" i="39" s="1"/>
  <c r="F181" i="39"/>
  <c r="E181" i="39"/>
  <c r="AC181" i="39" s="1"/>
  <c r="W180" i="39"/>
  <c r="V180" i="39"/>
  <c r="V173" i="39" s="1"/>
  <c r="V167" i="39" s="1"/>
  <c r="U180" i="39"/>
  <c r="S180" i="39"/>
  <c r="R180" i="39"/>
  <c r="R173" i="39" s="1"/>
  <c r="Q180" i="39"/>
  <c r="P180" i="39"/>
  <c r="O180" i="39"/>
  <c r="N180" i="39"/>
  <c r="M180" i="39"/>
  <c r="L180" i="39"/>
  <c r="K180" i="39"/>
  <c r="J180" i="39"/>
  <c r="J173" i="39" s="1"/>
  <c r="J167" i="39" s="1"/>
  <c r="I180" i="39"/>
  <c r="H180" i="39"/>
  <c r="F180" i="39"/>
  <c r="T179" i="39"/>
  <c r="P179" i="39"/>
  <c r="L179" i="39"/>
  <c r="H179" i="39"/>
  <c r="G179" i="39"/>
  <c r="AE179" i="39" s="1"/>
  <c r="F179" i="39"/>
  <c r="E179" i="39"/>
  <c r="D179" i="39" s="1"/>
  <c r="AB179" i="39" s="1"/>
  <c r="T178" i="39"/>
  <c r="P178" i="39"/>
  <c r="L178" i="39"/>
  <c r="H178" i="39"/>
  <c r="G178" i="39"/>
  <c r="AE178" i="39" s="1"/>
  <c r="F178" i="39"/>
  <c r="E178" i="39"/>
  <c r="AC178" i="39" s="1"/>
  <c r="T177" i="39"/>
  <c r="P177" i="39"/>
  <c r="L177" i="39"/>
  <c r="G177" i="39"/>
  <c r="AE177" i="39" s="1"/>
  <c r="F177" i="39"/>
  <c r="E177" i="39"/>
  <c r="T176" i="39"/>
  <c r="P176" i="39"/>
  <c r="L176" i="39"/>
  <c r="H176" i="39"/>
  <c r="G176" i="39"/>
  <c r="F176" i="39"/>
  <c r="E176" i="39"/>
  <c r="D176" i="39" s="1"/>
  <c r="T175" i="39"/>
  <c r="P175" i="39"/>
  <c r="L175" i="39"/>
  <c r="H175" i="39"/>
  <c r="G175" i="39"/>
  <c r="F175" i="39"/>
  <c r="E175" i="39"/>
  <c r="D175" i="39"/>
  <c r="W174" i="39"/>
  <c r="V174" i="39"/>
  <c r="U174" i="39"/>
  <c r="S174" i="39"/>
  <c r="R174" i="39"/>
  <c r="Q174" i="39"/>
  <c r="O174" i="39"/>
  <c r="N174" i="39"/>
  <c r="M174" i="39"/>
  <c r="M173" i="39" s="1"/>
  <c r="K174" i="39"/>
  <c r="K173" i="39" s="1"/>
  <c r="J174" i="39"/>
  <c r="I174" i="39"/>
  <c r="I173" i="39" s="1"/>
  <c r="G174" i="39"/>
  <c r="W173" i="39"/>
  <c r="U173" i="39"/>
  <c r="S173" i="39"/>
  <c r="Q173" i="39"/>
  <c r="Q167" i="39" s="1"/>
  <c r="O173" i="39"/>
  <c r="N173" i="39"/>
  <c r="T172" i="39"/>
  <c r="P172" i="39"/>
  <c r="L172" i="39"/>
  <c r="H172" i="39"/>
  <c r="G172" i="39"/>
  <c r="F172" i="39"/>
  <c r="E172" i="39"/>
  <c r="D172" i="39" s="1"/>
  <c r="AE171" i="39"/>
  <c r="T171" i="39"/>
  <c r="P171" i="39"/>
  <c r="L171" i="39"/>
  <c r="H171" i="39"/>
  <c r="F171" i="39"/>
  <c r="E171" i="39"/>
  <c r="D171" i="39" s="1"/>
  <c r="AE170" i="39"/>
  <c r="T170" i="39"/>
  <c r="P170" i="39"/>
  <c r="L170" i="39"/>
  <c r="H170" i="39"/>
  <c r="F170" i="39"/>
  <c r="E170" i="39"/>
  <c r="D170" i="39" s="1"/>
  <c r="AE169" i="39"/>
  <c r="T169" i="39"/>
  <c r="S169" i="39"/>
  <c r="P169" i="39"/>
  <c r="L169" i="39"/>
  <c r="H169" i="39"/>
  <c r="H168" i="39" s="1"/>
  <c r="F169" i="39"/>
  <c r="D169" i="39" s="1"/>
  <c r="D168" i="39" s="1"/>
  <c r="W168" i="39"/>
  <c r="V168" i="39"/>
  <c r="U168" i="39"/>
  <c r="U167" i="39" s="1"/>
  <c r="S168" i="39"/>
  <c r="R168" i="39"/>
  <c r="R167" i="39" s="1"/>
  <c r="Q168" i="39"/>
  <c r="O168" i="39"/>
  <c r="O167" i="39" s="1"/>
  <c r="N168" i="39"/>
  <c r="M168" i="39"/>
  <c r="K168" i="39"/>
  <c r="J168" i="39"/>
  <c r="I168" i="39"/>
  <c r="E168" i="39"/>
  <c r="S167" i="39"/>
  <c r="AE165" i="39"/>
  <c r="T165" i="39"/>
  <c r="P165" i="39"/>
  <c r="P163" i="39" s="1"/>
  <c r="L165" i="39"/>
  <c r="H165" i="39"/>
  <c r="F165" i="39"/>
  <c r="E165" i="39"/>
  <c r="D165" i="39" s="1"/>
  <c r="AE164" i="39"/>
  <c r="T164" i="39"/>
  <c r="P164" i="39"/>
  <c r="L164" i="39"/>
  <c r="H164" i="39"/>
  <c r="F164" i="39"/>
  <c r="F163" i="39" s="1"/>
  <c r="E164" i="39"/>
  <c r="D164" i="39" s="1"/>
  <c r="W163" i="39"/>
  <c r="V163" i="39"/>
  <c r="U163" i="39"/>
  <c r="S163" i="39"/>
  <c r="R163" i="39"/>
  <c r="Q163" i="39"/>
  <c r="O163" i="39"/>
  <c r="N163" i="39"/>
  <c r="M163" i="39"/>
  <c r="K163" i="39"/>
  <c r="J163" i="39"/>
  <c r="I163" i="39"/>
  <c r="G163" i="39"/>
  <c r="E163" i="39"/>
  <c r="T162" i="39"/>
  <c r="P162" i="39"/>
  <c r="L162" i="39"/>
  <c r="H162" i="39"/>
  <c r="G162" i="39"/>
  <c r="AE162" i="39" s="1"/>
  <c r="F162" i="39"/>
  <c r="E162" i="39"/>
  <c r="AC161" i="39"/>
  <c r="T161" i="39"/>
  <c r="P161" i="39"/>
  <c r="L161" i="39"/>
  <c r="D161" i="39" s="1"/>
  <c r="H161" i="39"/>
  <c r="G161" i="39"/>
  <c r="AE161" i="39" s="1"/>
  <c r="F161" i="39"/>
  <c r="E161" i="39"/>
  <c r="T160" i="39"/>
  <c r="P160" i="39"/>
  <c r="P159" i="39" s="1"/>
  <c r="L160" i="39"/>
  <c r="H160" i="39"/>
  <c r="H159" i="39" s="1"/>
  <c r="G160" i="39"/>
  <c r="AE160" i="39" s="1"/>
  <c r="F160" i="39"/>
  <c r="F159" i="39" s="1"/>
  <c r="E160" i="39"/>
  <c r="D160" i="39" s="1"/>
  <c r="W159" i="39"/>
  <c r="V159" i="39"/>
  <c r="U159" i="39"/>
  <c r="S159" i="39"/>
  <c r="R159" i="39"/>
  <c r="Q159" i="39"/>
  <c r="O159" i="39"/>
  <c r="N159" i="39"/>
  <c r="M159" i="39"/>
  <c r="K159" i="39"/>
  <c r="J159" i="39"/>
  <c r="I159" i="39"/>
  <c r="E159" i="39"/>
  <c r="T158" i="39"/>
  <c r="P158" i="39"/>
  <c r="L158" i="39"/>
  <c r="H158" i="39"/>
  <c r="G158" i="39"/>
  <c r="AE158" i="39" s="1"/>
  <c r="F158" i="39"/>
  <c r="E158" i="39"/>
  <c r="D158" i="39" s="1"/>
  <c r="AB158" i="39" s="1"/>
  <c r="T157" i="39"/>
  <c r="P157" i="39"/>
  <c r="L157" i="39"/>
  <c r="H157" i="39"/>
  <c r="G157" i="39"/>
  <c r="F157" i="39"/>
  <c r="E157" i="39"/>
  <c r="D157" i="39" s="1"/>
  <c r="T156" i="39"/>
  <c r="P156" i="39"/>
  <c r="L156" i="39"/>
  <c r="H156" i="39"/>
  <c r="G156" i="39"/>
  <c r="F156" i="39"/>
  <c r="E156" i="39"/>
  <c r="AC156" i="39" s="1"/>
  <c r="T155" i="39"/>
  <c r="P155" i="39"/>
  <c r="L155" i="39"/>
  <c r="H155" i="39"/>
  <c r="G155" i="39"/>
  <c r="AE155" i="39" s="1"/>
  <c r="F155" i="39"/>
  <c r="E155" i="39"/>
  <c r="D155" i="39" s="1"/>
  <c r="W154" i="39"/>
  <c r="V154" i="39"/>
  <c r="U154" i="39"/>
  <c r="S154" i="39"/>
  <c r="R154" i="39"/>
  <c r="Q154" i="39"/>
  <c r="O154" i="39"/>
  <c r="N154" i="39"/>
  <c r="M154" i="39"/>
  <c r="K154" i="39"/>
  <c r="J154" i="39"/>
  <c r="I154" i="39"/>
  <c r="F154" i="39"/>
  <c r="T153" i="39"/>
  <c r="P153" i="39"/>
  <c r="P151" i="39" s="1"/>
  <c r="L153" i="39"/>
  <c r="H153" i="39"/>
  <c r="G153" i="39"/>
  <c r="F153" i="39"/>
  <c r="E153" i="39"/>
  <c r="T152" i="39"/>
  <c r="P152" i="39"/>
  <c r="L152" i="39"/>
  <c r="H152" i="39"/>
  <c r="H151" i="39" s="1"/>
  <c r="G152" i="39"/>
  <c r="F152" i="39"/>
  <c r="E152" i="39"/>
  <c r="D152" i="39" s="1"/>
  <c r="D151" i="39" s="1"/>
  <c r="W151" i="39"/>
  <c r="V151" i="39"/>
  <c r="U151" i="39"/>
  <c r="S151" i="39"/>
  <c r="R151" i="39"/>
  <c r="Q151" i="39"/>
  <c r="O151" i="39"/>
  <c r="N151" i="39"/>
  <c r="M151" i="39"/>
  <c r="K151" i="39"/>
  <c r="J151" i="39"/>
  <c r="I151" i="39"/>
  <c r="G151" i="39"/>
  <c r="F151" i="39"/>
  <c r="E151" i="39"/>
  <c r="T150" i="39"/>
  <c r="P150" i="39"/>
  <c r="L150" i="39"/>
  <c r="H150" i="39"/>
  <c r="G150" i="39"/>
  <c r="F150" i="39"/>
  <c r="E150" i="39"/>
  <c r="D150" i="39" s="1"/>
  <c r="T149" i="39"/>
  <c r="S149" i="39"/>
  <c r="R149" i="39"/>
  <c r="Q149" i="39"/>
  <c r="P149" i="39"/>
  <c r="O149" i="39"/>
  <c r="N149" i="39"/>
  <c r="M149" i="39"/>
  <c r="L149" i="39"/>
  <c r="K149" i="39"/>
  <c r="J149" i="39"/>
  <c r="I149" i="39"/>
  <c r="H149" i="39"/>
  <c r="D149" i="39"/>
  <c r="T148" i="39"/>
  <c r="S148" i="39"/>
  <c r="S147" i="39" s="1"/>
  <c r="R148" i="39"/>
  <c r="Q148" i="39"/>
  <c r="Q147" i="39" s="1"/>
  <c r="P148" i="39"/>
  <c r="O148" i="39"/>
  <c r="O147" i="39" s="1"/>
  <c r="N148" i="39"/>
  <c r="M148" i="39"/>
  <c r="M147" i="39" s="1"/>
  <c r="L148" i="39"/>
  <c r="K148" i="39"/>
  <c r="K147" i="39" s="1"/>
  <c r="J148" i="39"/>
  <c r="I148" i="39"/>
  <c r="I147" i="39" s="1"/>
  <c r="H148" i="39"/>
  <c r="D148" i="39"/>
  <c r="W147" i="39"/>
  <c r="V147" i="39"/>
  <c r="U147" i="39"/>
  <c r="T147" i="39"/>
  <c r="R147" i="39"/>
  <c r="R134" i="39" s="1"/>
  <c r="R133" i="39" s="1"/>
  <c r="P147" i="39"/>
  <c r="N147" i="39"/>
  <c r="N134" i="39" s="1"/>
  <c r="N133" i="39" s="1"/>
  <c r="L147" i="39"/>
  <c r="J147" i="39"/>
  <c r="J134" i="39" s="1"/>
  <c r="J133" i="39" s="1"/>
  <c r="H147" i="39"/>
  <c r="G147" i="39"/>
  <c r="F147" i="39"/>
  <c r="E147" i="39"/>
  <c r="D147" i="39"/>
  <c r="T146" i="39"/>
  <c r="P146" i="39"/>
  <c r="L146" i="39"/>
  <c r="H146" i="39"/>
  <c r="G146" i="39"/>
  <c r="F146" i="39"/>
  <c r="E146" i="39"/>
  <c r="AC146" i="39" s="1"/>
  <c r="D146" i="39"/>
  <c r="T145" i="39"/>
  <c r="P145" i="39"/>
  <c r="L145" i="39"/>
  <c r="H145" i="39"/>
  <c r="F145" i="39"/>
  <c r="E145" i="39"/>
  <c r="D145" i="39" s="1"/>
  <c r="T144" i="39"/>
  <c r="P144" i="39"/>
  <c r="L144" i="39"/>
  <c r="H144" i="39"/>
  <c r="G144" i="39"/>
  <c r="F144" i="39"/>
  <c r="E144" i="39"/>
  <c r="D144" i="39" s="1"/>
  <c r="T143" i="39"/>
  <c r="P143" i="39"/>
  <c r="L143" i="39"/>
  <c r="H143" i="39"/>
  <c r="G143" i="39"/>
  <c r="F143" i="39"/>
  <c r="E143" i="39"/>
  <c r="AC143" i="39" s="1"/>
  <c r="AC142" i="39"/>
  <c r="T142" i="39"/>
  <c r="P142" i="39"/>
  <c r="L142" i="39"/>
  <c r="H142" i="39"/>
  <c r="G142" i="39"/>
  <c r="F142" i="39"/>
  <c r="D142" i="39" s="1"/>
  <c r="T141" i="39"/>
  <c r="P141" i="39"/>
  <c r="L141" i="39"/>
  <c r="H141" i="39"/>
  <c r="G141" i="39"/>
  <c r="F141" i="39"/>
  <c r="E141" i="39"/>
  <c r="T140" i="39"/>
  <c r="P140" i="39"/>
  <c r="L140" i="39"/>
  <c r="H140" i="39"/>
  <c r="G140" i="39"/>
  <c r="F140" i="39"/>
  <c r="E140" i="39"/>
  <c r="AC139" i="39"/>
  <c r="T139" i="39"/>
  <c r="P139" i="39"/>
  <c r="L139" i="39"/>
  <c r="H139" i="39"/>
  <c r="H135" i="39" s="1"/>
  <c r="G139" i="39"/>
  <c r="F139" i="39"/>
  <c r="D139" i="39" s="1"/>
  <c r="T138" i="39"/>
  <c r="P138" i="39"/>
  <c r="L138" i="39"/>
  <c r="H138" i="39"/>
  <c r="G138" i="39"/>
  <c r="F138" i="39"/>
  <c r="E138" i="39"/>
  <c r="T137" i="39"/>
  <c r="P137" i="39"/>
  <c r="L137" i="39"/>
  <c r="H137" i="39"/>
  <c r="G137" i="39"/>
  <c r="F137" i="39"/>
  <c r="E137" i="39"/>
  <c r="AC137" i="39" s="1"/>
  <c r="AE136" i="39"/>
  <c r="T136" i="39"/>
  <c r="P136" i="39"/>
  <c r="L136" i="39"/>
  <c r="H136" i="39"/>
  <c r="F136" i="39"/>
  <c r="F135" i="39" s="1"/>
  <c r="E136" i="39"/>
  <c r="D136" i="39" s="1"/>
  <c r="W135" i="39"/>
  <c r="V135" i="39"/>
  <c r="U135" i="39"/>
  <c r="S135" i="39"/>
  <c r="S134" i="39" s="1"/>
  <c r="S133" i="39" s="1"/>
  <c r="R135" i="39"/>
  <c r="Q135" i="39"/>
  <c r="Q134" i="39" s="1"/>
  <c r="Q133" i="39" s="1"/>
  <c r="O135" i="39"/>
  <c r="O134" i="39" s="1"/>
  <c r="O133" i="39" s="1"/>
  <c r="N135" i="39"/>
  <c r="M135" i="39"/>
  <c r="M134" i="39" s="1"/>
  <c r="M133" i="39" s="1"/>
  <c r="K135" i="39"/>
  <c r="K134" i="39" s="1"/>
  <c r="K133" i="39" s="1"/>
  <c r="J135" i="39"/>
  <c r="I135" i="39"/>
  <c r="I134" i="39" s="1"/>
  <c r="G135" i="39"/>
  <c r="G134" i="39" s="1"/>
  <c r="E135" i="39"/>
  <c r="E134" i="39" s="1"/>
  <c r="V134" i="39"/>
  <c r="V133" i="39" s="1"/>
  <c r="H134" i="39"/>
  <c r="F134" i="39"/>
  <c r="F133" i="39" s="1"/>
  <c r="I133" i="39"/>
  <c r="AE131" i="39"/>
  <c r="T131" i="39"/>
  <c r="T130" i="39" s="1"/>
  <c r="AB130" i="39" s="1"/>
  <c r="P131" i="39"/>
  <c r="L131" i="39"/>
  <c r="L130" i="39" s="1"/>
  <c r="H131" i="39"/>
  <c r="F131" i="39"/>
  <c r="F130" i="39" s="1"/>
  <c r="E131" i="39"/>
  <c r="D131" i="39" s="1"/>
  <c r="D130" i="39" s="1"/>
  <c r="W130" i="39"/>
  <c r="V130" i="39"/>
  <c r="U130" i="39"/>
  <c r="S130" i="39"/>
  <c r="R130" i="39"/>
  <c r="Q130" i="39"/>
  <c r="P130" i="39"/>
  <c r="O130" i="39"/>
  <c r="N130" i="39"/>
  <c r="M130" i="39"/>
  <c r="K130" i="39"/>
  <c r="J130" i="39"/>
  <c r="I130" i="39"/>
  <c r="H130" i="39"/>
  <c r="G130" i="39"/>
  <c r="E130" i="39"/>
  <c r="T129" i="39"/>
  <c r="H129" i="39"/>
  <c r="G129" i="39"/>
  <c r="AE129" i="39" s="1"/>
  <c r="T128" i="39"/>
  <c r="G128" i="39"/>
  <c r="D128" i="39"/>
  <c r="T127" i="39"/>
  <c r="H127" i="39"/>
  <c r="G127" i="39"/>
  <c r="AE127" i="39" s="1"/>
  <c r="W126" i="39"/>
  <c r="V126" i="39"/>
  <c r="U126" i="39"/>
  <c r="U125" i="39" s="1"/>
  <c r="S126" i="39"/>
  <c r="S125" i="39" s="1"/>
  <c r="R126" i="39"/>
  <c r="Q126" i="39"/>
  <c r="Q125" i="39" s="1"/>
  <c r="P126" i="39"/>
  <c r="O126" i="39"/>
  <c r="O125" i="39" s="1"/>
  <c r="N126" i="39"/>
  <c r="M126" i="39"/>
  <c r="M125" i="39" s="1"/>
  <c r="L126" i="39"/>
  <c r="K126" i="39"/>
  <c r="K125" i="39" s="1"/>
  <c r="J126" i="39"/>
  <c r="I126" i="39"/>
  <c r="I125" i="39" s="1"/>
  <c r="G126" i="39"/>
  <c r="G125" i="39" s="1"/>
  <c r="F126" i="39"/>
  <c r="E126" i="39"/>
  <c r="E125" i="39" s="1"/>
  <c r="V125" i="39"/>
  <c r="R125" i="39"/>
  <c r="P125" i="39"/>
  <c r="N125" i="39"/>
  <c r="L125" i="39"/>
  <c r="J125" i="39"/>
  <c r="F125" i="39"/>
  <c r="T124" i="39"/>
  <c r="P124" i="39"/>
  <c r="L124" i="39"/>
  <c r="H124" i="39"/>
  <c r="G124" i="39"/>
  <c r="AE124" i="39" s="1"/>
  <c r="F124" i="39"/>
  <c r="E124" i="39"/>
  <c r="D124" i="39" s="1"/>
  <c r="T123" i="39"/>
  <c r="P123" i="39"/>
  <c r="L123" i="39"/>
  <c r="H123" i="39"/>
  <c r="G123" i="39"/>
  <c r="AE123" i="39" s="1"/>
  <c r="F123" i="39"/>
  <c r="F121" i="39" s="1"/>
  <c r="E123" i="39"/>
  <c r="AC123" i="39" s="1"/>
  <c r="T122" i="39"/>
  <c r="P122" i="39"/>
  <c r="L122" i="39"/>
  <c r="H122" i="39"/>
  <c r="G122" i="39"/>
  <c r="AE122" i="39" s="1"/>
  <c r="F122" i="39"/>
  <c r="E122" i="39"/>
  <c r="D122" i="39" s="1"/>
  <c r="W121" i="39"/>
  <c r="V121" i="39"/>
  <c r="U121" i="39"/>
  <c r="AC121" i="39" s="1"/>
  <c r="S121" i="39"/>
  <c r="R121" i="39"/>
  <c r="Q121" i="39"/>
  <c r="O121" i="39"/>
  <c r="N121" i="39"/>
  <c r="M121" i="39"/>
  <c r="K121" i="39"/>
  <c r="J121" i="39"/>
  <c r="I121" i="39"/>
  <c r="G121" i="39"/>
  <c r="E121" i="39"/>
  <c r="T120" i="39"/>
  <c r="T117" i="39" s="1"/>
  <c r="P120" i="39"/>
  <c r="L120" i="39"/>
  <c r="H120" i="39"/>
  <c r="G120" i="39"/>
  <c r="F120" i="39"/>
  <c r="E120" i="39"/>
  <c r="AC120" i="39" s="1"/>
  <c r="D120" i="39"/>
  <c r="T119" i="39"/>
  <c r="P119" i="39"/>
  <c r="L119" i="39"/>
  <c r="H119" i="39"/>
  <c r="G119" i="39"/>
  <c r="AE119" i="39" s="1"/>
  <c r="F119" i="39"/>
  <c r="E119" i="39"/>
  <c r="AC119" i="39" s="1"/>
  <c r="D119" i="39"/>
  <c r="AE118" i="39"/>
  <c r="T118" i="39"/>
  <c r="P118" i="39"/>
  <c r="L118" i="39"/>
  <c r="H118" i="39"/>
  <c r="H117" i="39" s="1"/>
  <c r="F118" i="39"/>
  <c r="E118" i="39"/>
  <c r="D118" i="39"/>
  <c r="AB118" i="39" s="1"/>
  <c r="W117" i="39"/>
  <c r="V117" i="39"/>
  <c r="U117" i="39"/>
  <c r="S117" i="39"/>
  <c r="R117" i="39"/>
  <c r="Q117" i="39"/>
  <c r="P117" i="39"/>
  <c r="O117" i="39"/>
  <c r="N117" i="39"/>
  <c r="M117" i="39"/>
  <c r="L117" i="39"/>
  <c r="K117" i="39"/>
  <c r="J117" i="39"/>
  <c r="I117" i="39"/>
  <c r="G117" i="39"/>
  <c r="F117" i="39"/>
  <c r="E117" i="39"/>
  <c r="D117" i="39"/>
  <c r="AE116" i="39"/>
  <c r="AC116" i="39"/>
  <c r="T116" i="39"/>
  <c r="P116" i="39"/>
  <c r="P114" i="39" s="1"/>
  <c r="L116" i="39"/>
  <c r="L114" i="39" s="1"/>
  <c r="H116" i="39"/>
  <c r="F116" i="39"/>
  <c r="D116" i="39" s="1"/>
  <c r="AE115" i="39"/>
  <c r="T115" i="39"/>
  <c r="P115" i="39"/>
  <c r="L115" i="39"/>
  <c r="H115" i="39"/>
  <c r="H114" i="39" s="1"/>
  <c r="F115" i="39"/>
  <c r="E115" i="39"/>
  <c r="W114" i="39"/>
  <c r="V114" i="39"/>
  <c r="U114" i="39"/>
  <c r="T114" i="39"/>
  <c r="S114" i="39"/>
  <c r="R114" i="39"/>
  <c r="Q114" i="39"/>
  <c r="O114" i="39"/>
  <c r="N114" i="39"/>
  <c r="M114" i="39"/>
  <c r="K114" i="39"/>
  <c r="J114" i="39"/>
  <c r="I114" i="39"/>
  <c r="G114" i="39"/>
  <c r="F114" i="39"/>
  <c r="T113" i="39"/>
  <c r="P113" i="39"/>
  <c r="L113" i="39"/>
  <c r="H113" i="39"/>
  <c r="G113" i="39"/>
  <c r="F113" i="39"/>
  <c r="E113" i="39"/>
  <c r="AC112" i="39"/>
  <c r="T112" i="39"/>
  <c r="P112" i="39"/>
  <c r="L112" i="39"/>
  <c r="H112" i="39"/>
  <c r="G112" i="39"/>
  <c r="AE112" i="39" s="1"/>
  <c r="F112" i="39"/>
  <c r="E112" i="39"/>
  <c r="D112" i="39"/>
  <c r="AE111" i="39"/>
  <c r="T111" i="39"/>
  <c r="P111" i="39"/>
  <c r="L111" i="39"/>
  <c r="H111" i="39"/>
  <c r="F111" i="39"/>
  <c r="F110" i="39" s="1"/>
  <c r="E111" i="39"/>
  <c r="D111" i="39"/>
  <c r="W110" i="39"/>
  <c r="V110" i="39"/>
  <c r="V100" i="39" s="1"/>
  <c r="V99" i="39" s="1"/>
  <c r="U110" i="39"/>
  <c r="S110" i="39"/>
  <c r="R110" i="39"/>
  <c r="Q110" i="39"/>
  <c r="O110" i="39"/>
  <c r="N110" i="39"/>
  <c r="N100" i="39" s="1"/>
  <c r="N99" i="39" s="1"/>
  <c r="M110" i="39"/>
  <c r="K110" i="39"/>
  <c r="J110" i="39"/>
  <c r="I110" i="39"/>
  <c r="E110" i="39"/>
  <c r="T109" i="39"/>
  <c r="P109" i="39"/>
  <c r="L109" i="39"/>
  <c r="H109" i="39"/>
  <c r="G109" i="39"/>
  <c r="AE109" i="39" s="1"/>
  <c r="F109" i="39"/>
  <c r="E109" i="39"/>
  <c r="AC109" i="39" s="1"/>
  <c r="AC108" i="39"/>
  <c r="T108" i="39"/>
  <c r="P108" i="39"/>
  <c r="L108" i="39"/>
  <c r="H108" i="39"/>
  <c r="G108" i="39"/>
  <c r="AE108" i="39" s="1"/>
  <c r="F108" i="39"/>
  <c r="D108" i="39" s="1"/>
  <c r="AE107" i="39"/>
  <c r="T107" i="39"/>
  <c r="T106" i="39" s="1"/>
  <c r="P107" i="39"/>
  <c r="P106" i="39" s="1"/>
  <c r="L107" i="39"/>
  <c r="H107" i="39"/>
  <c r="F107" i="39"/>
  <c r="E107" i="39"/>
  <c r="W106" i="39"/>
  <c r="V106" i="39"/>
  <c r="U106" i="39"/>
  <c r="S106" i="39"/>
  <c r="R106" i="39"/>
  <c r="Q106" i="39"/>
  <c r="O106" i="39"/>
  <c r="N106" i="39"/>
  <c r="M106" i="39"/>
  <c r="L106" i="39"/>
  <c r="K106" i="39"/>
  <c r="J106" i="39"/>
  <c r="I106" i="39"/>
  <c r="G106" i="39"/>
  <c r="AC105" i="39"/>
  <c r="T105" i="39"/>
  <c r="P105" i="39"/>
  <c r="L105" i="39"/>
  <c r="H105" i="39"/>
  <c r="G105" i="39"/>
  <c r="AE105" i="39" s="1"/>
  <c r="F105" i="39"/>
  <c r="D105" i="39" s="1"/>
  <c r="AB105" i="39" s="1"/>
  <c r="AC104" i="39"/>
  <c r="T104" i="39"/>
  <c r="P104" i="39"/>
  <c r="L104" i="39"/>
  <c r="H104" i="39"/>
  <c r="G104" i="39"/>
  <c r="AE104" i="39" s="1"/>
  <c r="F104" i="39"/>
  <c r="E104" i="39"/>
  <c r="D104" i="39"/>
  <c r="T103" i="39"/>
  <c r="P103" i="39"/>
  <c r="L103" i="39"/>
  <c r="H103" i="39"/>
  <c r="G103" i="39"/>
  <c r="AE103" i="39" s="1"/>
  <c r="F103" i="39"/>
  <c r="E103" i="39"/>
  <c r="AC103" i="39" s="1"/>
  <c r="AE102" i="39"/>
  <c r="T102" i="39"/>
  <c r="P102" i="39"/>
  <c r="L102" i="39"/>
  <c r="H102" i="39"/>
  <c r="H101" i="39" s="1"/>
  <c r="D102" i="39"/>
  <c r="W101" i="39"/>
  <c r="V101" i="39"/>
  <c r="U101" i="39"/>
  <c r="U100" i="39" s="1"/>
  <c r="S101" i="39"/>
  <c r="R101" i="39"/>
  <c r="Q101" i="39"/>
  <c r="O101" i="39"/>
  <c r="O100" i="39" s="1"/>
  <c r="O99" i="39" s="1"/>
  <c r="N101" i="39"/>
  <c r="M101" i="39"/>
  <c r="M100" i="39" s="1"/>
  <c r="M99" i="39" s="1"/>
  <c r="K101" i="39"/>
  <c r="J101" i="39"/>
  <c r="I101" i="39"/>
  <c r="G101" i="39"/>
  <c r="F101" i="39"/>
  <c r="E101" i="39"/>
  <c r="R100" i="39"/>
  <c r="R99" i="39" s="1"/>
  <c r="J100" i="39"/>
  <c r="J99" i="39" s="1"/>
  <c r="AE97" i="39"/>
  <c r="T97" i="39"/>
  <c r="F97" i="39"/>
  <c r="E97" i="39"/>
  <c r="AC97" i="39" s="1"/>
  <c r="AE96" i="39"/>
  <c r="T96" i="39"/>
  <c r="D96" i="39"/>
  <c r="AE95" i="39"/>
  <c r="T95" i="39"/>
  <c r="F95" i="39"/>
  <c r="E95" i="39"/>
  <c r="D95" i="39"/>
  <c r="AE94" i="39"/>
  <c r="T94" i="39"/>
  <c r="P94" i="39"/>
  <c r="L94" i="39"/>
  <c r="H94" i="39"/>
  <c r="F94" i="39"/>
  <c r="E94" i="39"/>
  <c r="D94" i="39"/>
  <c r="AB94" i="39" s="1"/>
  <c r="AE93" i="39"/>
  <c r="T93" i="39"/>
  <c r="AB102" i="39" s="1"/>
  <c r="P93" i="39"/>
  <c r="P92" i="39" s="1"/>
  <c r="L93" i="39"/>
  <c r="H93" i="39"/>
  <c r="H92" i="39" s="1"/>
  <c r="F93" i="39"/>
  <c r="E93" i="39"/>
  <c r="D93" i="39"/>
  <c r="AB93" i="39" s="1"/>
  <c r="W92" i="39"/>
  <c r="V92" i="39"/>
  <c r="U92" i="39"/>
  <c r="T92" i="39"/>
  <c r="S92" i="39"/>
  <c r="R92" i="39"/>
  <c r="Q92" i="39"/>
  <c r="O92" i="39"/>
  <c r="N92" i="39"/>
  <c r="M92" i="39"/>
  <c r="L92" i="39"/>
  <c r="K92" i="39"/>
  <c r="J92" i="39"/>
  <c r="I92" i="39"/>
  <c r="G92" i="39"/>
  <c r="F92" i="39"/>
  <c r="E92" i="39"/>
  <c r="T91" i="39"/>
  <c r="P91" i="39"/>
  <c r="L91" i="39"/>
  <c r="H91" i="39"/>
  <c r="G91" i="39"/>
  <c r="F91" i="39"/>
  <c r="E91" i="39"/>
  <c r="AC91" i="39" s="1"/>
  <c r="AE90" i="39"/>
  <c r="AC90" i="39"/>
  <c r="T90" i="39"/>
  <c r="P90" i="39"/>
  <c r="H90" i="39"/>
  <c r="F90" i="39"/>
  <c r="D90" i="39" s="1"/>
  <c r="AB90" i="39" s="1"/>
  <c r="AE89" i="39"/>
  <c r="T89" i="39"/>
  <c r="P89" i="39"/>
  <c r="L89" i="39"/>
  <c r="H89" i="39"/>
  <c r="D89" i="39"/>
  <c r="AB89" i="39" s="1"/>
  <c r="AE88" i="39"/>
  <c r="T88" i="39"/>
  <c r="P88" i="39"/>
  <c r="L88" i="39"/>
  <c r="L86" i="39" s="1"/>
  <c r="L85" i="39" s="1"/>
  <c r="H88" i="39"/>
  <c r="D88" i="39"/>
  <c r="AB88" i="39" s="1"/>
  <c r="AE87" i="39"/>
  <c r="T87" i="39"/>
  <c r="P87" i="39"/>
  <c r="L87" i="39"/>
  <c r="H87" i="39"/>
  <c r="H86" i="39" s="1"/>
  <c r="F87" i="39"/>
  <c r="E87" i="39"/>
  <c r="D87" i="39" s="1"/>
  <c r="W86" i="39"/>
  <c r="V86" i="39"/>
  <c r="U86" i="39"/>
  <c r="S86" i="39"/>
  <c r="S85" i="39" s="1"/>
  <c r="R86" i="39"/>
  <c r="Q86" i="39"/>
  <c r="Q85" i="39" s="1"/>
  <c r="O86" i="39"/>
  <c r="N86" i="39"/>
  <c r="N85" i="39" s="1"/>
  <c r="M86" i="39"/>
  <c r="K86" i="39"/>
  <c r="J86" i="39"/>
  <c r="J85" i="39" s="1"/>
  <c r="I86" i="39"/>
  <c r="G86" i="39"/>
  <c r="G85" i="39" s="1"/>
  <c r="F86" i="39"/>
  <c r="E86" i="39"/>
  <c r="E85" i="39" s="1"/>
  <c r="V85" i="39"/>
  <c r="R85" i="39"/>
  <c r="O85" i="39"/>
  <c r="M85" i="39"/>
  <c r="K85" i="39"/>
  <c r="I85" i="39"/>
  <c r="F85" i="39"/>
  <c r="T83" i="39"/>
  <c r="P83" i="39"/>
  <c r="P82" i="39" s="1"/>
  <c r="L83" i="39"/>
  <c r="L82" i="39" s="1"/>
  <c r="H83" i="39"/>
  <c r="H82" i="39" s="1"/>
  <c r="G83" i="39"/>
  <c r="AE83" i="39" s="1"/>
  <c r="W82" i="39"/>
  <c r="V82" i="39"/>
  <c r="V79" i="39" s="1"/>
  <c r="U82" i="39"/>
  <c r="T82" i="39"/>
  <c r="S82" i="39"/>
  <c r="R82" i="39"/>
  <c r="Q82" i="39"/>
  <c r="O82" i="39"/>
  <c r="N82" i="39"/>
  <c r="M82" i="39"/>
  <c r="K82" i="39"/>
  <c r="J82" i="39"/>
  <c r="I82" i="39"/>
  <c r="F82" i="39"/>
  <c r="F79" i="39" s="1"/>
  <c r="E82" i="39"/>
  <c r="AE81" i="39"/>
  <c r="T81" i="39"/>
  <c r="P81" i="39"/>
  <c r="L81" i="39"/>
  <c r="L80" i="39" s="1"/>
  <c r="H81" i="39"/>
  <c r="H80" i="39" s="1"/>
  <c r="D81" i="39"/>
  <c r="W80" i="39"/>
  <c r="V80" i="39"/>
  <c r="U80" i="39"/>
  <c r="S80" i="39"/>
  <c r="R80" i="39"/>
  <c r="Q80" i="39"/>
  <c r="P80" i="39"/>
  <c r="O80" i="39"/>
  <c r="N80" i="39"/>
  <c r="N79" i="39" s="1"/>
  <c r="M80" i="39"/>
  <c r="K80" i="39"/>
  <c r="K79" i="39" s="1"/>
  <c r="J80" i="39"/>
  <c r="I80" i="39"/>
  <c r="I79" i="39" s="1"/>
  <c r="G80" i="39"/>
  <c r="F80" i="39"/>
  <c r="E80" i="39"/>
  <c r="D80" i="39"/>
  <c r="W79" i="39"/>
  <c r="U79" i="39"/>
  <c r="S79" i="39"/>
  <c r="R79" i="39"/>
  <c r="Q79" i="39"/>
  <c r="O79" i="39"/>
  <c r="M79" i="39"/>
  <c r="J79" i="39"/>
  <c r="E79" i="39"/>
  <c r="T77" i="39"/>
  <c r="P77" i="39"/>
  <c r="L77" i="39"/>
  <c r="L73" i="39" s="1"/>
  <c r="H77" i="39"/>
  <c r="G77" i="39"/>
  <c r="AE77" i="39" s="1"/>
  <c r="AE76" i="39"/>
  <c r="T76" i="39"/>
  <c r="P76" i="39"/>
  <c r="L76" i="39"/>
  <c r="H76" i="39"/>
  <c r="D76" i="39"/>
  <c r="AB76" i="39" s="1"/>
  <c r="AE75" i="39"/>
  <c r="T75" i="39"/>
  <c r="P75" i="39"/>
  <c r="L75" i="39"/>
  <c r="H75" i="39"/>
  <c r="D75" i="39"/>
  <c r="AB75" i="39" s="1"/>
  <c r="AE74" i="39"/>
  <c r="T74" i="39"/>
  <c r="P74" i="39"/>
  <c r="P73" i="39" s="1"/>
  <c r="L74" i="39"/>
  <c r="H74" i="39"/>
  <c r="H73" i="39" s="1"/>
  <c r="D74" i="39"/>
  <c r="AB74" i="39" s="1"/>
  <c r="W73" i="39"/>
  <c r="V73" i="39"/>
  <c r="U73" i="39"/>
  <c r="S73" i="39"/>
  <c r="R73" i="39"/>
  <c r="Q73" i="39"/>
  <c r="O73" i="39"/>
  <c r="N73" i="39"/>
  <c r="M73" i="39"/>
  <c r="K73" i="39"/>
  <c r="J73" i="39"/>
  <c r="I73" i="39"/>
  <c r="G73" i="39"/>
  <c r="F73" i="39"/>
  <c r="E73" i="39"/>
  <c r="AA71" i="39"/>
  <c r="Z71" i="39"/>
  <c r="Y71" i="39"/>
  <c r="T71" i="39"/>
  <c r="P71" i="39"/>
  <c r="L71" i="39"/>
  <c r="H71" i="39"/>
  <c r="X71" i="39"/>
  <c r="G71" i="39"/>
  <c r="AE71" i="39" s="1"/>
  <c r="F71" i="39"/>
  <c r="E71" i="39"/>
  <c r="D71" i="39" s="1"/>
  <c r="AA70" i="39"/>
  <c r="Z70" i="39"/>
  <c r="Y70" i="39"/>
  <c r="P70" i="39"/>
  <c r="L70" i="39"/>
  <c r="H70" i="39"/>
  <c r="D70" i="39" s="1"/>
  <c r="AB70" i="39" s="1"/>
  <c r="X70" i="39"/>
  <c r="G70" i="39"/>
  <c r="AE70" i="39" s="1"/>
  <c r="F70" i="39"/>
  <c r="E70" i="39"/>
  <c r="AA69" i="39"/>
  <c r="Z69" i="39"/>
  <c r="Y69" i="39"/>
  <c r="T69" i="39"/>
  <c r="T65" i="39" s="1"/>
  <c r="P69" i="39"/>
  <c r="L69" i="39"/>
  <c r="H69" i="39"/>
  <c r="X69" i="39"/>
  <c r="G69" i="39"/>
  <c r="AE69" i="39" s="1"/>
  <c r="F69" i="39"/>
  <c r="E69" i="39"/>
  <c r="AC69" i="39" s="1"/>
  <c r="AA68" i="39"/>
  <c r="Z68" i="39"/>
  <c r="Y68" i="39"/>
  <c r="T68" i="39"/>
  <c r="P68" i="39"/>
  <c r="D68" i="39" s="1"/>
  <c r="L68" i="39"/>
  <c r="H68" i="39"/>
  <c r="G68" i="39"/>
  <c r="AE68" i="39" s="1"/>
  <c r="F68" i="39"/>
  <c r="E68" i="39"/>
  <c r="AA67" i="39"/>
  <c r="Z67" i="39"/>
  <c r="Y67" i="39"/>
  <c r="X67" i="39"/>
  <c r="T67" i="39"/>
  <c r="P67" i="39"/>
  <c r="L67" i="39"/>
  <c r="H67" i="39"/>
  <c r="D67" i="39" s="1"/>
  <c r="G67" i="39"/>
  <c r="F67" i="39"/>
  <c r="E67" i="39"/>
  <c r="AA66" i="39"/>
  <c r="Z66" i="39"/>
  <c r="Y66" i="39"/>
  <c r="P66" i="39"/>
  <c r="L66" i="39"/>
  <c r="H66" i="39"/>
  <c r="X66" i="39"/>
  <c r="G66" i="39"/>
  <c r="F66" i="39"/>
  <c r="F65" i="39" s="1"/>
  <c r="F62" i="39" s="1"/>
  <c r="E66" i="39"/>
  <c r="W65" i="39"/>
  <c r="AA65" i="39" s="1"/>
  <c r="V65" i="39"/>
  <c r="Z65" i="39" s="1"/>
  <c r="U65" i="39"/>
  <c r="S65" i="39"/>
  <c r="R65" i="39"/>
  <c r="Q65" i="39"/>
  <c r="O65" i="39"/>
  <c r="O62" i="39" s="1"/>
  <c r="O5" i="39" s="1"/>
  <c r="N65" i="39"/>
  <c r="M65" i="39"/>
  <c r="M62" i="39" s="1"/>
  <c r="K65" i="39"/>
  <c r="K62" i="39" s="1"/>
  <c r="J65" i="39"/>
  <c r="I65" i="39"/>
  <c r="I62" i="39" s="1"/>
  <c r="G65" i="39"/>
  <c r="AE65" i="39" s="1"/>
  <c r="E65" i="39"/>
  <c r="E62" i="39" s="1"/>
  <c r="AA64" i="39"/>
  <c r="Z64" i="39"/>
  <c r="Y64" i="39"/>
  <c r="X64" i="39"/>
  <c r="T64" i="39"/>
  <c r="P64" i="39"/>
  <c r="P63" i="39" s="1"/>
  <c r="L64" i="39"/>
  <c r="H64" i="39"/>
  <c r="G64" i="39"/>
  <c r="AE64" i="39" s="1"/>
  <c r="F64" i="39"/>
  <c r="E64" i="39"/>
  <c r="D64" i="39" s="1"/>
  <c r="W63" i="39"/>
  <c r="AE63" i="39" s="1"/>
  <c r="V63" i="39"/>
  <c r="Z63" i="39" s="1"/>
  <c r="U63" i="39"/>
  <c r="Y63" i="39" s="1"/>
  <c r="T63" i="39"/>
  <c r="S63" i="39"/>
  <c r="R63" i="39"/>
  <c r="Q63" i="39"/>
  <c r="O63" i="39"/>
  <c r="N63" i="39"/>
  <c r="M63" i="39"/>
  <c r="L63" i="39"/>
  <c r="K63" i="39"/>
  <c r="J63" i="39"/>
  <c r="I63" i="39"/>
  <c r="H63" i="39"/>
  <c r="G63" i="39"/>
  <c r="F63" i="39"/>
  <c r="E63" i="39"/>
  <c r="W62" i="39"/>
  <c r="AA62" i="39" s="1"/>
  <c r="V62" i="39"/>
  <c r="Z62" i="39" s="1"/>
  <c r="U62" i="39"/>
  <c r="S62" i="39"/>
  <c r="R62" i="39"/>
  <c r="Q62" i="39"/>
  <c r="N62" i="39"/>
  <c r="J62" i="39"/>
  <c r="T61" i="39"/>
  <c r="T60" i="39" s="1"/>
  <c r="D61" i="39"/>
  <c r="W60" i="39"/>
  <c r="V60" i="39"/>
  <c r="U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D60" i="39"/>
  <c r="AE59" i="39"/>
  <c r="AA59" i="39"/>
  <c r="Z59" i="39"/>
  <c r="Y59" i="39"/>
  <c r="T59" i="39"/>
  <c r="X59" i="39" s="1"/>
  <c r="D59" i="39"/>
  <c r="AE58" i="39"/>
  <c r="AA58" i="39"/>
  <c r="Z58" i="39"/>
  <c r="Y58" i="39"/>
  <c r="T58" i="39"/>
  <c r="P58" i="39"/>
  <c r="L58" i="39"/>
  <c r="H58" i="39"/>
  <c r="F58" i="39"/>
  <c r="E58" i="39"/>
  <c r="D58" i="39" s="1"/>
  <c r="AE57" i="39"/>
  <c r="AA57" i="39"/>
  <c r="Z57" i="39"/>
  <c r="Y57" i="39"/>
  <c r="T57" i="39"/>
  <c r="P57" i="39"/>
  <c r="L57" i="39"/>
  <c r="H57" i="39"/>
  <c r="F57" i="39"/>
  <c r="E57" i="39"/>
  <c r="D57" i="39" s="1"/>
  <c r="AE56" i="39"/>
  <c r="AA56" i="39"/>
  <c r="Z56" i="39"/>
  <c r="Y56" i="39"/>
  <c r="T56" i="39"/>
  <c r="P56" i="39"/>
  <c r="L56" i="39"/>
  <c r="L55" i="39" s="1"/>
  <c r="H56" i="39"/>
  <c r="H55" i="39" s="1"/>
  <c r="F56" i="39"/>
  <c r="E56" i="39"/>
  <c r="D56" i="39" s="1"/>
  <c r="W55" i="39"/>
  <c r="V55" i="39"/>
  <c r="Z55" i="39" s="1"/>
  <c r="U55" i="39"/>
  <c r="Y55" i="39" s="1"/>
  <c r="S55" i="39"/>
  <c r="R55" i="39"/>
  <c r="Q55" i="39"/>
  <c r="O55" i="39"/>
  <c r="N55" i="39"/>
  <c r="M55" i="39"/>
  <c r="K55" i="39"/>
  <c r="J55" i="39"/>
  <c r="I55" i="39"/>
  <c r="G55" i="39"/>
  <c r="F55" i="39"/>
  <c r="AA54" i="39"/>
  <c r="Z54" i="39"/>
  <c r="Y54" i="39"/>
  <c r="T54" i="39"/>
  <c r="D54" i="39"/>
  <c r="AA53" i="39"/>
  <c r="Z53" i="39"/>
  <c r="Y53" i="39"/>
  <c r="T53" i="39"/>
  <c r="X53" i="39" s="1"/>
  <c r="D53" i="39"/>
  <c r="AE52" i="39"/>
  <c r="AA52" i="39"/>
  <c r="Z52" i="39"/>
  <c r="Y52" i="39"/>
  <c r="X52" i="39"/>
  <c r="T52" i="39"/>
  <c r="P52" i="39"/>
  <c r="L52" i="39"/>
  <c r="H52" i="39"/>
  <c r="F52" i="39"/>
  <c r="E52" i="39"/>
  <c r="D52" i="39" s="1"/>
  <c r="AB52" i="39" s="1"/>
  <c r="AA51" i="39"/>
  <c r="Z51" i="39"/>
  <c r="Y51" i="39"/>
  <c r="T51" i="39"/>
  <c r="X51" i="39" s="1"/>
  <c r="P51" i="39"/>
  <c r="L51" i="39"/>
  <c r="H51" i="39"/>
  <c r="G51" i="39"/>
  <c r="F51" i="39"/>
  <c r="E51" i="39"/>
  <c r="D51" i="39" s="1"/>
  <c r="AA50" i="39"/>
  <c r="Z50" i="39"/>
  <c r="Y50" i="39"/>
  <c r="T50" i="39"/>
  <c r="X50" i="39" s="1"/>
  <c r="P50" i="39"/>
  <c r="L50" i="39"/>
  <c r="H50" i="39"/>
  <c r="F50" i="39"/>
  <c r="E50" i="39"/>
  <c r="D50" i="39" s="1"/>
  <c r="AA49" i="39"/>
  <c r="Z49" i="39"/>
  <c r="Y49" i="39"/>
  <c r="T49" i="39"/>
  <c r="X49" i="39" s="1"/>
  <c r="P49" i="39"/>
  <c r="L49" i="39"/>
  <c r="H49" i="39"/>
  <c r="G49" i="39"/>
  <c r="F49" i="39"/>
  <c r="E49" i="39"/>
  <c r="D49" i="39"/>
  <c r="AA48" i="39"/>
  <c r="Z48" i="39"/>
  <c r="Y48" i="39"/>
  <c r="X48" i="39"/>
  <c r="T48" i="39"/>
  <c r="P48" i="39"/>
  <c r="L48" i="39"/>
  <c r="H48" i="39"/>
  <c r="G48" i="39"/>
  <c r="F48" i="39"/>
  <c r="E48" i="39"/>
  <c r="D48" i="39" s="1"/>
  <c r="AA47" i="39"/>
  <c r="Z47" i="39"/>
  <c r="Y47" i="39"/>
  <c r="T47" i="39"/>
  <c r="X47" i="39" s="1"/>
  <c r="P47" i="39"/>
  <c r="L47" i="39"/>
  <c r="H47" i="39"/>
  <c r="G47" i="39"/>
  <c r="F47" i="39"/>
  <c r="E47" i="39"/>
  <c r="D47" i="39"/>
  <c r="AA46" i="39"/>
  <c r="Z46" i="39"/>
  <c r="Y46" i="39"/>
  <c r="T46" i="39"/>
  <c r="X46" i="39" s="1"/>
  <c r="P46" i="39"/>
  <c r="L46" i="39"/>
  <c r="H46" i="39"/>
  <c r="G46" i="39"/>
  <c r="F46" i="39"/>
  <c r="E46" i="39"/>
  <c r="D46" i="39" s="1"/>
  <c r="AA45" i="39"/>
  <c r="Z45" i="39"/>
  <c r="Y45" i="39"/>
  <c r="T45" i="39"/>
  <c r="X45" i="39" s="1"/>
  <c r="P45" i="39"/>
  <c r="L45" i="39"/>
  <c r="H45" i="39"/>
  <c r="G45" i="39"/>
  <c r="F45" i="39"/>
  <c r="E45" i="39"/>
  <c r="D45" i="39"/>
  <c r="AA44" i="39"/>
  <c r="Z44" i="39"/>
  <c r="Y44" i="39"/>
  <c r="X44" i="39"/>
  <c r="T44" i="39"/>
  <c r="P44" i="39"/>
  <c r="L44" i="39"/>
  <c r="H44" i="39"/>
  <c r="G44" i="39"/>
  <c r="F44" i="39"/>
  <c r="E44" i="39"/>
  <c r="D44" i="39" s="1"/>
  <c r="AA43" i="39"/>
  <c r="Z43" i="39"/>
  <c r="Y43" i="39"/>
  <c r="T43" i="39"/>
  <c r="X43" i="39" s="1"/>
  <c r="P43" i="39"/>
  <c r="L43" i="39"/>
  <c r="H43" i="39"/>
  <c r="G43" i="39"/>
  <c r="F43" i="39"/>
  <c r="E43" i="39"/>
  <c r="D43" i="39"/>
  <c r="AA42" i="39"/>
  <c r="Z42" i="39"/>
  <c r="Y42" i="39"/>
  <c r="T42" i="39"/>
  <c r="X42" i="39" s="1"/>
  <c r="P42" i="39"/>
  <c r="L42" i="39"/>
  <c r="H42" i="39"/>
  <c r="G42" i="39"/>
  <c r="F42" i="39"/>
  <c r="E42" i="39"/>
  <c r="D42" i="39" s="1"/>
  <c r="AA41" i="39"/>
  <c r="Z41" i="39"/>
  <c r="Y41" i="39"/>
  <c r="T41" i="39"/>
  <c r="X41" i="39" s="1"/>
  <c r="P41" i="39"/>
  <c r="L41" i="39"/>
  <c r="H41" i="39"/>
  <c r="G41" i="39"/>
  <c r="F41" i="39"/>
  <c r="E41" i="39"/>
  <c r="D41" i="39"/>
  <c r="W40" i="39"/>
  <c r="V40" i="39"/>
  <c r="Z40" i="39" s="1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AE39" i="39"/>
  <c r="AA39" i="39"/>
  <c r="Z39" i="39"/>
  <c r="Y39" i="39"/>
  <c r="T39" i="39"/>
  <c r="P39" i="39"/>
  <c r="L39" i="39"/>
  <c r="H39" i="39"/>
  <c r="F39" i="39"/>
  <c r="E39" i="39"/>
  <c r="D39" i="39" s="1"/>
  <c r="AA38" i="39"/>
  <c r="Z38" i="39"/>
  <c r="Y38" i="39"/>
  <c r="T38" i="39"/>
  <c r="P38" i="39"/>
  <c r="L38" i="39"/>
  <c r="H38" i="39"/>
  <c r="G38" i="39"/>
  <c r="AE38" i="39" s="1"/>
  <c r="F38" i="39"/>
  <c r="E38" i="39"/>
  <c r="D38" i="39"/>
  <c r="AA37" i="39"/>
  <c r="Z37" i="39"/>
  <c r="Y37" i="39"/>
  <c r="X37" i="39"/>
  <c r="T37" i="39"/>
  <c r="P37" i="39"/>
  <c r="L37" i="39"/>
  <c r="H37" i="39"/>
  <c r="G37" i="39"/>
  <c r="AE37" i="39" s="1"/>
  <c r="F37" i="39"/>
  <c r="E37" i="39"/>
  <c r="D37" i="39" s="1"/>
  <c r="AB37" i="39" s="1"/>
  <c r="AA36" i="39"/>
  <c r="Z36" i="39"/>
  <c r="Y36" i="39"/>
  <c r="T36" i="39"/>
  <c r="P36" i="39"/>
  <c r="P34" i="39" s="1"/>
  <c r="L36" i="39"/>
  <c r="H36" i="39"/>
  <c r="G36" i="39"/>
  <c r="AE36" i="39" s="1"/>
  <c r="F36" i="39"/>
  <c r="E36" i="39"/>
  <c r="D36" i="39"/>
  <c r="AA35" i="39"/>
  <c r="Z35" i="39"/>
  <c r="Y35" i="39"/>
  <c r="T35" i="39"/>
  <c r="P35" i="39"/>
  <c r="L35" i="39"/>
  <c r="L34" i="39" s="1"/>
  <c r="H35" i="39"/>
  <c r="G35" i="39"/>
  <c r="AE35" i="39" s="1"/>
  <c r="F35" i="39"/>
  <c r="E35" i="39"/>
  <c r="D35" i="39" s="1"/>
  <c r="D34" i="39" s="1"/>
  <c r="W34" i="39"/>
  <c r="V34" i="39"/>
  <c r="Z34" i="39" s="1"/>
  <c r="U34" i="39"/>
  <c r="Y34" i="39" s="1"/>
  <c r="S34" i="39"/>
  <c r="R34" i="39"/>
  <c r="Q34" i="39"/>
  <c r="O34" i="39"/>
  <c r="N34" i="39"/>
  <c r="M34" i="39"/>
  <c r="K34" i="39"/>
  <c r="J34" i="39"/>
  <c r="I34" i="39"/>
  <c r="G34" i="39"/>
  <c r="F34" i="39"/>
  <c r="E34" i="39"/>
  <c r="AA33" i="39"/>
  <c r="Z33" i="39"/>
  <c r="Y33" i="39"/>
  <c r="T33" i="39"/>
  <c r="X33" i="39" s="1"/>
  <c r="P33" i="39"/>
  <c r="L33" i="39"/>
  <c r="H33" i="39"/>
  <c r="G33" i="39"/>
  <c r="AE33" i="39" s="1"/>
  <c r="F33" i="39"/>
  <c r="E33" i="39"/>
  <c r="D33" i="39" s="1"/>
  <c r="AA32" i="39"/>
  <c r="Z32" i="39"/>
  <c r="Y32" i="39"/>
  <c r="T32" i="39"/>
  <c r="P32" i="39"/>
  <c r="L32" i="39"/>
  <c r="H32" i="39"/>
  <c r="G32" i="39"/>
  <c r="AE32" i="39" s="1"/>
  <c r="F32" i="39"/>
  <c r="E32" i="39"/>
  <c r="D32" i="39"/>
  <c r="AA31" i="39"/>
  <c r="Z31" i="39"/>
  <c r="Y31" i="39"/>
  <c r="X31" i="39"/>
  <c r="T31" i="39"/>
  <c r="P31" i="39"/>
  <c r="L31" i="39"/>
  <c r="H31" i="39"/>
  <c r="H29" i="39" s="1"/>
  <c r="G31" i="39"/>
  <c r="AE31" i="39" s="1"/>
  <c r="F31" i="39"/>
  <c r="E31" i="39"/>
  <c r="D31" i="39" s="1"/>
  <c r="AB31" i="39" s="1"/>
  <c r="AE30" i="39"/>
  <c r="AA30" i="39"/>
  <c r="Z30" i="39"/>
  <c r="Y30" i="39"/>
  <c r="T30" i="39"/>
  <c r="P30" i="39"/>
  <c r="L30" i="39"/>
  <c r="H30" i="39"/>
  <c r="F30" i="39"/>
  <c r="F29" i="39" s="1"/>
  <c r="E30" i="39"/>
  <c r="D30" i="39" s="1"/>
  <c r="D29" i="39" s="1"/>
  <c r="W29" i="39"/>
  <c r="V29" i="39"/>
  <c r="Z29" i="39" s="1"/>
  <c r="U29" i="39"/>
  <c r="Y29" i="39" s="1"/>
  <c r="S29" i="39"/>
  <c r="R29" i="39"/>
  <c r="Q29" i="39"/>
  <c r="P29" i="39"/>
  <c r="O29" i="39"/>
  <c r="N29" i="39"/>
  <c r="M29" i="39"/>
  <c r="K29" i="39"/>
  <c r="K7" i="39" s="1"/>
  <c r="J29" i="39"/>
  <c r="I29" i="39"/>
  <c r="G29" i="39"/>
  <c r="E29" i="39"/>
  <c r="AA28" i="39"/>
  <c r="Z28" i="39"/>
  <c r="Y28" i="39"/>
  <c r="T28" i="39"/>
  <c r="X28" i="39" s="1"/>
  <c r="P28" i="39"/>
  <c r="L28" i="39"/>
  <c r="H28" i="39"/>
  <c r="D28" i="39"/>
  <c r="AA27" i="39"/>
  <c r="Z27" i="39"/>
  <c r="Y27" i="39"/>
  <c r="T27" i="39"/>
  <c r="X27" i="39" s="1"/>
  <c r="P27" i="39"/>
  <c r="L27" i="39"/>
  <c r="H27" i="39"/>
  <c r="D27" i="39"/>
  <c r="AA26" i="39"/>
  <c r="Z26" i="39"/>
  <c r="Y26" i="39"/>
  <c r="T26" i="39"/>
  <c r="X26" i="39" s="1"/>
  <c r="P26" i="39"/>
  <c r="L26" i="39"/>
  <c r="H26" i="39"/>
  <c r="D26" i="39"/>
  <c r="AA25" i="39"/>
  <c r="Z25" i="39"/>
  <c r="Y25" i="39"/>
  <c r="T25" i="39"/>
  <c r="X25" i="39" s="1"/>
  <c r="P25" i="39"/>
  <c r="L25" i="39"/>
  <c r="H25" i="39"/>
  <c r="D25" i="39"/>
  <c r="AA24" i="39"/>
  <c r="Z24" i="39"/>
  <c r="Y24" i="39"/>
  <c r="T24" i="39"/>
  <c r="X24" i="39" s="1"/>
  <c r="P24" i="39"/>
  <c r="L24" i="39"/>
  <c r="H24" i="39"/>
  <c r="D24" i="39"/>
  <c r="AA23" i="39"/>
  <c r="Z23" i="39"/>
  <c r="Y23" i="39"/>
  <c r="T23" i="39"/>
  <c r="X23" i="39" s="1"/>
  <c r="P23" i="39"/>
  <c r="L23" i="39"/>
  <c r="H23" i="39"/>
  <c r="D23" i="39"/>
  <c r="AA22" i="39"/>
  <c r="Z22" i="39"/>
  <c r="Y22" i="39"/>
  <c r="T22" i="39"/>
  <c r="X22" i="39" s="1"/>
  <c r="P22" i="39"/>
  <c r="L22" i="39"/>
  <c r="H22" i="39"/>
  <c r="D22" i="39"/>
  <c r="AA21" i="39"/>
  <c r="Z21" i="39"/>
  <c r="Y21" i="39"/>
  <c r="T21" i="39"/>
  <c r="X21" i="39" s="1"/>
  <c r="P21" i="39"/>
  <c r="L21" i="39"/>
  <c r="H21" i="39"/>
  <c r="D21" i="39"/>
  <c r="AA20" i="39"/>
  <c r="Z20" i="39"/>
  <c r="Y20" i="39"/>
  <c r="T20" i="39"/>
  <c r="X20" i="39" s="1"/>
  <c r="P20" i="39"/>
  <c r="L20" i="39"/>
  <c r="H20" i="39"/>
  <c r="D20" i="39"/>
  <c r="AA19" i="39"/>
  <c r="Z19" i="39"/>
  <c r="Y19" i="39"/>
  <c r="T19" i="39"/>
  <c r="X19" i="39" s="1"/>
  <c r="P19" i="39"/>
  <c r="L19" i="39"/>
  <c r="H19" i="39"/>
  <c r="D19" i="39"/>
  <c r="AA18" i="39"/>
  <c r="Z18" i="39"/>
  <c r="Y18" i="39"/>
  <c r="T18" i="39"/>
  <c r="X18" i="39" s="1"/>
  <c r="P18" i="39"/>
  <c r="L18" i="39"/>
  <c r="H18" i="39"/>
  <c r="D18" i="39"/>
  <c r="AA17" i="39"/>
  <c r="Z17" i="39"/>
  <c r="Y17" i="39"/>
  <c r="T17" i="39"/>
  <c r="X17" i="39" s="1"/>
  <c r="P17" i="39"/>
  <c r="L17" i="39"/>
  <c r="H17" i="39"/>
  <c r="D17" i="39"/>
  <c r="AA16" i="39"/>
  <c r="Z16" i="39"/>
  <c r="Y16" i="39"/>
  <c r="T16" i="39"/>
  <c r="X16" i="39" s="1"/>
  <c r="P16" i="39"/>
  <c r="L16" i="39"/>
  <c r="H16" i="39"/>
  <c r="D16" i="39"/>
  <c r="AA15" i="39"/>
  <c r="Z15" i="39"/>
  <c r="Y15" i="39"/>
  <c r="T15" i="39"/>
  <c r="X15" i="39" s="1"/>
  <c r="P15" i="39"/>
  <c r="L15" i="39"/>
  <c r="H15" i="39"/>
  <c r="D15" i="39"/>
  <c r="AA14" i="39"/>
  <c r="Z14" i="39"/>
  <c r="Y14" i="39"/>
  <c r="T14" i="39"/>
  <c r="X14" i="39" s="1"/>
  <c r="P14" i="39"/>
  <c r="L14" i="39"/>
  <c r="H14" i="39"/>
  <c r="D14" i="39"/>
  <c r="AA13" i="39"/>
  <c r="Z13" i="39"/>
  <c r="Y13" i="39"/>
  <c r="T13" i="39"/>
  <c r="X13" i="39" s="1"/>
  <c r="P13" i="39"/>
  <c r="L13" i="39"/>
  <c r="H13" i="39"/>
  <c r="D13" i="39"/>
  <c r="AA12" i="39"/>
  <c r="Z12" i="39"/>
  <c r="Y12" i="39"/>
  <c r="T12" i="39"/>
  <c r="X12" i="39" s="1"/>
  <c r="P12" i="39"/>
  <c r="L12" i="39"/>
  <c r="H12" i="39"/>
  <c r="D12" i="39"/>
  <c r="AA11" i="39"/>
  <c r="Z11" i="39"/>
  <c r="Y11" i="39"/>
  <c r="T11" i="39"/>
  <c r="X11" i="39" s="1"/>
  <c r="P11" i="39"/>
  <c r="L11" i="39"/>
  <c r="H11" i="39"/>
  <c r="D11" i="39"/>
  <c r="AA10" i="39"/>
  <c r="Z10" i="39"/>
  <c r="Y10" i="39"/>
  <c r="T10" i="39"/>
  <c r="X10" i="39" s="1"/>
  <c r="P10" i="39"/>
  <c r="L10" i="39"/>
  <c r="H10" i="39"/>
  <c r="D10" i="39"/>
  <c r="AA9" i="39"/>
  <c r="Z9" i="39"/>
  <c r="Y9" i="39"/>
  <c r="T9" i="39"/>
  <c r="X9" i="39" s="1"/>
  <c r="P9" i="39"/>
  <c r="L9" i="39"/>
  <c r="L8" i="39" s="1"/>
  <c r="H9" i="39"/>
  <c r="H8" i="39" s="1"/>
  <c r="D9" i="39"/>
  <c r="D8" i="39" s="1"/>
  <c r="W8" i="39"/>
  <c r="AA8" i="39" s="1"/>
  <c r="V8" i="39"/>
  <c r="U8" i="39"/>
  <c r="S8" i="39"/>
  <c r="R8" i="39"/>
  <c r="Q8" i="39"/>
  <c r="Q7" i="39" s="1"/>
  <c r="P8" i="39"/>
  <c r="O8" i="39"/>
  <c r="N8" i="39"/>
  <c r="M8" i="39"/>
  <c r="M7" i="39" s="1"/>
  <c r="K8" i="39"/>
  <c r="J8" i="39"/>
  <c r="I8" i="39"/>
  <c r="I7" i="39" s="1"/>
  <c r="G8" i="39"/>
  <c r="F8" i="39"/>
  <c r="E8" i="39"/>
  <c r="W7" i="39"/>
  <c r="S7" i="39"/>
  <c r="O7" i="39"/>
  <c r="G7" i="39"/>
  <c r="P65" i="39" l="1"/>
  <c r="P62" i="39" s="1"/>
  <c r="H85" i="39"/>
  <c r="L101" i="39"/>
  <c r="H106" i="39"/>
  <c r="H121" i="39"/>
  <c r="P154" i="39"/>
  <c r="P200" i="39"/>
  <c r="L204" i="39"/>
  <c r="H225" i="39"/>
  <c r="L225" i="39"/>
  <c r="AB33" i="39"/>
  <c r="L65" i="39"/>
  <c r="L62" i="39" s="1"/>
  <c r="AB87" i="39"/>
  <c r="P86" i="39"/>
  <c r="P85" i="39" s="1"/>
  <c r="L121" i="39"/>
  <c r="P121" i="39"/>
  <c r="H126" i="39"/>
  <c r="H125" i="39" s="1"/>
  <c r="T126" i="39"/>
  <c r="T125" i="39" s="1"/>
  <c r="L154" i="39"/>
  <c r="H154" i="39"/>
  <c r="H163" i="39"/>
  <c r="H133" i="39" s="1"/>
  <c r="L168" i="39"/>
  <c r="AB172" i="39"/>
  <c r="L216" i="39"/>
  <c r="P225" i="39"/>
  <c r="T225" i="39"/>
  <c r="H204" i="39"/>
  <c r="H200" i="39" s="1"/>
  <c r="L163" i="39"/>
  <c r="P168" i="39"/>
  <c r="P167" i="39" s="1"/>
  <c r="P216" i="39"/>
  <c r="L7" i="39"/>
  <c r="L29" i="39"/>
  <c r="H34" i="39"/>
  <c r="H7" i="39" s="1"/>
  <c r="P55" i="39"/>
  <c r="T86" i="39"/>
  <c r="T85" i="39" s="1"/>
  <c r="P101" i="39"/>
  <c r="AB108" i="39"/>
  <c r="P135" i="39"/>
  <c r="P134" i="39" s="1"/>
  <c r="P204" i="39"/>
  <c r="AB231" i="39"/>
  <c r="T62" i="39"/>
  <c r="X62" i="39" s="1"/>
  <c r="AE85" i="39"/>
  <c r="AE7" i="39"/>
  <c r="AC8" i="39"/>
  <c r="AE29" i="39"/>
  <c r="AE34" i="39"/>
  <c r="AB35" i="39"/>
  <c r="AC62" i="39"/>
  <c r="AC65" i="39"/>
  <c r="AE73" i="39"/>
  <c r="AE80" i="39"/>
  <c r="AC86" i="39"/>
  <c r="AE86" i="39"/>
  <c r="AE101" i="39"/>
  <c r="D107" i="39"/>
  <c r="E106" i="39"/>
  <c r="E100" i="39" s="1"/>
  <c r="AE121" i="39"/>
  <c r="AE130" i="39"/>
  <c r="AC138" i="39"/>
  <c r="D138" i="39"/>
  <c r="AB138" i="39"/>
  <c r="AC140" i="39"/>
  <c r="D140" i="39"/>
  <c r="AB140" i="39" s="1"/>
  <c r="AB144" i="39"/>
  <c r="AC151" i="39"/>
  <c r="AC153" i="39"/>
  <c r="D153" i="39"/>
  <c r="AB153" i="39"/>
  <c r="AB155" i="39"/>
  <c r="T154" i="39"/>
  <c r="D162" i="39"/>
  <c r="AB162" i="39" s="1"/>
  <c r="L159" i="39"/>
  <c r="T159" i="39"/>
  <c r="W167" i="39"/>
  <c r="AE172" i="39"/>
  <c r="G168" i="39"/>
  <c r="AE168" i="39" s="1"/>
  <c r="AC177" i="39"/>
  <c r="D177" i="39"/>
  <c r="AB177" i="39" s="1"/>
  <c r="L187" i="39"/>
  <c r="L185" i="39" s="1"/>
  <c r="N185" i="39"/>
  <c r="N167" i="39" s="1"/>
  <c r="AE194" i="39"/>
  <c r="G193" i="39"/>
  <c r="G189" i="39" s="1"/>
  <c r="AE189" i="39" s="1"/>
  <c r="AE205" i="39"/>
  <c r="D205" i="39"/>
  <c r="G204" i="39"/>
  <c r="G200" i="39" s="1"/>
  <c r="AB205" i="39"/>
  <c r="T204" i="39"/>
  <c r="AE209" i="39"/>
  <c r="D209" i="39"/>
  <c r="AB209" i="39" s="1"/>
  <c r="AE217" i="39"/>
  <c r="D217" i="39"/>
  <c r="G216" i="39"/>
  <c r="AB217" i="39"/>
  <c r="T216" i="39"/>
  <c r="AC219" i="39"/>
  <c r="P243" i="39"/>
  <c r="P242" i="39" s="1"/>
  <c r="P239" i="39" s="1"/>
  <c r="Q242" i="39"/>
  <c r="Q239" i="39" s="1"/>
  <c r="AB245" i="39"/>
  <c r="U7" i="39"/>
  <c r="F7" i="39"/>
  <c r="J7" i="39"/>
  <c r="N7" i="39"/>
  <c r="P7" i="39"/>
  <c r="R7" i="39"/>
  <c r="T8" i="39"/>
  <c r="V7" i="39"/>
  <c r="V5" i="39" s="1"/>
  <c r="AE8" i="39"/>
  <c r="AB32" i="39"/>
  <c r="T34" i="39"/>
  <c r="AB34" i="39" s="1"/>
  <c r="AB38" i="39"/>
  <c r="AC40" i="39"/>
  <c r="AE40" i="39"/>
  <c r="D40" i="39"/>
  <c r="AB40" i="39" s="1"/>
  <c r="E55" i="39"/>
  <c r="E7" i="39" s="1"/>
  <c r="AE55" i="39"/>
  <c r="G62" i="39"/>
  <c r="AE62" i="39" s="1"/>
  <c r="H65" i="39"/>
  <c r="H62" i="39" s="1"/>
  <c r="D66" i="39"/>
  <c r="AB68" i="39"/>
  <c r="D69" i="39"/>
  <c r="AB71" i="39"/>
  <c r="T73" i="39"/>
  <c r="D77" i="39"/>
  <c r="D73" i="39" s="1"/>
  <c r="L79" i="39"/>
  <c r="AB81" i="39"/>
  <c r="G82" i="39"/>
  <c r="G79" i="39" s="1"/>
  <c r="AE79" i="39" s="1"/>
  <c r="H79" i="39"/>
  <c r="P79" i="39"/>
  <c r="U85" i="39"/>
  <c r="AC85" i="39" s="1"/>
  <c r="W85" i="39"/>
  <c r="D91" i="39"/>
  <c r="AB91" i="39" s="1"/>
  <c r="AE92" i="39"/>
  <c r="AB95" i="39"/>
  <c r="I100" i="39"/>
  <c r="I99" i="39" s="1"/>
  <c r="I5" i="39" s="1"/>
  <c r="K100" i="39"/>
  <c r="K99" i="39" s="1"/>
  <c r="K5" i="39" s="1"/>
  <c r="Q100" i="39"/>
  <c r="Q99" i="39" s="1"/>
  <c r="Q5" i="39" s="1"/>
  <c r="S100" i="39"/>
  <c r="S99" i="39" s="1"/>
  <c r="S5" i="39" s="1"/>
  <c r="D103" i="39"/>
  <c r="D101" i="39" s="1"/>
  <c r="AB104" i="39"/>
  <c r="AC106" i="39"/>
  <c r="AE106" i="39"/>
  <c r="AC113" i="39"/>
  <c r="D113" i="39"/>
  <c r="D110" i="39" s="1"/>
  <c r="AE113" i="39"/>
  <c r="G110" i="39"/>
  <c r="G100" i="39" s="1"/>
  <c r="G99" i="39" s="1"/>
  <c r="D115" i="39"/>
  <c r="D114" i="39" s="1"/>
  <c r="E114" i="39"/>
  <c r="AB117" i="39"/>
  <c r="AB122" i="39"/>
  <c r="T121" i="39"/>
  <c r="AB124" i="39"/>
  <c r="AE126" i="39"/>
  <c r="W125" i="39"/>
  <c r="AE125" i="39" s="1"/>
  <c r="AC135" i="39"/>
  <c r="U134" i="39"/>
  <c r="AE135" i="39"/>
  <c r="W134" i="39"/>
  <c r="L135" i="39"/>
  <c r="L134" i="39" s="1"/>
  <c r="T135" i="39"/>
  <c r="T134" i="39" s="1"/>
  <c r="AC141" i="39"/>
  <c r="D141" i="39"/>
  <c r="AB141" i="39" s="1"/>
  <c r="AB147" i="39"/>
  <c r="L151" i="39"/>
  <c r="AB152" i="39"/>
  <c r="T151" i="39"/>
  <c r="AB151" i="39" s="1"/>
  <c r="E154" i="39"/>
  <c r="E133" i="39" s="1"/>
  <c r="G154" i="39"/>
  <c r="AC154" i="39"/>
  <c r="AE154" i="39"/>
  <c r="G159" i="39"/>
  <c r="AE159" i="39" s="1"/>
  <c r="AC159" i="39"/>
  <c r="AE163" i="39"/>
  <c r="E174" i="39"/>
  <c r="AC174" i="39" s="1"/>
  <c r="I167" i="39"/>
  <c r="K167" i="39"/>
  <c r="F174" i="39"/>
  <c r="F173" i="39" s="1"/>
  <c r="H174" i="39"/>
  <c r="H173" i="39" s="1"/>
  <c r="H167" i="39" s="1"/>
  <c r="AC185" i="39"/>
  <c r="AE185" i="39"/>
  <c r="AD186" i="39"/>
  <c r="F185" i="39"/>
  <c r="F187" i="39"/>
  <c r="AE213" i="39"/>
  <c r="G212" i="39"/>
  <c r="D213" i="39"/>
  <c r="L212" i="39"/>
  <c r="AB213" i="39"/>
  <c r="AD226" i="39"/>
  <c r="F225" i="39"/>
  <c r="AD225" i="39" s="1"/>
  <c r="AC232" i="39"/>
  <c r="D232" i="39"/>
  <c r="AB232" i="39" s="1"/>
  <c r="D234" i="39"/>
  <c r="AB234" i="39" s="1"/>
  <c r="E233" i="39"/>
  <c r="E219" i="39" s="1"/>
  <c r="AE234" i="39"/>
  <c r="G233" i="39"/>
  <c r="G219" i="39" s="1"/>
  <c r="AE219" i="39" s="1"/>
  <c r="F106" i="39"/>
  <c r="F100" i="39" s="1"/>
  <c r="F99" i="39" s="1"/>
  <c r="AC110" i="39"/>
  <c r="AE110" i="39"/>
  <c r="H110" i="39"/>
  <c r="H100" i="39" s="1"/>
  <c r="H99" i="39" s="1"/>
  <c r="P110" i="39"/>
  <c r="P100" i="39" s="1"/>
  <c r="P99" i="39" s="1"/>
  <c r="L110" i="39"/>
  <c r="AB112" i="39"/>
  <c r="AC117" i="39"/>
  <c r="AE117" i="39"/>
  <c r="AB119" i="39"/>
  <c r="AB120" i="39"/>
  <c r="AB139" i="39"/>
  <c r="AB146" i="39"/>
  <c r="AE147" i="39"/>
  <c r="AB161" i="39"/>
  <c r="D163" i="39"/>
  <c r="M167" i="39"/>
  <c r="M5" i="39" s="1"/>
  <c r="AE174" i="39"/>
  <c r="L174" i="39"/>
  <c r="L173" i="39" s="1"/>
  <c r="L167" i="39" s="1"/>
  <c r="T174" i="39"/>
  <c r="T173" i="39" s="1"/>
  <c r="P174" i="39"/>
  <c r="P173" i="39" s="1"/>
  <c r="D181" i="39"/>
  <c r="D180" i="39" s="1"/>
  <c r="AB180" i="39" s="1"/>
  <c r="AB183" i="39"/>
  <c r="AD185" i="39"/>
  <c r="AC190" i="39"/>
  <c r="U189" i="39"/>
  <c r="AC189" i="39" s="1"/>
  <c r="AE200" i="39"/>
  <c r="L200" i="39"/>
  <c r="T200" i="39"/>
  <c r="AE204" i="39"/>
  <c r="AB206" i="39"/>
  <c r="AE212" i="39"/>
  <c r="D215" i="39"/>
  <c r="AB215" i="39" s="1"/>
  <c r="H212" i="39"/>
  <c r="AE216" i="39"/>
  <c r="F219" i="39"/>
  <c r="H219" i="39"/>
  <c r="J219" i="39"/>
  <c r="L219" i="39"/>
  <c r="N219" i="39"/>
  <c r="P219" i="39"/>
  <c r="R219" i="39"/>
  <c r="T219" i="39"/>
  <c r="V219" i="39"/>
  <c r="AD219" i="39" s="1"/>
  <c r="AC228" i="39"/>
  <c r="D228" i="39"/>
  <c r="AB228" i="39" s="1"/>
  <c r="R239" i="39"/>
  <c r="AE195" i="39"/>
  <c r="AB196" i="39"/>
  <c r="AB198" i="39"/>
  <c r="AE201" i="39"/>
  <c r="AB202" i="39"/>
  <c r="D214" i="39"/>
  <c r="AE220" i="39"/>
  <c r="AB221" i="39"/>
  <c r="AB223" i="39"/>
  <c r="AB230" i="39"/>
  <c r="AE233" i="39"/>
  <c r="AE235" i="39"/>
  <c r="AB236" i="39"/>
  <c r="T242" i="39"/>
  <c r="U239" i="39"/>
  <c r="T239" i="39"/>
  <c r="AB241" i="39"/>
  <c r="D240" i="39"/>
  <c r="AB240" i="39" s="1"/>
  <c r="AC240" i="39"/>
  <c r="Z7" i="39"/>
  <c r="AB30" i="39"/>
  <c r="AA7" i="39"/>
  <c r="X8" i="39"/>
  <c r="Z8" i="39"/>
  <c r="AB8" i="39"/>
  <c r="AA29" i="39"/>
  <c r="X34" i="39"/>
  <c r="AB36" i="39"/>
  <c r="AB39" i="39"/>
  <c r="D55" i="39"/>
  <c r="D7" i="39" s="1"/>
  <c r="AB56" i="39"/>
  <c r="AB58" i="39"/>
  <c r="D63" i="39"/>
  <c r="AB64" i="39"/>
  <c r="AB69" i="39"/>
  <c r="D86" i="39"/>
  <c r="AB86" i="39" s="1"/>
  <c r="U99" i="39"/>
  <c r="Y8" i="39"/>
  <c r="T29" i="39"/>
  <c r="X30" i="39"/>
  <c r="X32" i="39"/>
  <c r="AA34" i="39"/>
  <c r="X35" i="39"/>
  <c r="AB57" i="39"/>
  <c r="Y40" i="39"/>
  <c r="AA40" i="39"/>
  <c r="AA55" i="39"/>
  <c r="AA63" i="39"/>
  <c r="X65" i="39"/>
  <c r="AC101" i="39"/>
  <c r="AB107" i="39"/>
  <c r="AB111" i="39"/>
  <c r="AB114" i="39"/>
  <c r="AB115" i="39"/>
  <c r="AB131" i="39"/>
  <c r="AB136" i="39"/>
  <c r="AB142" i="39"/>
  <c r="AB160" i="39"/>
  <c r="AB164" i="39"/>
  <c r="AB165" i="39"/>
  <c r="AB169" i="39"/>
  <c r="AB170" i="39"/>
  <c r="AB171" i="39"/>
  <c r="AB181" i="39"/>
  <c r="AB182" i="39"/>
  <c r="X36" i="39"/>
  <c r="X38" i="39"/>
  <c r="X39" i="39"/>
  <c r="X40" i="39"/>
  <c r="T55" i="39"/>
  <c r="X56" i="39"/>
  <c r="X57" i="39"/>
  <c r="X58" i="39"/>
  <c r="Y62" i="39"/>
  <c r="X63" i="39"/>
  <c r="Y65" i="39"/>
  <c r="X68" i="39"/>
  <c r="T80" i="39"/>
  <c r="D83" i="39"/>
  <c r="D97" i="39"/>
  <c r="W100" i="39"/>
  <c r="T101" i="39"/>
  <c r="D109" i="39"/>
  <c r="AB109" i="39" s="1"/>
  <c r="T110" i="39"/>
  <c r="AC114" i="39"/>
  <c r="AE114" i="39"/>
  <c r="AB116" i="39"/>
  <c r="D123" i="39"/>
  <c r="D129" i="39"/>
  <c r="AB129" i="39" s="1"/>
  <c r="D137" i="39"/>
  <c r="D135" i="39" s="1"/>
  <c r="D143" i="39"/>
  <c r="AB143" i="39" s="1"/>
  <c r="D156" i="39"/>
  <c r="T163" i="39"/>
  <c r="F168" i="39"/>
  <c r="F167" i="39" s="1"/>
  <c r="F5" i="39" s="1"/>
  <c r="T168" i="39"/>
  <c r="D178" i="39"/>
  <c r="AB178" i="39" s="1"/>
  <c r="E180" i="39"/>
  <c r="G180" i="39"/>
  <c r="AE180" i="39" s="1"/>
  <c r="D233" i="39"/>
  <c r="AB233" i="39" s="1"/>
  <c r="D127" i="39"/>
  <c r="D126" i="39" s="1"/>
  <c r="D125" i="39" s="1"/>
  <c r="AB125" i="39" s="1"/>
  <c r="AB184" i="39"/>
  <c r="AB237" i="39"/>
  <c r="D235" i="39"/>
  <c r="AB235" i="39" s="1"/>
  <c r="AC184" i="39"/>
  <c r="D191" i="39"/>
  <c r="D192" i="39"/>
  <c r="AB192" i="39" s="1"/>
  <c r="D194" i="39"/>
  <c r="D197" i="39"/>
  <c r="D199" i="39"/>
  <c r="AB199" i="39" s="1"/>
  <c r="D203" i="39"/>
  <c r="D207" i="39"/>
  <c r="D210" i="39"/>
  <c r="AB210" i="39" s="1"/>
  <c r="D218" i="39"/>
  <c r="D222" i="39"/>
  <c r="D224" i="39"/>
  <c r="AB224" i="39" s="1"/>
  <c r="D226" i="39"/>
  <c r="D227" i="39"/>
  <c r="AB227" i="39" s="1"/>
  <c r="D229" i="39"/>
  <c r="AB229" i="39" s="1"/>
  <c r="D186" i="39"/>
  <c r="D185" i="39" s="1"/>
  <c r="AB185" i="39" s="1"/>
  <c r="D206" i="33"/>
  <c r="D208" i="33"/>
  <c r="D211" i="33"/>
  <c r="X183" i="33"/>
  <c r="X150" i="33"/>
  <c r="X149" i="33"/>
  <c r="X148" i="33"/>
  <c r="H149" i="33"/>
  <c r="H148" i="33"/>
  <c r="D149" i="33"/>
  <c r="D148" i="33"/>
  <c r="E147" i="33"/>
  <c r="F147" i="33"/>
  <c r="G147" i="33"/>
  <c r="I147" i="33"/>
  <c r="J147" i="33"/>
  <c r="K147" i="33"/>
  <c r="Y147" i="33"/>
  <c r="Z147" i="33"/>
  <c r="AA147" i="33"/>
  <c r="I135" i="33"/>
  <c r="J135" i="33"/>
  <c r="K135" i="33"/>
  <c r="M135" i="33"/>
  <c r="N135" i="33"/>
  <c r="O135" i="33"/>
  <c r="Q135" i="33"/>
  <c r="R135" i="33"/>
  <c r="S135" i="33"/>
  <c r="U135" i="33"/>
  <c r="V135" i="33"/>
  <c r="W135" i="33"/>
  <c r="Y135" i="33"/>
  <c r="Z135" i="33"/>
  <c r="AA135" i="33"/>
  <c r="X128" i="33"/>
  <c r="E126" i="33"/>
  <c r="E125" i="33" s="1"/>
  <c r="F126" i="33"/>
  <c r="F125" i="33" s="1"/>
  <c r="I126" i="33"/>
  <c r="I125" i="33" s="1"/>
  <c r="J126" i="33"/>
  <c r="J125" i="33" s="1"/>
  <c r="K126" i="33"/>
  <c r="M126" i="33"/>
  <c r="N126" i="33"/>
  <c r="N125" i="33" s="1"/>
  <c r="O126" i="33"/>
  <c r="O125" i="33" s="1"/>
  <c r="P126" i="33"/>
  <c r="P125" i="33" s="1"/>
  <c r="Q126" i="33"/>
  <c r="Q125" i="33" s="1"/>
  <c r="R126" i="33"/>
  <c r="R125" i="33" s="1"/>
  <c r="S126" i="33"/>
  <c r="S125" i="33" s="1"/>
  <c r="T126" i="33"/>
  <c r="T125" i="33" s="1"/>
  <c r="U126" i="33"/>
  <c r="U125" i="33" s="1"/>
  <c r="V126" i="33"/>
  <c r="V125" i="33" s="1"/>
  <c r="W126" i="33"/>
  <c r="Y126" i="33"/>
  <c r="Y125" i="33" s="1"/>
  <c r="Z126" i="33"/>
  <c r="Z125" i="33" s="1"/>
  <c r="AA126" i="33"/>
  <c r="AA125" i="33" s="1"/>
  <c r="K125" i="33"/>
  <c r="M125" i="33"/>
  <c r="W125" i="33"/>
  <c r="D102" i="33"/>
  <c r="H102" i="33"/>
  <c r="L102" i="33"/>
  <c r="P102" i="33"/>
  <c r="T102" i="33"/>
  <c r="X102" i="33"/>
  <c r="D96" i="33"/>
  <c r="G92" i="33"/>
  <c r="I92" i="33"/>
  <c r="J92" i="33"/>
  <c r="K92" i="33"/>
  <c r="M92" i="33"/>
  <c r="N92" i="33"/>
  <c r="O92" i="33"/>
  <c r="Q92" i="33"/>
  <c r="R92" i="33"/>
  <c r="S92" i="33"/>
  <c r="U92" i="33"/>
  <c r="V92" i="33"/>
  <c r="W92" i="33"/>
  <c r="Y92" i="33"/>
  <c r="Z92" i="33"/>
  <c r="AA92" i="33"/>
  <c r="X96" i="33"/>
  <c r="AI96" i="33"/>
  <c r="H96" i="33"/>
  <c r="I86" i="33"/>
  <c r="J86" i="33"/>
  <c r="K86" i="33"/>
  <c r="M86" i="33"/>
  <c r="N86" i="33"/>
  <c r="O86" i="33"/>
  <c r="Q86" i="33"/>
  <c r="R86" i="33"/>
  <c r="S86" i="33"/>
  <c r="U86" i="33"/>
  <c r="V86" i="33"/>
  <c r="W86" i="33"/>
  <c r="Y86" i="33"/>
  <c r="Z86" i="33"/>
  <c r="AA86" i="33"/>
  <c r="E60" i="33"/>
  <c r="F60" i="33"/>
  <c r="G60" i="33"/>
  <c r="I60" i="33"/>
  <c r="J60" i="33"/>
  <c r="K60" i="33"/>
  <c r="L60" i="33"/>
  <c r="M60" i="33"/>
  <c r="N60" i="33"/>
  <c r="O60" i="33"/>
  <c r="P60" i="33"/>
  <c r="Q60" i="33"/>
  <c r="R60" i="33"/>
  <c r="S60" i="33"/>
  <c r="T60" i="33"/>
  <c r="U60" i="33"/>
  <c r="V60" i="33"/>
  <c r="W60" i="33"/>
  <c r="Y60" i="33"/>
  <c r="Z60" i="33"/>
  <c r="AA60" i="33"/>
  <c r="X61" i="33"/>
  <c r="X60" i="33" s="1"/>
  <c r="H61" i="33"/>
  <c r="H60" i="33" s="1"/>
  <c r="D61" i="33"/>
  <c r="D60" i="33" s="1"/>
  <c r="G55" i="33"/>
  <c r="I55" i="33"/>
  <c r="J55" i="33"/>
  <c r="K55" i="33"/>
  <c r="M55" i="33"/>
  <c r="N55" i="33"/>
  <c r="O55" i="33"/>
  <c r="Q55" i="33"/>
  <c r="R55" i="33"/>
  <c r="S55" i="33"/>
  <c r="U55" i="33"/>
  <c r="V55" i="33"/>
  <c r="W55" i="33"/>
  <c r="Y55" i="33"/>
  <c r="Z55" i="33"/>
  <c r="AA55" i="33"/>
  <c r="D59" i="33"/>
  <c r="H59" i="33"/>
  <c r="AC59" i="33"/>
  <c r="AD59" i="33"/>
  <c r="X59" i="33"/>
  <c r="AE59" i="33"/>
  <c r="AI59" i="33"/>
  <c r="X54" i="33"/>
  <c r="AE54" i="33"/>
  <c r="AD54" i="33"/>
  <c r="AC54" i="33"/>
  <c r="H54" i="33"/>
  <c r="D53" i="33"/>
  <c r="X53" i="33"/>
  <c r="AE53" i="33"/>
  <c r="AD53" i="33"/>
  <c r="AC53" i="33"/>
  <c r="H53" i="33"/>
  <c r="I40" i="33"/>
  <c r="J40" i="33"/>
  <c r="K40" i="33"/>
  <c r="M40" i="33"/>
  <c r="N40" i="33"/>
  <c r="O40" i="33"/>
  <c r="Q40" i="33"/>
  <c r="R40" i="33"/>
  <c r="S40" i="33"/>
  <c r="U40" i="33"/>
  <c r="V40" i="33"/>
  <c r="W40" i="33"/>
  <c r="Y40" i="33"/>
  <c r="Z40" i="33"/>
  <c r="AA40" i="33"/>
  <c r="D54" i="33"/>
  <c r="L133" i="39" l="1"/>
  <c r="L5" i="39" s="1"/>
  <c r="P133" i="39"/>
  <c r="P5" i="39" s="1"/>
  <c r="D212" i="39"/>
  <c r="AB212" i="39" s="1"/>
  <c r="L100" i="39"/>
  <c r="L99" i="39" s="1"/>
  <c r="AB113" i="39"/>
  <c r="AB73" i="39"/>
  <c r="D159" i="39"/>
  <c r="AB159" i="39" s="1"/>
  <c r="E99" i="39"/>
  <c r="AC100" i="39"/>
  <c r="AE134" i="39"/>
  <c r="W133" i="39"/>
  <c r="AC134" i="39"/>
  <c r="U133" i="39"/>
  <c r="AC133" i="39" s="1"/>
  <c r="D65" i="39"/>
  <c r="AB65" i="39" s="1"/>
  <c r="R5" i="39"/>
  <c r="N5" i="39"/>
  <c r="H5" i="39"/>
  <c r="AC7" i="39"/>
  <c r="AB103" i="39"/>
  <c r="G133" i="39"/>
  <c r="E173" i="39"/>
  <c r="AB110" i="39"/>
  <c r="AB63" i="39"/>
  <c r="Y7" i="39"/>
  <c r="AE193" i="39"/>
  <c r="AE82" i="39"/>
  <c r="J5" i="39"/>
  <c r="AB77" i="39"/>
  <c r="E167" i="39"/>
  <c r="AC173" i="39"/>
  <c r="D134" i="39"/>
  <c r="AB135" i="39"/>
  <c r="AB226" i="39"/>
  <c r="D225" i="39"/>
  <c r="AB225" i="39" s="1"/>
  <c r="AB222" i="39"/>
  <c r="D220" i="39"/>
  <c r="AB203" i="39"/>
  <c r="D201" i="39"/>
  <c r="AB197" i="39"/>
  <c r="D195" i="39"/>
  <c r="AB195" i="39" s="1"/>
  <c r="AB156" i="39"/>
  <c r="D154" i="39"/>
  <c r="AB154" i="39" s="1"/>
  <c r="AB123" i="39"/>
  <c r="D121" i="39"/>
  <c r="AB121" i="39" s="1"/>
  <c r="G173" i="39"/>
  <c r="AD167" i="39"/>
  <c r="AB137" i="39"/>
  <c r="AB126" i="39"/>
  <c r="AB101" i="39"/>
  <c r="T100" i="39"/>
  <c r="AB97" i="39"/>
  <c r="D92" i="39"/>
  <c r="AB92" i="39" s="1"/>
  <c r="AB80" i="39"/>
  <c r="T79" i="39"/>
  <c r="AB55" i="39"/>
  <c r="X55" i="39"/>
  <c r="AB29" i="39"/>
  <c r="X29" i="39"/>
  <c r="AC99" i="39"/>
  <c r="U5" i="39"/>
  <c r="AD5" i="39"/>
  <c r="T7" i="39"/>
  <c r="AC243" i="39"/>
  <c r="AB218" i="39"/>
  <c r="D216" i="39"/>
  <c r="AB216" i="39" s="1"/>
  <c r="AB207" i="39"/>
  <c r="D204" i="39"/>
  <c r="AB204" i="39" s="1"/>
  <c r="AB194" i="39"/>
  <c r="D193" i="39"/>
  <c r="AB193" i="39" s="1"/>
  <c r="AB191" i="39"/>
  <c r="D190" i="39"/>
  <c r="AB186" i="39"/>
  <c r="AB168" i="39"/>
  <c r="T167" i="39"/>
  <c r="T133" i="39"/>
  <c r="AB163" i="39"/>
  <c r="AC180" i="39"/>
  <c r="AE100" i="39"/>
  <c r="W99" i="39"/>
  <c r="D82" i="39"/>
  <c r="AB83" i="39"/>
  <c r="D174" i="39"/>
  <c r="AB127" i="39"/>
  <c r="D106" i="39"/>
  <c r="H147" i="33"/>
  <c r="X147" i="33"/>
  <c r="D147" i="33"/>
  <c r="AB59" i="33"/>
  <c r="AB53" i="33"/>
  <c r="D85" i="39" l="1"/>
  <c r="AB85" i="39" s="1"/>
  <c r="AE133" i="39"/>
  <c r="D62" i="39"/>
  <c r="AB62" i="39" s="1"/>
  <c r="AE99" i="39"/>
  <c r="W5" i="39"/>
  <c r="D100" i="39"/>
  <c r="D99" i="39" s="1"/>
  <c r="AB106" i="39"/>
  <c r="D173" i="39"/>
  <c r="AB174" i="39"/>
  <c r="D79" i="39"/>
  <c r="AB82" i="39"/>
  <c r="D189" i="39"/>
  <c r="AB189" i="39" s="1"/>
  <c r="AB190" i="39"/>
  <c r="E239" i="39"/>
  <c r="AC239" i="39" s="1"/>
  <c r="AC242" i="39"/>
  <c r="AB243" i="39"/>
  <c r="AE173" i="39"/>
  <c r="G167" i="39"/>
  <c r="AB7" i="39"/>
  <c r="X7" i="39"/>
  <c r="AB79" i="39"/>
  <c r="T99" i="39"/>
  <c r="D200" i="39"/>
  <c r="AB200" i="39" s="1"/>
  <c r="AB201" i="39"/>
  <c r="D219" i="39"/>
  <c r="AB219" i="39" s="1"/>
  <c r="AB220" i="39"/>
  <c r="D133" i="39"/>
  <c r="AB133" i="39" s="1"/>
  <c r="AB134" i="39"/>
  <c r="AC167" i="39"/>
  <c r="AE9" i="33"/>
  <c r="AE10" i="33"/>
  <c r="AE11" i="33"/>
  <c r="AE12" i="33"/>
  <c r="AE13" i="33"/>
  <c r="AE14" i="33"/>
  <c r="AE15" i="33"/>
  <c r="AE16" i="33"/>
  <c r="AE17" i="33"/>
  <c r="AE18" i="33"/>
  <c r="AE19" i="33"/>
  <c r="AE20" i="33"/>
  <c r="AE21" i="33"/>
  <c r="AE22" i="33"/>
  <c r="AE23" i="33"/>
  <c r="AE24" i="33"/>
  <c r="AE25" i="33"/>
  <c r="AE26" i="33"/>
  <c r="AE27" i="33"/>
  <c r="AE28" i="33"/>
  <c r="AE30" i="33"/>
  <c r="AE31" i="33"/>
  <c r="AE32" i="33"/>
  <c r="AE33" i="33"/>
  <c r="AE35" i="33"/>
  <c r="AE36" i="33"/>
  <c r="AE37" i="33"/>
  <c r="AE38" i="33"/>
  <c r="AE39" i="33"/>
  <c r="AE41" i="33"/>
  <c r="AE42" i="33"/>
  <c r="AE43" i="33"/>
  <c r="AE44" i="33"/>
  <c r="AE45" i="33"/>
  <c r="AE46" i="33"/>
  <c r="AE47" i="33"/>
  <c r="AE48" i="33"/>
  <c r="AE49" i="33"/>
  <c r="AE50" i="33"/>
  <c r="AE51" i="33"/>
  <c r="AE52" i="33"/>
  <c r="AE56" i="33"/>
  <c r="AE57" i="33"/>
  <c r="AE58" i="33"/>
  <c r="AE64" i="33"/>
  <c r="AE66" i="33"/>
  <c r="AE67" i="33"/>
  <c r="AE68" i="33"/>
  <c r="AE69" i="33"/>
  <c r="AE70" i="33"/>
  <c r="AE71" i="33"/>
  <c r="AD9" i="33"/>
  <c r="AD10" i="33"/>
  <c r="AD11" i="33"/>
  <c r="AD12" i="33"/>
  <c r="AD13" i="33"/>
  <c r="AD14" i="33"/>
  <c r="AD15" i="33"/>
  <c r="AD16" i="33"/>
  <c r="AD17" i="33"/>
  <c r="AD18" i="33"/>
  <c r="AD19" i="33"/>
  <c r="AD20" i="33"/>
  <c r="AD21" i="33"/>
  <c r="AD22" i="33"/>
  <c r="AD23" i="33"/>
  <c r="AD24" i="33"/>
  <c r="AD25" i="33"/>
  <c r="AD26" i="33"/>
  <c r="AD27" i="33"/>
  <c r="AD28" i="33"/>
  <c r="AD30" i="33"/>
  <c r="AD31" i="33"/>
  <c r="AD32" i="33"/>
  <c r="AD33" i="33"/>
  <c r="AD35" i="33"/>
  <c r="AD36" i="33"/>
  <c r="AD37" i="33"/>
  <c r="AD38" i="33"/>
  <c r="AD39" i="33"/>
  <c r="AD41" i="33"/>
  <c r="AD42" i="33"/>
  <c r="AD43" i="33"/>
  <c r="AD44" i="33"/>
  <c r="AD45" i="33"/>
  <c r="AD46" i="33"/>
  <c r="AD47" i="33"/>
  <c r="AD48" i="33"/>
  <c r="AD49" i="33"/>
  <c r="AD50" i="33"/>
  <c r="AD51" i="33"/>
  <c r="AD52" i="33"/>
  <c r="AD56" i="33"/>
  <c r="AD57" i="33"/>
  <c r="AD58" i="33"/>
  <c r="AD64" i="33"/>
  <c r="AD66" i="33"/>
  <c r="AD67" i="33"/>
  <c r="AD68" i="33"/>
  <c r="AD69" i="33"/>
  <c r="AD70" i="33"/>
  <c r="AD71" i="33"/>
  <c r="AC9" i="33"/>
  <c r="AC10" i="33"/>
  <c r="AC11" i="33"/>
  <c r="AC12" i="33"/>
  <c r="AC13" i="33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28" i="33"/>
  <c r="AC30" i="33"/>
  <c r="AC31" i="33"/>
  <c r="AC32" i="33"/>
  <c r="AC33" i="33"/>
  <c r="AC35" i="33"/>
  <c r="AC36" i="33"/>
  <c r="AC37" i="33"/>
  <c r="AC38" i="33"/>
  <c r="AC39" i="33"/>
  <c r="AC41" i="33"/>
  <c r="AC42" i="33"/>
  <c r="AC43" i="33"/>
  <c r="AC44" i="33"/>
  <c r="AC45" i="33"/>
  <c r="AC46" i="33"/>
  <c r="AC47" i="33"/>
  <c r="AC48" i="33"/>
  <c r="AC49" i="33"/>
  <c r="AC50" i="33"/>
  <c r="AC51" i="33"/>
  <c r="AC52" i="33"/>
  <c r="AC56" i="33"/>
  <c r="AC57" i="33"/>
  <c r="AC58" i="33"/>
  <c r="AC64" i="33"/>
  <c r="AC66" i="33"/>
  <c r="AC67" i="33"/>
  <c r="AC68" i="33"/>
  <c r="AC69" i="33"/>
  <c r="AC70" i="33"/>
  <c r="AC71" i="33"/>
  <c r="AB100" i="39" l="1"/>
  <c r="AB99" i="39"/>
  <c r="E5" i="39"/>
  <c r="AC5" i="39" s="1"/>
  <c r="T5" i="39"/>
  <c r="G5" i="39"/>
  <c r="AE5" i="39" s="1"/>
  <c r="AE167" i="39"/>
  <c r="D239" i="39"/>
  <c r="AB239" i="39" s="1"/>
  <c r="AB242" i="39"/>
  <c r="D167" i="39"/>
  <c r="AB167" i="39" s="1"/>
  <c r="AB173" i="39"/>
  <c r="G128" i="33"/>
  <c r="D128" i="33" s="1"/>
  <c r="H128" i="33"/>
  <c r="R85" i="33"/>
  <c r="S85" i="33"/>
  <c r="H97" i="33"/>
  <c r="E97" i="33"/>
  <c r="F97" i="33"/>
  <c r="E95" i="33"/>
  <c r="F95" i="33"/>
  <c r="H95" i="33"/>
  <c r="Q85" i="33"/>
  <c r="L145" i="33"/>
  <c r="P145" i="33"/>
  <c r="T145" i="33"/>
  <c r="X145" i="33"/>
  <c r="E145" i="33"/>
  <c r="F145" i="33"/>
  <c r="H145" i="33"/>
  <c r="L148" i="33"/>
  <c r="L147" i="33" s="1"/>
  <c r="M148" i="33"/>
  <c r="M147" i="33" s="1"/>
  <c r="N148" i="33"/>
  <c r="N147" i="33" s="1"/>
  <c r="O148" i="33"/>
  <c r="O147" i="33" s="1"/>
  <c r="P148" i="33"/>
  <c r="P147" i="33" s="1"/>
  <c r="Q148" i="33"/>
  <c r="Q147" i="33" s="1"/>
  <c r="R148" i="33"/>
  <c r="R147" i="33" s="1"/>
  <c r="S148" i="33"/>
  <c r="S147" i="33" s="1"/>
  <c r="T148" i="33"/>
  <c r="T147" i="33" s="1"/>
  <c r="U148" i="33"/>
  <c r="U147" i="33" s="1"/>
  <c r="V148" i="33"/>
  <c r="V147" i="33" s="1"/>
  <c r="W148" i="33"/>
  <c r="W147" i="33" s="1"/>
  <c r="M149" i="33"/>
  <c r="N149" i="33"/>
  <c r="O149" i="33"/>
  <c r="Q149" i="33"/>
  <c r="R149" i="33"/>
  <c r="S149" i="33"/>
  <c r="U149" i="33"/>
  <c r="V149" i="33"/>
  <c r="W149" i="33"/>
  <c r="E150" i="33"/>
  <c r="F150" i="33"/>
  <c r="G150" i="33"/>
  <c r="H150" i="33"/>
  <c r="L150" i="33"/>
  <c r="P150" i="33"/>
  <c r="T150" i="33"/>
  <c r="L149" i="33"/>
  <c r="T149" i="33"/>
  <c r="X137" i="33"/>
  <c r="R187" i="33"/>
  <c r="L183" i="33"/>
  <c r="E183" i="33"/>
  <c r="AG183" i="33" s="1"/>
  <c r="F183" i="33"/>
  <c r="G183" i="33"/>
  <c r="AI183" i="33" s="1"/>
  <c r="H183" i="33"/>
  <c r="D183" i="33" s="1"/>
  <c r="AF183" i="33" s="1"/>
  <c r="I174" i="33"/>
  <c r="J174" i="33"/>
  <c r="K174" i="33"/>
  <c r="M174" i="33"/>
  <c r="N174" i="33"/>
  <c r="O174" i="33"/>
  <c r="Q174" i="33"/>
  <c r="R174" i="33"/>
  <c r="S174" i="33"/>
  <c r="U174" i="33"/>
  <c r="V174" i="33"/>
  <c r="W174" i="33"/>
  <c r="Y174" i="33"/>
  <c r="Z174" i="33"/>
  <c r="AA174" i="33"/>
  <c r="T179" i="33"/>
  <c r="P179" i="33"/>
  <c r="L179" i="33"/>
  <c r="E179" i="33"/>
  <c r="F179" i="33"/>
  <c r="G179" i="33"/>
  <c r="H179" i="33"/>
  <c r="H177" i="33"/>
  <c r="E177" i="33"/>
  <c r="F177" i="33"/>
  <c r="G177" i="33"/>
  <c r="T177" i="33"/>
  <c r="P177" i="33"/>
  <c r="W169" i="33"/>
  <c r="I65" i="33"/>
  <c r="J65" i="33"/>
  <c r="K65" i="33"/>
  <c r="M65" i="33"/>
  <c r="N65" i="33"/>
  <c r="O65" i="33"/>
  <c r="Q65" i="33"/>
  <c r="R65" i="33"/>
  <c r="S65" i="33"/>
  <c r="U65" i="33"/>
  <c r="V65" i="33"/>
  <c r="W65" i="33"/>
  <c r="Y65" i="33"/>
  <c r="AC65" i="33" s="1"/>
  <c r="Z65" i="33"/>
  <c r="AD65" i="33" s="1"/>
  <c r="AA65" i="33"/>
  <c r="AE65" i="33" s="1"/>
  <c r="G69" i="33"/>
  <c r="D5" i="39" l="1"/>
  <c r="AB5" i="39" s="1"/>
  <c r="D145" i="33"/>
  <c r="D95" i="33"/>
  <c r="D97" i="33"/>
  <c r="P149" i="33"/>
  <c r="D150" i="33"/>
  <c r="D179" i="33"/>
  <c r="D177" i="33"/>
  <c r="X19" i="33" l="1"/>
  <c r="X20" i="33"/>
  <c r="X21" i="33"/>
  <c r="X22" i="33"/>
  <c r="T21" i="33"/>
  <c r="T22" i="33"/>
  <c r="X28" i="33"/>
  <c r="T28" i="33"/>
  <c r="P28" i="33"/>
  <c r="L28" i="33"/>
  <c r="E8" i="33"/>
  <c r="F8" i="33"/>
  <c r="G8" i="33"/>
  <c r="I8" i="33"/>
  <c r="J8" i="33"/>
  <c r="K8" i="33"/>
  <c r="M8" i="33"/>
  <c r="N8" i="33"/>
  <c r="O8" i="33"/>
  <c r="Q8" i="33"/>
  <c r="R8" i="33"/>
  <c r="S8" i="33"/>
  <c r="U8" i="33"/>
  <c r="V8" i="33"/>
  <c r="W8" i="33"/>
  <c r="Y8" i="33"/>
  <c r="Z8" i="33"/>
  <c r="AA8" i="33"/>
  <c r="H28" i="33"/>
  <c r="D28" i="33"/>
  <c r="D25" i="33"/>
  <c r="H25" i="33"/>
  <c r="L25" i="33"/>
  <c r="P25" i="33"/>
  <c r="T25" i="33"/>
  <c r="X25" i="33"/>
  <c r="AB25" i="33" s="1"/>
  <c r="D26" i="33"/>
  <c r="H26" i="33"/>
  <c r="L26" i="33"/>
  <c r="P26" i="33"/>
  <c r="T26" i="33"/>
  <c r="X26" i="33"/>
  <c r="AB26" i="33" s="1"/>
  <c r="D27" i="33"/>
  <c r="H27" i="33"/>
  <c r="L27" i="33"/>
  <c r="P27" i="33"/>
  <c r="T27" i="33"/>
  <c r="X27" i="33"/>
  <c r="AB27" i="33" s="1"/>
  <c r="T66" i="33"/>
  <c r="P66" i="33"/>
  <c r="L66" i="33"/>
  <c r="E66" i="33"/>
  <c r="F66" i="33"/>
  <c r="G66" i="33"/>
  <c r="H66" i="33"/>
  <c r="AB66" i="33" s="1"/>
  <c r="E67" i="33"/>
  <c r="F67" i="33"/>
  <c r="G67" i="33"/>
  <c r="H67" i="33"/>
  <c r="L67" i="33"/>
  <c r="P67" i="33"/>
  <c r="T67" i="33"/>
  <c r="X67" i="33"/>
  <c r="AB67" i="33" s="1"/>
  <c r="E68" i="33"/>
  <c r="F68" i="33"/>
  <c r="G68" i="33"/>
  <c r="H68" i="33"/>
  <c r="L68" i="33"/>
  <c r="P68" i="33"/>
  <c r="T68" i="33"/>
  <c r="X68" i="33"/>
  <c r="AB68" i="33" s="1"/>
  <c r="AI68" i="33"/>
  <c r="E69" i="33"/>
  <c r="F69" i="33"/>
  <c r="AI69" i="33"/>
  <c r="H69" i="33"/>
  <c r="L69" i="33"/>
  <c r="P69" i="33"/>
  <c r="T69" i="33"/>
  <c r="X69" i="33"/>
  <c r="AG69" i="33"/>
  <c r="E70" i="33"/>
  <c r="F70" i="33"/>
  <c r="G70" i="33"/>
  <c r="AI70" i="33" s="1"/>
  <c r="H70" i="33"/>
  <c r="AB70" i="33" s="1"/>
  <c r="L70" i="33"/>
  <c r="P70" i="33"/>
  <c r="T70" i="33"/>
  <c r="P21" i="33"/>
  <c r="P22" i="33"/>
  <c r="L21" i="33"/>
  <c r="L22" i="33"/>
  <c r="H21" i="33"/>
  <c r="H22" i="33"/>
  <c r="T20" i="33"/>
  <c r="P20" i="33"/>
  <c r="L20" i="33"/>
  <c r="H20" i="33"/>
  <c r="H19" i="33"/>
  <c r="L19" i="33"/>
  <c r="T19" i="33"/>
  <c r="P19" i="33"/>
  <c r="X18" i="33"/>
  <c r="T18" i="33"/>
  <c r="P18" i="33"/>
  <c r="L18" i="33"/>
  <c r="H18" i="33"/>
  <c r="X17" i="33"/>
  <c r="T17" i="33"/>
  <c r="P17" i="33"/>
  <c r="L17" i="33"/>
  <c r="H17" i="33"/>
  <c r="X14" i="33"/>
  <c r="T14" i="33"/>
  <c r="P14" i="33"/>
  <c r="L14" i="33"/>
  <c r="H14" i="33"/>
  <c r="X13" i="33"/>
  <c r="T13" i="33"/>
  <c r="P13" i="33"/>
  <c r="L13" i="33"/>
  <c r="H13" i="33"/>
  <c r="H12" i="33"/>
  <c r="D16" i="33"/>
  <c r="AB69" i="33" l="1"/>
  <c r="AD8" i="33"/>
  <c r="AE8" i="33"/>
  <c r="AC8" i="33"/>
  <c r="AB17" i="33"/>
  <c r="AB18" i="33"/>
  <c r="AB14" i="33"/>
  <c r="AB28" i="33"/>
  <c r="AB21" i="33"/>
  <c r="AB13" i="33"/>
  <c r="AB22" i="33"/>
  <c r="AB20" i="33"/>
  <c r="AB19" i="33"/>
  <c r="D66" i="33"/>
  <c r="D19" i="33"/>
  <c r="D70" i="33"/>
  <c r="AF70" i="33" s="1"/>
  <c r="D69" i="33"/>
  <c r="AF69" i="33" s="1"/>
  <c r="D68" i="33"/>
  <c r="AF68" i="33" s="1"/>
  <c r="D67" i="33"/>
  <c r="D22" i="33"/>
  <c r="D21" i="33"/>
  <c r="D20" i="33"/>
  <c r="D18" i="33"/>
  <c r="D17" i="33"/>
  <c r="D14" i="33"/>
  <c r="D13" i="33"/>
  <c r="D12" i="33"/>
  <c r="X24" i="33" l="1"/>
  <c r="T24" i="33"/>
  <c r="P24" i="33"/>
  <c r="L24" i="33"/>
  <c r="D24" i="33"/>
  <c r="H24" i="33"/>
  <c r="X16" i="33"/>
  <c r="T16" i="33"/>
  <c r="P16" i="33"/>
  <c r="H16" i="33"/>
  <c r="L16" i="33"/>
  <c r="D23" i="33"/>
  <c r="H23" i="33"/>
  <c r="L23" i="33"/>
  <c r="P23" i="33"/>
  <c r="T23" i="33"/>
  <c r="X23" i="33"/>
  <c r="AB23" i="33" s="1"/>
  <c r="X12" i="33"/>
  <c r="AB12" i="33" s="1"/>
  <c r="T12" i="33"/>
  <c r="P12" i="33"/>
  <c r="L12" i="33"/>
  <c r="X11" i="33"/>
  <c r="T11" i="33"/>
  <c r="P11" i="33"/>
  <c r="D11" i="33"/>
  <c r="H11" i="33"/>
  <c r="L11" i="33"/>
  <c r="X10" i="33"/>
  <c r="P10" i="33"/>
  <c r="T10" i="33"/>
  <c r="L10" i="33"/>
  <c r="H10" i="33"/>
  <c r="D10" i="33"/>
  <c r="X15" i="33"/>
  <c r="T15" i="33"/>
  <c r="P15" i="33"/>
  <c r="D15" i="33"/>
  <c r="L15" i="33"/>
  <c r="H15" i="33"/>
  <c r="AB16" i="33" l="1"/>
  <c r="AB24" i="33"/>
  <c r="AB15" i="33"/>
  <c r="AB10" i="33"/>
  <c r="AB11" i="33"/>
  <c r="AC55" i="33"/>
  <c r="AD55" i="33"/>
  <c r="AE55" i="33"/>
  <c r="T58" i="33"/>
  <c r="T57" i="33"/>
  <c r="T56" i="33"/>
  <c r="P58" i="33"/>
  <c r="P57" i="33"/>
  <c r="P56" i="33"/>
  <c r="L58" i="33"/>
  <c r="L57" i="33"/>
  <c r="L56" i="33"/>
  <c r="H58" i="33"/>
  <c r="H57" i="33"/>
  <c r="H56" i="33"/>
  <c r="F58" i="33"/>
  <c r="E58" i="33"/>
  <c r="F57" i="33"/>
  <c r="E57" i="33"/>
  <c r="F56" i="33"/>
  <c r="F55" i="33" s="1"/>
  <c r="E56" i="33"/>
  <c r="E55" i="33" s="1"/>
  <c r="AC40" i="33"/>
  <c r="AD40" i="33"/>
  <c r="AE40" i="33"/>
  <c r="T52" i="33"/>
  <c r="P52" i="33"/>
  <c r="L52" i="33"/>
  <c r="E52" i="33"/>
  <c r="F52" i="33"/>
  <c r="AI52" i="33"/>
  <c r="H52" i="33"/>
  <c r="X47" i="33"/>
  <c r="X48" i="33"/>
  <c r="X49" i="33"/>
  <c r="X50" i="33"/>
  <c r="X51" i="33"/>
  <c r="T47" i="33"/>
  <c r="T48" i="33"/>
  <c r="T49" i="33"/>
  <c r="T50" i="33"/>
  <c r="T51" i="33"/>
  <c r="P47" i="33"/>
  <c r="P48" i="33"/>
  <c r="P49" i="33"/>
  <c r="P50" i="33"/>
  <c r="P51" i="33"/>
  <c r="L47" i="33"/>
  <c r="L48" i="33"/>
  <c r="L49" i="33"/>
  <c r="L50" i="33"/>
  <c r="L51" i="33"/>
  <c r="H47" i="33"/>
  <c r="H48" i="33"/>
  <c r="H49" i="33"/>
  <c r="H50" i="33"/>
  <c r="AB50" i="33" s="1"/>
  <c r="H51" i="33"/>
  <c r="E47" i="33"/>
  <c r="F47" i="33"/>
  <c r="G47" i="33"/>
  <c r="E48" i="33"/>
  <c r="F48" i="33"/>
  <c r="G48" i="33"/>
  <c r="E49" i="33"/>
  <c r="F49" i="33"/>
  <c r="G49" i="33"/>
  <c r="E50" i="33"/>
  <c r="F50" i="33"/>
  <c r="E51" i="33"/>
  <c r="F51" i="33"/>
  <c r="G51" i="33"/>
  <c r="X42" i="33"/>
  <c r="X43" i="33"/>
  <c r="X44" i="33"/>
  <c r="X45" i="33"/>
  <c r="X46" i="33"/>
  <c r="T46" i="33"/>
  <c r="P46" i="33"/>
  <c r="L46" i="33"/>
  <c r="H46" i="33"/>
  <c r="E46" i="33"/>
  <c r="F46" i="33"/>
  <c r="G46" i="33"/>
  <c r="T42" i="33"/>
  <c r="T43" i="33"/>
  <c r="T44" i="33"/>
  <c r="T45" i="33"/>
  <c r="P42" i="33"/>
  <c r="P43" i="33"/>
  <c r="P44" i="33"/>
  <c r="P45" i="33"/>
  <c r="L42" i="33"/>
  <c r="L43" i="33"/>
  <c r="L44" i="33"/>
  <c r="L45" i="33"/>
  <c r="H42" i="33"/>
  <c r="H43" i="33"/>
  <c r="H44" i="33"/>
  <c r="H45" i="33"/>
  <c r="G45" i="33"/>
  <c r="F45" i="33"/>
  <c r="E45" i="33"/>
  <c r="G44" i="33"/>
  <c r="F44" i="33"/>
  <c r="E44" i="33"/>
  <c r="G43" i="33"/>
  <c r="F43" i="33"/>
  <c r="E43" i="33"/>
  <c r="G42" i="33"/>
  <c r="F42" i="33"/>
  <c r="E42" i="33"/>
  <c r="X41" i="33"/>
  <c r="T41" i="33"/>
  <c r="P41" i="33"/>
  <c r="L41" i="33"/>
  <c r="H41" i="33"/>
  <c r="G41" i="33"/>
  <c r="F41" i="33"/>
  <c r="E41" i="33"/>
  <c r="I34" i="33"/>
  <c r="J34" i="33"/>
  <c r="K34" i="33"/>
  <c r="M34" i="33"/>
  <c r="N34" i="33"/>
  <c r="O34" i="33"/>
  <c r="Q34" i="33"/>
  <c r="R34" i="33"/>
  <c r="S34" i="33"/>
  <c r="U34" i="33"/>
  <c r="V34" i="33"/>
  <c r="W34" i="33"/>
  <c r="Y34" i="33"/>
  <c r="AC34" i="33" s="1"/>
  <c r="Z34" i="33"/>
  <c r="AD34" i="33" s="1"/>
  <c r="AA34" i="33"/>
  <c r="P39" i="33"/>
  <c r="L39" i="33"/>
  <c r="T39" i="33"/>
  <c r="L38" i="33"/>
  <c r="P38" i="33"/>
  <c r="T38" i="33"/>
  <c r="T37" i="33"/>
  <c r="P37" i="33"/>
  <c r="L37" i="33"/>
  <c r="H37" i="33"/>
  <c r="H38" i="33"/>
  <c r="H39" i="33"/>
  <c r="T36" i="33"/>
  <c r="P36" i="33"/>
  <c r="L36" i="33"/>
  <c r="H36" i="33"/>
  <c r="T35" i="33"/>
  <c r="P35" i="33"/>
  <c r="L35" i="33"/>
  <c r="E36" i="33"/>
  <c r="F36" i="33"/>
  <c r="G36" i="33"/>
  <c r="E37" i="33"/>
  <c r="F37" i="33"/>
  <c r="G37" i="33"/>
  <c r="E38" i="33"/>
  <c r="F38" i="33"/>
  <c r="G38" i="33"/>
  <c r="E39" i="33"/>
  <c r="F39" i="33"/>
  <c r="G35" i="33"/>
  <c r="F35" i="33"/>
  <c r="E35" i="33"/>
  <c r="H35" i="33"/>
  <c r="I29" i="33"/>
  <c r="J29" i="33"/>
  <c r="K29" i="33"/>
  <c r="M29" i="33"/>
  <c r="N29" i="33"/>
  <c r="O29" i="33"/>
  <c r="Q29" i="33"/>
  <c r="R29" i="33"/>
  <c r="S29" i="33"/>
  <c r="U29" i="33"/>
  <c r="V29" i="33"/>
  <c r="W29" i="33"/>
  <c r="Y29" i="33"/>
  <c r="Z29" i="33"/>
  <c r="AA29" i="33"/>
  <c r="L33" i="33"/>
  <c r="H33" i="33"/>
  <c r="E33" i="33"/>
  <c r="F33" i="33"/>
  <c r="G33" i="33"/>
  <c r="T33" i="33"/>
  <c r="P33" i="33"/>
  <c r="T31" i="33"/>
  <c r="P31" i="33"/>
  <c r="L31" i="33"/>
  <c r="E31" i="33"/>
  <c r="F31" i="33"/>
  <c r="G31" i="33"/>
  <c r="H31" i="33"/>
  <c r="T32" i="33"/>
  <c r="P32" i="33"/>
  <c r="L32" i="33"/>
  <c r="G32" i="33"/>
  <c r="F32" i="33"/>
  <c r="E32" i="33"/>
  <c r="H32" i="33"/>
  <c r="T30" i="33"/>
  <c r="P30" i="33"/>
  <c r="F30" i="33"/>
  <c r="E30" i="33"/>
  <c r="H30" i="33"/>
  <c r="L30" i="33"/>
  <c r="X9" i="33"/>
  <c r="X8" i="33" s="1"/>
  <c r="T9" i="33"/>
  <c r="T8" i="33" s="1"/>
  <c r="L9" i="33"/>
  <c r="L8" i="33" s="1"/>
  <c r="H9" i="33"/>
  <c r="P9" i="33"/>
  <c r="P8" i="33" s="1"/>
  <c r="H71" i="33"/>
  <c r="H65" i="33" s="1"/>
  <c r="T71" i="33"/>
  <c r="T65" i="33" s="1"/>
  <c r="P71" i="33"/>
  <c r="P65" i="33" s="1"/>
  <c r="L71" i="33"/>
  <c r="L65" i="33" s="1"/>
  <c r="E71" i="33"/>
  <c r="E65" i="33" s="1"/>
  <c r="F71" i="33"/>
  <c r="F65" i="33" s="1"/>
  <c r="G71" i="33"/>
  <c r="G65" i="33" s="1"/>
  <c r="I63" i="33"/>
  <c r="I62" i="33" s="1"/>
  <c r="J63" i="33"/>
  <c r="K63" i="33"/>
  <c r="K62" i="33" s="1"/>
  <c r="M63" i="33"/>
  <c r="N63" i="33"/>
  <c r="N62" i="33" s="1"/>
  <c r="O63" i="33"/>
  <c r="Q63" i="33"/>
  <c r="Q62" i="33" s="1"/>
  <c r="R63" i="33"/>
  <c r="S63" i="33"/>
  <c r="S62" i="33" s="1"/>
  <c r="U63" i="33"/>
  <c r="V63" i="33"/>
  <c r="V62" i="33" s="1"/>
  <c r="W63" i="33"/>
  <c r="Y63" i="33"/>
  <c r="Z63" i="33"/>
  <c r="AD63" i="33" s="1"/>
  <c r="AA63" i="33"/>
  <c r="G64" i="33"/>
  <c r="F64" i="33"/>
  <c r="E64" i="33"/>
  <c r="T64" i="33"/>
  <c r="T63" i="33" s="1"/>
  <c r="P64" i="33"/>
  <c r="P63" i="33" s="1"/>
  <c r="L64" i="33"/>
  <c r="L63" i="33" s="1"/>
  <c r="H64" i="33"/>
  <c r="H63" i="33" s="1"/>
  <c r="I163" i="33"/>
  <c r="J163" i="33"/>
  <c r="K163" i="33"/>
  <c r="M163" i="33"/>
  <c r="N163" i="33"/>
  <c r="O163" i="33"/>
  <c r="Q163" i="33"/>
  <c r="R163" i="33"/>
  <c r="S163" i="33"/>
  <c r="U163" i="33"/>
  <c r="V163" i="33"/>
  <c r="W163" i="33"/>
  <c r="Y163" i="33"/>
  <c r="Z163" i="33"/>
  <c r="AA163" i="33"/>
  <c r="T165" i="33"/>
  <c r="T164" i="33"/>
  <c r="P165" i="33"/>
  <c r="P164" i="33"/>
  <c r="L165" i="33"/>
  <c r="L164" i="33"/>
  <c r="F165" i="33"/>
  <c r="E165" i="33"/>
  <c r="F164" i="33"/>
  <c r="E164" i="33"/>
  <c r="H165" i="33"/>
  <c r="H164" i="33"/>
  <c r="I159" i="33"/>
  <c r="J159" i="33"/>
  <c r="K159" i="33"/>
  <c r="M159" i="33"/>
  <c r="N159" i="33"/>
  <c r="O159" i="33"/>
  <c r="Q159" i="33"/>
  <c r="R159" i="33"/>
  <c r="S159" i="33"/>
  <c r="U159" i="33"/>
  <c r="V159" i="33"/>
  <c r="W159" i="33"/>
  <c r="Y159" i="33"/>
  <c r="Z159" i="33"/>
  <c r="AA159" i="33"/>
  <c r="T162" i="33"/>
  <c r="P162" i="33"/>
  <c r="E162" i="33"/>
  <c r="F162" i="33"/>
  <c r="G162" i="33"/>
  <c r="E161" i="33"/>
  <c r="F161" i="33"/>
  <c r="G161" i="33"/>
  <c r="T161" i="33"/>
  <c r="P161" i="33"/>
  <c r="L161" i="33"/>
  <c r="L162" i="33"/>
  <c r="T160" i="33"/>
  <c r="T159" i="33" s="1"/>
  <c r="P160" i="33"/>
  <c r="P159" i="33" s="1"/>
  <c r="L160" i="33"/>
  <c r="G160" i="33"/>
  <c r="F160" i="33"/>
  <c r="E160" i="33"/>
  <c r="H162" i="33"/>
  <c r="H161" i="33"/>
  <c r="H160" i="33"/>
  <c r="I154" i="33"/>
  <c r="J154" i="33"/>
  <c r="K154" i="33"/>
  <c r="M154" i="33"/>
  <c r="N154" i="33"/>
  <c r="O154" i="33"/>
  <c r="Q154" i="33"/>
  <c r="R154" i="33"/>
  <c r="S154" i="33"/>
  <c r="U154" i="33"/>
  <c r="V154" i="33"/>
  <c r="W154" i="33"/>
  <c r="Y154" i="33"/>
  <c r="Z154" i="33"/>
  <c r="AA154" i="33"/>
  <c r="E157" i="33"/>
  <c r="F157" i="33"/>
  <c r="E158" i="33"/>
  <c r="F158" i="33"/>
  <c r="G158" i="33"/>
  <c r="X157" i="33"/>
  <c r="T157" i="33"/>
  <c r="P157" i="33"/>
  <c r="L157" i="33"/>
  <c r="G157" i="33"/>
  <c r="H157" i="33"/>
  <c r="E155" i="33"/>
  <c r="F155" i="33"/>
  <c r="E156" i="33"/>
  <c r="F156" i="33"/>
  <c r="G156" i="33"/>
  <c r="G155" i="33"/>
  <c r="T158" i="33"/>
  <c r="T156" i="33"/>
  <c r="T155" i="33"/>
  <c r="P158" i="33"/>
  <c r="P156" i="33"/>
  <c r="P155" i="33"/>
  <c r="L158" i="33"/>
  <c r="L156" i="33"/>
  <c r="L155" i="33"/>
  <c r="H158" i="33"/>
  <c r="H156" i="33"/>
  <c r="H155" i="33"/>
  <c r="I151" i="33"/>
  <c r="J151" i="33"/>
  <c r="K151" i="33"/>
  <c r="M151" i="33"/>
  <c r="N151" i="33"/>
  <c r="O151" i="33"/>
  <c r="Q151" i="33"/>
  <c r="R151" i="33"/>
  <c r="S151" i="33"/>
  <c r="U151" i="33"/>
  <c r="V151" i="33"/>
  <c r="W151" i="33"/>
  <c r="Y151" i="33"/>
  <c r="Z151" i="33"/>
  <c r="AA151" i="33"/>
  <c r="E152" i="33"/>
  <c r="F152" i="33"/>
  <c r="E153" i="33"/>
  <c r="F153" i="33"/>
  <c r="G153" i="33"/>
  <c r="G152" i="33"/>
  <c r="T153" i="33"/>
  <c r="T152" i="33"/>
  <c r="P153" i="33"/>
  <c r="P152" i="33"/>
  <c r="L153" i="33"/>
  <c r="L152" i="33"/>
  <c r="H153" i="33"/>
  <c r="H152" i="33"/>
  <c r="I134" i="33"/>
  <c r="J134" i="33"/>
  <c r="K134" i="33"/>
  <c r="M134" i="33"/>
  <c r="N134" i="33"/>
  <c r="O134" i="33"/>
  <c r="Q134" i="33"/>
  <c r="R134" i="33"/>
  <c r="S134" i="33"/>
  <c r="U134" i="33"/>
  <c r="V134" i="33"/>
  <c r="W134" i="33"/>
  <c r="Y134" i="33"/>
  <c r="Z134" i="33"/>
  <c r="AA134" i="33"/>
  <c r="T137" i="33"/>
  <c r="P137" i="33"/>
  <c r="L137" i="33"/>
  <c r="E136" i="33"/>
  <c r="F136" i="33"/>
  <c r="E137" i="33"/>
  <c r="F137" i="33"/>
  <c r="G137" i="33"/>
  <c r="H137" i="33"/>
  <c r="T144" i="33"/>
  <c r="P144" i="33"/>
  <c r="L144" i="33"/>
  <c r="H144" i="33"/>
  <c r="E143" i="33"/>
  <c r="F143" i="33"/>
  <c r="E144" i="33"/>
  <c r="F144" i="33"/>
  <c r="G144" i="33"/>
  <c r="E146" i="33"/>
  <c r="AG146" i="33" s="1"/>
  <c r="F146" i="33"/>
  <c r="T146" i="33"/>
  <c r="P146" i="33"/>
  <c r="L146" i="33"/>
  <c r="H146" i="33"/>
  <c r="G146" i="33"/>
  <c r="F142" i="33"/>
  <c r="G143" i="33"/>
  <c r="T143" i="33"/>
  <c r="P143" i="33"/>
  <c r="H143" i="33"/>
  <c r="L143" i="33"/>
  <c r="T142" i="33"/>
  <c r="P142" i="33"/>
  <c r="L142" i="33"/>
  <c r="E141" i="33"/>
  <c r="F141" i="33"/>
  <c r="G142" i="33"/>
  <c r="H142" i="33"/>
  <c r="T141" i="33"/>
  <c r="P141" i="33"/>
  <c r="L141" i="33"/>
  <c r="E140" i="33"/>
  <c r="F140" i="33"/>
  <c r="G141" i="33"/>
  <c r="H141" i="33"/>
  <c r="T140" i="33"/>
  <c r="P140" i="33"/>
  <c r="L140" i="33"/>
  <c r="F139" i="33"/>
  <c r="G140" i="33"/>
  <c r="H140" i="33"/>
  <c r="G139" i="33"/>
  <c r="H139" i="33"/>
  <c r="L139" i="33"/>
  <c r="P139" i="33"/>
  <c r="T139" i="33"/>
  <c r="T138" i="33"/>
  <c r="P138" i="33"/>
  <c r="L138" i="33"/>
  <c r="G138" i="33"/>
  <c r="F138" i="33"/>
  <c r="E138" i="33"/>
  <c r="H138" i="33"/>
  <c r="T136" i="33"/>
  <c r="P136" i="33"/>
  <c r="L136" i="33"/>
  <c r="H136" i="33"/>
  <c r="T131" i="33"/>
  <c r="T130" i="33" s="1"/>
  <c r="P131" i="33"/>
  <c r="P130" i="33" s="1"/>
  <c r="I130" i="33"/>
  <c r="J130" i="33"/>
  <c r="K130" i="33"/>
  <c r="M130" i="33"/>
  <c r="N130" i="33"/>
  <c r="O130" i="33"/>
  <c r="Q130" i="33"/>
  <c r="R130" i="33"/>
  <c r="S130" i="33"/>
  <c r="U130" i="33"/>
  <c r="V130" i="33"/>
  <c r="W130" i="33"/>
  <c r="Y130" i="33"/>
  <c r="Z130" i="33"/>
  <c r="AA130" i="33"/>
  <c r="E131" i="33"/>
  <c r="F131" i="33"/>
  <c r="G127" i="33"/>
  <c r="G129" i="33"/>
  <c r="G130" i="33"/>
  <c r="L127" i="33"/>
  <c r="L129" i="33"/>
  <c r="L131" i="33"/>
  <c r="L130" i="33" s="1"/>
  <c r="H127" i="33"/>
  <c r="H129" i="33"/>
  <c r="H131" i="33"/>
  <c r="H130" i="33" s="1"/>
  <c r="I121" i="33"/>
  <c r="J121" i="33"/>
  <c r="K121" i="33"/>
  <c r="M121" i="33"/>
  <c r="N121" i="33"/>
  <c r="O121" i="33"/>
  <c r="Q121" i="33"/>
  <c r="R121" i="33"/>
  <c r="S121" i="33"/>
  <c r="U121" i="33"/>
  <c r="V121" i="33"/>
  <c r="W121" i="33"/>
  <c r="Y121" i="33"/>
  <c r="Z121" i="33"/>
  <c r="AA121" i="33"/>
  <c r="E124" i="33"/>
  <c r="F124" i="33"/>
  <c r="G124" i="33"/>
  <c r="E122" i="33"/>
  <c r="F122" i="33"/>
  <c r="E123" i="33"/>
  <c r="F123" i="33"/>
  <c r="G123" i="33"/>
  <c r="G122" i="33"/>
  <c r="T124" i="33"/>
  <c r="T123" i="33"/>
  <c r="T122" i="33"/>
  <c r="P124" i="33"/>
  <c r="P123" i="33"/>
  <c r="P122" i="33"/>
  <c r="L124" i="33"/>
  <c r="L123" i="33"/>
  <c r="L122" i="33"/>
  <c r="H124" i="33"/>
  <c r="H123" i="33"/>
  <c r="H122" i="33"/>
  <c r="I117" i="33"/>
  <c r="J117" i="33"/>
  <c r="K117" i="33"/>
  <c r="M117" i="33"/>
  <c r="N117" i="33"/>
  <c r="O117" i="33"/>
  <c r="Q117" i="33"/>
  <c r="R117" i="33"/>
  <c r="S117" i="33"/>
  <c r="U117" i="33"/>
  <c r="V117" i="33"/>
  <c r="W117" i="33"/>
  <c r="Y117" i="33"/>
  <c r="Z117" i="33"/>
  <c r="AA117" i="33"/>
  <c r="G120" i="33"/>
  <c r="F120" i="33"/>
  <c r="E120" i="33"/>
  <c r="E119" i="33"/>
  <c r="F119" i="33"/>
  <c r="G119" i="33"/>
  <c r="E118" i="33"/>
  <c r="F118" i="33"/>
  <c r="T120" i="33"/>
  <c r="T119" i="33"/>
  <c r="T118" i="33"/>
  <c r="P120" i="33"/>
  <c r="P119" i="33"/>
  <c r="P118" i="33"/>
  <c r="L120" i="33"/>
  <c r="L119" i="33"/>
  <c r="L118" i="33"/>
  <c r="H120" i="33"/>
  <c r="H119" i="33"/>
  <c r="H118" i="33"/>
  <c r="I114" i="33"/>
  <c r="J114" i="33"/>
  <c r="K114" i="33"/>
  <c r="M114" i="33"/>
  <c r="N114" i="33"/>
  <c r="O114" i="33"/>
  <c r="Q114" i="33"/>
  <c r="R114" i="33"/>
  <c r="S114" i="33"/>
  <c r="U114" i="33"/>
  <c r="V114" i="33"/>
  <c r="W114" i="33"/>
  <c r="Y114" i="33"/>
  <c r="Z114" i="33"/>
  <c r="AA114" i="33"/>
  <c r="E115" i="33"/>
  <c r="F115" i="33"/>
  <c r="F116" i="33"/>
  <c r="T116" i="33"/>
  <c r="T115" i="33"/>
  <c r="P116" i="33"/>
  <c r="P115" i="33"/>
  <c r="L116" i="33"/>
  <c r="L115" i="33"/>
  <c r="H116" i="33"/>
  <c r="H115" i="33"/>
  <c r="I110" i="33"/>
  <c r="J110" i="33"/>
  <c r="K110" i="33"/>
  <c r="M110" i="33"/>
  <c r="N110" i="33"/>
  <c r="O110" i="33"/>
  <c r="Q110" i="33"/>
  <c r="R110" i="33"/>
  <c r="S110" i="33"/>
  <c r="U110" i="33"/>
  <c r="V110" i="33"/>
  <c r="W110" i="33"/>
  <c r="Y110" i="33"/>
  <c r="Z110" i="33"/>
  <c r="AA110" i="33"/>
  <c r="E113" i="33"/>
  <c r="F113" i="33"/>
  <c r="G113" i="33"/>
  <c r="AI113" i="33" s="1"/>
  <c r="E111" i="33"/>
  <c r="F111" i="33"/>
  <c r="E112" i="33"/>
  <c r="F112" i="33"/>
  <c r="G112" i="33"/>
  <c r="T113" i="33"/>
  <c r="T112" i="33"/>
  <c r="T111" i="33"/>
  <c r="P113" i="33"/>
  <c r="P112" i="33"/>
  <c r="P111" i="33"/>
  <c r="L113" i="33"/>
  <c r="L112" i="33"/>
  <c r="L111" i="33"/>
  <c r="H113" i="33"/>
  <c r="H112" i="33"/>
  <c r="H111" i="33"/>
  <c r="I106" i="33"/>
  <c r="J106" i="33"/>
  <c r="K106" i="33"/>
  <c r="M106" i="33"/>
  <c r="N106" i="33"/>
  <c r="O106" i="33"/>
  <c r="Q106" i="33"/>
  <c r="R106" i="33"/>
  <c r="S106" i="33"/>
  <c r="U106" i="33"/>
  <c r="V106" i="33"/>
  <c r="W106" i="33"/>
  <c r="Y106" i="33"/>
  <c r="Z106" i="33"/>
  <c r="AA106" i="33"/>
  <c r="E109" i="33"/>
  <c r="F109" i="33"/>
  <c r="F108" i="33"/>
  <c r="E107" i="33"/>
  <c r="F107" i="33"/>
  <c r="G108" i="33"/>
  <c r="G109" i="33"/>
  <c r="T108" i="33"/>
  <c r="T109" i="33"/>
  <c r="T107" i="33"/>
  <c r="P109" i="33"/>
  <c r="P108" i="33"/>
  <c r="P107" i="33"/>
  <c r="L109" i="33"/>
  <c r="L108" i="33"/>
  <c r="L107" i="33"/>
  <c r="H109" i="33"/>
  <c r="H108" i="33"/>
  <c r="H107" i="33"/>
  <c r="I101" i="33"/>
  <c r="J101" i="33"/>
  <c r="K101" i="33"/>
  <c r="M101" i="33"/>
  <c r="N101" i="33"/>
  <c r="O101" i="33"/>
  <c r="Q101" i="33"/>
  <c r="R101" i="33"/>
  <c r="S101" i="33"/>
  <c r="U101" i="33"/>
  <c r="V101" i="33"/>
  <c r="W101" i="33"/>
  <c r="Y101" i="33"/>
  <c r="Z101" i="33"/>
  <c r="AA101" i="33"/>
  <c r="T105" i="33"/>
  <c r="P105" i="33"/>
  <c r="L105" i="33"/>
  <c r="E104" i="33"/>
  <c r="F104" i="33"/>
  <c r="F105" i="33"/>
  <c r="G105" i="33"/>
  <c r="H105" i="33"/>
  <c r="E103" i="33"/>
  <c r="F103" i="33"/>
  <c r="G103" i="33"/>
  <c r="G104" i="33"/>
  <c r="T103" i="33"/>
  <c r="T104" i="33"/>
  <c r="P103" i="33"/>
  <c r="P104" i="33"/>
  <c r="L103" i="33"/>
  <c r="L104" i="33"/>
  <c r="H103" i="33"/>
  <c r="H104" i="33"/>
  <c r="T94" i="33"/>
  <c r="P94" i="33"/>
  <c r="L94" i="33"/>
  <c r="E94" i="33"/>
  <c r="F94" i="33"/>
  <c r="H94" i="33"/>
  <c r="E93" i="33"/>
  <c r="F93" i="33"/>
  <c r="T93" i="33"/>
  <c r="T92" i="33" s="1"/>
  <c r="P93" i="33"/>
  <c r="P92" i="33" s="1"/>
  <c r="L93" i="33"/>
  <c r="L92" i="33" s="1"/>
  <c r="H93" i="33"/>
  <c r="T91" i="33"/>
  <c r="P91" i="33"/>
  <c r="L91" i="33"/>
  <c r="E91" i="33"/>
  <c r="F91" i="33"/>
  <c r="G91" i="33"/>
  <c r="G86" i="33" s="1"/>
  <c r="H91" i="33"/>
  <c r="AG90" i="33"/>
  <c r="F90" i="33"/>
  <c r="T90" i="33"/>
  <c r="L90" i="33"/>
  <c r="H90" i="33"/>
  <c r="T89" i="33"/>
  <c r="P89" i="33"/>
  <c r="L89" i="33"/>
  <c r="H89" i="33"/>
  <c r="T88" i="33"/>
  <c r="H88" i="33"/>
  <c r="L88" i="33"/>
  <c r="P88" i="33"/>
  <c r="E87" i="33"/>
  <c r="F87" i="33"/>
  <c r="H87" i="33"/>
  <c r="L87" i="33"/>
  <c r="P87" i="33"/>
  <c r="T87" i="33"/>
  <c r="W168" i="33"/>
  <c r="I180" i="33"/>
  <c r="J180" i="33"/>
  <c r="K180" i="33"/>
  <c r="M180" i="33"/>
  <c r="N180" i="33"/>
  <c r="O180" i="33"/>
  <c r="Q180" i="33"/>
  <c r="R180" i="33"/>
  <c r="S180" i="33"/>
  <c r="U180" i="33"/>
  <c r="V180" i="33"/>
  <c r="W180" i="33"/>
  <c r="Y180" i="33"/>
  <c r="Z180" i="33"/>
  <c r="AA180" i="33"/>
  <c r="I168" i="33"/>
  <c r="J168" i="33"/>
  <c r="K168" i="33"/>
  <c r="M168" i="33"/>
  <c r="N168" i="33"/>
  <c r="O168" i="33"/>
  <c r="Q168" i="33"/>
  <c r="R168" i="33"/>
  <c r="S168" i="33"/>
  <c r="U168" i="33"/>
  <c r="V168" i="33"/>
  <c r="Y168" i="33"/>
  <c r="Z168" i="33"/>
  <c r="AA168" i="33"/>
  <c r="E186" i="33"/>
  <c r="T187" i="33"/>
  <c r="T186" i="33"/>
  <c r="P187" i="33"/>
  <c r="P186" i="33"/>
  <c r="L187" i="33"/>
  <c r="L186" i="33"/>
  <c r="H187" i="33"/>
  <c r="H186" i="33"/>
  <c r="I185" i="33"/>
  <c r="J185" i="33"/>
  <c r="K185" i="33"/>
  <c r="M185" i="33"/>
  <c r="N185" i="33"/>
  <c r="O185" i="33"/>
  <c r="Q185" i="33"/>
  <c r="R185" i="33"/>
  <c r="S185" i="33"/>
  <c r="U185" i="33"/>
  <c r="V185" i="33"/>
  <c r="W185" i="33"/>
  <c r="Y185" i="33"/>
  <c r="Z185" i="33"/>
  <c r="AA185" i="33"/>
  <c r="X187" i="33"/>
  <c r="G187" i="33"/>
  <c r="F187" i="33"/>
  <c r="E187" i="33"/>
  <c r="G186" i="33"/>
  <c r="F186" i="33"/>
  <c r="G181" i="33"/>
  <c r="E184" i="33"/>
  <c r="F184" i="33"/>
  <c r="G184" i="33"/>
  <c r="L184" i="33"/>
  <c r="P184" i="33"/>
  <c r="T184" i="33"/>
  <c r="F182" i="33"/>
  <c r="G182" i="33"/>
  <c r="T182" i="33"/>
  <c r="P182" i="33"/>
  <c r="H182" i="33"/>
  <c r="L182" i="33"/>
  <c r="E181" i="33"/>
  <c r="F181" i="33"/>
  <c r="H181" i="33"/>
  <c r="H180" i="33" s="1"/>
  <c r="L181" i="33"/>
  <c r="T181" i="33"/>
  <c r="P181" i="33"/>
  <c r="P180" i="33" s="1"/>
  <c r="G178" i="33"/>
  <c r="F178" i="33"/>
  <c r="E178" i="33"/>
  <c r="E176" i="33"/>
  <c r="F176" i="33"/>
  <c r="L178" i="33"/>
  <c r="H178" i="33"/>
  <c r="T178" i="33"/>
  <c r="P178" i="33"/>
  <c r="G176" i="33"/>
  <c r="L176" i="33"/>
  <c r="P176" i="33"/>
  <c r="T176" i="33"/>
  <c r="X176" i="33"/>
  <c r="H176" i="33"/>
  <c r="E175" i="33"/>
  <c r="F175" i="33"/>
  <c r="G175" i="33"/>
  <c r="H175" i="33"/>
  <c r="H174" i="33" s="1"/>
  <c r="L175" i="33"/>
  <c r="P175" i="33"/>
  <c r="T175" i="33"/>
  <c r="X175" i="33"/>
  <c r="E170" i="33"/>
  <c r="F170" i="33"/>
  <c r="E171" i="33"/>
  <c r="F171" i="33"/>
  <c r="E172" i="33"/>
  <c r="F172" i="33"/>
  <c r="G172" i="33"/>
  <c r="T170" i="33"/>
  <c r="T171" i="33"/>
  <c r="T172" i="33"/>
  <c r="P170" i="33"/>
  <c r="P171" i="33"/>
  <c r="P172" i="33"/>
  <c r="L170" i="33"/>
  <c r="L171" i="33"/>
  <c r="L172" i="33"/>
  <c r="H170" i="33"/>
  <c r="H171" i="33"/>
  <c r="H172" i="33"/>
  <c r="T169" i="33"/>
  <c r="P169" i="33"/>
  <c r="F169" i="33"/>
  <c r="L169" i="33"/>
  <c r="H169" i="33"/>
  <c r="E220" i="33"/>
  <c r="F220" i="33"/>
  <c r="I220" i="33"/>
  <c r="J220" i="33"/>
  <c r="K220" i="33"/>
  <c r="M220" i="33"/>
  <c r="N220" i="33"/>
  <c r="O220" i="33"/>
  <c r="Q220" i="33"/>
  <c r="R220" i="33"/>
  <c r="S220" i="33"/>
  <c r="U220" i="33"/>
  <c r="V220" i="33"/>
  <c r="W220" i="33"/>
  <c r="Y220" i="33"/>
  <c r="Z220" i="33"/>
  <c r="AA220" i="33"/>
  <c r="I225" i="33"/>
  <c r="J225" i="33"/>
  <c r="K225" i="33"/>
  <c r="M225" i="33"/>
  <c r="N225" i="33"/>
  <c r="O225" i="33"/>
  <c r="Q225" i="33"/>
  <c r="R225" i="33"/>
  <c r="S225" i="33"/>
  <c r="U225" i="33"/>
  <c r="V225" i="33"/>
  <c r="W225" i="33"/>
  <c r="Y225" i="33"/>
  <c r="Z225" i="33"/>
  <c r="AA225" i="33"/>
  <c r="I235" i="33"/>
  <c r="J235" i="33"/>
  <c r="K235" i="33"/>
  <c r="M235" i="33"/>
  <c r="N235" i="33"/>
  <c r="O235" i="33"/>
  <c r="Q235" i="33"/>
  <c r="R235" i="33"/>
  <c r="S235" i="33"/>
  <c r="U235" i="33"/>
  <c r="V235" i="33"/>
  <c r="W235" i="33"/>
  <c r="Y235" i="33"/>
  <c r="Z235" i="33"/>
  <c r="AA235" i="33"/>
  <c r="T236" i="33"/>
  <c r="P236" i="33"/>
  <c r="T237" i="33"/>
  <c r="P237" i="33"/>
  <c r="L237" i="33"/>
  <c r="L236" i="33"/>
  <c r="H237" i="33"/>
  <c r="H236" i="33"/>
  <c r="G237" i="33"/>
  <c r="F237" i="33"/>
  <c r="E237" i="33"/>
  <c r="G236" i="33"/>
  <c r="F236" i="33"/>
  <c r="E236" i="33"/>
  <c r="I233" i="33"/>
  <c r="J233" i="33"/>
  <c r="K233" i="33"/>
  <c r="M233" i="33"/>
  <c r="N233" i="33"/>
  <c r="O233" i="33"/>
  <c r="Q233" i="33"/>
  <c r="R233" i="33"/>
  <c r="S233" i="33"/>
  <c r="U233" i="33"/>
  <c r="V233" i="33"/>
  <c r="W233" i="33"/>
  <c r="Y233" i="33"/>
  <c r="Z233" i="33"/>
  <c r="AA233" i="33"/>
  <c r="G234" i="33"/>
  <c r="G233" i="33" s="1"/>
  <c r="F234" i="33"/>
  <c r="F233" i="33" s="1"/>
  <c r="E234" i="33"/>
  <c r="E233" i="33" s="1"/>
  <c r="T234" i="33"/>
  <c r="T233" i="33" s="1"/>
  <c r="P234" i="33"/>
  <c r="P233" i="33" s="1"/>
  <c r="H234" i="33"/>
  <c r="H233" i="33" s="1"/>
  <c r="L234" i="33"/>
  <c r="L233" i="33" s="1"/>
  <c r="F232" i="33"/>
  <c r="G232" i="33"/>
  <c r="E231" i="33"/>
  <c r="E232" i="33"/>
  <c r="F228" i="33"/>
  <c r="G228" i="33"/>
  <c r="F229" i="33"/>
  <c r="G229" i="33"/>
  <c r="F230" i="33"/>
  <c r="G230" i="33"/>
  <c r="F231" i="33"/>
  <c r="G231" i="33"/>
  <c r="T232" i="33"/>
  <c r="P232" i="33"/>
  <c r="L232" i="33"/>
  <c r="H232" i="33"/>
  <c r="T231" i="33"/>
  <c r="P231" i="33"/>
  <c r="L231" i="33"/>
  <c r="H231" i="33"/>
  <c r="T230" i="33"/>
  <c r="P230" i="33"/>
  <c r="L230" i="33"/>
  <c r="E230" i="33"/>
  <c r="H230" i="33"/>
  <c r="T229" i="33"/>
  <c r="P229" i="33"/>
  <c r="L229" i="33"/>
  <c r="H229" i="33"/>
  <c r="E229" i="33"/>
  <c r="E228" i="33"/>
  <c r="T228" i="33"/>
  <c r="P228" i="33"/>
  <c r="L228" i="33"/>
  <c r="H228" i="33"/>
  <c r="T227" i="33"/>
  <c r="P227" i="33"/>
  <c r="H227" i="33"/>
  <c r="F226" i="33"/>
  <c r="G226" i="33"/>
  <c r="F227" i="33"/>
  <c r="G227" i="33"/>
  <c r="E227" i="33"/>
  <c r="L227" i="33"/>
  <c r="T226" i="33"/>
  <c r="P226" i="33"/>
  <c r="L226" i="33"/>
  <c r="H226" i="33"/>
  <c r="E226" i="33"/>
  <c r="T224" i="33"/>
  <c r="P224" i="33"/>
  <c r="T223" i="33"/>
  <c r="P223" i="33"/>
  <c r="T222" i="33"/>
  <c r="P222" i="33"/>
  <c r="G222" i="33"/>
  <c r="G223" i="33"/>
  <c r="G224" i="33"/>
  <c r="G221" i="33"/>
  <c r="T221" i="33"/>
  <c r="T220" i="33" s="1"/>
  <c r="P221" i="33"/>
  <c r="P220" i="33" s="1"/>
  <c r="L224" i="33"/>
  <c r="L223" i="33"/>
  <c r="L222" i="33"/>
  <c r="L221" i="33"/>
  <c r="H222" i="33"/>
  <c r="H223" i="33"/>
  <c r="H224" i="33"/>
  <c r="H221" i="33"/>
  <c r="AA204" i="33"/>
  <c r="E204" i="33"/>
  <c r="F204" i="33"/>
  <c r="I204" i="33"/>
  <c r="J204" i="33"/>
  <c r="K204" i="33"/>
  <c r="M204" i="33"/>
  <c r="N204" i="33"/>
  <c r="O204" i="33"/>
  <c r="Q204" i="33"/>
  <c r="R204" i="33"/>
  <c r="S204" i="33"/>
  <c r="U204" i="33"/>
  <c r="V204" i="33"/>
  <c r="Y204" i="33"/>
  <c r="Z204" i="33"/>
  <c r="T207" i="33"/>
  <c r="T208" i="33"/>
  <c r="T209" i="33"/>
  <c r="T210" i="33"/>
  <c r="T211" i="33"/>
  <c r="P207" i="33"/>
  <c r="P208" i="33"/>
  <c r="P209" i="33"/>
  <c r="P210" i="33"/>
  <c r="P211" i="33"/>
  <c r="G210" i="33"/>
  <c r="D210" i="33" s="1"/>
  <c r="G209" i="33"/>
  <c r="D209" i="33" s="1"/>
  <c r="G207" i="33"/>
  <c r="D207" i="33" s="1"/>
  <c r="T206" i="33"/>
  <c r="P206" i="33"/>
  <c r="T205" i="33"/>
  <c r="P205" i="33"/>
  <c r="L211" i="33"/>
  <c r="L210" i="33"/>
  <c r="L209" i="33"/>
  <c r="L208" i="33"/>
  <c r="L207" i="33"/>
  <c r="L206" i="33"/>
  <c r="L205" i="33"/>
  <c r="H206" i="33"/>
  <c r="H207" i="33"/>
  <c r="H208" i="33"/>
  <c r="H209" i="33"/>
  <c r="H210" i="33"/>
  <c r="H211" i="33"/>
  <c r="H205" i="33"/>
  <c r="E201" i="33"/>
  <c r="F201" i="33"/>
  <c r="I201" i="33"/>
  <c r="J201" i="33"/>
  <c r="K201" i="33"/>
  <c r="M201" i="33"/>
  <c r="N201" i="33"/>
  <c r="O201" i="33"/>
  <c r="Q201" i="33"/>
  <c r="R201" i="33"/>
  <c r="S201" i="33"/>
  <c r="U201" i="33"/>
  <c r="V201" i="33"/>
  <c r="W201" i="33"/>
  <c r="Y201" i="33"/>
  <c r="Z201" i="33"/>
  <c r="Z200" i="33" s="1"/>
  <c r="T202" i="33"/>
  <c r="P202" i="33"/>
  <c r="L202" i="33"/>
  <c r="G202" i="33"/>
  <c r="H202" i="33"/>
  <c r="T203" i="33"/>
  <c r="G203" i="33"/>
  <c r="H203" i="33"/>
  <c r="L203" i="33"/>
  <c r="P203" i="33"/>
  <c r="E73" i="33"/>
  <c r="F73" i="33"/>
  <c r="I73" i="33"/>
  <c r="J73" i="33"/>
  <c r="K73" i="33"/>
  <c r="M73" i="33"/>
  <c r="N73" i="33"/>
  <c r="O73" i="33"/>
  <c r="Q73" i="33"/>
  <c r="R73" i="33"/>
  <c r="S73" i="33"/>
  <c r="U73" i="33"/>
  <c r="V73" i="33"/>
  <c r="W73" i="33"/>
  <c r="Y73" i="33"/>
  <c r="Z73" i="33"/>
  <c r="AA73" i="33"/>
  <c r="P77" i="33"/>
  <c r="L77" i="33"/>
  <c r="H77" i="33"/>
  <c r="G77" i="33"/>
  <c r="T76" i="33"/>
  <c r="T77" i="33"/>
  <c r="P76" i="33"/>
  <c r="L76" i="33"/>
  <c r="H76" i="33"/>
  <c r="T75" i="33"/>
  <c r="T74" i="33"/>
  <c r="P75" i="33"/>
  <c r="P74" i="33"/>
  <c r="L75" i="33"/>
  <c r="L74" i="33"/>
  <c r="H75" i="33"/>
  <c r="H74" i="33"/>
  <c r="D81" i="33"/>
  <c r="G83" i="33"/>
  <c r="T83" i="33"/>
  <c r="T82" i="33" s="1"/>
  <c r="T81" i="33"/>
  <c r="T80" i="33" s="1"/>
  <c r="U82" i="33"/>
  <c r="V82" i="33"/>
  <c r="W82" i="33"/>
  <c r="U80" i="33"/>
  <c r="V80" i="33"/>
  <c r="W80" i="33"/>
  <c r="P83" i="33"/>
  <c r="P82" i="33" s="1"/>
  <c r="P81" i="33"/>
  <c r="P80" i="33" s="1"/>
  <c r="Q82" i="33"/>
  <c r="R82" i="33"/>
  <c r="S82" i="33"/>
  <c r="Q80" i="33"/>
  <c r="R80" i="33"/>
  <c r="S80" i="33"/>
  <c r="M82" i="33"/>
  <c r="N82" i="33"/>
  <c r="O82" i="33"/>
  <c r="M80" i="33"/>
  <c r="N80" i="33"/>
  <c r="O80" i="33"/>
  <c r="L81" i="33"/>
  <c r="L80" i="33" s="1"/>
  <c r="L83" i="33"/>
  <c r="L82" i="33" s="1"/>
  <c r="H83" i="33"/>
  <c r="H82" i="33" s="1"/>
  <c r="I82" i="33"/>
  <c r="J82" i="33"/>
  <c r="K82" i="33"/>
  <c r="H81" i="33"/>
  <c r="H80" i="33" s="1"/>
  <c r="H79" i="33" s="1"/>
  <c r="I80" i="33"/>
  <c r="J80" i="33"/>
  <c r="J79" i="33" s="1"/>
  <c r="K80" i="33"/>
  <c r="K79" i="33" s="1"/>
  <c r="I190" i="33"/>
  <c r="J190" i="33"/>
  <c r="K190" i="33"/>
  <c r="M190" i="33"/>
  <c r="N190" i="33"/>
  <c r="O190" i="33"/>
  <c r="Q190" i="33"/>
  <c r="R190" i="33"/>
  <c r="S190" i="33"/>
  <c r="U190" i="33"/>
  <c r="V190" i="33"/>
  <c r="W190" i="33"/>
  <c r="E191" i="33"/>
  <c r="F191" i="33"/>
  <c r="E192" i="33"/>
  <c r="F192" i="33"/>
  <c r="G192" i="33"/>
  <c r="G191" i="33"/>
  <c r="P191" i="33"/>
  <c r="T191" i="33"/>
  <c r="L191" i="33"/>
  <c r="H191" i="33"/>
  <c r="T192" i="33"/>
  <c r="P192" i="33"/>
  <c r="L192" i="33"/>
  <c r="H192" i="33"/>
  <c r="E193" i="33"/>
  <c r="F193" i="33"/>
  <c r="I193" i="33"/>
  <c r="J193" i="33"/>
  <c r="K193" i="33"/>
  <c r="M193" i="33"/>
  <c r="N193" i="33"/>
  <c r="O193" i="33"/>
  <c r="Q193" i="33"/>
  <c r="R193" i="33"/>
  <c r="S193" i="33"/>
  <c r="U193" i="33"/>
  <c r="V193" i="33"/>
  <c r="W193" i="33"/>
  <c r="Y193" i="33"/>
  <c r="Z193" i="33"/>
  <c r="AA193" i="33"/>
  <c r="T194" i="33"/>
  <c r="T193" i="33" s="1"/>
  <c r="P194" i="33"/>
  <c r="P193" i="33" s="1"/>
  <c r="L194" i="33"/>
  <c r="L193" i="33" s="1"/>
  <c r="H194" i="33"/>
  <c r="H193" i="33" s="1"/>
  <c r="G194" i="33"/>
  <c r="G193" i="33" s="1"/>
  <c r="E195" i="33"/>
  <c r="F195" i="33"/>
  <c r="I195" i="33"/>
  <c r="J195" i="33"/>
  <c r="K195" i="33"/>
  <c r="M195" i="33"/>
  <c r="N195" i="33"/>
  <c r="O195" i="33"/>
  <c r="Q195" i="33"/>
  <c r="R195" i="33"/>
  <c r="S195" i="33"/>
  <c r="U195" i="33"/>
  <c r="V195" i="33"/>
  <c r="W195" i="33"/>
  <c r="Y195" i="33"/>
  <c r="Z195" i="33"/>
  <c r="AA195" i="33"/>
  <c r="T197" i="33"/>
  <c r="T198" i="33"/>
  <c r="T199" i="33"/>
  <c r="P197" i="33"/>
  <c r="P198" i="33"/>
  <c r="P199" i="33"/>
  <c r="G197" i="33"/>
  <c r="G198" i="33"/>
  <c r="G199" i="33"/>
  <c r="G196" i="33"/>
  <c r="T196" i="33"/>
  <c r="P196" i="33"/>
  <c r="L197" i="33"/>
  <c r="L198" i="33"/>
  <c r="L199" i="33"/>
  <c r="L196" i="33"/>
  <c r="H197" i="33"/>
  <c r="H198" i="33"/>
  <c r="H199" i="33"/>
  <c r="H196" i="33"/>
  <c r="E216" i="33"/>
  <c r="F216" i="33"/>
  <c r="I216" i="33"/>
  <c r="J216" i="33"/>
  <c r="K216" i="33"/>
  <c r="M216" i="33"/>
  <c r="N216" i="33"/>
  <c r="O216" i="33"/>
  <c r="Q216" i="33"/>
  <c r="R216" i="33"/>
  <c r="S216" i="33"/>
  <c r="U216" i="33"/>
  <c r="V216" i="33"/>
  <c r="W216" i="33"/>
  <c r="G218" i="33"/>
  <c r="G217" i="33"/>
  <c r="T218" i="33"/>
  <c r="T217" i="33"/>
  <c r="P218" i="33"/>
  <c r="P217" i="33"/>
  <c r="L218" i="33"/>
  <c r="L217" i="33"/>
  <c r="H217" i="33"/>
  <c r="H218" i="33"/>
  <c r="I212" i="33"/>
  <c r="J212" i="33"/>
  <c r="K212" i="33"/>
  <c r="M212" i="33"/>
  <c r="N212" i="33"/>
  <c r="O212" i="33"/>
  <c r="Q212" i="33"/>
  <c r="R212" i="33"/>
  <c r="S212" i="33"/>
  <c r="U212" i="33"/>
  <c r="V212" i="33"/>
  <c r="W212" i="33"/>
  <c r="E213" i="33"/>
  <c r="F213" i="33"/>
  <c r="E214" i="33"/>
  <c r="F214" i="33"/>
  <c r="E215" i="33"/>
  <c r="F215" i="33"/>
  <c r="G214" i="33"/>
  <c r="G215" i="33"/>
  <c r="G213" i="33"/>
  <c r="T215" i="33"/>
  <c r="T214" i="33"/>
  <c r="T213" i="33"/>
  <c r="P215" i="33"/>
  <c r="P214" i="33"/>
  <c r="P213" i="33"/>
  <c r="L215" i="33"/>
  <c r="L214" i="33"/>
  <c r="L213" i="33"/>
  <c r="H214" i="33"/>
  <c r="H215" i="33"/>
  <c r="H213" i="33"/>
  <c r="E240" i="33"/>
  <c r="U243" i="33"/>
  <c r="U242" i="33" s="1"/>
  <c r="F242" i="33"/>
  <c r="G242" i="33"/>
  <c r="I242" i="33"/>
  <c r="J242" i="33"/>
  <c r="K242" i="33"/>
  <c r="M242" i="33"/>
  <c r="N242" i="33"/>
  <c r="O242" i="33"/>
  <c r="Q242" i="33"/>
  <c r="R242" i="33"/>
  <c r="S242" i="33"/>
  <c r="V242" i="33"/>
  <c r="W242" i="33"/>
  <c r="Y242" i="33"/>
  <c r="Z242" i="33"/>
  <c r="AA242" i="33"/>
  <c r="E244" i="33"/>
  <c r="D244" i="33" s="1"/>
  <c r="P243" i="33"/>
  <c r="L243" i="33"/>
  <c r="H243" i="33"/>
  <c r="T244" i="33"/>
  <c r="L244" i="33"/>
  <c r="H244" i="33"/>
  <c r="P244" i="33"/>
  <c r="T241" i="33"/>
  <c r="T240" i="33" s="1"/>
  <c r="P241" i="33"/>
  <c r="P240" i="33" s="1"/>
  <c r="L241" i="33"/>
  <c r="L240" i="33" s="1"/>
  <c r="H241" i="33"/>
  <c r="H240" i="33" s="1"/>
  <c r="F240" i="33"/>
  <c r="F239" i="33" s="1"/>
  <c r="G240" i="33"/>
  <c r="I240" i="33"/>
  <c r="I239" i="33" s="1"/>
  <c r="J240" i="33"/>
  <c r="K240" i="33"/>
  <c r="K239" i="33" s="1"/>
  <c r="M240" i="33"/>
  <c r="N240" i="33"/>
  <c r="N239" i="33" s="1"/>
  <c r="O240" i="33"/>
  <c r="Q240" i="33"/>
  <c r="Q239" i="33" s="1"/>
  <c r="R240" i="33"/>
  <c r="S240" i="33"/>
  <c r="S239" i="33" s="1"/>
  <c r="U240" i="33"/>
  <c r="V240" i="33"/>
  <c r="W240" i="33"/>
  <c r="Y240" i="33"/>
  <c r="Z240" i="33"/>
  <c r="AA240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H92" i="33" l="1"/>
  <c r="D111" i="33"/>
  <c r="Y200" i="33"/>
  <c r="T180" i="33"/>
  <c r="P86" i="33"/>
  <c r="F92" i="33"/>
  <c r="D94" i="33"/>
  <c r="F101" i="33"/>
  <c r="D105" i="33"/>
  <c r="D115" i="33"/>
  <c r="L126" i="33"/>
  <c r="L125" i="33" s="1"/>
  <c r="L135" i="33"/>
  <c r="L134" i="33" s="1"/>
  <c r="L133" i="33" s="1"/>
  <c r="T135" i="33"/>
  <c r="D138" i="33"/>
  <c r="D142" i="33"/>
  <c r="D146" i="33"/>
  <c r="Z133" i="33"/>
  <c r="W133" i="33"/>
  <c r="U133" i="33"/>
  <c r="R133" i="33"/>
  <c r="O133" i="33"/>
  <c r="J133" i="33"/>
  <c r="W7" i="33"/>
  <c r="U7" i="33"/>
  <c r="R7" i="33"/>
  <c r="O7" i="33"/>
  <c r="M7" i="33"/>
  <c r="J7" i="33"/>
  <c r="H55" i="33"/>
  <c r="P55" i="33"/>
  <c r="L86" i="33"/>
  <c r="L85" i="33" s="1"/>
  <c r="T86" i="33"/>
  <c r="T85" i="33" s="1"/>
  <c r="F86" i="33"/>
  <c r="D93" i="33"/>
  <c r="E92" i="33"/>
  <c r="E101" i="33"/>
  <c r="D103" i="33"/>
  <c r="F106" i="33"/>
  <c r="D108" i="33"/>
  <c r="D109" i="33"/>
  <c r="D113" i="33"/>
  <c r="H126" i="33"/>
  <c r="H125" i="33" s="1"/>
  <c r="G126" i="33"/>
  <c r="G125" i="33" s="1"/>
  <c r="E130" i="33"/>
  <c r="D131" i="33"/>
  <c r="H135" i="33"/>
  <c r="H134" i="33" s="1"/>
  <c r="P135" i="33"/>
  <c r="D139" i="33"/>
  <c r="D141" i="33"/>
  <c r="D144" i="33"/>
  <c r="D143" i="33"/>
  <c r="G135" i="33"/>
  <c r="G134" i="33" s="1"/>
  <c r="D137" i="33"/>
  <c r="E135" i="33"/>
  <c r="D136" i="33"/>
  <c r="D104" i="33"/>
  <c r="E106" i="33"/>
  <c r="D107" i="33"/>
  <c r="D112" i="33"/>
  <c r="D140" i="33"/>
  <c r="F135" i="33"/>
  <c r="D116" i="33"/>
  <c r="H86" i="33"/>
  <c r="AG91" i="33"/>
  <c r="E86" i="33"/>
  <c r="I79" i="33"/>
  <c r="AE29" i="33"/>
  <c r="AA7" i="33"/>
  <c r="AC29" i="33"/>
  <c r="Y7" i="33"/>
  <c r="V7" i="33"/>
  <c r="S7" i="33"/>
  <c r="Q7" i="33"/>
  <c r="N7" i="33"/>
  <c r="K7" i="33"/>
  <c r="I7" i="33"/>
  <c r="V100" i="33"/>
  <c r="V99" i="33" s="1"/>
  <c r="S100" i="33"/>
  <c r="S99" i="33" s="1"/>
  <c r="N100" i="33"/>
  <c r="N99" i="33" s="1"/>
  <c r="K100" i="33"/>
  <c r="K99" i="33" s="1"/>
  <c r="I100" i="33"/>
  <c r="I99" i="33" s="1"/>
  <c r="AD29" i="33"/>
  <c r="Z7" i="33"/>
  <c r="L55" i="33"/>
  <c r="T55" i="33"/>
  <c r="F40" i="33"/>
  <c r="H40" i="33"/>
  <c r="P40" i="33"/>
  <c r="Q100" i="33"/>
  <c r="Q99" i="33" s="1"/>
  <c r="W100" i="33"/>
  <c r="W99" i="33" s="1"/>
  <c r="U100" i="33"/>
  <c r="U99" i="33" s="1"/>
  <c r="R100" i="33"/>
  <c r="R99" i="33" s="1"/>
  <c r="O100" i="33"/>
  <c r="O99" i="33" s="1"/>
  <c r="M100" i="33"/>
  <c r="M99" i="33" s="1"/>
  <c r="J100" i="33"/>
  <c r="J99" i="33" s="1"/>
  <c r="E40" i="33"/>
  <c r="G40" i="33"/>
  <c r="L40" i="33"/>
  <c r="T40" i="33"/>
  <c r="AA62" i="33"/>
  <c r="AE62" i="33" s="1"/>
  <c r="AE63" i="33"/>
  <c r="Y62" i="33"/>
  <c r="AC62" i="33" s="1"/>
  <c r="AC63" i="33"/>
  <c r="H8" i="33"/>
  <c r="AB9" i="33"/>
  <c r="AB41" i="33"/>
  <c r="AB46" i="33"/>
  <c r="AB44" i="33"/>
  <c r="AB42" i="33"/>
  <c r="AB51" i="33"/>
  <c r="AB49" i="33"/>
  <c r="AB47" i="33"/>
  <c r="AB45" i="33"/>
  <c r="AB43" i="33"/>
  <c r="AB48" i="33"/>
  <c r="AE34" i="33"/>
  <c r="F174" i="33"/>
  <c r="AA133" i="33"/>
  <c r="Y133" i="33"/>
  <c r="V133" i="33"/>
  <c r="S133" i="33"/>
  <c r="Q133" i="33"/>
  <c r="N133" i="33"/>
  <c r="K133" i="33"/>
  <c r="I133" i="33"/>
  <c r="AI93" i="33"/>
  <c r="G85" i="33"/>
  <c r="M133" i="33"/>
  <c r="T174" i="33"/>
  <c r="L174" i="33"/>
  <c r="G174" i="33"/>
  <c r="E174" i="33"/>
  <c r="P174" i="33"/>
  <c r="H154" i="33"/>
  <c r="P154" i="33"/>
  <c r="D158" i="33"/>
  <c r="F159" i="33"/>
  <c r="L159" i="33"/>
  <c r="E163" i="33"/>
  <c r="G163" i="33"/>
  <c r="L7" i="38"/>
  <c r="H163" i="33"/>
  <c r="O79" i="33"/>
  <c r="M79" i="33"/>
  <c r="S79" i="33"/>
  <c r="Q79" i="33"/>
  <c r="P79" i="33"/>
  <c r="W79" i="33"/>
  <c r="U79" i="33"/>
  <c r="T79" i="33"/>
  <c r="H185" i="33"/>
  <c r="P185" i="33"/>
  <c r="T185" i="33"/>
  <c r="Z173" i="33"/>
  <c r="Z167" i="33" s="1"/>
  <c r="W173" i="33"/>
  <c r="U173" i="33"/>
  <c r="U167" i="33" s="1"/>
  <c r="R173" i="33"/>
  <c r="O173" i="33"/>
  <c r="O167" i="33" s="1"/>
  <c r="M173" i="33"/>
  <c r="J173" i="33"/>
  <c r="J167" i="33" s="1"/>
  <c r="AA239" i="33"/>
  <c r="Y239" i="33"/>
  <c r="V239" i="33"/>
  <c r="J85" i="33"/>
  <c r="E29" i="33"/>
  <c r="G29" i="33"/>
  <c r="E34" i="33"/>
  <c r="G34" i="33"/>
  <c r="P34" i="33"/>
  <c r="N79" i="33"/>
  <c r="R79" i="33"/>
  <c r="V79" i="33"/>
  <c r="AA173" i="33"/>
  <c r="AA167" i="33" s="1"/>
  <c r="Y173" i="33"/>
  <c r="Y167" i="33" s="1"/>
  <c r="V173" i="33"/>
  <c r="V167" i="33" s="1"/>
  <c r="S173" i="33"/>
  <c r="S167" i="33" s="1"/>
  <c r="Q173" i="33"/>
  <c r="Q167" i="33" s="1"/>
  <c r="N173" i="33"/>
  <c r="N167" i="33" s="1"/>
  <c r="K173" i="33"/>
  <c r="K167" i="33" s="1"/>
  <c r="I173" i="33"/>
  <c r="I167" i="33" s="1"/>
  <c r="Z85" i="33"/>
  <c r="W85" i="33"/>
  <c r="U85" i="33"/>
  <c r="O85" i="33"/>
  <c r="M85" i="33"/>
  <c r="D58" i="33"/>
  <c r="L29" i="33"/>
  <c r="T29" i="33"/>
  <c r="R239" i="33"/>
  <c r="O239" i="33"/>
  <c r="M239" i="33"/>
  <c r="J239" i="33"/>
  <c r="G239" i="33"/>
  <c r="T243" i="33"/>
  <c r="T242" i="33" s="1"/>
  <c r="T239" i="33" s="1"/>
  <c r="L79" i="33"/>
  <c r="U200" i="33"/>
  <c r="R200" i="33"/>
  <c r="O200" i="33"/>
  <c r="M200" i="33"/>
  <c r="J200" i="33"/>
  <c r="F200" i="33"/>
  <c r="L110" i="33"/>
  <c r="Z239" i="33"/>
  <c r="W239" i="33"/>
  <c r="G73" i="33"/>
  <c r="V200" i="33"/>
  <c r="S200" i="33"/>
  <c r="Q200" i="33"/>
  <c r="N200" i="33"/>
  <c r="K200" i="33"/>
  <c r="I200" i="33"/>
  <c r="E200" i="33"/>
  <c r="L204" i="33"/>
  <c r="T204" i="33"/>
  <c r="E235" i="33"/>
  <c r="G235" i="33"/>
  <c r="H235" i="33"/>
  <c r="D186" i="33"/>
  <c r="Y85" i="33"/>
  <c r="V85" i="33"/>
  <c r="N85" i="33"/>
  <c r="K85" i="33"/>
  <c r="I85" i="33"/>
  <c r="Z62" i="33"/>
  <c r="W62" i="33"/>
  <c r="U62" i="33"/>
  <c r="R62" i="33"/>
  <c r="O62" i="33"/>
  <c r="M62" i="33"/>
  <c r="J62" i="33"/>
  <c r="H29" i="33"/>
  <c r="F29" i="33"/>
  <c r="P29" i="33"/>
  <c r="H34" i="33"/>
  <c r="F34" i="33"/>
  <c r="L34" i="33"/>
  <c r="T34" i="33"/>
  <c r="D50" i="33"/>
  <c r="D57" i="33"/>
  <c r="D161" i="33"/>
  <c r="D48" i="33"/>
  <c r="H101" i="33"/>
  <c r="P101" i="33"/>
  <c r="G101" i="33"/>
  <c r="G154" i="33"/>
  <c r="E159" i="33"/>
  <c r="D56" i="33"/>
  <c r="AA85" i="33"/>
  <c r="G159" i="33"/>
  <c r="P85" i="33"/>
  <c r="D52" i="33"/>
  <c r="E243" i="33"/>
  <c r="E242" i="33" s="1"/>
  <c r="E239" i="33" s="1"/>
  <c r="E225" i="33"/>
  <c r="D45" i="33"/>
  <c r="D51" i="33"/>
  <c r="D49" i="33"/>
  <c r="D47" i="33"/>
  <c r="D46" i="33"/>
  <c r="D42" i="33"/>
  <c r="D44" i="33"/>
  <c r="D43" i="33"/>
  <c r="D41" i="33"/>
  <c r="L101" i="33"/>
  <c r="T101" i="33"/>
  <c r="H151" i="33"/>
  <c r="L151" i="33"/>
  <c r="T62" i="33"/>
  <c r="P62" i="33"/>
  <c r="L62" i="33"/>
  <c r="P151" i="33"/>
  <c r="H220" i="33"/>
  <c r="L220" i="33"/>
  <c r="T225" i="33"/>
  <c r="E168" i="33"/>
  <c r="H159" i="33"/>
  <c r="L163" i="33"/>
  <c r="P163" i="33"/>
  <c r="T163" i="33"/>
  <c r="D9" i="33"/>
  <c r="D8" i="33" s="1"/>
  <c r="H62" i="33"/>
  <c r="P134" i="33"/>
  <c r="T151" i="33"/>
  <c r="G151" i="33"/>
  <c r="F163" i="33"/>
  <c r="G220" i="33"/>
  <c r="L225" i="33"/>
  <c r="P173" i="33"/>
  <c r="D176" i="33"/>
  <c r="E180" i="33"/>
  <c r="D71" i="33"/>
  <c r="D65" i="33" s="1"/>
  <c r="F151" i="33"/>
  <c r="F154" i="33"/>
  <c r="E151" i="33"/>
  <c r="L154" i="33"/>
  <c r="T154" i="33"/>
  <c r="E154" i="33"/>
  <c r="D162" i="33"/>
  <c r="D157" i="33"/>
  <c r="G185" i="33"/>
  <c r="L106" i="33"/>
  <c r="P106" i="33"/>
  <c r="H225" i="33"/>
  <c r="P225" i="33"/>
  <c r="L168" i="33"/>
  <c r="L180" i="33"/>
  <c r="L117" i="33"/>
  <c r="T117" i="33"/>
  <c r="F117" i="33"/>
  <c r="E121" i="33"/>
  <c r="T134" i="33"/>
  <c r="E134" i="33"/>
  <c r="E133" i="33" s="1"/>
  <c r="F134" i="33"/>
  <c r="D130" i="33"/>
  <c r="P195" i="33"/>
  <c r="T110" i="33"/>
  <c r="H114" i="33"/>
  <c r="L114" i="33"/>
  <c r="P114" i="33"/>
  <c r="G117" i="33"/>
  <c r="E117" i="33"/>
  <c r="L121" i="33"/>
  <c r="T121" i="33"/>
  <c r="F121" i="33"/>
  <c r="L235" i="33"/>
  <c r="H173" i="33"/>
  <c r="H121" i="33"/>
  <c r="P121" i="33"/>
  <c r="G121" i="33"/>
  <c r="F130" i="33"/>
  <c r="H168" i="33"/>
  <c r="F180" i="33"/>
  <c r="G180" i="33"/>
  <c r="D90" i="33"/>
  <c r="H106" i="33"/>
  <c r="T106" i="33"/>
  <c r="H110" i="33"/>
  <c r="P110" i="33"/>
  <c r="G110" i="33"/>
  <c r="F110" i="33"/>
  <c r="E114" i="33"/>
  <c r="W167" i="33"/>
  <c r="R167" i="33"/>
  <c r="M167" i="33"/>
  <c r="E110" i="33"/>
  <c r="T114" i="33"/>
  <c r="G114" i="33"/>
  <c r="F114" i="33"/>
  <c r="H117" i="33"/>
  <c r="P117" i="33"/>
  <c r="H195" i="33"/>
  <c r="L195" i="33"/>
  <c r="G195" i="33"/>
  <c r="G190" i="33"/>
  <c r="G189" i="33" s="1"/>
  <c r="P204" i="33"/>
  <c r="E185" i="33"/>
  <c r="L185" i="33"/>
  <c r="G106" i="33"/>
  <c r="D187" i="33"/>
  <c r="F185" i="33"/>
  <c r="D91" i="33"/>
  <c r="G168" i="33"/>
  <c r="T168" i="33"/>
  <c r="D172" i="33"/>
  <c r="F168" i="33"/>
  <c r="P168" i="33"/>
  <c r="D182" i="33"/>
  <c r="F225" i="33"/>
  <c r="P235" i="33"/>
  <c r="AA219" i="33"/>
  <c r="Y219" i="33"/>
  <c r="V219" i="33"/>
  <c r="S219" i="33"/>
  <c r="Q219" i="33"/>
  <c r="N219" i="33"/>
  <c r="K219" i="33"/>
  <c r="I219" i="33"/>
  <c r="H204" i="33"/>
  <c r="G225" i="33"/>
  <c r="F235" i="33"/>
  <c r="T235" i="33"/>
  <c r="Z219" i="33"/>
  <c r="W219" i="33"/>
  <c r="U219" i="33"/>
  <c r="R219" i="33"/>
  <c r="O219" i="33"/>
  <c r="M219" i="33"/>
  <c r="J219" i="33"/>
  <c r="D175" i="33"/>
  <c r="H212" i="33"/>
  <c r="D214" i="33"/>
  <c r="P212" i="33"/>
  <c r="E190" i="33"/>
  <c r="E189" i="33" s="1"/>
  <c r="G201" i="33"/>
  <c r="D181" i="33"/>
  <c r="D169" i="33"/>
  <c r="T195" i="33"/>
  <c r="H190" i="33"/>
  <c r="H189" i="33" s="1"/>
  <c r="T190" i="33"/>
  <c r="T189" i="33" s="1"/>
  <c r="F190" i="33"/>
  <c r="F189" i="33" s="1"/>
  <c r="W189" i="33"/>
  <c r="U189" i="33"/>
  <c r="R189" i="33"/>
  <c r="O189" i="33"/>
  <c r="M189" i="33"/>
  <c r="J189" i="33"/>
  <c r="P201" i="33"/>
  <c r="W204" i="33"/>
  <c r="W200" i="33" s="1"/>
  <c r="H216" i="33"/>
  <c r="L216" i="33"/>
  <c r="P216" i="33"/>
  <c r="T216" i="33"/>
  <c r="G216" i="33"/>
  <c r="L190" i="33"/>
  <c r="P190" i="33"/>
  <c r="P189" i="33" s="1"/>
  <c r="V189" i="33"/>
  <c r="S189" i="33"/>
  <c r="Q189" i="33"/>
  <c r="N189" i="33"/>
  <c r="K189" i="33"/>
  <c r="I189" i="33"/>
  <c r="H73" i="33"/>
  <c r="L73" i="33"/>
  <c r="P73" i="33"/>
  <c r="T73" i="33"/>
  <c r="H201" i="33"/>
  <c r="L201" i="33"/>
  <c r="T201" i="33"/>
  <c r="G205" i="33"/>
  <c r="L189" i="33"/>
  <c r="U239" i="33"/>
  <c r="L242" i="33"/>
  <c r="L239" i="33" s="1"/>
  <c r="P242" i="33"/>
  <c r="D215" i="33"/>
  <c r="G212" i="33"/>
  <c r="H242" i="33"/>
  <c r="L212" i="33"/>
  <c r="T212" i="33"/>
  <c r="F212" i="33"/>
  <c r="E212" i="33"/>
  <c r="D213" i="33"/>
  <c r="H239" i="33"/>
  <c r="P239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D55" i="33" l="1"/>
  <c r="P7" i="33"/>
  <c r="T173" i="33"/>
  <c r="G204" i="33"/>
  <c r="D205" i="33"/>
  <c r="D135" i="33"/>
  <c r="T200" i="33"/>
  <c r="D92" i="33"/>
  <c r="L7" i="33"/>
  <c r="T7" i="33"/>
  <c r="F7" i="33"/>
  <c r="E7" i="33"/>
  <c r="G7" i="33"/>
  <c r="AB8" i="33"/>
  <c r="H7" i="33"/>
  <c r="H167" i="33"/>
  <c r="F133" i="33"/>
  <c r="T133" i="33"/>
  <c r="H133" i="33"/>
  <c r="D40" i="33"/>
  <c r="AD7" i="33"/>
  <c r="AD62" i="33"/>
  <c r="AC7" i="33"/>
  <c r="AE7" i="33"/>
  <c r="L100" i="33"/>
  <c r="L99" i="33" s="1"/>
  <c r="G100" i="33"/>
  <c r="G99" i="33" s="1"/>
  <c r="H100" i="33"/>
  <c r="H99" i="33" s="1"/>
  <c r="T100" i="33"/>
  <c r="T99" i="33" s="1"/>
  <c r="P100" i="33"/>
  <c r="P99" i="33" s="1"/>
  <c r="G133" i="33"/>
  <c r="P133" i="33"/>
  <c r="P200" i="33"/>
  <c r="T219" i="33"/>
  <c r="F173" i="33"/>
  <c r="F167" i="33" s="1"/>
  <c r="H219" i="33"/>
  <c r="E219" i="33"/>
  <c r="H85" i="33"/>
  <c r="G200" i="33"/>
  <c r="L200" i="33"/>
  <c r="P167" i="33"/>
  <c r="G219" i="33"/>
  <c r="P219" i="33"/>
  <c r="T167" i="33"/>
  <c r="G173" i="33"/>
  <c r="G167" i="33" s="1"/>
  <c r="E173" i="33"/>
  <c r="E167" i="33" s="1"/>
  <c r="H200" i="33"/>
  <c r="L219" i="33"/>
  <c r="W5" i="33"/>
  <c r="S5" i="33"/>
  <c r="K5" i="33"/>
  <c r="V5" i="33"/>
  <c r="R5" i="33"/>
  <c r="O5" i="33"/>
  <c r="U5" i="33"/>
  <c r="Q5" i="33"/>
  <c r="N5" i="33"/>
  <c r="I5" i="33"/>
  <c r="M5" i="33"/>
  <c r="J5" i="33"/>
  <c r="L173" i="33"/>
  <c r="L167" i="33" s="1"/>
  <c r="F219" i="33"/>
  <c r="D212" i="33"/>
  <c r="D4" i="38"/>
  <c r="M4" i="38"/>
  <c r="O4" i="38"/>
  <c r="O8" i="38"/>
  <c r="L9" i="38"/>
  <c r="L8" i="38" s="1"/>
  <c r="M5" i="38"/>
  <c r="O5" i="38"/>
  <c r="L6" i="38"/>
  <c r="L5" i="38" s="1"/>
  <c r="P5" i="33" l="1"/>
  <c r="L5" i="33"/>
  <c r="T5" i="33"/>
  <c r="H5" i="33"/>
  <c r="L4" i="38"/>
  <c r="X243" i="33" l="1"/>
  <c r="X97" i="33" l="1"/>
  <c r="AI74" i="33"/>
  <c r="X75" i="33"/>
  <c r="D75" i="33"/>
  <c r="X74" i="33"/>
  <c r="D74" i="33"/>
  <c r="AF74" i="33" l="1"/>
  <c r="AG139" i="33" l="1"/>
  <c r="AG138" i="33"/>
  <c r="AG137" i="33"/>
  <c r="AG119" i="33"/>
  <c r="AG116" i="33"/>
  <c r="X119" i="33"/>
  <c r="X109" i="33"/>
  <c r="AI94" i="33" l="1"/>
  <c r="AI95" i="33"/>
  <c r="AI97" i="33"/>
  <c r="X115" i="33"/>
  <c r="AI111" i="33"/>
  <c r="AI112" i="33"/>
  <c r="AI115" i="33"/>
  <c r="AI116" i="33"/>
  <c r="AG112" i="33"/>
  <c r="AG113" i="33"/>
  <c r="AI194" i="33"/>
  <c r="X194" i="33"/>
  <c r="X193" i="33" s="1"/>
  <c r="D194" i="33"/>
  <c r="D193" i="33" s="1"/>
  <c r="AI193" i="33" l="1"/>
  <c r="AF193" i="33"/>
  <c r="AF194" i="33"/>
  <c r="AG241" i="33" l="1"/>
  <c r="AG243" i="33"/>
  <c r="AG244" i="33"/>
  <c r="AG191" i="33"/>
  <c r="AI191" i="33"/>
  <c r="AG192" i="33"/>
  <c r="AI192" i="33"/>
  <c r="AI196" i="33"/>
  <c r="AI197" i="33"/>
  <c r="AI198" i="33"/>
  <c r="AI199" i="33"/>
  <c r="AI202" i="33"/>
  <c r="AI203" i="33"/>
  <c r="AI205" i="33"/>
  <c r="AI206" i="33"/>
  <c r="AI207" i="33"/>
  <c r="AI208" i="33"/>
  <c r="AI209" i="33"/>
  <c r="AI210" i="33"/>
  <c r="AI211" i="33"/>
  <c r="AI213" i="33"/>
  <c r="AI214" i="33"/>
  <c r="AI215" i="33"/>
  <c r="AI217" i="33"/>
  <c r="AI218" i="33"/>
  <c r="AI221" i="33"/>
  <c r="AI222" i="33"/>
  <c r="AI223" i="33"/>
  <c r="AI224" i="33"/>
  <c r="AG226" i="33"/>
  <c r="AH226" i="33"/>
  <c r="AG227" i="33"/>
  <c r="AG228" i="33"/>
  <c r="AG229" i="33"/>
  <c r="AG230" i="33"/>
  <c r="AH231" i="33"/>
  <c r="AG232" i="33"/>
  <c r="AI234" i="33"/>
  <c r="AI236" i="33"/>
  <c r="AI237" i="33"/>
  <c r="AI169" i="33"/>
  <c r="AI170" i="33"/>
  <c r="AI171" i="33"/>
  <c r="AI172" i="33"/>
  <c r="AG177" i="33"/>
  <c r="AI177" i="33"/>
  <c r="AG178" i="33"/>
  <c r="AI179" i="33"/>
  <c r="AG181" i="33"/>
  <c r="AI181" i="33"/>
  <c r="AG182" i="33"/>
  <c r="AI182" i="33"/>
  <c r="AG184" i="33"/>
  <c r="AG186" i="33"/>
  <c r="AH186" i="33"/>
  <c r="AI186" i="33"/>
  <c r="AI136" i="33"/>
  <c r="AG140" i="33"/>
  <c r="AG141" i="33"/>
  <c r="AG142" i="33"/>
  <c r="AG143" i="33"/>
  <c r="AI147" i="33"/>
  <c r="AG153" i="33"/>
  <c r="AI155" i="33"/>
  <c r="AG156" i="33"/>
  <c r="AI158" i="33"/>
  <c r="AI160" i="33"/>
  <c r="AG161" i="33"/>
  <c r="AI161" i="33"/>
  <c r="AI162" i="33"/>
  <c r="AI164" i="33"/>
  <c r="AI165" i="33"/>
  <c r="AI102" i="33"/>
  <c r="AI103" i="33"/>
  <c r="AI104" i="33"/>
  <c r="AI105" i="33"/>
  <c r="AI107" i="33"/>
  <c r="AI108" i="33"/>
  <c r="AI109" i="33"/>
  <c r="AI118" i="33"/>
  <c r="AI119" i="33"/>
  <c r="AI122" i="33"/>
  <c r="AI123" i="33"/>
  <c r="AI124" i="33"/>
  <c r="AI127" i="33"/>
  <c r="AI129" i="33"/>
  <c r="AI131" i="33"/>
  <c r="AG103" i="33"/>
  <c r="AG104" i="33"/>
  <c r="AG105" i="33"/>
  <c r="AG108" i="33"/>
  <c r="AG109" i="33"/>
  <c r="AG120" i="33"/>
  <c r="AG123" i="33"/>
  <c r="AI81" i="33"/>
  <c r="AI83" i="33"/>
  <c r="AI75" i="33"/>
  <c r="AI76" i="33"/>
  <c r="AI77" i="33"/>
  <c r="AI30" i="33"/>
  <c r="AI31" i="33"/>
  <c r="AI32" i="33"/>
  <c r="AI33" i="33"/>
  <c r="AI35" i="33"/>
  <c r="AI36" i="33"/>
  <c r="AI37" i="33"/>
  <c r="AI38" i="33"/>
  <c r="AI39" i="33"/>
  <c r="AI56" i="33"/>
  <c r="AI57" i="33"/>
  <c r="AI58" i="33"/>
  <c r="AI64" i="33"/>
  <c r="AI71" i="33"/>
  <c r="Y212" i="33" l="1"/>
  <c r="Z212" i="33"/>
  <c r="AA212" i="33"/>
  <c r="X212" i="33" l="1"/>
  <c r="AI212" i="33"/>
  <c r="X71" i="33"/>
  <c r="X65" i="33" l="1"/>
  <c r="AB65" i="33" s="1"/>
  <c r="AB71" i="33"/>
  <c r="AG65" i="33"/>
  <c r="AI65" i="33"/>
  <c r="AF71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X214" i="33" l="1"/>
  <c r="X129" i="33"/>
  <c r="X127" i="33"/>
  <c r="E100" i="33"/>
  <c r="E99" i="33" s="1"/>
  <c r="F100" i="33"/>
  <c r="F99" i="33" s="1"/>
  <c r="D129" i="33"/>
  <c r="D127" i="33"/>
  <c r="AI178" i="33"/>
  <c r="X162" i="33"/>
  <c r="AF162" i="33" s="1"/>
  <c r="X244" i="33"/>
  <c r="X242" i="33" s="1"/>
  <c r="X241" i="33"/>
  <c r="X240" i="33" s="1"/>
  <c r="X126" i="33" l="1"/>
  <c r="X125" i="33" s="1"/>
  <c r="D126" i="33"/>
  <c r="D125" i="33" s="1"/>
  <c r="X239" i="33"/>
  <c r="AI233" i="33"/>
  <c r="AI126" i="33"/>
  <c r="Y100" i="33"/>
  <c r="Y99" i="33" s="1"/>
  <c r="AF127" i="33"/>
  <c r="Z100" i="33"/>
  <c r="Z99" i="33" s="1"/>
  <c r="AF129" i="33"/>
  <c r="AG117" i="33"/>
  <c r="AI117" i="33"/>
  <c r="X120" i="33"/>
  <c r="D120" i="33"/>
  <c r="X113" i="33"/>
  <c r="D110" i="33"/>
  <c r="X111" i="33"/>
  <c r="AI125" i="33" l="1"/>
  <c r="AA100" i="33"/>
  <c r="AA99" i="33" s="1"/>
  <c r="AG151" i="33"/>
  <c r="AF113" i="33"/>
  <c r="AG110" i="33"/>
  <c r="AF111" i="33"/>
  <c r="AI110" i="33"/>
  <c r="AF120" i="33"/>
  <c r="AF125" i="33"/>
  <c r="AF126" i="33"/>
  <c r="AG8" i="33"/>
  <c r="AI8" i="33" l="1"/>
  <c r="X116" i="33"/>
  <c r="X114" i="33" s="1"/>
  <c r="AF116" i="33" l="1"/>
  <c r="X105" i="33"/>
  <c r="X139" i="33"/>
  <c r="X31" i="33" l="1"/>
  <c r="AB31" i="33" s="1"/>
  <c r="X32" i="33"/>
  <c r="AB32" i="33" s="1"/>
  <c r="X33" i="33"/>
  <c r="AB33" i="33" s="1"/>
  <c r="AG174" i="33" l="1"/>
  <c r="X203" i="33"/>
  <c r="AI174" i="33" l="1"/>
  <c r="AG97" i="33"/>
  <c r="AI87" i="33"/>
  <c r="AI88" i="33"/>
  <c r="AI89" i="33"/>
  <c r="AI90" i="33"/>
  <c r="D227" i="33" l="1"/>
  <c r="X227" i="33"/>
  <c r="AA201" i="33"/>
  <c r="AA200" i="33" s="1"/>
  <c r="D203" i="33"/>
  <c r="AF203" i="33" s="1"/>
  <c r="AF227" i="33" l="1"/>
  <c r="AG242" i="33"/>
  <c r="AI201" i="33"/>
  <c r="AI55" i="33" l="1"/>
  <c r="AF244" i="33"/>
  <c r="D243" i="33"/>
  <c r="D241" i="33"/>
  <c r="D237" i="33"/>
  <c r="D236" i="33"/>
  <c r="D234" i="33"/>
  <c r="D233" i="33" s="1"/>
  <c r="D228" i="33"/>
  <c r="D229" i="33"/>
  <c r="D230" i="33"/>
  <c r="D231" i="33"/>
  <c r="D232" i="33"/>
  <c r="D226" i="33"/>
  <c r="D222" i="33"/>
  <c r="D223" i="33"/>
  <c r="D224" i="33"/>
  <c r="D221" i="33"/>
  <c r="D218" i="33"/>
  <c r="D217" i="33"/>
  <c r="D197" i="33"/>
  <c r="D198" i="33"/>
  <c r="D199" i="33"/>
  <c r="D196" i="33"/>
  <c r="D192" i="33"/>
  <c r="D191" i="33"/>
  <c r="D185" i="33"/>
  <c r="D184" i="33"/>
  <c r="D180" i="33" s="1"/>
  <c r="D178" i="33"/>
  <c r="D174" i="33" s="1"/>
  <c r="D170" i="33"/>
  <c r="D171" i="33"/>
  <c r="D165" i="33"/>
  <c r="D164" i="33"/>
  <c r="D160" i="33"/>
  <c r="D159" i="33" s="1"/>
  <c r="D156" i="33"/>
  <c r="D155" i="33"/>
  <c r="D153" i="33"/>
  <c r="D152" i="33"/>
  <c r="AF139" i="33"/>
  <c r="D134" i="33" l="1"/>
  <c r="D173" i="33"/>
  <c r="D216" i="33"/>
  <c r="D225" i="33"/>
  <c r="D154" i="33"/>
  <c r="D235" i="33"/>
  <c r="D195" i="33"/>
  <c r="D204" i="33"/>
  <c r="AF241" i="33"/>
  <c r="D240" i="33"/>
  <c r="AF243" i="33"/>
  <c r="D242" i="33"/>
  <c r="D151" i="33"/>
  <c r="D123" i="33"/>
  <c r="D124" i="33"/>
  <c r="D122" i="33"/>
  <c r="D119" i="33"/>
  <c r="D118" i="33"/>
  <c r="D114" i="33"/>
  <c r="D106" i="33"/>
  <c r="AF105" i="33"/>
  <c r="D88" i="33"/>
  <c r="D89" i="33"/>
  <c r="D87" i="33"/>
  <c r="D76" i="33"/>
  <c r="D77" i="33"/>
  <c r="E63" i="33"/>
  <c r="E62" i="33" s="1"/>
  <c r="F63" i="33"/>
  <c r="F62" i="33" s="1"/>
  <c r="G63" i="33"/>
  <c r="G62" i="33" s="1"/>
  <c r="D64" i="33"/>
  <c r="D63" i="33" s="1"/>
  <c r="D36" i="33"/>
  <c r="D37" i="33"/>
  <c r="D38" i="33"/>
  <c r="D39" i="33"/>
  <c r="D35" i="33"/>
  <c r="D31" i="33"/>
  <c r="AF31" i="33" s="1"/>
  <c r="D32" i="33"/>
  <c r="AF32" i="33" s="1"/>
  <c r="D33" i="33"/>
  <c r="AF33" i="33" s="1"/>
  <c r="D30" i="33"/>
  <c r="D86" i="33" l="1"/>
  <c r="D85" i="33" s="1"/>
  <c r="D34" i="33"/>
  <c r="D101" i="33"/>
  <c r="D117" i="33"/>
  <c r="D121" i="33"/>
  <c r="D239" i="33"/>
  <c r="D73" i="33"/>
  <c r="D62" i="33"/>
  <c r="D29" i="33"/>
  <c r="D7" i="33" l="1"/>
  <c r="D100" i="33"/>
  <c r="D99" i="33" s="1"/>
  <c r="X231" i="33"/>
  <c r="AF231" i="33" s="1"/>
  <c r="AI163" i="33" l="1"/>
  <c r="X165" i="33"/>
  <c r="AF165" i="33" s="1"/>
  <c r="AG154" i="33"/>
  <c r="AI154" i="33"/>
  <c r="X158" i="33"/>
  <c r="AF158" i="33" s="1"/>
  <c r="AG86" i="33"/>
  <c r="AI86" i="33"/>
  <c r="X144" i="33" l="1"/>
  <c r="AF144" i="33" s="1"/>
  <c r="X146" i="33"/>
  <c r="AF146" i="33" s="1"/>
  <c r="X91" i="33"/>
  <c r="AI168" i="33" l="1"/>
  <c r="AI204" i="33"/>
  <c r="AF91" i="33"/>
  <c r="X224" i="33" l="1"/>
  <c r="AF224" i="33" s="1"/>
  <c r="AG180" i="33"/>
  <c r="AI180" i="33"/>
  <c r="X179" i="33"/>
  <c r="AF179" i="33" s="1"/>
  <c r="X153" i="33"/>
  <c r="AF153" i="33" s="1"/>
  <c r="AI220" i="33" l="1"/>
  <c r="X94" i="33"/>
  <c r="AI92" i="33" l="1"/>
  <c r="AF94" i="33"/>
  <c r="X38" i="33" l="1"/>
  <c r="X103" i="33"/>
  <c r="X104" i="33"/>
  <c r="AF104" i="33" s="1"/>
  <c r="AF109" i="33"/>
  <c r="AF38" i="33" l="1"/>
  <c r="AB38" i="33"/>
  <c r="AF103" i="33"/>
  <c r="X101" i="33"/>
  <c r="X90" i="33" l="1"/>
  <c r="AG225" i="33"/>
  <c r="X213" i="33"/>
  <c r="X215" i="33"/>
  <c r="AH225" i="33" l="1"/>
  <c r="AF90" i="33"/>
  <c r="E80" i="33" l="1"/>
  <c r="F80" i="33"/>
  <c r="G80" i="33"/>
  <c r="Y80" i="33"/>
  <c r="Z80" i="33"/>
  <c r="AA80" i="33"/>
  <c r="D80" i="33"/>
  <c r="X81" i="33"/>
  <c r="E82" i="33"/>
  <c r="F82" i="33"/>
  <c r="G82" i="33"/>
  <c r="Y82" i="33"/>
  <c r="Z82" i="33"/>
  <c r="AA82" i="33"/>
  <c r="D83" i="33"/>
  <c r="X83" i="33"/>
  <c r="AA79" i="33" l="1"/>
  <c r="Y79" i="33"/>
  <c r="F79" i="33"/>
  <c r="Z79" i="33"/>
  <c r="G79" i="33"/>
  <c r="E79" i="33"/>
  <c r="AF81" i="33"/>
  <c r="AI80" i="33"/>
  <c r="AF83" i="33"/>
  <c r="AI82" i="33"/>
  <c r="X82" i="33"/>
  <c r="D82" i="33"/>
  <c r="D79" i="33" s="1"/>
  <c r="X80" i="33"/>
  <c r="X79" i="33" s="1"/>
  <c r="X172" i="33"/>
  <c r="AF172" i="33" s="1"/>
  <c r="AF80" i="33" l="1"/>
  <c r="AF82" i="33"/>
  <c r="AI79" i="33"/>
  <c r="AI106" i="33" l="1"/>
  <c r="AG106" i="33"/>
  <c r="AF79" i="33"/>
  <c r="X211" i="33" l="1"/>
  <c r="AF211" i="33" s="1"/>
  <c r="X95" i="33" l="1"/>
  <c r="AG114" i="33"/>
  <c r="AI114" i="33" l="1"/>
  <c r="AF95" i="33"/>
  <c r="X93" i="33" l="1"/>
  <c r="X92" i="33" s="1"/>
  <c r="AF102" i="33" l="1"/>
  <c r="AF93" i="33"/>
  <c r="AF92" i="33"/>
  <c r="E85" i="33"/>
  <c r="F85" i="33"/>
  <c r="AG159" i="33" l="1"/>
  <c r="AI159" i="33"/>
  <c r="AI40" i="33"/>
  <c r="AG40" i="33"/>
  <c r="AI85" i="33"/>
  <c r="AG85" i="33"/>
  <c r="X186" i="33" l="1"/>
  <c r="AF186" i="33" l="1"/>
  <c r="X185" i="33"/>
  <c r="AI185" i="33"/>
  <c r="X37" i="33" l="1"/>
  <c r="AF37" i="33" l="1"/>
  <c r="AB37" i="33"/>
  <c r="D220" i="33"/>
  <c r="D219" i="33" s="1"/>
  <c r="AG135" i="33" l="1"/>
  <c r="AI135" i="33"/>
  <c r="X142" i="33"/>
  <c r="X57" i="33"/>
  <c r="AF57" i="33" l="1"/>
  <c r="AB57" i="33"/>
  <c r="AF142" i="33"/>
  <c r="AI134" i="33" l="1"/>
  <c r="AG134" i="33"/>
  <c r="X237" i="33" l="1"/>
  <c r="AF237" i="33" s="1"/>
  <c r="X236" i="33"/>
  <c r="X228" i="33"/>
  <c r="AF228" i="33" s="1"/>
  <c r="X229" i="33"/>
  <c r="AF229" i="33" s="1"/>
  <c r="X230" i="33"/>
  <c r="AF230" i="33" s="1"/>
  <c r="X232" i="33"/>
  <c r="AF232" i="33" s="1"/>
  <c r="X226" i="33"/>
  <c r="Y216" i="33"/>
  <c r="Z216" i="33"/>
  <c r="AA216" i="33"/>
  <c r="X197" i="33"/>
  <c r="AF197" i="33" s="1"/>
  <c r="X198" i="33"/>
  <c r="AF198" i="33" s="1"/>
  <c r="X199" i="33"/>
  <c r="AF199" i="33" s="1"/>
  <c r="X196" i="33"/>
  <c r="Y190" i="33"/>
  <c r="Y189" i="33" s="1"/>
  <c r="Z190" i="33"/>
  <c r="Z189" i="33" s="1"/>
  <c r="AA190" i="33"/>
  <c r="AA189" i="33" s="1"/>
  <c r="X177" i="33"/>
  <c r="X178" i="33"/>
  <c r="X181" i="33"/>
  <c r="X182" i="33"/>
  <c r="X184" i="33"/>
  <c r="AF184" i="33" s="1"/>
  <c r="X170" i="33"/>
  <c r="AF170" i="33" s="1"/>
  <c r="X171" i="33"/>
  <c r="AF171" i="33" s="1"/>
  <c r="X169" i="33"/>
  <c r="X112" i="33"/>
  <c r="X110" i="33" s="1"/>
  <c r="X118" i="33"/>
  <c r="X117" i="33" s="1"/>
  <c r="AF119" i="33"/>
  <c r="X122" i="33"/>
  <c r="AF122" i="33" s="1"/>
  <c r="X123" i="33"/>
  <c r="AF123" i="33" s="1"/>
  <c r="X124" i="33"/>
  <c r="X131" i="33"/>
  <c r="X87" i="33"/>
  <c r="X88" i="33"/>
  <c r="X89" i="33"/>
  <c r="X52" i="33"/>
  <c r="X86" i="33" l="1"/>
  <c r="X85" i="33" s="1"/>
  <c r="AB52" i="33"/>
  <c r="X40" i="33"/>
  <c r="AB40" i="33" s="1"/>
  <c r="AF177" i="33"/>
  <c r="X174" i="33"/>
  <c r="AF174" i="33" s="1"/>
  <c r="AF52" i="33"/>
  <c r="AF131" i="33"/>
  <c r="X130" i="33"/>
  <c r="AF124" i="33"/>
  <c r="X121" i="33"/>
  <c r="AF121" i="33" s="1"/>
  <c r="AF169" i="33"/>
  <c r="X168" i="33"/>
  <c r="AF178" i="33"/>
  <c r="AF181" i="33"/>
  <c r="X180" i="33"/>
  <c r="AF180" i="33" s="1"/>
  <c r="AF182" i="33"/>
  <c r="AF226" i="33"/>
  <c r="X225" i="33"/>
  <c r="AF225" i="33" s="1"/>
  <c r="AF236" i="33"/>
  <c r="X235" i="33"/>
  <c r="AF235" i="33" s="1"/>
  <c r="AF196" i="33"/>
  <c r="X195" i="33"/>
  <c r="AF118" i="33"/>
  <c r="AF117" i="33"/>
  <c r="AF114" i="33"/>
  <c r="AF115" i="33"/>
  <c r="AF112" i="33"/>
  <c r="AF110" i="33"/>
  <c r="AF87" i="33"/>
  <c r="AF88" i="33"/>
  <c r="AF89" i="33"/>
  <c r="AF242" i="33"/>
  <c r="AI34" i="33"/>
  <c r="AI63" i="33"/>
  <c r="AF40" i="33" l="1"/>
  <c r="X173" i="33"/>
  <c r="X167" i="33" s="1"/>
  <c r="AG173" i="33"/>
  <c r="AI173" i="33"/>
  <c r="AF86" i="33"/>
  <c r="AG240" i="33"/>
  <c r="AI235" i="33"/>
  <c r="AI216" i="33"/>
  <c r="AI195" i="33"/>
  <c r="AI200" i="33" l="1"/>
  <c r="AG219" i="33"/>
  <c r="AF240" i="33"/>
  <c r="AG239" i="33"/>
  <c r="AH219" i="33"/>
  <c r="AH185" i="33"/>
  <c r="AF8" i="33" l="1"/>
  <c r="AG185" i="33"/>
  <c r="AG167" i="33"/>
  <c r="AG190" i="33"/>
  <c r="AG189" i="33"/>
  <c r="AI190" i="33"/>
  <c r="AI189" i="33"/>
  <c r="AF215" i="33"/>
  <c r="AF239" i="33"/>
  <c r="D168" i="33"/>
  <c r="AF185" i="33"/>
  <c r="AI133" i="33"/>
  <c r="AG133" i="33"/>
  <c r="AI130" i="33"/>
  <c r="AI121" i="33"/>
  <c r="AF168" i="33" l="1"/>
  <c r="AG121" i="33"/>
  <c r="D167" i="33"/>
  <c r="AH167" i="33"/>
  <c r="AF213" i="33" l="1"/>
  <c r="AF173" i="33"/>
  <c r="AI73" i="33"/>
  <c r="AI29" i="33"/>
  <c r="AF212" i="33" l="1"/>
  <c r="AF65" i="33" l="1"/>
  <c r="F5" i="33"/>
  <c r="AI62" i="33"/>
  <c r="X218" i="33" l="1"/>
  <c r="AF218" i="33" s="1"/>
  <c r="AI167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21" i="33" l="1"/>
  <c r="X222" i="33"/>
  <c r="AF222" i="33" s="1"/>
  <c r="X223" i="33"/>
  <c r="AF223" i="33" s="1"/>
  <c r="X234" i="33"/>
  <c r="AF221" i="33" l="1"/>
  <c r="X220" i="33"/>
  <c r="AF220" i="33" s="1"/>
  <c r="AF234" i="33"/>
  <c r="X233" i="33"/>
  <c r="AF233" i="33" s="1"/>
  <c r="AI219" i="33"/>
  <c r="X219" i="33" l="1"/>
  <c r="AF219" i="33" s="1"/>
  <c r="AG62" i="33" l="1"/>
  <c r="X152" i="33" l="1"/>
  <c r="AF152" i="33" l="1"/>
  <c r="X151" i="33"/>
  <c r="AF151" i="33" s="1"/>
  <c r="X207" i="33" l="1"/>
  <c r="AF207" i="33" s="1"/>
  <c r="X208" i="33"/>
  <c r="AF208" i="33" s="1"/>
  <c r="X209" i="33"/>
  <c r="AF209" i="33" s="1"/>
  <c r="X210" i="33"/>
  <c r="AF210" i="33" s="1"/>
  <c r="X206" i="33"/>
  <c r="AF206" i="33" s="1"/>
  <c r="X192" i="33" l="1"/>
  <c r="AF192" i="33" s="1"/>
  <c r="X140" i="33" l="1"/>
  <c r="AF140" i="33" s="1"/>
  <c r="X108" i="33"/>
  <c r="AF108" i="33" s="1"/>
  <c r="X107" i="33"/>
  <c r="AF107" i="33" l="1"/>
  <c r="X106" i="33"/>
  <c r="X100" i="33" s="1"/>
  <c r="X99" i="33" s="1"/>
  <c r="AF106" i="33" l="1"/>
  <c r="AI7" i="33"/>
  <c r="AG7" i="33"/>
  <c r="E5" i="33" l="1"/>
  <c r="G5" i="33"/>
  <c r="X164" i="33" l="1"/>
  <c r="D163" i="33"/>
  <c r="D133" i="33" s="1"/>
  <c r="X161" i="33"/>
  <c r="AF161" i="33" s="1"/>
  <c r="X160" i="33"/>
  <c r="X156" i="33"/>
  <c r="AF156" i="33" s="1"/>
  <c r="X155" i="33"/>
  <c r="X141" i="33"/>
  <c r="AF141" i="33" s="1"/>
  <c r="X143" i="33"/>
  <c r="AF143" i="33" s="1"/>
  <c r="AF147" i="33"/>
  <c r="AF137" i="33"/>
  <c r="X138" i="33"/>
  <c r="AF138" i="33" s="1"/>
  <c r="X136" i="33"/>
  <c r="X135" i="33" s="1"/>
  <c r="AF164" i="33" l="1"/>
  <c r="X163" i="33"/>
  <c r="AF163" i="33" s="1"/>
  <c r="AF160" i="33"/>
  <c r="X159" i="33"/>
  <c r="AF159" i="33" s="1"/>
  <c r="AF155" i="33"/>
  <c r="X154" i="33"/>
  <c r="AF154" i="33" s="1"/>
  <c r="AF136" i="33"/>
  <c r="X134" i="33"/>
  <c r="X217" i="33"/>
  <c r="AF217" i="33" s="1"/>
  <c r="X205" i="33"/>
  <c r="X202" i="33"/>
  <c r="X201" i="33" s="1"/>
  <c r="D202" i="33"/>
  <c r="D201" i="33" s="1"/>
  <c r="D200" i="33" s="1"/>
  <c r="X191" i="33"/>
  <c r="AF191" i="33" s="1"/>
  <c r="D190" i="33"/>
  <c r="D189" i="33" s="1"/>
  <c r="X133" i="33" l="1"/>
  <c r="AF135" i="33"/>
  <c r="AF205" i="33"/>
  <c r="X204" i="33"/>
  <c r="X200" i="33" s="1"/>
  <c r="AF202" i="33"/>
  <c r="AF201" i="33"/>
  <c r="X190" i="33"/>
  <c r="X189" i="33" s="1"/>
  <c r="AF189" i="33" s="1"/>
  <c r="X216" i="33"/>
  <c r="AF216" i="33" s="1"/>
  <c r="AF195" i="33"/>
  <c r="AF134" i="33" l="1"/>
  <c r="AF204" i="33"/>
  <c r="AF190" i="33"/>
  <c r="AF97" i="33"/>
  <c r="AF133" i="33"/>
  <c r="X76" i="33"/>
  <c r="X77" i="33"/>
  <c r="AF77" i="33" s="1"/>
  <c r="AF75" i="33"/>
  <c r="AF130" i="33" l="1"/>
  <c r="X73" i="33"/>
  <c r="AF73" i="33" s="1"/>
  <c r="AF76" i="33"/>
  <c r="AF85" i="33" l="1"/>
  <c r="X64" i="33"/>
  <c r="AB64" i="33" s="1"/>
  <c r="X58" i="33"/>
  <c r="X56" i="33"/>
  <c r="AB56" i="33" s="1"/>
  <c r="X55" i="33" l="1"/>
  <c r="AF58" i="33"/>
  <c r="AB58" i="33"/>
  <c r="AF56" i="33"/>
  <c r="AB55" i="33"/>
  <c r="AF64" i="33"/>
  <c r="X63" i="33"/>
  <c r="X36" i="33"/>
  <c r="X39" i="33"/>
  <c r="X35" i="33"/>
  <c r="AB35" i="33" s="1"/>
  <c r="X30" i="33"/>
  <c r="AB30" i="33" s="1"/>
  <c r="X62" i="33" l="1"/>
  <c r="AB62" i="33" s="1"/>
  <c r="AB63" i="33"/>
  <c r="AF36" i="33"/>
  <c r="AB36" i="33"/>
  <c r="AF39" i="33"/>
  <c r="AB39" i="33"/>
  <c r="AF55" i="33"/>
  <c r="AF30" i="33"/>
  <c r="X29" i="33"/>
  <c r="AF35" i="33"/>
  <c r="X34" i="33"/>
  <c r="AB34" i="33" s="1"/>
  <c r="AF63" i="33"/>
  <c r="X7" i="33" l="1"/>
  <c r="AB7" i="33" s="1"/>
  <c r="AF62" i="33"/>
  <c r="AF29" i="33"/>
  <c r="AB29" i="33"/>
  <c r="AF34" i="33"/>
  <c r="AF7" i="33" l="1"/>
  <c r="AF167" i="33" l="1"/>
  <c r="AF200" i="33" l="1"/>
  <c r="D5" i="33" l="1"/>
  <c r="Z5" i="33"/>
  <c r="AH5" i="33" s="1"/>
  <c r="AG101" i="33"/>
  <c r="AG100" i="33"/>
  <c r="Y5" i="33" l="1"/>
  <c r="AG5" i="33" s="1"/>
  <c r="AF100" i="33"/>
  <c r="AF101" i="33"/>
  <c r="AG99" i="33" l="1"/>
  <c r="AF99" i="33" l="1"/>
  <c r="X5" i="33"/>
  <c r="AF5" i="33" s="1"/>
  <c r="AI101" i="33"/>
  <c r="AI100" i="33"/>
  <c r="AA5" i="33" l="1"/>
  <c r="AI5" i="33" s="1"/>
  <c r="AI99" i="33"/>
</calcChain>
</file>

<file path=xl/sharedStrings.xml><?xml version="1.0" encoding="utf-8"?>
<sst xmlns="http://schemas.openxmlformats.org/spreadsheetml/2006/main" count="1471" uniqueCount="453">
  <si>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</si>
  <si>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</si>
  <si>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</si>
  <si>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</si>
  <si>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</si>
  <si>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</si>
  <si>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</si>
  <si>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</si>
  <si>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</si>
  <si>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</si>
  <si>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</si>
  <si>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</si>
  <si>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</si>
  <si>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</si>
  <si>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</si>
  <si>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</si>
  <si>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</si>
  <si>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</si>
  <si>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</si>
  <si>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</si>
  <si>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</si>
  <si>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</si>
  <si>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</si>
  <si>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</si>
  <si>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</si>
  <si>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</si>
  <si>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</si>
  <si>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</si>
  <si>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</si>
  <si>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</si>
  <si>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</si>
  <si>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</si>
  <si>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</si>
  <si>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</si>
  <si>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</si>
  <si>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</si>
  <si>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</si>
  <si>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</si>
  <si>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</si>
  <si>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</si>
  <si>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</si>
  <si>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</si>
  <si>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</si>
  <si>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</si>
  <si>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</si>
  <si>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</si>
  <si>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</si>
  <si>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</si>
  <si>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</si>
  <si>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</si>
  <si>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</si>
  <si>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</si>
  <si>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</si>
  <si>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</si>
  <si>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</si>
  <si>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</si>
  <si>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</si>
  <si>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</si>
  <si>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</si>
  <si>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</si>
  <si>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</si>
  <si>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</si>
  <si>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</si>
  <si>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</si>
  <si>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</si>
  <si>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</si>
  <si>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</si>
  <si>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</si>
  <si>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</si>
  <si>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</si>
  <si>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</si>
  <si>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</si>
  <si>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</si>
  <si>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</si>
  <si>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</si>
  <si>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</si>
  <si>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</si>
  <si>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</si>
  <si>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</si>
  <si>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</si>
  <si>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</si>
  <si>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</si>
  <si>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</si>
  <si>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</si>
  <si>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</si>
  <si>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</si>
  <si>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</si>
  <si>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</si>
  <si>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</si>
  <si>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</si>
  <si>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</si>
  <si>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</si>
  <si>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</si>
  <si>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</si>
  <si>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</si>
  <si>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</si>
  <si>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</si>
  <si>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</si>
  <si>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</si>
  <si>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</si>
  <si>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</si>
  <si>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</si>
  <si>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</si>
  <si>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</si>
  <si>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</si>
  <si>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</si>
  <si>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</si>
  <si>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</si>
  <si>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</si>
  <si>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</si>
  <si>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</si>
  <si>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</si>
  <si>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</si>
  <si>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</si>
  <si>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</si>
  <si>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</si>
  <si>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</si>
  <si>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</si>
  <si>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</si>
  <si>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</si>
  <si>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</si>
  <si>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</si>
  <si>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</si>
  <si>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</si>
  <si>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</si>
  <si>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</si>
  <si>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</si>
  <si>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</si>
  <si>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</si>
  <si>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</si>
  <si>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</si>
  <si>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</si>
  <si>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</si>
  <si>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</si>
  <si>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</si>
  <si>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</si>
  <si>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</si>
  <si>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</si>
  <si>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</si>
  <si>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</si>
  <si>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</si>
  <si>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</si>
  <si>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</si>
  <si>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</si>
  <si>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</si>
  <si>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</si>
  <si>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</si>
  <si>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</si>
  <si>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</si>
  <si>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</si>
  <si>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</si>
  <si>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</si>
  <si>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</si>
  <si>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</si>
  <si>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</si>
  <si>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</si>
  <si>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</si>
  <si>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</si>
  <si>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</si>
  <si>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</si>
  <si>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</si>
  <si>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</si>
  <si>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</si>
  <si>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</si>
  <si>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</si>
  <si>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</si>
  <si>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</si>
  <si>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</si>
  <si>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</si>
  <si>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</si>
  <si>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</si>
  <si>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</si>
  <si>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</si>
  <si>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</si>
  <si>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</si>
  <si>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</si>
  <si>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</si>
  <si>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</si>
  <si>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</si>
  <si>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</si>
  <si>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</si>
  <si>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</si>
  <si>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</si>
  <si>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</si>
  <si>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</si>
  <si>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</si>
  <si>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</si>
  <si>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</si>
  <si>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</si>
  <si>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</si>
  <si>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</si>
  <si>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</si>
  <si>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</si>
  <si>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</si>
  <si>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</si>
  <si>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</si>
  <si>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</si>
  <si>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</si>
  <si>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</si>
  <si>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</si>
  <si>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</si>
  <si>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</si>
  <si>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</si>
  <si>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</si>
  <si>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</si>
  <si>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</si>
  <si>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</si>
  <si>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</si>
  <si>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</si>
  <si>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</si>
  <si>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</si>
  <si>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</si>
  <si>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</si>
  <si>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</si>
  <si>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</si>
  <si>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</si>
  <si>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</si>
  <si>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</si>
  <si>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</si>
  <si>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</si>
  <si>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</si>
  <si>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</si>
  <si>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</si>
  <si>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</si>
  <si>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</si>
  <si>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</si>
  <si>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</si>
  <si>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</si>
  <si>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</si>
  <si>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</si>
  <si>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</si>
  <si>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</si>
  <si>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</si>
  <si>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</si>
  <si>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</si>
  <si>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</si>
  <si>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</si>
  <si>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</si>
  <si>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</si>
  <si>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</si>
  <si>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</si>
  <si>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</si>
  <si>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</si>
  <si>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</si>
  <si>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</si>
  <si>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</si>
  <si>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</si>
  <si>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</si>
  <si>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</si>
  <si>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</si>
  <si>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</si>
  <si>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</si>
  <si>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</si>
  <si>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</si>
  <si>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</si>
  <si>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</si>
  <si>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</si>
  <si>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</si>
  <si>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</si>
  <si>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</si>
  <si>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</si>
  <si>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</si>
  <si>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</si>
  <si>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</si>
  <si>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</si>
  <si>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</si>
  <si>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</si>
  <si>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</si>
  <si>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</si>
  <si>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</si>
  <si>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</si>
  <si>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</si>
  <si>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</si>
  <si>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</si>
  <si>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</si>
  <si>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</si>
  <si>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</si>
  <si>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</si>
  <si>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</si>
  <si>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</si>
  <si>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</si>
  <si>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</si>
  <si>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</si>
  <si>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</si>
  <si>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</si>
  <si>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</si>
  <si>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</si>
  <si>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</si>
  <si>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</si>
  <si>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</si>
  <si>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</si>
  <si>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</si>
  <si>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</si>
  <si>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</si>
  <si>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</si>
  <si>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</si>
  <si>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</si>
  <si>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</si>
  <si>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</si>
  <si>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</si>
  <si>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</si>
  <si>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</si>
  <si>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</si>
  <si>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</si>
  <si>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</si>
  <si>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</si>
  <si>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</si>
  <si>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</si>
  <si>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</si>
  <si>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</si>
  <si>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</si>
  <si>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</si>
  <si>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</si>
  <si>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</si>
  <si>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</si>
  <si>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</si>
  <si>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</si>
  <si>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</si>
  <si>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</si>
  <si>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</si>
  <si>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</si>
  <si>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</si>
  <si>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</si>
  <si>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</si>
  <si>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</si>
  <si>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</si>
  <si>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</si>
  <si>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</si>
  <si>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</si>
  <si>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</si>
  <si>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</si>
  <si>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</si>
  <si>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</si>
  <si>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</si>
  <si>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</si>
  <si>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</si>
  <si>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5.2.5</t>
  </si>
  <si>
    <t>Заключены МК 0187300012817000218-0086960-01 на сумму 368,77 тыс.руб. и МК  0187300012817000267-0086960-01 на сумму 427,88 тыс.руб.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</si>
  <si>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"Стройсервис" (г.Москва) 13.06.2017 заключен контракт на сумму 670,70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</si>
  <si>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С ООО "Сибирский институт проектирования" (г.Нефтеюганск) на сумму 899,22 тыс.руб. заключен контракт от 27.12.2017, выполнение работ до 14.08.2018. Образовалась экономия в размере 107,69 тыс.руб.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</si>
  <si>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отсутствовать.</t>
  </si>
  <si>
    <t>Конкурс состоялся 19.12.2017, с ООО "ТЭК-Геоинжпроект" (г.Санкт-Петербург) на 10 470,00 тыс.руб. будет заключен контракт до 18.01.2018. Образовалась экономия в размере 3 130,94 тыс.руб.</t>
  </si>
  <si>
    <t>Капитальный ремонт муниципального жилого фонда производится на основании решений комиссий. Остаток средств переходящие остатки за период с 2012 по 2016 года за счет доходов от социального и коммерческого найма.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</si>
  <si>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</si>
  <si>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</si>
  <si>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</si>
  <si>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1 квартал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</si>
  <si>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</si>
  <si>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</si>
  <si>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</si>
  <si>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</si>
  <si>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</si>
  <si>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</si>
  <si>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</si>
  <si>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Приобретение оборудования</t>
  </si>
  <si>
    <t>4.3</t>
  </si>
  <si>
    <t>4.3.1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</si>
  <si>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</si>
  <si>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</si>
  <si>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</si>
  <si>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</si>
  <si>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</si>
  <si>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</si>
  <si>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</si>
  <si>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</si>
  <si>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</si>
  <si>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</si>
  <si>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</si>
  <si>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СМР "Автодорога по ул. Нефтяников (от ул.Сургутская до ул. Пойменная) (участок от ул.Юганская до ул. Усть-Балыкская)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</si>
  <si>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</si>
  <si>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</si>
  <si>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</si>
  <si>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</si>
  <si>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</si>
  <si>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</si>
  <si>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</si>
  <si>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</si>
  <si>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</si>
  <si>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</si>
  <si>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</si>
  <si>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</si>
  <si>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</si>
  <si>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</si>
  <si>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</si>
  <si>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</si>
  <si>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</si>
  <si>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</si>
  <si>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</si>
  <si>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</si>
  <si>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</si>
  <si>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</si>
  <si>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 xml:space="preserve">По контракту на разработку программы развития транспортной инфраструктуры в городе Нефтеюганске в сумме 3 000, 00 тыс.руб. срок окончания работ 31 мая 2018 год. 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</si>
  <si>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в  феврале 2018).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</si>
  <si>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</si>
  <si>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</si>
  <si>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</si>
  <si>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</si>
  <si>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</si>
  <si>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</si>
  <si>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ПИР "Соединительные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</si>
  <si>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</si>
  <si>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</si>
  <si>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</si>
  <si>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</si>
  <si>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</si>
  <si>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</si>
  <si>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</si>
  <si>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</si>
  <si>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</si>
  <si>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</si>
  <si>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</si>
  <si>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</si>
  <si>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</si>
  <si>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</si>
  <si>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</si>
  <si>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</si>
  <si>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</si>
  <si>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</si>
  <si>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</si>
  <si>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</si>
  <si>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</si>
  <si>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</si>
  <si>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</si>
  <si>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</si>
  <si>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</si>
  <si>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</si>
  <si>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</si>
  <si>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</si>
  <si>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</si>
  <si>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</si>
  <si>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</si>
  <si>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</si>
  <si>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</si>
  <si>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Освоение на 28.03.2018  (рублей)</t>
  </si>
  <si>
    <t>% исполнения  к плану 1 кв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</si>
  <si>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</si>
  <si>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</si>
  <si>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</si>
  <si>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</si>
  <si>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Укрепление материально-технической базы отрасли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</si>
  <si>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</si>
  <si>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</si>
  <si>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</si>
  <si>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</si>
  <si>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</si>
  <si>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</si>
  <si>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</si>
  <si>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</si>
  <si>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</si>
  <si>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</si>
  <si>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Исполнение ассигнований составляет 93%  к плану за 1 квартал 2018 года. Кассовый расход на 29.03.2018 составил 9 680 089,71. 28.03.2018 профинансирована распорядительная заявка на сумму 319 843,81.</t>
  </si>
  <si>
    <t>Исполнение ассигнований составляет 93% к плану за 1 квартал 2018 года. Кассовый расход на 29.03.2018 составил 5 615 000,00. Переданы в департамент финансов справки об изменении ГРБС на сумму 437 700,00 для проведения аукциона по ремонту жилого помещения детей-сирот.</t>
  </si>
  <si>
    <t>Освоение на 01.06.2018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</si>
</sst>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#,##0.00&quot;р.&quot;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4" fillId="0" borderId="0"/>
  </cellStyleXfs>
  <cellXfs count="2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5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8" fontId="45" fillId="0" borderId="1" xfId="99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4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96"/>
  <sheetViews>
    <sheetView zoomScale="70" zoomScaleNormal="70" zoomScaleSheetLayoutView="50" workbookViewId="0">
      <pane xSplit="3" ySplit="4" topLeftCell="D241" activePane="bottomRight" state="frozen"/>
      <selection pane="topRight" activeCell="D1" sqref="D1"/>
      <selection pane="bottomLeft" activeCell="A5" sqref="A5"/>
      <selection pane="bottomRight" activeCell="B322" sqref="B322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36" width="71.28515625" style="2" customWidth="1"/>
    <col min="37" max="16384" width="9.140625" style="2"/>
  </cols>
  <sheetData>
    <row r="1" spans="1:36" s="25" customFormat="1" ht="62.25" customHeight="1" x14ac:dyDescent="0.3">
      <c r="A1" s="129" t="s">
        <v>334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1"/>
    </row>
    <row r="2" spans="1:36" s="1" customFormat="1" ht="57" customHeight="1" x14ac:dyDescent="0.3">
      <c r="A2" s="146" t="s">
        <v>0</v>
      </c>
      <c r="B2" s="26" t="s">
        <v>1</v>
      </c>
      <c r="C2" s="147" t="s">
        <v>51</v>
      </c>
      <c r="D2" s="144" t="s">
        <v>345</v>
      </c>
      <c r="E2" s="144"/>
      <c r="F2" s="144"/>
      <c r="G2" s="144"/>
      <c r="H2" s="144" t="s">
        <v>346</v>
      </c>
      <c r="I2" s="144"/>
      <c r="J2" s="144"/>
      <c r="K2" s="144"/>
      <c r="L2" s="144" t="s">
        <v>347</v>
      </c>
      <c r="M2" s="144"/>
      <c r="N2" s="144"/>
      <c r="O2" s="144"/>
      <c r="P2" s="144" t="s">
        <v>348</v>
      </c>
      <c r="Q2" s="144"/>
      <c r="R2" s="144"/>
      <c r="S2" s="144"/>
      <c r="T2" s="144" t="s">
        <v>349</v>
      </c>
      <c r="U2" s="144"/>
      <c r="V2" s="144"/>
      <c r="W2" s="144"/>
      <c r="X2" s="145" t="s">
        <v>433</v>
      </c>
      <c r="Y2" s="145"/>
      <c r="Z2" s="145"/>
      <c r="AA2" s="145"/>
      <c r="AB2" s="186" t="s">
        <v>434</v>
      </c>
      <c r="AC2" s="187"/>
      <c r="AD2" s="187"/>
      <c r="AE2" s="188"/>
      <c r="AF2" s="137" t="s">
        <v>449</v>
      </c>
      <c r="AG2" s="138"/>
      <c r="AH2" s="138"/>
      <c r="AI2" s="139"/>
      <c r="AJ2" s="135" t="s">
        <v>251</v>
      </c>
    </row>
    <row r="3" spans="1:36" s="1" customFormat="1" ht="37.5" customHeight="1" x14ac:dyDescent="0.3">
      <c r="A3" s="146"/>
      <c r="B3" s="105" t="s">
        <v>2</v>
      </c>
      <c r="C3" s="147"/>
      <c r="D3" s="103" t="s">
        <v>92</v>
      </c>
      <c r="E3" s="103" t="s">
        <v>93</v>
      </c>
      <c r="F3" s="103" t="s">
        <v>165</v>
      </c>
      <c r="G3" s="103" t="s">
        <v>94</v>
      </c>
      <c r="H3" s="103" t="s">
        <v>92</v>
      </c>
      <c r="I3" s="103" t="s">
        <v>93</v>
      </c>
      <c r="J3" s="103" t="s">
        <v>165</v>
      </c>
      <c r="K3" s="103" t="s">
        <v>94</v>
      </c>
      <c r="L3" s="103" t="s">
        <v>92</v>
      </c>
      <c r="M3" s="103" t="s">
        <v>93</v>
      </c>
      <c r="N3" s="103" t="s">
        <v>165</v>
      </c>
      <c r="O3" s="103" t="s">
        <v>94</v>
      </c>
      <c r="P3" s="103" t="s">
        <v>92</v>
      </c>
      <c r="Q3" s="103" t="s">
        <v>93</v>
      </c>
      <c r="R3" s="103" t="s">
        <v>165</v>
      </c>
      <c r="S3" s="103" t="s">
        <v>94</v>
      </c>
      <c r="T3" s="103" t="s">
        <v>92</v>
      </c>
      <c r="U3" s="103" t="s">
        <v>93</v>
      </c>
      <c r="V3" s="103" t="s">
        <v>165</v>
      </c>
      <c r="W3" s="103" t="s">
        <v>94</v>
      </c>
      <c r="X3" s="103" t="s">
        <v>92</v>
      </c>
      <c r="Y3" s="103" t="s">
        <v>93</v>
      </c>
      <c r="Z3" s="103" t="s">
        <v>165</v>
      </c>
      <c r="AA3" s="103" t="s">
        <v>94</v>
      </c>
      <c r="AB3" s="103" t="s">
        <v>92</v>
      </c>
      <c r="AC3" s="103" t="s">
        <v>93</v>
      </c>
      <c r="AD3" s="103" t="s">
        <v>165</v>
      </c>
      <c r="AE3" s="103" t="s">
        <v>94</v>
      </c>
      <c r="AF3" s="27" t="s">
        <v>92</v>
      </c>
      <c r="AG3" s="27" t="s">
        <v>93</v>
      </c>
      <c r="AH3" s="27" t="s">
        <v>165</v>
      </c>
      <c r="AI3" s="27" t="s">
        <v>94</v>
      </c>
      <c r="AJ3" s="136"/>
    </row>
    <row r="4" spans="1:36" s="1" customFormat="1" x14ac:dyDescent="0.3">
      <c r="A4" s="104" t="s">
        <v>7</v>
      </c>
      <c r="B4" s="104" t="s">
        <v>42</v>
      </c>
      <c r="C4" s="104" t="s">
        <v>96</v>
      </c>
      <c r="D4" s="104" t="s">
        <v>100</v>
      </c>
      <c r="E4" s="104" t="s">
        <v>48</v>
      </c>
      <c r="F4" s="104" t="s">
        <v>108</v>
      </c>
      <c r="G4" s="104" t="s">
        <v>138</v>
      </c>
      <c r="H4" s="104" t="s">
        <v>49</v>
      </c>
      <c r="I4" s="104" t="s">
        <v>118</v>
      </c>
      <c r="J4" s="104" t="s">
        <v>121</v>
      </c>
      <c r="K4" s="104" t="s">
        <v>123</v>
      </c>
      <c r="L4" s="104" t="s">
        <v>127</v>
      </c>
      <c r="M4" s="104" t="s">
        <v>128</v>
      </c>
      <c r="N4" s="104" t="s">
        <v>129</v>
      </c>
      <c r="O4" s="104" t="s">
        <v>135</v>
      </c>
      <c r="P4" s="104" t="s">
        <v>344</v>
      </c>
      <c r="Q4" s="104" t="s">
        <v>369</v>
      </c>
      <c r="R4" s="104" t="s">
        <v>315</v>
      </c>
      <c r="S4" s="104" t="s">
        <v>370</v>
      </c>
      <c r="T4" s="104" t="s">
        <v>371</v>
      </c>
      <c r="U4" s="104" t="s">
        <v>321</v>
      </c>
      <c r="V4" s="104" t="s">
        <v>252</v>
      </c>
      <c r="W4" s="104" t="s">
        <v>296</v>
      </c>
      <c r="X4" s="104" t="s">
        <v>127</v>
      </c>
      <c r="Y4" s="104" t="s">
        <v>128</v>
      </c>
      <c r="Z4" s="104" t="s">
        <v>129</v>
      </c>
      <c r="AA4" s="104" t="s">
        <v>135</v>
      </c>
      <c r="AB4" s="104"/>
      <c r="AC4" s="104"/>
      <c r="AD4" s="104"/>
      <c r="AE4" s="104"/>
      <c r="AF4" s="104" t="s">
        <v>344</v>
      </c>
      <c r="AG4" s="104" t="s">
        <v>369</v>
      </c>
      <c r="AH4" s="104" t="s">
        <v>315</v>
      </c>
      <c r="AI4" s="104" t="s">
        <v>370</v>
      </c>
      <c r="AJ4" s="104" t="s">
        <v>371</v>
      </c>
    </row>
    <row r="5" spans="1:36" s="30" customFormat="1" ht="22.5" hidden="1" x14ac:dyDescent="0.3">
      <c r="A5" s="132" t="s">
        <v>95</v>
      </c>
      <c r="B5" s="132"/>
      <c r="C5" s="132"/>
      <c r="D5" s="28">
        <f t="shared" ref="D5:AA5" si="0">D7+D62+D73+D79+D85+D99+D167+D189+D195+D200+D212+D216+D219+D133+D239</f>
        <v>7032617611</v>
      </c>
      <c r="E5" s="28">
        <f t="shared" si="0"/>
        <v>3347575100</v>
      </c>
      <c r="F5" s="28">
        <f t="shared" si="0"/>
        <v>42983900</v>
      </c>
      <c r="G5" s="28">
        <f t="shared" si="0"/>
        <v>3642058611</v>
      </c>
      <c r="H5" s="28">
        <f t="shared" si="0"/>
        <v>1645251709</v>
      </c>
      <c r="I5" s="28">
        <f t="shared" si="0"/>
        <v>591355905</v>
      </c>
      <c r="J5" s="28">
        <f t="shared" si="0"/>
        <v>5500000</v>
      </c>
      <c r="K5" s="28">
        <f t="shared" si="0"/>
        <v>1048395804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 t="e">
        <f t="shared" si="0"/>
        <v>#REF!</v>
      </c>
      <c r="U5" s="28" t="e">
        <f t="shared" si="0"/>
        <v>#REF!</v>
      </c>
      <c r="V5" s="28" t="e">
        <f t="shared" si="0"/>
        <v>#REF!</v>
      </c>
      <c r="W5" s="28" t="e">
        <f t="shared" si="0"/>
        <v>#REF!</v>
      </c>
      <c r="X5" s="28">
        <f t="shared" si="0"/>
        <v>1018732100.3499999</v>
      </c>
      <c r="Y5" s="28">
        <f t="shared" si="0"/>
        <v>480358258.56</v>
      </c>
      <c r="Z5" s="28">
        <f t="shared" si="0"/>
        <v>3644705.9</v>
      </c>
      <c r="AA5" s="28">
        <f t="shared" si="0"/>
        <v>534729135.88999999</v>
      </c>
      <c r="AB5" s="28"/>
      <c r="AC5" s="28"/>
      <c r="AD5" s="28"/>
      <c r="AE5" s="28"/>
      <c r="AF5" s="28">
        <f>X5/D5*100</f>
        <v>14.485816757000411</v>
      </c>
      <c r="AG5" s="28">
        <f>Y5/E5*100</f>
        <v>14.34943934670801</v>
      </c>
      <c r="AH5" s="28">
        <f>Z5/F5*100</f>
        <v>8.4792350159013026</v>
      </c>
      <c r="AI5" s="28">
        <f>AA5/G5*100</f>
        <v>14.682057402233278</v>
      </c>
      <c r="AJ5" s="29"/>
    </row>
    <row r="6" spans="1:36" s="1" customFormat="1" hidden="1" x14ac:dyDescent="0.3">
      <c r="A6" s="171" t="s">
        <v>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31"/>
    </row>
    <row r="7" spans="1:36" s="30" customFormat="1" ht="43.5" hidden="1" customHeight="1" x14ac:dyDescent="0.3">
      <c r="A7" s="32">
        <v>1</v>
      </c>
      <c r="B7" s="193" t="s">
        <v>25</v>
      </c>
      <c r="C7" s="193"/>
      <c r="D7" s="33">
        <f>D8+D29+D34+D55+D40+D60</f>
        <v>895255145</v>
      </c>
      <c r="E7" s="33">
        <f t="shared" ref="E7:AA7" si="1">E8+E29+E34+E55+E40+E60</f>
        <v>108807900</v>
      </c>
      <c r="F7" s="33">
        <f t="shared" si="1"/>
        <v>30023000</v>
      </c>
      <c r="G7" s="33">
        <f t="shared" si="1"/>
        <v>756424245</v>
      </c>
      <c r="H7" s="33">
        <f t="shared" si="1"/>
        <v>324851190</v>
      </c>
      <c r="I7" s="33">
        <f t="shared" si="1"/>
        <v>259400</v>
      </c>
      <c r="J7" s="33">
        <f t="shared" si="1"/>
        <v>0</v>
      </c>
      <c r="K7" s="33">
        <f t="shared" si="1"/>
        <v>324591790</v>
      </c>
      <c r="L7" s="33">
        <f t="shared" si="1"/>
        <v>183326200</v>
      </c>
      <c r="M7" s="33">
        <f t="shared" si="1"/>
        <v>51394332</v>
      </c>
      <c r="N7" s="33">
        <f t="shared" si="1"/>
        <v>0</v>
      </c>
      <c r="O7" s="33">
        <f t="shared" si="1"/>
        <v>131931868</v>
      </c>
      <c r="P7" s="33">
        <f t="shared" si="1"/>
        <v>127935403</v>
      </c>
      <c r="Q7" s="33">
        <f t="shared" si="1"/>
        <v>28981331</v>
      </c>
      <c r="R7" s="33">
        <f t="shared" si="1"/>
        <v>0</v>
      </c>
      <c r="S7" s="33">
        <f t="shared" si="1"/>
        <v>98954072</v>
      </c>
      <c r="T7" s="33">
        <f t="shared" si="1"/>
        <v>184358031</v>
      </c>
      <c r="U7" s="33">
        <f t="shared" si="1"/>
        <v>28172837</v>
      </c>
      <c r="V7" s="33">
        <f t="shared" si="1"/>
        <v>0</v>
      </c>
      <c r="W7" s="33">
        <f t="shared" si="1"/>
        <v>156185194</v>
      </c>
      <c r="X7" s="33">
        <f t="shared" si="1"/>
        <v>63775594.469999999</v>
      </c>
      <c r="Y7" s="33">
        <f t="shared" si="1"/>
        <v>83450.62</v>
      </c>
      <c r="Z7" s="33">
        <f t="shared" si="1"/>
        <v>0</v>
      </c>
      <c r="AA7" s="33">
        <f t="shared" si="1"/>
        <v>63692143.850000001</v>
      </c>
      <c r="AB7" s="33">
        <f>X7/H7*100</f>
        <v>19.632248990684012</v>
      </c>
      <c r="AC7" s="33">
        <f>Y7/I7*100</f>
        <v>32.170632228218963</v>
      </c>
      <c r="AD7" s="33" t="e">
        <f>Z7/J7*100</f>
        <v>#DIV/0!</v>
      </c>
      <c r="AE7" s="33">
        <f>AA7/K7*100</f>
        <v>19.622228846268726</v>
      </c>
      <c r="AF7" s="28">
        <f>X7/D7*100</f>
        <v>7.1237339239195325</v>
      </c>
      <c r="AG7" s="28">
        <f>Y7/E7*100</f>
        <v>7.6695368626726546E-2</v>
      </c>
      <c r="AH7" s="28"/>
      <c r="AI7" s="28">
        <f>AA7/G7*100</f>
        <v>8.4201616052113728</v>
      </c>
      <c r="AJ7" s="48"/>
    </row>
    <row r="8" spans="1:36" s="1" customFormat="1" ht="64.5" hidden="1" customHeight="1" x14ac:dyDescent="0.3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AA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220241515</v>
      </c>
      <c r="I8" s="28">
        <f t="shared" si="2"/>
        <v>106400</v>
      </c>
      <c r="J8" s="28">
        <f t="shared" si="2"/>
        <v>0</v>
      </c>
      <c r="K8" s="28">
        <f t="shared" si="2"/>
        <v>220135115</v>
      </c>
      <c r="L8" s="28">
        <f t="shared" si="2"/>
        <v>73123153</v>
      </c>
      <c r="M8" s="28">
        <f t="shared" si="2"/>
        <v>49355900</v>
      </c>
      <c r="N8" s="28">
        <f t="shared" si="2"/>
        <v>0</v>
      </c>
      <c r="O8" s="28">
        <f t="shared" si="2"/>
        <v>23767253</v>
      </c>
      <c r="P8" s="28">
        <f t="shared" si="2"/>
        <v>30134390</v>
      </c>
      <c r="Q8" s="28">
        <f t="shared" si="2"/>
        <v>25306050</v>
      </c>
      <c r="R8" s="28">
        <f t="shared" si="2"/>
        <v>0</v>
      </c>
      <c r="S8" s="28">
        <f t="shared" si="2"/>
        <v>4828340</v>
      </c>
      <c r="T8" s="28">
        <f t="shared" si="2"/>
        <v>30114546</v>
      </c>
      <c r="U8" s="28">
        <f t="shared" si="2"/>
        <v>25357250</v>
      </c>
      <c r="V8" s="28">
        <f t="shared" si="2"/>
        <v>0</v>
      </c>
      <c r="W8" s="28">
        <f t="shared" si="2"/>
        <v>4757296</v>
      </c>
      <c r="X8" s="28">
        <f t="shared" si="2"/>
        <v>149450.62</v>
      </c>
      <c r="Y8" s="28">
        <f t="shared" si="2"/>
        <v>83450.62</v>
      </c>
      <c r="Z8" s="28">
        <f t="shared" si="2"/>
        <v>0</v>
      </c>
      <c r="AA8" s="28">
        <f t="shared" si="2"/>
        <v>66000</v>
      </c>
      <c r="AB8" s="33">
        <f t="shared" ref="AB8:AB71" si="3">X8/H8*100</f>
        <v>6.7857606228326206E-2</v>
      </c>
      <c r="AC8" s="33">
        <f t="shared" ref="AC8:AC71" si="4">Y8/I8*100</f>
        <v>78.431033834586458</v>
      </c>
      <c r="AD8" s="33" t="e">
        <f t="shared" ref="AD8:AD71" si="5">Z8/J8*100</f>
        <v>#DIV/0!</v>
      </c>
      <c r="AE8" s="33">
        <f t="shared" ref="AE8:AE71" si="6">AA8/K8*100</f>
        <v>2.9981586536068992E-2</v>
      </c>
      <c r="AF8" s="28">
        <f>X8/D8*100</f>
        <v>4.2263820822911552E-2</v>
      </c>
      <c r="AG8" s="28">
        <f>Y8/E8*100</f>
        <v>8.3345937502496859E-2</v>
      </c>
      <c r="AH8" s="28"/>
      <c r="AI8" s="28">
        <f>AA8/G8*100</f>
        <v>2.6036735055912152E-2</v>
      </c>
      <c r="AJ8" s="47"/>
    </row>
    <row r="9" spans="1:36" s="1" customFormat="1" ht="57.75" hidden="1" customHeight="1" x14ac:dyDescent="0.3">
      <c r="A9" s="100" t="s">
        <v>39</v>
      </c>
      <c r="B9" s="96" t="s">
        <v>394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28" si="7">I9+J9+K9</f>
        <v>1404360</v>
      </c>
      <c r="I9" s="24">
        <v>0</v>
      </c>
      <c r="J9" s="24">
        <v>0</v>
      </c>
      <c r="K9" s="24">
        <v>1404360</v>
      </c>
      <c r="L9" s="24">
        <f t="shared" ref="L9:L33" si="8"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4">
        <f>Y9+Z9+AA9</f>
        <v>0</v>
      </c>
      <c r="Y9" s="24">
        <v>0</v>
      </c>
      <c r="Z9" s="24">
        <v>0</v>
      </c>
      <c r="AA9" s="24">
        <v>0</v>
      </c>
      <c r="AB9" s="23">
        <f t="shared" si="3"/>
        <v>0</v>
      </c>
      <c r="AC9" s="23" t="e">
        <f t="shared" si="4"/>
        <v>#DIV/0!</v>
      </c>
      <c r="AD9" s="23" t="e">
        <f t="shared" si="5"/>
        <v>#DIV/0!</v>
      </c>
      <c r="AE9" s="23">
        <f t="shared" si="6"/>
        <v>0</v>
      </c>
      <c r="AF9" s="28"/>
      <c r="AG9" s="28"/>
      <c r="AH9" s="28"/>
      <c r="AI9" s="28"/>
      <c r="AJ9" s="47"/>
    </row>
    <row r="10" spans="1:36" s="1" customFormat="1" ht="79.5" hidden="1" customHeight="1" x14ac:dyDescent="0.3">
      <c r="A10" s="100" t="s">
        <v>408</v>
      </c>
      <c r="B10" s="96" t="s">
        <v>396</v>
      </c>
      <c r="C10" s="22" t="s">
        <v>284</v>
      </c>
      <c r="D10" s="24">
        <f t="shared" ref="D10:D23" si="9">SUM(E10:G10)</f>
        <v>212680342</v>
      </c>
      <c r="E10" s="23">
        <v>0</v>
      </c>
      <c r="F10" s="23">
        <v>0</v>
      </c>
      <c r="G10" s="23">
        <v>212680342</v>
      </c>
      <c r="H10" s="24">
        <f t="shared" si="7"/>
        <v>212680342</v>
      </c>
      <c r="I10" s="24">
        <v>0</v>
      </c>
      <c r="J10" s="24">
        <v>0</v>
      </c>
      <c r="K10" s="24">
        <v>212680342</v>
      </c>
      <c r="L10" s="24">
        <f t="shared" si="8"/>
        <v>0</v>
      </c>
      <c r="M10" s="24">
        <v>0</v>
      </c>
      <c r="N10" s="24">
        <v>0</v>
      </c>
      <c r="O10" s="24">
        <v>0</v>
      </c>
      <c r="P10" s="24">
        <f t="shared" ref="P10:P33" si="10">Q10+R10+S10</f>
        <v>0</v>
      </c>
      <c r="Q10" s="24">
        <v>0</v>
      </c>
      <c r="R10" s="24"/>
      <c r="S10" s="24">
        <v>0</v>
      </c>
      <c r="T10" s="24">
        <f t="shared" ref="T10:T33" si="11">U10+V10+W10</f>
        <v>0</v>
      </c>
      <c r="U10" s="24">
        <v>0</v>
      </c>
      <c r="V10" s="24">
        <v>0</v>
      </c>
      <c r="W10" s="24">
        <v>0</v>
      </c>
      <c r="X10" s="24">
        <f t="shared" ref="X10:X23" si="12">Y10+Z10+AA10</f>
        <v>0</v>
      </c>
      <c r="Y10" s="24">
        <v>0</v>
      </c>
      <c r="Z10" s="24">
        <v>0</v>
      </c>
      <c r="AA10" s="24">
        <v>0</v>
      </c>
      <c r="AB10" s="23">
        <f t="shared" si="3"/>
        <v>0</v>
      </c>
      <c r="AC10" s="23" t="e">
        <f t="shared" si="4"/>
        <v>#DIV/0!</v>
      </c>
      <c r="AD10" s="23" t="e">
        <f t="shared" si="5"/>
        <v>#DIV/0!</v>
      </c>
      <c r="AE10" s="23">
        <f t="shared" si="6"/>
        <v>0</v>
      </c>
      <c r="AF10" s="28"/>
      <c r="AG10" s="28"/>
      <c r="AH10" s="28"/>
      <c r="AI10" s="28"/>
      <c r="AJ10" s="47"/>
    </row>
    <row r="11" spans="1:36" s="1" customFormat="1" ht="150" hidden="1" customHeight="1" x14ac:dyDescent="0.3">
      <c r="A11" s="100" t="s">
        <v>409</v>
      </c>
      <c r="B11" s="96" t="s">
        <v>372</v>
      </c>
      <c r="C11" s="22" t="s">
        <v>3</v>
      </c>
      <c r="D11" s="24">
        <f t="shared" si="9"/>
        <v>11202000</v>
      </c>
      <c r="E11" s="23">
        <v>10081800</v>
      </c>
      <c r="F11" s="23">
        <v>0</v>
      </c>
      <c r="G11" s="23">
        <v>1120200</v>
      </c>
      <c r="H11" s="24">
        <f t="shared" si="7"/>
        <v>0</v>
      </c>
      <c r="I11" s="24">
        <v>0</v>
      </c>
      <c r="J11" s="24">
        <v>0</v>
      </c>
      <c r="K11" s="24">
        <v>0</v>
      </c>
      <c r="L11" s="24">
        <f t="shared" si="8"/>
        <v>0</v>
      </c>
      <c r="M11" s="24">
        <v>0</v>
      </c>
      <c r="N11" s="24">
        <v>0</v>
      </c>
      <c r="O11" s="24">
        <v>0</v>
      </c>
      <c r="P11" s="24">
        <f t="shared" si="10"/>
        <v>5384000</v>
      </c>
      <c r="Q11" s="24">
        <v>5040900</v>
      </c>
      <c r="R11" s="24">
        <v>0</v>
      </c>
      <c r="S11" s="24">
        <v>343100</v>
      </c>
      <c r="T11" s="24">
        <f t="shared" si="11"/>
        <v>5818000</v>
      </c>
      <c r="U11" s="24">
        <v>5040900</v>
      </c>
      <c r="V11" s="24">
        <v>0</v>
      </c>
      <c r="W11" s="24">
        <v>777100</v>
      </c>
      <c r="X11" s="24">
        <f t="shared" si="12"/>
        <v>0</v>
      </c>
      <c r="Y11" s="24">
        <v>0</v>
      </c>
      <c r="Z11" s="24">
        <v>0</v>
      </c>
      <c r="AA11" s="24">
        <v>0</v>
      </c>
      <c r="AB11" s="23" t="e">
        <f t="shared" si="3"/>
        <v>#DIV/0!</v>
      </c>
      <c r="AC11" s="23" t="e">
        <f t="shared" si="4"/>
        <v>#DIV/0!</v>
      </c>
      <c r="AD11" s="23" t="e">
        <f t="shared" si="5"/>
        <v>#DIV/0!</v>
      </c>
      <c r="AE11" s="23" t="e">
        <f t="shared" si="6"/>
        <v>#DIV/0!</v>
      </c>
      <c r="AF11" s="28"/>
      <c r="AG11" s="28"/>
      <c r="AH11" s="28"/>
      <c r="AI11" s="28"/>
      <c r="AJ11" s="47"/>
    </row>
    <row r="12" spans="1:36" s="1" customFormat="1" ht="176.25" hidden="1" customHeight="1" x14ac:dyDescent="0.3">
      <c r="A12" s="100" t="s">
        <v>410</v>
      </c>
      <c r="B12" s="97" t="s">
        <v>373</v>
      </c>
      <c r="C12" s="22" t="s">
        <v>3</v>
      </c>
      <c r="D12" s="24">
        <f t="shared" si="9"/>
        <v>13647667</v>
      </c>
      <c r="E12" s="23">
        <v>12282900</v>
      </c>
      <c r="F12" s="23">
        <v>0</v>
      </c>
      <c r="G12" s="23">
        <v>1364767</v>
      </c>
      <c r="H12" s="24">
        <f t="shared" si="7"/>
        <v>0</v>
      </c>
      <c r="I12" s="24">
        <v>0</v>
      </c>
      <c r="J12" s="24">
        <v>0</v>
      </c>
      <c r="K12" s="24">
        <v>0</v>
      </c>
      <c r="L12" s="24">
        <f t="shared" si="8"/>
        <v>0</v>
      </c>
      <c r="M12" s="24">
        <v>0</v>
      </c>
      <c r="N12" s="24">
        <v>0</v>
      </c>
      <c r="O12" s="24">
        <v>0</v>
      </c>
      <c r="P12" s="24">
        <f t="shared" si="10"/>
        <v>6606833</v>
      </c>
      <c r="Q12" s="24">
        <v>6141450</v>
      </c>
      <c r="R12" s="24">
        <v>0</v>
      </c>
      <c r="S12" s="24">
        <v>465383</v>
      </c>
      <c r="T12" s="24">
        <f t="shared" si="11"/>
        <v>7040834</v>
      </c>
      <c r="U12" s="24">
        <v>6141450</v>
      </c>
      <c r="V12" s="24">
        <v>0</v>
      </c>
      <c r="W12" s="24">
        <v>899384</v>
      </c>
      <c r="X12" s="24">
        <f t="shared" si="12"/>
        <v>0</v>
      </c>
      <c r="Y12" s="24">
        <v>0</v>
      </c>
      <c r="Z12" s="24">
        <v>0</v>
      </c>
      <c r="AA12" s="24">
        <v>0</v>
      </c>
      <c r="AB12" s="23" t="e">
        <f t="shared" si="3"/>
        <v>#DIV/0!</v>
      </c>
      <c r="AC12" s="23" t="e">
        <f t="shared" si="4"/>
        <v>#DIV/0!</v>
      </c>
      <c r="AD12" s="23" t="e">
        <f t="shared" si="5"/>
        <v>#DIV/0!</v>
      </c>
      <c r="AE12" s="23" t="e">
        <f t="shared" si="6"/>
        <v>#DIV/0!</v>
      </c>
      <c r="AF12" s="28"/>
      <c r="AG12" s="28"/>
      <c r="AH12" s="28"/>
      <c r="AI12" s="28"/>
      <c r="AJ12" s="47"/>
    </row>
    <row r="13" spans="1:36" s="1" customFormat="1" ht="120.75" hidden="1" customHeight="1" x14ac:dyDescent="0.3">
      <c r="A13" s="100" t="s">
        <v>411</v>
      </c>
      <c r="B13" s="97" t="s">
        <v>374</v>
      </c>
      <c r="C13" s="22" t="s">
        <v>3</v>
      </c>
      <c r="D13" s="24">
        <f t="shared" si="9"/>
        <v>13647489</v>
      </c>
      <c r="E13" s="23">
        <v>12282740</v>
      </c>
      <c r="F13" s="23">
        <v>0</v>
      </c>
      <c r="G13" s="23">
        <v>1364749</v>
      </c>
      <c r="H13" s="24">
        <f t="shared" si="7"/>
        <v>0</v>
      </c>
      <c r="I13" s="24">
        <v>0</v>
      </c>
      <c r="J13" s="24">
        <v>0</v>
      </c>
      <c r="K13" s="24">
        <v>0</v>
      </c>
      <c r="L13" s="24">
        <f t="shared" si="8"/>
        <v>0</v>
      </c>
      <c r="M13" s="24">
        <v>0</v>
      </c>
      <c r="N13" s="24">
        <v>0</v>
      </c>
      <c r="O13" s="24">
        <v>0</v>
      </c>
      <c r="P13" s="24">
        <f t="shared" si="10"/>
        <v>6606044</v>
      </c>
      <c r="Q13" s="24">
        <v>6141370</v>
      </c>
      <c r="R13" s="24">
        <v>0</v>
      </c>
      <c r="S13" s="24">
        <v>464674</v>
      </c>
      <c r="T13" s="24">
        <f t="shared" si="11"/>
        <v>7041445</v>
      </c>
      <c r="U13" s="24">
        <v>6141370</v>
      </c>
      <c r="V13" s="24">
        <v>0</v>
      </c>
      <c r="W13" s="24">
        <v>900075</v>
      </c>
      <c r="X13" s="24">
        <f t="shared" si="12"/>
        <v>0</v>
      </c>
      <c r="Y13" s="24">
        <v>0</v>
      </c>
      <c r="Z13" s="24">
        <v>0</v>
      </c>
      <c r="AA13" s="24">
        <v>0</v>
      </c>
      <c r="AB13" s="23" t="e">
        <f t="shared" si="3"/>
        <v>#DIV/0!</v>
      </c>
      <c r="AC13" s="23" t="e">
        <f t="shared" si="4"/>
        <v>#DIV/0!</v>
      </c>
      <c r="AD13" s="23" t="e">
        <f t="shared" si="5"/>
        <v>#DIV/0!</v>
      </c>
      <c r="AE13" s="23" t="e">
        <f t="shared" si="6"/>
        <v>#DIV/0!</v>
      </c>
      <c r="AF13" s="28"/>
      <c r="AG13" s="28"/>
      <c r="AH13" s="28"/>
      <c r="AI13" s="28"/>
      <c r="AJ13" s="47"/>
    </row>
    <row r="14" spans="1:36" s="1" customFormat="1" ht="135.75" hidden="1" customHeight="1" x14ac:dyDescent="0.3">
      <c r="A14" s="100" t="s">
        <v>412</v>
      </c>
      <c r="B14" s="97" t="s">
        <v>425</v>
      </c>
      <c r="C14" s="22" t="s">
        <v>3</v>
      </c>
      <c r="D14" s="24">
        <f t="shared" ref="D14" si="13">SUM(E14:G14)</f>
        <v>4587334</v>
      </c>
      <c r="E14" s="23">
        <v>4128600</v>
      </c>
      <c r="F14" s="23">
        <v>0</v>
      </c>
      <c r="G14" s="23">
        <v>458734</v>
      </c>
      <c r="H14" s="24">
        <f t="shared" si="7"/>
        <v>0</v>
      </c>
      <c r="I14" s="24">
        <v>0</v>
      </c>
      <c r="J14" s="24">
        <v>0</v>
      </c>
      <c r="K14" s="24">
        <v>0</v>
      </c>
      <c r="L14" s="24">
        <f t="shared" si="8"/>
        <v>0</v>
      </c>
      <c r="M14" s="24">
        <v>0</v>
      </c>
      <c r="N14" s="24">
        <v>0</v>
      </c>
      <c r="O14" s="24">
        <v>0</v>
      </c>
      <c r="P14" s="24">
        <f t="shared" si="10"/>
        <v>2293667</v>
      </c>
      <c r="Q14" s="24">
        <v>2064300</v>
      </c>
      <c r="R14" s="24">
        <v>0</v>
      </c>
      <c r="S14" s="24">
        <v>229367</v>
      </c>
      <c r="T14" s="24">
        <f t="shared" si="11"/>
        <v>2293667</v>
      </c>
      <c r="U14" s="24">
        <v>2064300</v>
      </c>
      <c r="V14" s="24">
        <v>0</v>
      </c>
      <c r="W14" s="24">
        <v>229367</v>
      </c>
      <c r="X14" s="24">
        <f t="shared" si="12"/>
        <v>0</v>
      </c>
      <c r="Y14" s="24">
        <v>0</v>
      </c>
      <c r="Z14" s="24">
        <v>0</v>
      </c>
      <c r="AA14" s="24">
        <v>0</v>
      </c>
      <c r="AB14" s="23" t="e">
        <f t="shared" si="3"/>
        <v>#DIV/0!</v>
      </c>
      <c r="AC14" s="23" t="e">
        <f t="shared" si="4"/>
        <v>#DIV/0!</v>
      </c>
      <c r="AD14" s="23" t="e">
        <f t="shared" si="5"/>
        <v>#DIV/0!</v>
      </c>
      <c r="AE14" s="23" t="e">
        <f t="shared" si="6"/>
        <v>#DIV/0!</v>
      </c>
      <c r="AF14" s="28"/>
      <c r="AG14" s="28"/>
      <c r="AH14" s="28"/>
      <c r="AI14" s="28"/>
      <c r="AJ14" s="47"/>
    </row>
    <row r="15" spans="1:36" s="1" customFormat="1" ht="110.25" hidden="1" customHeight="1" x14ac:dyDescent="0.3">
      <c r="A15" s="100" t="s">
        <v>413</v>
      </c>
      <c r="B15" s="97" t="s">
        <v>375</v>
      </c>
      <c r="C15" s="22" t="s">
        <v>3</v>
      </c>
      <c r="D15" s="24">
        <f t="shared" si="9"/>
        <v>8434889</v>
      </c>
      <c r="E15" s="23">
        <v>7591400</v>
      </c>
      <c r="F15" s="23">
        <v>0</v>
      </c>
      <c r="G15" s="23">
        <v>843489</v>
      </c>
      <c r="H15" s="24">
        <f t="shared" si="7"/>
        <v>0</v>
      </c>
      <c r="I15" s="24">
        <v>0</v>
      </c>
      <c r="J15" s="24">
        <v>0</v>
      </c>
      <c r="K15" s="24">
        <v>0</v>
      </c>
      <c r="L15" s="24">
        <f t="shared" si="8"/>
        <v>0</v>
      </c>
      <c r="M15" s="24">
        <v>0</v>
      </c>
      <c r="N15" s="24">
        <v>0</v>
      </c>
      <c r="O15" s="24">
        <v>0</v>
      </c>
      <c r="P15" s="24">
        <f t="shared" si="10"/>
        <v>4217444</v>
      </c>
      <c r="Q15" s="24">
        <v>3795700</v>
      </c>
      <c r="R15" s="24">
        <v>0</v>
      </c>
      <c r="S15" s="24">
        <v>421744</v>
      </c>
      <c r="T15" s="24">
        <f t="shared" si="11"/>
        <v>4217445</v>
      </c>
      <c r="U15" s="24">
        <v>3795700</v>
      </c>
      <c r="V15" s="24">
        <v>0</v>
      </c>
      <c r="W15" s="24">
        <v>421745</v>
      </c>
      <c r="X15" s="24">
        <f t="shared" si="12"/>
        <v>0</v>
      </c>
      <c r="Y15" s="24">
        <v>0</v>
      </c>
      <c r="Z15" s="24">
        <v>0</v>
      </c>
      <c r="AA15" s="24">
        <v>0</v>
      </c>
      <c r="AB15" s="23" t="e">
        <f t="shared" si="3"/>
        <v>#DIV/0!</v>
      </c>
      <c r="AC15" s="23" t="e">
        <f t="shared" si="4"/>
        <v>#DIV/0!</v>
      </c>
      <c r="AD15" s="23" t="e">
        <f t="shared" si="5"/>
        <v>#DIV/0!</v>
      </c>
      <c r="AE15" s="23" t="e">
        <f t="shared" si="6"/>
        <v>#DIV/0!</v>
      </c>
      <c r="AF15" s="28"/>
      <c r="AG15" s="28"/>
      <c r="AH15" s="28"/>
      <c r="AI15" s="28"/>
      <c r="AJ15" s="47"/>
    </row>
    <row r="16" spans="1:36" s="1" customFormat="1" ht="94.5" hidden="1" customHeight="1" x14ac:dyDescent="0.3">
      <c r="A16" s="100" t="s">
        <v>414</v>
      </c>
      <c r="B16" s="97" t="s">
        <v>426</v>
      </c>
      <c r="C16" s="22" t="s">
        <v>3</v>
      </c>
      <c r="D16" s="24">
        <f t="shared" ref="D16:D28" si="14">SUM(E16:G16)</f>
        <v>4361623</v>
      </c>
      <c r="E16" s="23">
        <v>3925460</v>
      </c>
      <c r="F16" s="23">
        <v>0</v>
      </c>
      <c r="G16" s="23">
        <v>436163</v>
      </c>
      <c r="H16" s="24">
        <f t="shared" si="7"/>
        <v>0</v>
      </c>
      <c r="I16" s="24">
        <v>0</v>
      </c>
      <c r="J16" s="24">
        <v>0</v>
      </c>
      <c r="K16" s="24">
        <v>0</v>
      </c>
      <c r="L16" s="24">
        <f t="shared" si="8"/>
        <v>0</v>
      </c>
      <c r="M16" s="24">
        <v>0</v>
      </c>
      <c r="N16" s="24">
        <v>0</v>
      </c>
      <c r="O16" s="24">
        <v>0</v>
      </c>
      <c r="P16" s="24">
        <f t="shared" si="10"/>
        <v>2180811</v>
      </c>
      <c r="Q16" s="24">
        <v>1962730</v>
      </c>
      <c r="R16" s="24">
        <v>0</v>
      </c>
      <c r="S16" s="24">
        <v>218081</v>
      </c>
      <c r="T16" s="24">
        <f t="shared" si="11"/>
        <v>2180812</v>
      </c>
      <c r="U16" s="24">
        <v>1962730</v>
      </c>
      <c r="V16" s="24">
        <v>0</v>
      </c>
      <c r="W16" s="24">
        <v>218082</v>
      </c>
      <c r="X16" s="24">
        <f t="shared" si="12"/>
        <v>0</v>
      </c>
      <c r="Y16" s="24">
        <v>0</v>
      </c>
      <c r="Z16" s="24">
        <v>0</v>
      </c>
      <c r="AA16" s="24">
        <v>0</v>
      </c>
      <c r="AB16" s="23" t="e">
        <f t="shared" si="3"/>
        <v>#DIV/0!</v>
      </c>
      <c r="AC16" s="23" t="e">
        <f t="shared" si="4"/>
        <v>#DIV/0!</v>
      </c>
      <c r="AD16" s="23" t="e">
        <f t="shared" si="5"/>
        <v>#DIV/0!</v>
      </c>
      <c r="AE16" s="23" t="e">
        <f t="shared" si="6"/>
        <v>#DIV/0!</v>
      </c>
      <c r="AF16" s="28"/>
      <c r="AG16" s="28"/>
      <c r="AH16" s="28"/>
      <c r="AI16" s="28"/>
      <c r="AJ16" s="47"/>
    </row>
    <row r="17" spans="1:36" s="1" customFormat="1" ht="75.75" hidden="1" customHeight="1" x14ac:dyDescent="0.3">
      <c r="A17" s="100" t="s">
        <v>395</v>
      </c>
      <c r="B17" s="97" t="s">
        <v>397</v>
      </c>
      <c r="C17" s="22" t="s">
        <v>284</v>
      </c>
      <c r="D17" s="24">
        <f t="shared" ref="D17" si="15">SUM(E17:G17)</f>
        <v>2691040</v>
      </c>
      <c r="E17" s="23">
        <v>0</v>
      </c>
      <c r="F17" s="23">
        <v>0</v>
      </c>
      <c r="G17" s="23">
        <v>2691040</v>
      </c>
      <c r="H17" s="24">
        <f t="shared" ref="H17" si="16">I17+J17+K17</f>
        <v>2691040</v>
      </c>
      <c r="I17" s="24">
        <v>0</v>
      </c>
      <c r="J17" s="24">
        <v>0</v>
      </c>
      <c r="K17" s="24">
        <v>2691040</v>
      </c>
      <c r="L17" s="24">
        <f t="shared" si="8"/>
        <v>0</v>
      </c>
      <c r="M17" s="24">
        <v>0</v>
      </c>
      <c r="N17" s="24">
        <v>0</v>
      </c>
      <c r="O17" s="24">
        <v>0</v>
      </c>
      <c r="P17" s="24">
        <f t="shared" si="10"/>
        <v>0</v>
      </c>
      <c r="Q17" s="24">
        <v>0</v>
      </c>
      <c r="R17" s="24">
        <v>0</v>
      </c>
      <c r="S17" s="24"/>
      <c r="T17" s="24">
        <f t="shared" si="11"/>
        <v>0</v>
      </c>
      <c r="U17" s="24">
        <v>0</v>
      </c>
      <c r="V17" s="24">
        <v>0</v>
      </c>
      <c r="W17" s="24">
        <v>0</v>
      </c>
      <c r="X17" s="24">
        <f t="shared" si="12"/>
        <v>0</v>
      </c>
      <c r="Y17" s="24">
        <v>0</v>
      </c>
      <c r="Z17" s="24">
        <v>0</v>
      </c>
      <c r="AA17" s="24">
        <v>0</v>
      </c>
      <c r="AB17" s="23">
        <f t="shared" si="3"/>
        <v>0</v>
      </c>
      <c r="AC17" s="23" t="e">
        <f t="shared" si="4"/>
        <v>#DIV/0!</v>
      </c>
      <c r="AD17" s="23" t="e">
        <f t="shared" si="5"/>
        <v>#DIV/0!</v>
      </c>
      <c r="AE17" s="23">
        <f t="shared" si="6"/>
        <v>0</v>
      </c>
      <c r="AF17" s="28"/>
      <c r="AG17" s="28"/>
      <c r="AH17" s="28"/>
      <c r="AI17" s="28"/>
      <c r="AJ17" s="47"/>
    </row>
    <row r="18" spans="1:36" s="1" customFormat="1" ht="183.75" hidden="1" customHeight="1" x14ac:dyDescent="0.3">
      <c r="A18" s="100" t="s">
        <v>415</v>
      </c>
      <c r="B18" s="97" t="s">
        <v>398</v>
      </c>
      <c r="C18" s="22" t="s">
        <v>3</v>
      </c>
      <c r="D18" s="24">
        <f t="shared" ref="D18" si="17">SUM(E18:G18)</f>
        <v>1261471</v>
      </c>
      <c r="E18" s="23">
        <v>0</v>
      </c>
      <c r="F18" s="23">
        <v>0</v>
      </c>
      <c r="G18" s="23">
        <v>1261471</v>
      </c>
      <c r="H18" s="24">
        <f t="shared" ref="H18" si="18">I18+J18+K18</f>
        <v>0</v>
      </c>
      <c r="I18" s="24">
        <v>0</v>
      </c>
      <c r="J18" s="24">
        <v>0</v>
      </c>
      <c r="K18" s="24">
        <v>0</v>
      </c>
      <c r="L18" s="24">
        <f t="shared" si="8"/>
        <v>1261471</v>
      </c>
      <c r="M18" s="24">
        <v>0</v>
      </c>
      <c r="N18" s="24">
        <v>0</v>
      </c>
      <c r="O18" s="24">
        <v>1261471</v>
      </c>
      <c r="P18" s="24">
        <f t="shared" si="10"/>
        <v>0</v>
      </c>
      <c r="Q18" s="24">
        <v>0</v>
      </c>
      <c r="R18" s="24">
        <v>0</v>
      </c>
      <c r="S18" s="24">
        <v>0</v>
      </c>
      <c r="T18" s="24">
        <f t="shared" si="11"/>
        <v>0</v>
      </c>
      <c r="U18" s="24">
        <v>0</v>
      </c>
      <c r="V18" s="24">
        <v>0</v>
      </c>
      <c r="W18" s="24">
        <v>0</v>
      </c>
      <c r="X18" s="24">
        <f t="shared" si="12"/>
        <v>0</v>
      </c>
      <c r="Y18" s="24">
        <v>0</v>
      </c>
      <c r="Z18" s="24">
        <v>0</v>
      </c>
      <c r="AA18" s="24">
        <v>0</v>
      </c>
      <c r="AB18" s="23" t="e">
        <f t="shared" si="3"/>
        <v>#DIV/0!</v>
      </c>
      <c r="AC18" s="23" t="e">
        <f t="shared" si="4"/>
        <v>#DIV/0!</v>
      </c>
      <c r="AD18" s="23" t="e">
        <f t="shared" si="5"/>
        <v>#DIV/0!</v>
      </c>
      <c r="AE18" s="23" t="e">
        <f t="shared" si="6"/>
        <v>#DIV/0!</v>
      </c>
      <c r="AF18" s="28"/>
      <c r="AG18" s="28"/>
      <c r="AH18" s="28"/>
      <c r="AI18" s="28"/>
      <c r="AJ18" s="47"/>
    </row>
    <row r="19" spans="1:36" s="1" customFormat="1" ht="174" hidden="1" customHeight="1" x14ac:dyDescent="0.3">
      <c r="A19" s="100" t="s">
        <v>416</v>
      </c>
      <c r="B19" s="97" t="s">
        <v>399</v>
      </c>
      <c r="C19" s="22" t="s">
        <v>3</v>
      </c>
      <c r="D19" s="24">
        <f t="shared" ref="D19" si="19">SUM(E19:G19)</f>
        <v>951583</v>
      </c>
      <c r="E19" s="23">
        <v>0</v>
      </c>
      <c r="F19" s="23">
        <v>0</v>
      </c>
      <c r="G19" s="23">
        <v>951583</v>
      </c>
      <c r="H19" s="24">
        <f t="shared" ref="H19:H20" si="20">I19+J19+K19</f>
        <v>0</v>
      </c>
      <c r="I19" s="24">
        <v>0</v>
      </c>
      <c r="J19" s="24">
        <v>0</v>
      </c>
      <c r="K19" s="24">
        <v>0</v>
      </c>
      <c r="L19" s="24">
        <f t="shared" si="8"/>
        <v>951583</v>
      </c>
      <c r="M19" s="24">
        <v>0</v>
      </c>
      <c r="N19" s="24">
        <v>0</v>
      </c>
      <c r="O19" s="24">
        <v>951583</v>
      </c>
      <c r="P19" s="24">
        <f t="shared" si="10"/>
        <v>0</v>
      </c>
      <c r="Q19" s="24">
        <v>0</v>
      </c>
      <c r="R19" s="24">
        <v>0</v>
      </c>
      <c r="S19" s="24">
        <v>0</v>
      </c>
      <c r="T19" s="24">
        <f t="shared" si="11"/>
        <v>0</v>
      </c>
      <c r="U19" s="24">
        <v>0</v>
      </c>
      <c r="V19" s="24">
        <v>0</v>
      </c>
      <c r="W19" s="24">
        <v>0</v>
      </c>
      <c r="X19" s="24">
        <f t="shared" si="12"/>
        <v>0</v>
      </c>
      <c r="Y19" s="24">
        <v>0</v>
      </c>
      <c r="Z19" s="24">
        <v>0</v>
      </c>
      <c r="AA19" s="24">
        <v>0</v>
      </c>
      <c r="AB19" s="23" t="e">
        <f t="shared" si="3"/>
        <v>#DIV/0!</v>
      </c>
      <c r="AC19" s="23" t="e">
        <f t="shared" si="4"/>
        <v>#DIV/0!</v>
      </c>
      <c r="AD19" s="23" t="e">
        <f t="shared" si="5"/>
        <v>#DIV/0!</v>
      </c>
      <c r="AE19" s="23" t="e">
        <f t="shared" si="6"/>
        <v>#DIV/0!</v>
      </c>
      <c r="AF19" s="28"/>
      <c r="AG19" s="28"/>
      <c r="AH19" s="28"/>
      <c r="AI19" s="28"/>
      <c r="AJ19" s="47"/>
    </row>
    <row r="20" spans="1:36" s="1" customFormat="1" ht="117.75" hidden="1" customHeight="1" x14ac:dyDescent="0.3">
      <c r="A20" s="100" t="s">
        <v>417</v>
      </c>
      <c r="B20" s="97" t="s">
        <v>400</v>
      </c>
      <c r="C20" s="22" t="s">
        <v>3</v>
      </c>
      <c r="D20" s="24">
        <f t="shared" ref="D20" si="21">SUM(E20:G20)</f>
        <v>998383</v>
      </c>
      <c r="E20" s="23">
        <v>0</v>
      </c>
      <c r="F20" s="23">
        <v>0</v>
      </c>
      <c r="G20" s="23">
        <v>998383</v>
      </c>
      <c r="H20" s="24">
        <f t="shared" si="20"/>
        <v>0</v>
      </c>
      <c r="I20" s="24">
        <v>0</v>
      </c>
      <c r="J20" s="24">
        <v>0</v>
      </c>
      <c r="K20" s="24">
        <v>0</v>
      </c>
      <c r="L20" s="24">
        <f t="shared" si="8"/>
        <v>998383</v>
      </c>
      <c r="M20" s="24">
        <v>0</v>
      </c>
      <c r="N20" s="24">
        <v>0</v>
      </c>
      <c r="O20" s="24">
        <v>998383</v>
      </c>
      <c r="P20" s="24">
        <f t="shared" si="10"/>
        <v>0</v>
      </c>
      <c r="Q20" s="24">
        <v>0</v>
      </c>
      <c r="R20" s="24">
        <v>0</v>
      </c>
      <c r="S20" s="24">
        <v>0</v>
      </c>
      <c r="T20" s="24">
        <f t="shared" si="11"/>
        <v>0</v>
      </c>
      <c r="U20" s="24">
        <v>0</v>
      </c>
      <c r="V20" s="24">
        <v>0</v>
      </c>
      <c r="W20" s="24">
        <v>0</v>
      </c>
      <c r="X20" s="24">
        <f t="shared" si="12"/>
        <v>0</v>
      </c>
      <c r="Y20" s="24">
        <v>0</v>
      </c>
      <c r="Z20" s="24">
        <v>0</v>
      </c>
      <c r="AA20" s="24">
        <v>0</v>
      </c>
      <c r="AB20" s="23" t="e">
        <f t="shared" si="3"/>
        <v>#DIV/0!</v>
      </c>
      <c r="AC20" s="23" t="e">
        <f t="shared" si="4"/>
        <v>#DIV/0!</v>
      </c>
      <c r="AD20" s="23" t="e">
        <f t="shared" si="5"/>
        <v>#DIV/0!</v>
      </c>
      <c r="AE20" s="23" t="e">
        <f t="shared" si="6"/>
        <v>#DIV/0!</v>
      </c>
      <c r="AF20" s="28"/>
      <c r="AG20" s="28"/>
      <c r="AH20" s="28"/>
      <c r="AI20" s="28"/>
      <c r="AJ20" s="47"/>
    </row>
    <row r="21" spans="1:36" s="1" customFormat="1" ht="157.5" hidden="1" customHeight="1" x14ac:dyDescent="0.3">
      <c r="A21" s="100" t="s">
        <v>418</v>
      </c>
      <c r="B21" s="97" t="s">
        <v>401</v>
      </c>
      <c r="C21" s="22" t="s">
        <v>3</v>
      </c>
      <c r="D21" s="24">
        <f t="shared" ref="D21:D22" si="22">SUM(E21:G21)</f>
        <v>876297</v>
      </c>
      <c r="E21" s="23">
        <v>0</v>
      </c>
      <c r="F21" s="23">
        <v>0</v>
      </c>
      <c r="G21" s="23">
        <v>876297</v>
      </c>
      <c r="H21" s="24">
        <f t="shared" ref="H21:H22" si="23">I21+J21+K21</f>
        <v>0</v>
      </c>
      <c r="I21" s="24">
        <v>0</v>
      </c>
      <c r="J21" s="24">
        <v>0</v>
      </c>
      <c r="K21" s="24">
        <v>0</v>
      </c>
      <c r="L21" s="24">
        <f t="shared" si="8"/>
        <v>876297</v>
      </c>
      <c r="M21" s="24">
        <v>0</v>
      </c>
      <c r="N21" s="24">
        <v>0</v>
      </c>
      <c r="O21" s="24">
        <v>876297</v>
      </c>
      <c r="P21" s="24">
        <f t="shared" si="10"/>
        <v>0</v>
      </c>
      <c r="Q21" s="24">
        <v>0</v>
      </c>
      <c r="R21" s="24">
        <v>0</v>
      </c>
      <c r="S21" s="24">
        <v>0</v>
      </c>
      <c r="T21" s="24">
        <f t="shared" si="11"/>
        <v>0</v>
      </c>
      <c r="U21" s="24">
        <v>0</v>
      </c>
      <c r="V21" s="24">
        <v>0</v>
      </c>
      <c r="W21" s="24">
        <v>0</v>
      </c>
      <c r="X21" s="24">
        <f t="shared" si="12"/>
        <v>0</v>
      </c>
      <c r="Y21" s="24">
        <v>0</v>
      </c>
      <c r="Z21" s="24">
        <v>0</v>
      </c>
      <c r="AA21" s="24">
        <v>0</v>
      </c>
      <c r="AB21" s="23" t="e">
        <f t="shared" si="3"/>
        <v>#DIV/0!</v>
      </c>
      <c r="AC21" s="23" t="e">
        <f t="shared" si="4"/>
        <v>#DIV/0!</v>
      </c>
      <c r="AD21" s="23" t="e">
        <f t="shared" si="5"/>
        <v>#DIV/0!</v>
      </c>
      <c r="AE21" s="23" t="e">
        <f t="shared" si="6"/>
        <v>#DIV/0!</v>
      </c>
      <c r="AF21" s="28"/>
      <c r="AG21" s="28"/>
      <c r="AH21" s="28"/>
      <c r="AI21" s="28"/>
      <c r="AJ21" s="47"/>
    </row>
    <row r="22" spans="1:36" s="1" customFormat="1" ht="174.75" hidden="1" customHeight="1" x14ac:dyDescent="0.3">
      <c r="A22" s="100" t="s">
        <v>419</v>
      </c>
      <c r="B22" s="97" t="s">
        <v>402</v>
      </c>
      <c r="C22" s="22" t="s">
        <v>3</v>
      </c>
      <c r="D22" s="24">
        <f t="shared" si="22"/>
        <v>700653</v>
      </c>
      <c r="E22" s="23">
        <v>0</v>
      </c>
      <c r="F22" s="23">
        <v>0</v>
      </c>
      <c r="G22" s="23">
        <v>700653</v>
      </c>
      <c r="H22" s="24">
        <f t="shared" si="23"/>
        <v>0</v>
      </c>
      <c r="I22" s="24">
        <v>0</v>
      </c>
      <c r="J22" s="24">
        <v>0</v>
      </c>
      <c r="K22" s="24">
        <v>0</v>
      </c>
      <c r="L22" s="24">
        <f t="shared" si="8"/>
        <v>700653</v>
      </c>
      <c r="M22" s="24">
        <v>0</v>
      </c>
      <c r="N22" s="24">
        <v>0</v>
      </c>
      <c r="O22" s="24">
        <v>700653</v>
      </c>
      <c r="P22" s="24">
        <f t="shared" si="10"/>
        <v>0</v>
      </c>
      <c r="Q22" s="24">
        <v>0</v>
      </c>
      <c r="R22" s="24">
        <v>0</v>
      </c>
      <c r="S22" s="24">
        <v>0</v>
      </c>
      <c r="T22" s="24">
        <f t="shared" si="11"/>
        <v>0</v>
      </c>
      <c r="U22" s="24">
        <v>0</v>
      </c>
      <c r="V22" s="24">
        <v>0</v>
      </c>
      <c r="W22" s="24">
        <v>0</v>
      </c>
      <c r="X22" s="24">
        <f t="shared" si="12"/>
        <v>0</v>
      </c>
      <c r="Y22" s="24">
        <v>0</v>
      </c>
      <c r="Z22" s="24">
        <v>0</v>
      </c>
      <c r="AA22" s="24">
        <v>0</v>
      </c>
      <c r="AB22" s="23" t="e">
        <f t="shared" si="3"/>
        <v>#DIV/0!</v>
      </c>
      <c r="AC22" s="23" t="e">
        <f t="shared" si="4"/>
        <v>#DIV/0!</v>
      </c>
      <c r="AD22" s="23" t="e">
        <f t="shared" si="5"/>
        <v>#DIV/0!</v>
      </c>
      <c r="AE22" s="23" t="e">
        <f t="shared" si="6"/>
        <v>#DIV/0!</v>
      </c>
      <c r="AF22" s="28"/>
      <c r="AG22" s="28"/>
      <c r="AH22" s="28"/>
      <c r="AI22" s="28"/>
      <c r="AJ22" s="47"/>
    </row>
    <row r="23" spans="1:36" s="1" customFormat="1" ht="153" hidden="1" customHeight="1" x14ac:dyDescent="0.3">
      <c r="A23" s="100" t="s">
        <v>420</v>
      </c>
      <c r="B23" s="97" t="s">
        <v>403</v>
      </c>
      <c r="C23" s="22" t="s">
        <v>284</v>
      </c>
      <c r="D23" s="24">
        <f t="shared" si="9"/>
        <v>581300</v>
      </c>
      <c r="E23" s="23">
        <v>0</v>
      </c>
      <c r="F23" s="23">
        <v>0</v>
      </c>
      <c r="G23" s="23">
        <v>581300</v>
      </c>
      <c r="H23" s="24">
        <f t="shared" si="7"/>
        <v>0</v>
      </c>
      <c r="I23" s="24">
        <v>0</v>
      </c>
      <c r="J23" s="24">
        <v>0</v>
      </c>
      <c r="K23" s="24">
        <v>0</v>
      </c>
      <c r="L23" s="24">
        <f t="shared" si="8"/>
        <v>581300</v>
      </c>
      <c r="M23" s="24">
        <v>0</v>
      </c>
      <c r="N23" s="24">
        <v>0</v>
      </c>
      <c r="O23" s="24">
        <v>581300</v>
      </c>
      <c r="P23" s="24">
        <f t="shared" si="10"/>
        <v>0</v>
      </c>
      <c r="Q23" s="24">
        <v>0</v>
      </c>
      <c r="R23" s="24">
        <v>0</v>
      </c>
      <c r="S23" s="24">
        <v>0</v>
      </c>
      <c r="T23" s="24">
        <f t="shared" si="11"/>
        <v>0</v>
      </c>
      <c r="U23" s="24">
        <v>0</v>
      </c>
      <c r="V23" s="24">
        <v>0</v>
      </c>
      <c r="W23" s="24">
        <v>0</v>
      </c>
      <c r="X23" s="24">
        <f t="shared" si="12"/>
        <v>0</v>
      </c>
      <c r="Y23" s="24">
        <v>0</v>
      </c>
      <c r="Z23" s="24">
        <v>0</v>
      </c>
      <c r="AA23" s="24">
        <v>0</v>
      </c>
      <c r="AB23" s="23" t="e">
        <f t="shared" si="3"/>
        <v>#DIV/0!</v>
      </c>
      <c r="AC23" s="23" t="e">
        <f t="shared" si="4"/>
        <v>#DIV/0!</v>
      </c>
      <c r="AD23" s="23" t="e">
        <f t="shared" si="5"/>
        <v>#DIV/0!</v>
      </c>
      <c r="AE23" s="23" t="e">
        <f t="shared" si="6"/>
        <v>#DIV/0!</v>
      </c>
      <c r="AF23" s="28"/>
      <c r="AG23" s="28"/>
      <c r="AH23" s="28"/>
      <c r="AI23" s="28"/>
      <c r="AJ23" s="47"/>
    </row>
    <row r="24" spans="1:36" s="1" customFormat="1" ht="75.75" hidden="1" customHeight="1" x14ac:dyDescent="0.3">
      <c r="A24" s="100" t="s">
        <v>421</v>
      </c>
      <c r="B24" s="98" t="s">
        <v>404</v>
      </c>
      <c r="C24" s="22" t="s">
        <v>284</v>
      </c>
      <c r="D24" s="24">
        <f t="shared" si="14"/>
        <v>665392</v>
      </c>
      <c r="E24" s="23">
        <v>0</v>
      </c>
      <c r="F24" s="23">
        <v>0</v>
      </c>
      <c r="G24" s="23">
        <v>665392</v>
      </c>
      <c r="H24" s="24">
        <f t="shared" si="7"/>
        <v>665392</v>
      </c>
      <c r="I24" s="24">
        <v>0</v>
      </c>
      <c r="J24" s="24">
        <v>0</v>
      </c>
      <c r="K24" s="24">
        <v>665392</v>
      </c>
      <c r="L24" s="24">
        <f t="shared" si="8"/>
        <v>0</v>
      </c>
      <c r="M24" s="24">
        <v>0</v>
      </c>
      <c r="N24" s="24">
        <v>0</v>
      </c>
      <c r="O24" s="24">
        <v>0</v>
      </c>
      <c r="P24" s="24">
        <f t="shared" si="10"/>
        <v>0</v>
      </c>
      <c r="Q24" s="24">
        <v>0</v>
      </c>
      <c r="R24" s="24">
        <v>0</v>
      </c>
      <c r="S24" s="24">
        <v>0</v>
      </c>
      <c r="T24" s="24">
        <f t="shared" si="11"/>
        <v>0</v>
      </c>
      <c r="U24" s="24">
        <v>0</v>
      </c>
      <c r="V24" s="24">
        <v>0</v>
      </c>
      <c r="W24" s="24">
        <v>0</v>
      </c>
      <c r="X24" s="24">
        <f t="shared" ref="X24:X28" si="24">Y24+AA24</f>
        <v>0</v>
      </c>
      <c r="Y24" s="24">
        <v>0</v>
      </c>
      <c r="Z24" s="24">
        <v>0</v>
      </c>
      <c r="AA24" s="24">
        <v>0</v>
      </c>
      <c r="AB24" s="23">
        <f t="shared" si="3"/>
        <v>0</v>
      </c>
      <c r="AC24" s="23" t="e">
        <f t="shared" si="4"/>
        <v>#DIV/0!</v>
      </c>
      <c r="AD24" s="23" t="e">
        <f t="shared" si="5"/>
        <v>#DIV/0!</v>
      </c>
      <c r="AE24" s="23">
        <f t="shared" si="6"/>
        <v>0</v>
      </c>
      <c r="AF24" s="24"/>
      <c r="AG24" s="24"/>
      <c r="AH24" s="28"/>
      <c r="AI24" s="24"/>
      <c r="AJ24" s="31"/>
    </row>
    <row r="25" spans="1:36" s="1" customFormat="1" ht="116.25" hidden="1" customHeight="1" x14ac:dyDescent="0.3">
      <c r="A25" s="100" t="s">
        <v>422</v>
      </c>
      <c r="B25" s="98" t="s">
        <v>427</v>
      </c>
      <c r="C25" s="22" t="s">
        <v>284</v>
      </c>
      <c r="D25" s="24">
        <f t="shared" si="14"/>
        <v>636400</v>
      </c>
      <c r="E25" s="23">
        <v>636400</v>
      </c>
      <c r="F25" s="23">
        <v>0</v>
      </c>
      <c r="G25" s="23">
        <v>0</v>
      </c>
      <c r="H25" s="24">
        <f t="shared" si="7"/>
        <v>106400</v>
      </c>
      <c r="I25" s="24">
        <v>106400</v>
      </c>
      <c r="J25" s="24">
        <v>0</v>
      </c>
      <c r="K25" s="24">
        <v>0</v>
      </c>
      <c r="L25" s="24">
        <f t="shared" si="8"/>
        <v>159600</v>
      </c>
      <c r="M25" s="24">
        <v>159600</v>
      </c>
      <c r="N25" s="24">
        <v>0</v>
      </c>
      <c r="O25" s="24">
        <v>0</v>
      </c>
      <c r="P25" s="24">
        <f t="shared" si="10"/>
        <v>159600</v>
      </c>
      <c r="Q25" s="24">
        <v>159600</v>
      </c>
      <c r="R25" s="24">
        <v>0</v>
      </c>
      <c r="S25" s="24">
        <v>0</v>
      </c>
      <c r="T25" s="24">
        <f t="shared" si="11"/>
        <v>210800</v>
      </c>
      <c r="U25" s="24">
        <v>210800</v>
      </c>
      <c r="V25" s="24">
        <v>0</v>
      </c>
      <c r="W25" s="24">
        <v>0</v>
      </c>
      <c r="X25" s="24">
        <f t="shared" si="24"/>
        <v>83450.62</v>
      </c>
      <c r="Y25" s="24">
        <v>83450.62</v>
      </c>
      <c r="Z25" s="24">
        <v>0</v>
      </c>
      <c r="AA25" s="24">
        <v>0</v>
      </c>
      <c r="AB25" s="23">
        <f t="shared" si="3"/>
        <v>78.431033834586458</v>
      </c>
      <c r="AC25" s="23">
        <f t="shared" si="4"/>
        <v>78.431033834586458</v>
      </c>
      <c r="AD25" s="23" t="e">
        <f t="shared" si="5"/>
        <v>#DIV/0!</v>
      </c>
      <c r="AE25" s="23" t="e">
        <f t="shared" si="6"/>
        <v>#DIV/0!</v>
      </c>
      <c r="AF25" s="24"/>
      <c r="AG25" s="24"/>
      <c r="AH25" s="28"/>
      <c r="AI25" s="24"/>
      <c r="AJ25" s="31"/>
    </row>
    <row r="26" spans="1:36" s="1" customFormat="1" ht="75" hidden="1" customHeight="1" x14ac:dyDescent="0.3">
      <c r="A26" s="100" t="s">
        <v>423</v>
      </c>
      <c r="B26" s="98" t="s">
        <v>405</v>
      </c>
      <c r="C26" s="22" t="s">
        <v>284</v>
      </c>
      <c r="D26" s="24">
        <f t="shared" si="14"/>
        <v>5996300</v>
      </c>
      <c r="E26" s="23">
        <v>0</v>
      </c>
      <c r="F26" s="23">
        <v>0</v>
      </c>
      <c r="G26" s="23">
        <v>5996300</v>
      </c>
      <c r="H26" s="24">
        <f t="shared" si="7"/>
        <v>0</v>
      </c>
      <c r="I26" s="24">
        <v>0</v>
      </c>
      <c r="J26" s="24">
        <v>0</v>
      </c>
      <c r="K26" s="24">
        <v>0</v>
      </c>
      <c r="L26" s="24">
        <f t="shared" si="8"/>
        <v>1998766</v>
      </c>
      <c r="M26" s="24">
        <v>0</v>
      </c>
      <c r="N26" s="24">
        <v>0</v>
      </c>
      <c r="O26" s="24">
        <v>1998766</v>
      </c>
      <c r="P26" s="24">
        <f t="shared" si="10"/>
        <v>2685991</v>
      </c>
      <c r="Q26" s="24">
        <v>0</v>
      </c>
      <c r="R26" s="24">
        <v>0</v>
      </c>
      <c r="S26" s="24">
        <v>2685991</v>
      </c>
      <c r="T26" s="24">
        <f t="shared" si="11"/>
        <v>1311543</v>
      </c>
      <c r="U26" s="24">
        <v>0</v>
      </c>
      <c r="V26" s="24">
        <v>0</v>
      </c>
      <c r="W26" s="24">
        <v>1311543</v>
      </c>
      <c r="X26" s="24">
        <f t="shared" si="24"/>
        <v>0</v>
      </c>
      <c r="Y26" s="24">
        <v>0</v>
      </c>
      <c r="Z26" s="24">
        <v>0</v>
      </c>
      <c r="AA26" s="24">
        <v>0</v>
      </c>
      <c r="AB26" s="23" t="e">
        <f t="shared" si="3"/>
        <v>#DIV/0!</v>
      </c>
      <c r="AC26" s="23" t="e">
        <f t="shared" si="4"/>
        <v>#DIV/0!</v>
      </c>
      <c r="AD26" s="23" t="e">
        <f t="shared" si="5"/>
        <v>#DIV/0!</v>
      </c>
      <c r="AE26" s="23" t="e">
        <f t="shared" si="6"/>
        <v>#DIV/0!</v>
      </c>
      <c r="AF26" s="24"/>
      <c r="AG26" s="24"/>
      <c r="AH26" s="28"/>
      <c r="AI26" s="24"/>
      <c r="AJ26" s="31"/>
    </row>
    <row r="27" spans="1:36" s="1" customFormat="1" ht="136.5" hidden="1" customHeight="1" x14ac:dyDescent="0.3">
      <c r="A27" s="100" t="s">
        <v>424</v>
      </c>
      <c r="B27" s="97" t="s">
        <v>406</v>
      </c>
      <c r="C27" s="22" t="s">
        <v>3</v>
      </c>
      <c r="D27" s="24">
        <f t="shared" si="14"/>
        <v>65595100</v>
      </c>
      <c r="E27" s="23">
        <v>49196300</v>
      </c>
      <c r="F27" s="23">
        <v>0</v>
      </c>
      <c r="G27" s="23">
        <v>16398800</v>
      </c>
      <c r="H27" s="24">
        <f t="shared" si="7"/>
        <v>0</v>
      </c>
      <c r="I27" s="24">
        <v>0</v>
      </c>
      <c r="J27" s="24">
        <v>0</v>
      </c>
      <c r="K27" s="24">
        <v>0</v>
      </c>
      <c r="L27" s="24">
        <f t="shared" si="8"/>
        <v>65595100</v>
      </c>
      <c r="M27" s="24">
        <v>49196300</v>
      </c>
      <c r="N27" s="24">
        <v>0</v>
      </c>
      <c r="O27" s="24">
        <v>16398800</v>
      </c>
      <c r="P27" s="24">
        <f t="shared" si="10"/>
        <v>0</v>
      </c>
      <c r="Q27" s="24">
        <v>0</v>
      </c>
      <c r="R27" s="24">
        <v>0</v>
      </c>
      <c r="S27" s="24">
        <v>0</v>
      </c>
      <c r="T27" s="24">
        <f t="shared" si="11"/>
        <v>0</v>
      </c>
      <c r="U27" s="24">
        <v>0</v>
      </c>
      <c r="V27" s="24">
        <v>0</v>
      </c>
      <c r="W27" s="24">
        <v>0</v>
      </c>
      <c r="X27" s="24">
        <f t="shared" si="24"/>
        <v>0</v>
      </c>
      <c r="Y27" s="24">
        <v>0</v>
      </c>
      <c r="Z27" s="24">
        <v>0</v>
      </c>
      <c r="AA27" s="24">
        <v>0</v>
      </c>
      <c r="AB27" s="23" t="e">
        <f t="shared" si="3"/>
        <v>#DIV/0!</v>
      </c>
      <c r="AC27" s="23" t="e">
        <f t="shared" si="4"/>
        <v>#DIV/0!</v>
      </c>
      <c r="AD27" s="23" t="e">
        <f t="shared" si="5"/>
        <v>#DIV/0!</v>
      </c>
      <c r="AE27" s="23" t="e">
        <f t="shared" si="6"/>
        <v>#DIV/0!</v>
      </c>
      <c r="AF27" s="24"/>
      <c r="AG27" s="24"/>
      <c r="AH27" s="28"/>
      <c r="AI27" s="24"/>
      <c r="AJ27" s="31"/>
    </row>
    <row r="28" spans="1:36" s="1" customFormat="1" ht="39.75" hidden="1" customHeight="1" x14ac:dyDescent="0.3">
      <c r="A28" s="100" t="s">
        <v>428</v>
      </c>
      <c r="B28" s="97" t="s">
        <v>246</v>
      </c>
      <c r="C28" s="22" t="s">
        <v>284</v>
      </c>
      <c r="D28" s="24">
        <f t="shared" si="14"/>
        <v>2693981</v>
      </c>
      <c r="E28" s="23">
        <v>0</v>
      </c>
      <c r="F28" s="23">
        <v>0</v>
      </c>
      <c r="G28" s="23">
        <v>2693981</v>
      </c>
      <c r="H28" s="24">
        <f t="shared" si="7"/>
        <v>2693981</v>
      </c>
      <c r="I28" s="24">
        <v>0</v>
      </c>
      <c r="J28" s="24">
        <v>0</v>
      </c>
      <c r="K28" s="24">
        <v>2693981</v>
      </c>
      <c r="L28" s="24">
        <f t="shared" si="8"/>
        <v>0</v>
      </c>
      <c r="M28" s="24">
        <v>0</v>
      </c>
      <c r="N28" s="24">
        <v>0</v>
      </c>
      <c r="O28" s="24">
        <v>0</v>
      </c>
      <c r="P28" s="24">
        <f t="shared" si="10"/>
        <v>0</v>
      </c>
      <c r="Q28" s="24">
        <v>0</v>
      </c>
      <c r="R28" s="24">
        <v>0</v>
      </c>
      <c r="S28" s="24">
        <v>0</v>
      </c>
      <c r="T28" s="24">
        <f t="shared" si="11"/>
        <v>0</v>
      </c>
      <c r="U28" s="24">
        <v>0</v>
      </c>
      <c r="V28" s="24">
        <v>0</v>
      </c>
      <c r="W28" s="24">
        <v>0</v>
      </c>
      <c r="X28" s="24">
        <f t="shared" si="24"/>
        <v>66000</v>
      </c>
      <c r="Y28" s="24">
        <v>0</v>
      </c>
      <c r="Z28" s="24">
        <v>0</v>
      </c>
      <c r="AA28" s="24">
        <v>66000</v>
      </c>
      <c r="AB28" s="23">
        <f t="shared" si="3"/>
        <v>2.4499059199006972</v>
      </c>
      <c r="AC28" s="23" t="e">
        <f t="shared" si="4"/>
        <v>#DIV/0!</v>
      </c>
      <c r="AD28" s="23" t="e">
        <f t="shared" si="5"/>
        <v>#DIV/0!</v>
      </c>
      <c r="AE28" s="23">
        <f t="shared" si="6"/>
        <v>2.4499059199006972</v>
      </c>
      <c r="AF28" s="24"/>
      <c r="AG28" s="24"/>
      <c r="AH28" s="28"/>
      <c r="AI28" s="24"/>
      <c r="AJ28" s="31"/>
    </row>
    <row r="29" spans="1:36" s="30" customFormat="1" ht="63.75" hidden="1" customHeight="1" x14ac:dyDescent="0.3">
      <c r="A29" s="32" t="s">
        <v>14</v>
      </c>
      <c r="B29" s="81" t="s">
        <v>53</v>
      </c>
      <c r="C29" s="34"/>
      <c r="D29" s="28">
        <f>SUM(D30:D33)</f>
        <v>35554693</v>
      </c>
      <c r="E29" s="28">
        <f t="shared" ref="E29:AA29" si="25">SUM(E30:E33)</f>
        <v>0</v>
      </c>
      <c r="F29" s="28">
        <f t="shared" si="25"/>
        <v>0</v>
      </c>
      <c r="G29" s="28">
        <f t="shared" si="25"/>
        <v>35554693</v>
      </c>
      <c r="H29" s="28">
        <f t="shared" si="25"/>
        <v>2488625</v>
      </c>
      <c r="I29" s="28">
        <f t="shared" si="25"/>
        <v>0</v>
      </c>
      <c r="J29" s="28">
        <f t="shared" si="25"/>
        <v>0</v>
      </c>
      <c r="K29" s="28">
        <f t="shared" si="25"/>
        <v>2488625</v>
      </c>
      <c r="L29" s="28">
        <f t="shared" si="25"/>
        <v>7860558</v>
      </c>
      <c r="M29" s="28">
        <f t="shared" si="25"/>
        <v>0</v>
      </c>
      <c r="N29" s="28">
        <f t="shared" si="25"/>
        <v>0</v>
      </c>
      <c r="O29" s="28">
        <f t="shared" si="25"/>
        <v>7860558</v>
      </c>
      <c r="P29" s="28">
        <f t="shared" si="25"/>
        <v>7672108</v>
      </c>
      <c r="Q29" s="28">
        <f t="shared" si="25"/>
        <v>0</v>
      </c>
      <c r="R29" s="28">
        <f t="shared" si="25"/>
        <v>0</v>
      </c>
      <c r="S29" s="28">
        <f t="shared" si="25"/>
        <v>7672108</v>
      </c>
      <c r="T29" s="28">
        <f t="shared" si="25"/>
        <v>8974509</v>
      </c>
      <c r="U29" s="28">
        <f t="shared" si="25"/>
        <v>0</v>
      </c>
      <c r="V29" s="28">
        <f t="shared" si="25"/>
        <v>0</v>
      </c>
      <c r="W29" s="28">
        <f t="shared" si="25"/>
        <v>8974509</v>
      </c>
      <c r="X29" s="28">
        <f t="shared" si="25"/>
        <v>1518931.4300000002</v>
      </c>
      <c r="Y29" s="28">
        <f t="shared" si="25"/>
        <v>0</v>
      </c>
      <c r="Z29" s="28">
        <f t="shared" si="25"/>
        <v>0</v>
      </c>
      <c r="AA29" s="28">
        <f t="shared" si="25"/>
        <v>1518931.4300000002</v>
      </c>
      <c r="AB29" s="33">
        <f t="shared" si="3"/>
        <v>61.034966296649763</v>
      </c>
      <c r="AC29" s="33" t="e">
        <f t="shared" si="4"/>
        <v>#DIV/0!</v>
      </c>
      <c r="AD29" s="33" t="e">
        <f t="shared" si="5"/>
        <v>#DIV/0!</v>
      </c>
      <c r="AE29" s="33">
        <f t="shared" si="6"/>
        <v>61.034966296649763</v>
      </c>
      <c r="AF29" s="28">
        <f t="shared" ref="AF29:AF40" si="26">X29/D29*100</f>
        <v>4.2720982853093403</v>
      </c>
      <c r="AG29" s="28"/>
      <c r="AH29" s="28"/>
      <c r="AI29" s="28">
        <f t="shared" ref="AI29:AI40" si="27">AA29/G29*100</f>
        <v>4.2720982853093403</v>
      </c>
      <c r="AJ29" s="29"/>
    </row>
    <row r="30" spans="1:36" s="1" customFormat="1" ht="97.5" hidden="1" customHeight="1" x14ac:dyDescent="0.3">
      <c r="A30" s="100" t="s">
        <v>40</v>
      </c>
      <c r="B30" s="99" t="s">
        <v>164</v>
      </c>
      <c r="C30" s="22" t="s">
        <v>3</v>
      </c>
      <c r="D30" s="24">
        <f>SUM(E30:G30)</f>
        <v>20331193</v>
      </c>
      <c r="E30" s="23">
        <f t="shared" ref="E30:E31" si="28">I30+M30+Q30+U30</f>
        <v>0</v>
      </c>
      <c r="F30" s="23">
        <f t="shared" ref="F30:F31" si="29">J30+N30+R30+V30</f>
        <v>0</v>
      </c>
      <c r="G30" s="23">
        <v>20331193</v>
      </c>
      <c r="H30" s="24">
        <f t="shared" ref="H30:H61" si="30">I30+J30+K30</f>
        <v>0</v>
      </c>
      <c r="I30" s="24">
        <v>0</v>
      </c>
      <c r="J30" s="24">
        <v>0</v>
      </c>
      <c r="K30" s="24">
        <v>0</v>
      </c>
      <c r="L30" s="24">
        <f t="shared" si="8"/>
        <v>2969133</v>
      </c>
      <c r="M30" s="24">
        <v>0</v>
      </c>
      <c r="N30" s="24">
        <v>0</v>
      </c>
      <c r="O30" s="24">
        <v>2969133</v>
      </c>
      <c r="P30" s="24">
        <f t="shared" si="10"/>
        <v>4489983</v>
      </c>
      <c r="Q30" s="24">
        <v>0</v>
      </c>
      <c r="R30" s="24">
        <v>0</v>
      </c>
      <c r="S30" s="24">
        <v>4489983</v>
      </c>
      <c r="T30" s="24">
        <f t="shared" si="11"/>
        <v>4313184</v>
      </c>
      <c r="U30" s="24">
        <v>0</v>
      </c>
      <c r="V30" s="24">
        <v>0</v>
      </c>
      <c r="W30" s="24">
        <v>4313184</v>
      </c>
      <c r="X30" s="24">
        <f>Y30+AA30</f>
        <v>0</v>
      </c>
      <c r="Y30" s="24">
        <v>0</v>
      </c>
      <c r="Z30" s="24">
        <v>0</v>
      </c>
      <c r="AA30" s="24">
        <v>0</v>
      </c>
      <c r="AB30" s="23" t="e">
        <f t="shared" si="3"/>
        <v>#DIV/0!</v>
      </c>
      <c r="AC30" s="23" t="e">
        <f t="shared" si="4"/>
        <v>#DIV/0!</v>
      </c>
      <c r="AD30" s="23" t="e">
        <f t="shared" si="5"/>
        <v>#DIV/0!</v>
      </c>
      <c r="AE30" s="23" t="e">
        <f t="shared" si="6"/>
        <v>#DIV/0!</v>
      </c>
      <c r="AF30" s="24">
        <f t="shared" si="26"/>
        <v>0</v>
      </c>
      <c r="AG30" s="24"/>
      <c r="AH30" s="28"/>
      <c r="AI30" s="24">
        <f t="shared" si="27"/>
        <v>0</v>
      </c>
      <c r="AJ30" s="83" t="s">
        <v>342</v>
      </c>
    </row>
    <row r="31" spans="1:36" s="1" customFormat="1" ht="33.75" hidden="1" customHeight="1" x14ac:dyDescent="0.3">
      <c r="A31" s="142" t="s">
        <v>41</v>
      </c>
      <c r="B31" s="140" t="s">
        <v>153</v>
      </c>
      <c r="C31" s="22" t="s">
        <v>3</v>
      </c>
      <c r="D31" s="24">
        <f t="shared" ref="D31:D33" si="31">SUM(E31:G31)</f>
        <v>10048300</v>
      </c>
      <c r="E31" s="23">
        <f t="shared" si="28"/>
        <v>0</v>
      </c>
      <c r="F31" s="23">
        <f t="shared" si="29"/>
        <v>0</v>
      </c>
      <c r="G31" s="23">
        <f>K31+O31+S31+W31</f>
        <v>10048300</v>
      </c>
      <c r="H31" s="24">
        <f t="shared" si="30"/>
        <v>2200625</v>
      </c>
      <c r="I31" s="24">
        <v>0</v>
      </c>
      <c r="J31" s="24">
        <v>0</v>
      </c>
      <c r="K31" s="24">
        <v>2200625</v>
      </c>
      <c r="L31" s="24">
        <f t="shared" si="8"/>
        <v>4459425</v>
      </c>
      <c r="M31" s="24">
        <v>0</v>
      </c>
      <c r="N31" s="24">
        <v>0</v>
      </c>
      <c r="O31" s="24">
        <v>4459425</v>
      </c>
      <c r="P31" s="24">
        <f t="shared" si="10"/>
        <v>2200625</v>
      </c>
      <c r="Q31" s="24">
        <v>0</v>
      </c>
      <c r="R31" s="24">
        <v>0</v>
      </c>
      <c r="S31" s="24">
        <v>2200625</v>
      </c>
      <c r="T31" s="24">
        <f t="shared" si="11"/>
        <v>1187625</v>
      </c>
      <c r="U31" s="24">
        <v>0</v>
      </c>
      <c r="V31" s="24">
        <v>0</v>
      </c>
      <c r="W31" s="24">
        <v>1187625</v>
      </c>
      <c r="X31" s="24">
        <f t="shared" ref="X31:X33" si="32">Y31+AA31</f>
        <v>1230931.57</v>
      </c>
      <c r="Y31" s="24">
        <v>0</v>
      </c>
      <c r="Z31" s="24">
        <v>0</v>
      </c>
      <c r="AA31" s="24">
        <v>1230931.57</v>
      </c>
      <c r="AB31" s="23">
        <f t="shared" si="3"/>
        <v>55.93554422039194</v>
      </c>
      <c r="AC31" s="23" t="e">
        <f t="shared" si="4"/>
        <v>#DIV/0!</v>
      </c>
      <c r="AD31" s="23" t="e">
        <f t="shared" si="5"/>
        <v>#DIV/0!</v>
      </c>
      <c r="AE31" s="23">
        <f t="shared" si="6"/>
        <v>55.93554422039194</v>
      </c>
      <c r="AF31" s="24">
        <f t="shared" si="26"/>
        <v>12.250147487634724</v>
      </c>
      <c r="AG31" s="24"/>
      <c r="AH31" s="28"/>
      <c r="AI31" s="24">
        <f t="shared" si="27"/>
        <v>12.250147487634724</v>
      </c>
      <c r="AJ31" s="83"/>
    </row>
    <row r="32" spans="1:36" s="1" customFormat="1" ht="24.75" hidden="1" customHeight="1" x14ac:dyDescent="0.3">
      <c r="A32" s="143"/>
      <c r="B32" s="141"/>
      <c r="C32" s="22" t="s">
        <v>283</v>
      </c>
      <c r="D32" s="24">
        <f t="shared" si="31"/>
        <v>1725700</v>
      </c>
      <c r="E32" s="23">
        <f t="shared" ref="E32" si="33">I32+M32+Q32+U32</f>
        <v>0</v>
      </c>
      <c r="F32" s="23">
        <f t="shared" ref="F32" si="34">J32+N32+R32+V32</f>
        <v>0</v>
      </c>
      <c r="G32" s="23">
        <f>K32+O32+S32+W32</f>
        <v>1725700</v>
      </c>
      <c r="H32" s="24">
        <f t="shared" si="30"/>
        <v>288000</v>
      </c>
      <c r="I32" s="24">
        <v>0</v>
      </c>
      <c r="J32" s="24">
        <v>0</v>
      </c>
      <c r="K32" s="24">
        <v>288000</v>
      </c>
      <c r="L32" s="24">
        <f t="shared" si="8"/>
        <v>432000</v>
      </c>
      <c r="M32" s="24">
        <v>0</v>
      </c>
      <c r="N32" s="24">
        <v>0</v>
      </c>
      <c r="O32" s="24">
        <v>432000</v>
      </c>
      <c r="P32" s="24">
        <f t="shared" si="10"/>
        <v>432000</v>
      </c>
      <c r="Q32" s="24">
        <v>0</v>
      </c>
      <c r="R32" s="24">
        <v>0</v>
      </c>
      <c r="S32" s="24">
        <v>432000</v>
      </c>
      <c r="T32" s="24">
        <f t="shared" si="11"/>
        <v>573700</v>
      </c>
      <c r="U32" s="24">
        <v>0</v>
      </c>
      <c r="V32" s="24">
        <v>0</v>
      </c>
      <c r="W32" s="24">
        <v>573700</v>
      </c>
      <c r="X32" s="24">
        <f t="shared" si="32"/>
        <v>287999.86</v>
      </c>
      <c r="Y32" s="24">
        <v>0</v>
      </c>
      <c r="Z32" s="24">
        <v>0</v>
      </c>
      <c r="AA32" s="24">
        <v>287999.86</v>
      </c>
      <c r="AB32" s="23">
        <f t="shared" si="3"/>
        <v>99.999951388888888</v>
      </c>
      <c r="AC32" s="23" t="e">
        <f t="shared" si="4"/>
        <v>#DIV/0!</v>
      </c>
      <c r="AD32" s="23" t="e">
        <f t="shared" si="5"/>
        <v>#DIV/0!</v>
      </c>
      <c r="AE32" s="23">
        <f t="shared" si="6"/>
        <v>99.999951388888888</v>
      </c>
      <c r="AF32" s="24">
        <f t="shared" si="26"/>
        <v>16.68887176218346</v>
      </c>
      <c r="AG32" s="24"/>
      <c r="AH32" s="28"/>
      <c r="AI32" s="24">
        <f t="shared" si="27"/>
        <v>16.68887176218346</v>
      </c>
      <c r="AJ32" s="83"/>
    </row>
    <row r="33" spans="1:36" s="1" customFormat="1" ht="57.75" hidden="1" customHeight="1" x14ac:dyDescent="0.3">
      <c r="A33" s="102" t="s">
        <v>166</v>
      </c>
      <c r="B33" s="101" t="s">
        <v>167</v>
      </c>
      <c r="C33" s="22" t="s">
        <v>3</v>
      </c>
      <c r="D33" s="24">
        <f t="shared" si="31"/>
        <v>3449500</v>
      </c>
      <c r="E33" s="23">
        <f t="shared" ref="E33" si="35">I33+M33+Q33+U33</f>
        <v>0</v>
      </c>
      <c r="F33" s="23">
        <f t="shared" ref="F33" si="36">J33+N33+R33+V33</f>
        <v>0</v>
      </c>
      <c r="G33" s="23">
        <f>K33+O33+S33+W33</f>
        <v>3449500</v>
      </c>
      <c r="H33" s="24">
        <f t="shared" si="30"/>
        <v>0</v>
      </c>
      <c r="I33" s="24">
        <v>0</v>
      </c>
      <c r="J33" s="24">
        <v>0</v>
      </c>
      <c r="K33" s="24">
        <v>0</v>
      </c>
      <c r="L33" s="24">
        <f t="shared" si="8"/>
        <v>0</v>
      </c>
      <c r="M33" s="24">
        <v>0</v>
      </c>
      <c r="N33" s="24">
        <v>0</v>
      </c>
      <c r="O33" s="24">
        <v>0</v>
      </c>
      <c r="P33" s="24">
        <f t="shared" si="10"/>
        <v>549500</v>
      </c>
      <c r="Q33" s="24">
        <v>0</v>
      </c>
      <c r="R33" s="24">
        <v>0</v>
      </c>
      <c r="S33" s="24">
        <v>549500</v>
      </c>
      <c r="T33" s="24">
        <f t="shared" si="11"/>
        <v>2900000</v>
      </c>
      <c r="U33" s="24">
        <v>0</v>
      </c>
      <c r="V33" s="24">
        <v>0</v>
      </c>
      <c r="W33" s="24">
        <v>2900000</v>
      </c>
      <c r="X33" s="24">
        <f t="shared" si="32"/>
        <v>0</v>
      </c>
      <c r="Y33" s="24">
        <v>0</v>
      </c>
      <c r="Z33" s="24">
        <v>0</v>
      </c>
      <c r="AA33" s="24">
        <v>0</v>
      </c>
      <c r="AB33" s="23" t="e">
        <f t="shared" si="3"/>
        <v>#DIV/0!</v>
      </c>
      <c r="AC33" s="23" t="e">
        <f t="shared" si="4"/>
        <v>#DIV/0!</v>
      </c>
      <c r="AD33" s="23" t="e">
        <f t="shared" si="5"/>
        <v>#DIV/0!</v>
      </c>
      <c r="AE33" s="23" t="e">
        <f t="shared" si="6"/>
        <v>#DIV/0!</v>
      </c>
      <c r="AF33" s="24">
        <f t="shared" si="26"/>
        <v>0</v>
      </c>
      <c r="AG33" s="24"/>
      <c r="AH33" s="28"/>
      <c r="AI33" s="24">
        <f t="shared" si="27"/>
        <v>0</v>
      </c>
      <c r="AJ33" s="47"/>
    </row>
    <row r="34" spans="1:36" s="30" customFormat="1" ht="56.25" hidden="1" x14ac:dyDescent="0.3">
      <c r="A34" s="32" t="s">
        <v>15</v>
      </c>
      <c r="B34" s="81" t="s">
        <v>56</v>
      </c>
      <c r="C34" s="34"/>
      <c r="D34" s="28">
        <f>SUM(D35:D39)</f>
        <v>7809066</v>
      </c>
      <c r="E34" s="28">
        <f t="shared" ref="E34:AA34" si="37">SUM(E35:E39)</f>
        <v>0</v>
      </c>
      <c r="F34" s="28">
        <f t="shared" si="37"/>
        <v>0</v>
      </c>
      <c r="G34" s="28">
        <f t="shared" si="37"/>
        <v>7809066</v>
      </c>
      <c r="H34" s="28">
        <f t="shared" si="37"/>
        <v>697120</v>
      </c>
      <c r="I34" s="28">
        <f t="shared" si="37"/>
        <v>0</v>
      </c>
      <c r="J34" s="28">
        <f t="shared" si="37"/>
        <v>0</v>
      </c>
      <c r="K34" s="28">
        <f t="shared" si="37"/>
        <v>697120</v>
      </c>
      <c r="L34" s="28">
        <f t="shared" si="37"/>
        <v>3475000</v>
      </c>
      <c r="M34" s="28">
        <f t="shared" si="37"/>
        <v>0</v>
      </c>
      <c r="N34" s="28">
        <f t="shared" si="37"/>
        <v>0</v>
      </c>
      <c r="O34" s="28">
        <f t="shared" si="37"/>
        <v>3475000</v>
      </c>
      <c r="P34" s="28">
        <f t="shared" si="37"/>
        <v>735000</v>
      </c>
      <c r="Q34" s="28">
        <f t="shared" si="37"/>
        <v>0</v>
      </c>
      <c r="R34" s="28">
        <f t="shared" si="37"/>
        <v>0</v>
      </c>
      <c r="S34" s="28">
        <f t="shared" si="37"/>
        <v>735000</v>
      </c>
      <c r="T34" s="28">
        <f t="shared" si="37"/>
        <v>975000</v>
      </c>
      <c r="U34" s="28">
        <f t="shared" si="37"/>
        <v>0</v>
      </c>
      <c r="V34" s="28">
        <f t="shared" si="37"/>
        <v>0</v>
      </c>
      <c r="W34" s="28">
        <f t="shared" si="37"/>
        <v>975000</v>
      </c>
      <c r="X34" s="28">
        <f t="shared" si="37"/>
        <v>697120</v>
      </c>
      <c r="Y34" s="28">
        <f t="shared" si="37"/>
        <v>0</v>
      </c>
      <c r="Z34" s="28">
        <f t="shared" si="37"/>
        <v>0</v>
      </c>
      <c r="AA34" s="28">
        <f t="shared" si="37"/>
        <v>697120</v>
      </c>
      <c r="AB34" s="23">
        <f t="shared" si="3"/>
        <v>100</v>
      </c>
      <c r="AC34" s="23" t="e">
        <f t="shared" si="4"/>
        <v>#DIV/0!</v>
      </c>
      <c r="AD34" s="23" t="e">
        <f t="shared" si="5"/>
        <v>#DIV/0!</v>
      </c>
      <c r="AE34" s="23">
        <f t="shared" si="6"/>
        <v>100</v>
      </c>
      <c r="AF34" s="28">
        <f t="shared" si="26"/>
        <v>8.9270599070362575</v>
      </c>
      <c r="AG34" s="28"/>
      <c r="AH34" s="28"/>
      <c r="AI34" s="28">
        <f t="shared" si="27"/>
        <v>8.9270599070362575</v>
      </c>
      <c r="AJ34" s="87"/>
    </row>
    <row r="35" spans="1:36" s="1" customFormat="1" ht="33.75" hidden="1" customHeight="1" x14ac:dyDescent="0.3">
      <c r="A35" s="134" t="s">
        <v>55</v>
      </c>
      <c r="B35" s="133" t="s">
        <v>168</v>
      </c>
      <c r="C35" s="22" t="s">
        <v>3</v>
      </c>
      <c r="D35" s="24">
        <f>SUM(E35:G35)</f>
        <v>1400000</v>
      </c>
      <c r="E35" s="23">
        <f t="shared" ref="E35" si="38">I35+M35+Q35+U35</f>
        <v>0</v>
      </c>
      <c r="F35" s="23">
        <f t="shared" ref="F35" si="39">J35+N35+R35+V35</f>
        <v>0</v>
      </c>
      <c r="G35" s="23">
        <f>K35+O35+S35+W35</f>
        <v>1400000</v>
      </c>
      <c r="H35" s="24">
        <f t="shared" si="30"/>
        <v>0</v>
      </c>
      <c r="I35" s="24">
        <v>0</v>
      </c>
      <c r="J35" s="24">
        <v>0</v>
      </c>
      <c r="K35" s="24">
        <v>0</v>
      </c>
      <c r="L35" s="24">
        <f t="shared" ref="L35:L39" si="40">M35+N35+O35</f>
        <v>0</v>
      </c>
      <c r="M35" s="24">
        <v>0</v>
      </c>
      <c r="N35" s="24">
        <v>0</v>
      </c>
      <c r="O35" s="24">
        <v>0</v>
      </c>
      <c r="P35" s="24">
        <f t="shared" ref="P35:P39" si="41">Q35+R35+S35</f>
        <v>450000</v>
      </c>
      <c r="Q35" s="24">
        <v>0</v>
      </c>
      <c r="R35" s="24">
        <v>0</v>
      </c>
      <c r="S35" s="24">
        <v>450000</v>
      </c>
      <c r="T35" s="24">
        <f t="shared" ref="T35:T39" si="42">U35+V35+W35</f>
        <v>950000</v>
      </c>
      <c r="U35" s="24">
        <v>0</v>
      </c>
      <c r="V35" s="24">
        <v>0</v>
      </c>
      <c r="W35" s="24">
        <v>950000</v>
      </c>
      <c r="X35" s="24">
        <f>Y35+AA35</f>
        <v>0</v>
      </c>
      <c r="Y35" s="24">
        <v>0</v>
      </c>
      <c r="Z35" s="24">
        <v>0</v>
      </c>
      <c r="AA35" s="24">
        <v>0</v>
      </c>
      <c r="AB35" s="23" t="e">
        <f t="shared" si="3"/>
        <v>#DIV/0!</v>
      </c>
      <c r="AC35" s="23" t="e">
        <f t="shared" si="4"/>
        <v>#DIV/0!</v>
      </c>
      <c r="AD35" s="23" t="e">
        <f t="shared" si="5"/>
        <v>#DIV/0!</v>
      </c>
      <c r="AE35" s="23" t="e">
        <f t="shared" si="6"/>
        <v>#DIV/0!</v>
      </c>
      <c r="AF35" s="24">
        <f t="shared" si="26"/>
        <v>0</v>
      </c>
      <c r="AG35" s="24"/>
      <c r="AH35" s="28"/>
      <c r="AI35" s="24">
        <f t="shared" si="27"/>
        <v>0</v>
      </c>
      <c r="AJ35" s="47"/>
    </row>
    <row r="36" spans="1:36" s="1" customFormat="1" ht="32.25" hidden="1" customHeight="1" x14ac:dyDescent="0.3">
      <c r="A36" s="134"/>
      <c r="B36" s="133"/>
      <c r="C36" s="22" t="s">
        <v>6</v>
      </c>
      <c r="D36" s="24">
        <f t="shared" ref="D36:D39" si="43">SUM(E36:G36)</f>
        <v>795000</v>
      </c>
      <c r="E36" s="23">
        <f t="shared" ref="E36:E39" si="44">I36+M36+Q36+U36</f>
        <v>0</v>
      </c>
      <c r="F36" s="23">
        <f t="shared" ref="F36:F39" si="45">J36+N36+R36+V36</f>
        <v>0</v>
      </c>
      <c r="G36" s="23">
        <f t="shared" ref="G36:G38" si="46">K36+O36+S36+W36</f>
        <v>795000</v>
      </c>
      <c r="H36" s="24">
        <f t="shared" si="30"/>
        <v>250000</v>
      </c>
      <c r="I36" s="24">
        <v>0</v>
      </c>
      <c r="J36" s="24">
        <v>0</v>
      </c>
      <c r="K36" s="24">
        <v>250000</v>
      </c>
      <c r="L36" s="24">
        <f t="shared" si="40"/>
        <v>520000</v>
      </c>
      <c r="M36" s="24">
        <v>0</v>
      </c>
      <c r="N36" s="24">
        <v>0</v>
      </c>
      <c r="O36" s="24">
        <v>520000</v>
      </c>
      <c r="P36" s="24">
        <f t="shared" si="41"/>
        <v>0</v>
      </c>
      <c r="Q36" s="24">
        <v>0</v>
      </c>
      <c r="R36" s="24">
        <v>0</v>
      </c>
      <c r="S36" s="24">
        <v>0</v>
      </c>
      <c r="T36" s="24">
        <f t="shared" si="42"/>
        <v>25000</v>
      </c>
      <c r="U36" s="24">
        <v>0</v>
      </c>
      <c r="V36" s="24">
        <v>0</v>
      </c>
      <c r="W36" s="24">
        <v>25000</v>
      </c>
      <c r="X36" s="24">
        <f t="shared" ref="X36:X39" si="47">Y36+AA36</f>
        <v>250000</v>
      </c>
      <c r="Y36" s="24">
        <v>0</v>
      </c>
      <c r="Z36" s="24">
        <v>0</v>
      </c>
      <c r="AA36" s="24">
        <v>250000</v>
      </c>
      <c r="AB36" s="23">
        <f t="shared" si="3"/>
        <v>100</v>
      </c>
      <c r="AC36" s="23" t="e">
        <f t="shared" si="4"/>
        <v>#DIV/0!</v>
      </c>
      <c r="AD36" s="23" t="e">
        <f t="shared" si="5"/>
        <v>#DIV/0!</v>
      </c>
      <c r="AE36" s="23">
        <f t="shared" si="6"/>
        <v>100</v>
      </c>
      <c r="AF36" s="24">
        <f t="shared" si="26"/>
        <v>31.446540880503143</v>
      </c>
      <c r="AG36" s="24"/>
      <c r="AH36" s="28"/>
      <c r="AI36" s="24">
        <f t="shared" si="27"/>
        <v>31.446540880503143</v>
      </c>
      <c r="AJ36" s="47"/>
    </row>
    <row r="37" spans="1:36" s="1" customFormat="1" ht="30.75" hidden="1" customHeight="1" x14ac:dyDescent="0.3">
      <c r="A37" s="134"/>
      <c r="B37" s="133"/>
      <c r="C37" s="22" t="s">
        <v>26</v>
      </c>
      <c r="D37" s="24">
        <f t="shared" si="43"/>
        <v>200000</v>
      </c>
      <c r="E37" s="23">
        <f t="shared" si="44"/>
        <v>0</v>
      </c>
      <c r="F37" s="23">
        <f t="shared" si="45"/>
        <v>0</v>
      </c>
      <c r="G37" s="23">
        <f t="shared" si="46"/>
        <v>200000</v>
      </c>
      <c r="H37" s="24">
        <f t="shared" si="30"/>
        <v>0</v>
      </c>
      <c r="I37" s="24">
        <v>0</v>
      </c>
      <c r="J37" s="24">
        <v>0</v>
      </c>
      <c r="K37" s="24">
        <v>0</v>
      </c>
      <c r="L37" s="24">
        <f t="shared" si="40"/>
        <v>200000</v>
      </c>
      <c r="M37" s="24">
        <v>0</v>
      </c>
      <c r="N37" s="24">
        <v>0</v>
      </c>
      <c r="O37" s="24">
        <v>200000</v>
      </c>
      <c r="P37" s="24">
        <f t="shared" si="41"/>
        <v>0</v>
      </c>
      <c r="Q37" s="24">
        <v>0</v>
      </c>
      <c r="R37" s="24">
        <v>0</v>
      </c>
      <c r="S37" s="24">
        <v>0</v>
      </c>
      <c r="T37" s="24">
        <f t="shared" si="42"/>
        <v>0</v>
      </c>
      <c r="U37" s="24">
        <v>0</v>
      </c>
      <c r="V37" s="24">
        <v>0</v>
      </c>
      <c r="W37" s="24">
        <v>0</v>
      </c>
      <c r="X37" s="24">
        <f t="shared" si="47"/>
        <v>0</v>
      </c>
      <c r="Y37" s="24">
        <v>0</v>
      </c>
      <c r="Z37" s="24">
        <v>0</v>
      </c>
      <c r="AA37" s="24">
        <v>0</v>
      </c>
      <c r="AB37" s="23" t="e">
        <f t="shared" si="3"/>
        <v>#DIV/0!</v>
      </c>
      <c r="AC37" s="23" t="e">
        <f t="shared" si="4"/>
        <v>#DIV/0!</v>
      </c>
      <c r="AD37" s="23" t="e">
        <f t="shared" si="5"/>
        <v>#DIV/0!</v>
      </c>
      <c r="AE37" s="23" t="e">
        <f t="shared" si="6"/>
        <v>#DIV/0!</v>
      </c>
      <c r="AF37" s="24">
        <f t="shared" si="26"/>
        <v>0</v>
      </c>
      <c r="AG37" s="24"/>
      <c r="AH37" s="28"/>
      <c r="AI37" s="24">
        <f t="shared" si="27"/>
        <v>0</v>
      </c>
      <c r="AJ37" s="47"/>
    </row>
    <row r="38" spans="1:36" s="1" customFormat="1" ht="29.25" hidden="1" customHeight="1" x14ac:dyDescent="0.3">
      <c r="A38" s="134"/>
      <c r="B38" s="133"/>
      <c r="C38" s="22" t="s">
        <v>36</v>
      </c>
      <c r="D38" s="24">
        <f t="shared" si="43"/>
        <v>285000</v>
      </c>
      <c r="E38" s="23">
        <f t="shared" si="44"/>
        <v>0</v>
      </c>
      <c r="F38" s="23">
        <f t="shared" si="45"/>
        <v>0</v>
      </c>
      <c r="G38" s="23">
        <f t="shared" si="46"/>
        <v>285000</v>
      </c>
      <c r="H38" s="24">
        <f t="shared" si="30"/>
        <v>0</v>
      </c>
      <c r="I38" s="24">
        <v>0</v>
      </c>
      <c r="J38" s="24">
        <v>0</v>
      </c>
      <c r="K38" s="24">
        <v>0</v>
      </c>
      <c r="L38" s="24">
        <f t="shared" si="40"/>
        <v>0</v>
      </c>
      <c r="M38" s="24">
        <v>0</v>
      </c>
      <c r="N38" s="24">
        <v>0</v>
      </c>
      <c r="O38" s="24">
        <v>0</v>
      </c>
      <c r="P38" s="24">
        <f t="shared" si="41"/>
        <v>285000</v>
      </c>
      <c r="Q38" s="24">
        <v>0</v>
      </c>
      <c r="R38" s="24">
        <v>0</v>
      </c>
      <c r="S38" s="24">
        <v>285000</v>
      </c>
      <c r="T38" s="24">
        <f t="shared" si="42"/>
        <v>0</v>
      </c>
      <c r="U38" s="24">
        <v>0</v>
      </c>
      <c r="V38" s="24">
        <v>0</v>
      </c>
      <c r="W38" s="24">
        <v>0</v>
      </c>
      <c r="X38" s="24">
        <f t="shared" si="47"/>
        <v>0</v>
      </c>
      <c r="Y38" s="24">
        <v>0</v>
      </c>
      <c r="Z38" s="24">
        <v>0</v>
      </c>
      <c r="AA38" s="24">
        <v>0</v>
      </c>
      <c r="AB38" s="23" t="e">
        <f t="shared" si="3"/>
        <v>#DIV/0!</v>
      </c>
      <c r="AC38" s="23" t="e">
        <f t="shared" si="4"/>
        <v>#DIV/0!</v>
      </c>
      <c r="AD38" s="23" t="e">
        <f t="shared" si="5"/>
        <v>#DIV/0!</v>
      </c>
      <c r="AE38" s="23" t="e">
        <f t="shared" si="6"/>
        <v>#DIV/0!</v>
      </c>
      <c r="AF38" s="24">
        <f t="shared" si="26"/>
        <v>0</v>
      </c>
      <c r="AG38" s="24"/>
      <c r="AH38" s="28"/>
      <c r="AI38" s="24">
        <f t="shared" si="27"/>
        <v>0</v>
      </c>
      <c r="AJ38" s="47"/>
    </row>
    <row r="39" spans="1:36" s="1" customFormat="1" ht="24" hidden="1" customHeight="1" x14ac:dyDescent="0.3">
      <c r="A39" s="134"/>
      <c r="B39" s="133"/>
      <c r="C39" s="22" t="s">
        <v>5</v>
      </c>
      <c r="D39" s="24">
        <f t="shared" si="43"/>
        <v>5129066</v>
      </c>
      <c r="E39" s="23">
        <f t="shared" si="44"/>
        <v>0</v>
      </c>
      <c r="F39" s="23">
        <f t="shared" si="45"/>
        <v>0</v>
      </c>
      <c r="G39" s="23">
        <v>5129066</v>
      </c>
      <c r="H39" s="24">
        <f t="shared" si="30"/>
        <v>447120</v>
      </c>
      <c r="I39" s="24">
        <v>0</v>
      </c>
      <c r="J39" s="24">
        <v>0</v>
      </c>
      <c r="K39" s="24">
        <v>447120</v>
      </c>
      <c r="L39" s="24">
        <f t="shared" si="40"/>
        <v>2755000</v>
      </c>
      <c r="M39" s="24">
        <v>0</v>
      </c>
      <c r="N39" s="24">
        <v>0</v>
      </c>
      <c r="O39" s="24">
        <v>2755000</v>
      </c>
      <c r="P39" s="24">
        <f t="shared" si="41"/>
        <v>0</v>
      </c>
      <c r="Q39" s="24">
        <v>0</v>
      </c>
      <c r="R39" s="24">
        <v>0</v>
      </c>
      <c r="S39" s="24">
        <v>0</v>
      </c>
      <c r="T39" s="24">
        <f t="shared" si="42"/>
        <v>0</v>
      </c>
      <c r="U39" s="24">
        <v>0</v>
      </c>
      <c r="V39" s="24">
        <v>0</v>
      </c>
      <c r="W39" s="24">
        <v>0</v>
      </c>
      <c r="X39" s="24">
        <f t="shared" si="47"/>
        <v>447120</v>
      </c>
      <c r="Y39" s="24">
        <v>0</v>
      </c>
      <c r="Z39" s="24">
        <v>0</v>
      </c>
      <c r="AA39" s="24">
        <v>447120</v>
      </c>
      <c r="AB39" s="23">
        <f t="shared" si="3"/>
        <v>100</v>
      </c>
      <c r="AC39" s="23" t="e">
        <f t="shared" si="4"/>
        <v>#DIV/0!</v>
      </c>
      <c r="AD39" s="23" t="e">
        <f t="shared" si="5"/>
        <v>#DIV/0!</v>
      </c>
      <c r="AE39" s="23">
        <f t="shared" si="6"/>
        <v>100</v>
      </c>
      <c r="AF39" s="24">
        <f t="shared" si="26"/>
        <v>8.7173766139878097</v>
      </c>
      <c r="AG39" s="24"/>
      <c r="AH39" s="28"/>
      <c r="AI39" s="24">
        <f t="shared" si="27"/>
        <v>8.7173766139878097</v>
      </c>
      <c r="AJ39" s="47"/>
    </row>
    <row r="40" spans="1:36" s="1" customFormat="1" ht="48" hidden="1" customHeight="1" x14ac:dyDescent="0.3">
      <c r="A40" s="32" t="s">
        <v>16</v>
      </c>
      <c r="B40" s="81" t="s">
        <v>54</v>
      </c>
      <c r="C40" s="34"/>
      <c r="D40" s="33">
        <f t="shared" ref="D40:AA40" si="48">SUM(D41:D54)</f>
        <v>224879216</v>
      </c>
      <c r="E40" s="33">
        <f t="shared" si="48"/>
        <v>8682300</v>
      </c>
      <c r="F40" s="33">
        <f t="shared" si="48"/>
        <v>0</v>
      </c>
      <c r="G40" s="33">
        <f t="shared" si="48"/>
        <v>216196916</v>
      </c>
      <c r="H40" s="33">
        <f t="shared" si="48"/>
        <v>38289067</v>
      </c>
      <c r="I40" s="33">
        <f t="shared" si="48"/>
        <v>153000</v>
      </c>
      <c r="J40" s="33">
        <f t="shared" si="48"/>
        <v>0</v>
      </c>
      <c r="K40" s="33">
        <f t="shared" si="48"/>
        <v>38136067</v>
      </c>
      <c r="L40" s="33">
        <f t="shared" si="48"/>
        <v>41453986</v>
      </c>
      <c r="M40" s="33">
        <f t="shared" si="48"/>
        <v>2038432</v>
      </c>
      <c r="N40" s="33">
        <f t="shared" si="48"/>
        <v>0</v>
      </c>
      <c r="O40" s="33">
        <f t="shared" si="48"/>
        <v>39415554</v>
      </c>
      <c r="P40" s="33">
        <f t="shared" si="48"/>
        <v>41773666</v>
      </c>
      <c r="Q40" s="33">
        <f t="shared" si="48"/>
        <v>3675281</v>
      </c>
      <c r="R40" s="33">
        <f t="shared" si="48"/>
        <v>0</v>
      </c>
      <c r="S40" s="33">
        <f t="shared" si="48"/>
        <v>38098385</v>
      </c>
      <c r="T40" s="33">
        <f t="shared" si="48"/>
        <v>92261898</v>
      </c>
      <c r="U40" s="33">
        <f t="shared" si="48"/>
        <v>2815587</v>
      </c>
      <c r="V40" s="33">
        <f t="shared" si="48"/>
        <v>0</v>
      </c>
      <c r="W40" s="33">
        <f t="shared" si="48"/>
        <v>89446311</v>
      </c>
      <c r="X40" s="33">
        <f t="shared" si="48"/>
        <v>12971549.649999999</v>
      </c>
      <c r="Y40" s="33">
        <f t="shared" si="48"/>
        <v>0</v>
      </c>
      <c r="Z40" s="33">
        <f t="shared" si="48"/>
        <v>0</v>
      </c>
      <c r="AA40" s="33">
        <f t="shared" si="48"/>
        <v>12971549.649999999</v>
      </c>
      <c r="AB40" s="33">
        <f t="shared" si="3"/>
        <v>33.877946542808161</v>
      </c>
      <c r="AC40" s="33">
        <f t="shared" si="4"/>
        <v>0</v>
      </c>
      <c r="AD40" s="33" t="e">
        <f t="shared" si="5"/>
        <v>#DIV/0!</v>
      </c>
      <c r="AE40" s="33">
        <f t="shared" si="6"/>
        <v>34.013863175770062</v>
      </c>
      <c r="AF40" s="28">
        <f t="shared" si="26"/>
        <v>5.7682296660087955</v>
      </c>
      <c r="AG40" s="28">
        <f>Y40/E40*100</f>
        <v>0</v>
      </c>
      <c r="AH40" s="28"/>
      <c r="AI40" s="28">
        <f t="shared" si="27"/>
        <v>5.999877283170866</v>
      </c>
      <c r="AJ40" s="112"/>
    </row>
    <row r="41" spans="1:36" s="1" customFormat="1" ht="93.75" hidden="1" x14ac:dyDescent="0.3">
      <c r="A41" s="102" t="s">
        <v>57</v>
      </c>
      <c r="B41" s="101" t="s">
        <v>386</v>
      </c>
      <c r="C41" s="22" t="s">
        <v>3</v>
      </c>
      <c r="D41" s="24">
        <f t="shared" ref="D41:D46" si="49">SUM(E41:G41)</f>
        <v>4418000</v>
      </c>
      <c r="E41" s="23">
        <f t="shared" ref="E41" si="50">I41+M41+Q41+U41</f>
        <v>918000</v>
      </c>
      <c r="F41" s="23">
        <f t="shared" ref="F41" si="51">J41+N41+R41+V41</f>
        <v>0</v>
      </c>
      <c r="G41" s="23">
        <f t="shared" ref="G41" si="52">K41+O41+S41+W41</f>
        <v>3500000</v>
      </c>
      <c r="H41" s="24">
        <f t="shared" si="30"/>
        <v>803000</v>
      </c>
      <c r="I41" s="23">
        <v>153000</v>
      </c>
      <c r="J41" s="23">
        <v>0</v>
      </c>
      <c r="K41" s="23">
        <v>650000</v>
      </c>
      <c r="L41" s="24">
        <f t="shared" ref="L41:L52" si="53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54">Q41+R41+S41</f>
        <v>1130000</v>
      </c>
      <c r="Q41" s="24">
        <v>230000</v>
      </c>
      <c r="R41" s="24">
        <v>0</v>
      </c>
      <c r="S41" s="24">
        <v>900000</v>
      </c>
      <c r="T41" s="24">
        <f t="shared" ref="T41:T51" si="55">U41+V41+W41</f>
        <v>1355000</v>
      </c>
      <c r="U41" s="24">
        <v>305000</v>
      </c>
      <c r="V41" s="24">
        <v>0</v>
      </c>
      <c r="W41" s="24">
        <v>1050000</v>
      </c>
      <c r="X41" s="24">
        <f t="shared" ref="X41:X46" si="56">Y41+Z41+AA41</f>
        <v>559579.18000000005</v>
      </c>
      <c r="Y41" s="24">
        <v>0</v>
      </c>
      <c r="Z41" s="24">
        <v>0</v>
      </c>
      <c r="AA41" s="24">
        <v>559579.18000000005</v>
      </c>
      <c r="AB41" s="23">
        <f t="shared" si="3"/>
        <v>69.686074719800757</v>
      </c>
      <c r="AC41" s="23">
        <f t="shared" si="4"/>
        <v>0</v>
      </c>
      <c r="AD41" s="23" t="e">
        <f t="shared" si="5"/>
        <v>#DIV/0!</v>
      </c>
      <c r="AE41" s="23">
        <f t="shared" si="6"/>
        <v>86.089104615384628</v>
      </c>
      <c r="AF41" s="28"/>
      <c r="AG41" s="28"/>
      <c r="AH41" s="28"/>
      <c r="AI41" s="28"/>
      <c r="AJ41" s="112"/>
    </row>
    <row r="42" spans="1:36" s="1" customFormat="1" ht="48" hidden="1" customHeight="1" x14ac:dyDescent="0.3">
      <c r="A42" s="142" t="s">
        <v>58</v>
      </c>
      <c r="B42" s="140" t="s">
        <v>376</v>
      </c>
      <c r="C42" s="22" t="s">
        <v>3</v>
      </c>
      <c r="D42" s="24">
        <f t="shared" si="49"/>
        <v>6221174</v>
      </c>
      <c r="E42" s="23">
        <f t="shared" ref="E42:E45" si="57">I42+M42+Q42+U42</f>
        <v>6221174</v>
      </c>
      <c r="F42" s="23">
        <f t="shared" ref="F42:F45" si="58">J42+N42+R42+V42</f>
        <v>0</v>
      </c>
      <c r="G42" s="23">
        <f t="shared" ref="G42:G45" si="59">K42+O42+S42+W42</f>
        <v>0</v>
      </c>
      <c r="H42" s="24">
        <f t="shared" si="30"/>
        <v>0</v>
      </c>
      <c r="I42" s="24">
        <v>0</v>
      </c>
      <c r="J42" s="24">
        <v>0</v>
      </c>
      <c r="K42" s="24">
        <v>0</v>
      </c>
      <c r="L42" s="24">
        <f t="shared" si="53"/>
        <v>1200000</v>
      </c>
      <c r="M42" s="24">
        <v>1200000</v>
      </c>
      <c r="N42" s="24">
        <v>0</v>
      </c>
      <c r="O42" s="24">
        <v>0</v>
      </c>
      <c r="P42" s="24">
        <f t="shared" si="54"/>
        <v>2510587</v>
      </c>
      <c r="Q42" s="24">
        <v>2510587</v>
      </c>
      <c r="R42" s="24">
        <v>0</v>
      </c>
      <c r="S42" s="24">
        <v>0</v>
      </c>
      <c r="T42" s="24">
        <f t="shared" si="55"/>
        <v>2510587</v>
      </c>
      <c r="U42" s="24">
        <v>2510587</v>
      </c>
      <c r="V42" s="24">
        <v>0</v>
      </c>
      <c r="W42" s="24">
        <v>0</v>
      </c>
      <c r="X42" s="24">
        <f t="shared" si="56"/>
        <v>0</v>
      </c>
      <c r="Y42" s="24">
        <v>0</v>
      </c>
      <c r="Z42" s="24">
        <v>0</v>
      </c>
      <c r="AA42" s="24">
        <v>0</v>
      </c>
      <c r="AB42" s="23" t="e">
        <f t="shared" si="3"/>
        <v>#DIV/0!</v>
      </c>
      <c r="AC42" s="23" t="e">
        <f t="shared" si="4"/>
        <v>#DIV/0!</v>
      </c>
      <c r="AD42" s="23" t="e">
        <f t="shared" si="5"/>
        <v>#DIV/0!</v>
      </c>
      <c r="AE42" s="23" t="e">
        <f t="shared" si="6"/>
        <v>#DIV/0!</v>
      </c>
      <c r="AF42" s="28"/>
      <c r="AG42" s="28"/>
      <c r="AH42" s="28"/>
      <c r="AI42" s="28"/>
      <c r="AJ42" s="112"/>
    </row>
    <row r="43" spans="1:36" s="1" customFormat="1" ht="48" hidden="1" customHeight="1" x14ac:dyDescent="0.3">
      <c r="A43" s="170"/>
      <c r="B43" s="184"/>
      <c r="C43" s="22" t="s">
        <v>5</v>
      </c>
      <c r="D43" s="24">
        <f t="shared" si="49"/>
        <v>980331</v>
      </c>
      <c r="E43" s="23">
        <f t="shared" si="57"/>
        <v>980331</v>
      </c>
      <c r="F43" s="23">
        <f t="shared" si="58"/>
        <v>0</v>
      </c>
      <c r="G43" s="23">
        <f t="shared" si="59"/>
        <v>0</v>
      </c>
      <c r="H43" s="24">
        <f t="shared" si="30"/>
        <v>0</v>
      </c>
      <c r="I43" s="24">
        <v>0</v>
      </c>
      <c r="J43" s="24">
        <v>0</v>
      </c>
      <c r="K43" s="24">
        <v>0</v>
      </c>
      <c r="L43" s="24">
        <f t="shared" si="53"/>
        <v>408797</v>
      </c>
      <c r="M43" s="24">
        <v>408797</v>
      </c>
      <c r="N43" s="24">
        <v>0</v>
      </c>
      <c r="O43" s="24">
        <v>0</v>
      </c>
      <c r="P43" s="24">
        <f t="shared" si="54"/>
        <v>571534</v>
      </c>
      <c r="Q43" s="24">
        <v>571534</v>
      </c>
      <c r="R43" s="24">
        <v>0</v>
      </c>
      <c r="S43" s="24">
        <v>0</v>
      </c>
      <c r="T43" s="24">
        <f t="shared" si="55"/>
        <v>0</v>
      </c>
      <c r="U43" s="24">
        <v>0</v>
      </c>
      <c r="V43" s="24">
        <v>0</v>
      </c>
      <c r="W43" s="24">
        <v>0</v>
      </c>
      <c r="X43" s="24">
        <f t="shared" si="56"/>
        <v>0</v>
      </c>
      <c r="Y43" s="24">
        <v>0</v>
      </c>
      <c r="Z43" s="24">
        <v>0</v>
      </c>
      <c r="AA43" s="24">
        <v>0</v>
      </c>
      <c r="AB43" s="23" t="e">
        <f t="shared" si="3"/>
        <v>#DIV/0!</v>
      </c>
      <c r="AC43" s="23" t="e">
        <f t="shared" si="4"/>
        <v>#DIV/0!</v>
      </c>
      <c r="AD43" s="23" t="e">
        <f t="shared" si="5"/>
        <v>#DIV/0!</v>
      </c>
      <c r="AE43" s="23" t="e">
        <f t="shared" si="6"/>
        <v>#DIV/0!</v>
      </c>
      <c r="AF43" s="28"/>
      <c r="AG43" s="28"/>
      <c r="AH43" s="28"/>
      <c r="AI43" s="28"/>
      <c r="AJ43" s="112"/>
    </row>
    <row r="44" spans="1:36" s="1" customFormat="1" ht="48" hidden="1" customHeight="1" x14ac:dyDescent="0.3">
      <c r="A44" s="170"/>
      <c r="B44" s="184"/>
      <c r="C44" s="22" t="s">
        <v>310</v>
      </c>
      <c r="D44" s="24">
        <f t="shared" si="49"/>
        <v>113995</v>
      </c>
      <c r="E44" s="23">
        <f t="shared" si="57"/>
        <v>113995</v>
      </c>
      <c r="F44" s="23">
        <f t="shared" si="58"/>
        <v>0</v>
      </c>
      <c r="G44" s="23">
        <f t="shared" si="59"/>
        <v>0</v>
      </c>
      <c r="H44" s="24">
        <f t="shared" si="30"/>
        <v>0</v>
      </c>
      <c r="I44" s="24">
        <v>0</v>
      </c>
      <c r="J44" s="24">
        <v>0</v>
      </c>
      <c r="K44" s="24">
        <v>0</v>
      </c>
      <c r="L44" s="24">
        <f t="shared" si="53"/>
        <v>37997</v>
      </c>
      <c r="M44" s="24">
        <v>37997</v>
      </c>
      <c r="N44" s="24">
        <v>0</v>
      </c>
      <c r="O44" s="24">
        <v>0</v>
      </c>
      <c r="P44" s="24">
        <f t="shared" si="54"/>
        <v>75998</v>
      </c>
      <c r="Q44" s="24">
        <v>75998</v>
      </c>
      <c r="R44" s="24">
        <v>0</v>
      </c>
      <c r="S44" s="24">
        <v>0</v>
      </c>
      <c r="T44" s="24">
        <f t="shared" si="55"/>
        <v>0</v>
      </c>
      <c r="U44" s="24">
        <v>0</v>
      </c>
      <c r="V44" s="24">
        <v>0</v>
      </c>
      <c r="W44" s="24">
        <v>0</v>
      </c>
      <c r="X44" s="24">
        <f t="shared" si="56"/>
        <v>0</v>
      </c>
      <c r="Y44" s="24">
        <v>0</v>
      </c>
      <c r="Z44" s="24">
        <v>0</v>
      </c>
      <c r="AA44" s="24">
        <v>0</v>
      </c>
      <c r="AB44" s="23" t="e">
        <f t="shared" si="3"/>
        <v>#DIV/0!</v>
      </c>
      <c r="AC44" s="23" t="e">
        <f t="shared" si="4"/>
        <v>#DIV/0!</v>
      </c>
      <c r="AD44" s="23" t="e">
        <f t="shared" si="5"/>
        <v>#DIV/0!</v>
      </c>
      <c r="AE44" s="23" t="e">
        <f t="shared" si="6"/>
        <v>#DIV/0!</v>
      </c>
      <c r="AF44" s="28"/>
      <c r="AG44" s="28"/>
      <c r="AH44" s="28"/>
      <c r="AI44" s="28"/>
      <c r="AJ44" s="112"/>
    </row>
    <row r="45" spans="1:36" s="1" customFormat="1" ht="48" hidden="1" customHeight="1" x14ac:dyDescent="0.3">
      <c r="A45" s="162"/>
      <c r="B45" s="185"/>
      <c r="C45" s="22" t="s">
        <v>6</v>
      </c>
      <c r="D45" s="24">
        <f t="shared" si="49"/>
        <v>251300</v>
      </c>
      <c r="E45" s="23">
        <f t="shared" si="57"/>
        <v>251300</v>
      </c>
      <c r="F45" s="23">
        <f t="shared" si="58"/>
        <v>0</v>
      </c>
      <c r="G45" s="23">
        <f t="shared" si="59"/>
        <v>0</v>
      </c>
      <c r="H45" s="24">
        <f t="shared" si="30"/>
        <v>0</v>
      </c>
      <c r="I45" s="24">
        <v>0</v>
      </c>
      <c r="J45" s="24">
        <v>0</v>
      </c>
      <c r="K45" s="24">
        <v>0</v>
      </c>
      <c r="L45" s="24">
        <f t="shared" si="53"/>
        <v>161638</v>
      </c>
      <c r="M45" s="24">
        <v>161638</v>
      </c>
      <c r="N45" s="24">
        <v>0</v>
      </c>
      <c r="O45" s="24">
        <v>0</v>
      </c>
      <c r="P45" s="24">
        <f t="shared" si="54"/>
        <v>89662</v>
      </c>
      <c r="Q45" s="24">
        <v>89662</v>
      </c>
      <c r="R45" s="24">
        <v>0</v>
      </c>
      <c r="S45" s="24">
        <v>0</v>
      </c>
      <c r="T45" s="24">
        <f t="shared" si="55"/>
        <v>0</v>
      </c>
      <c r="U45" s="24">
        <v>0</v>
      </c>
      <c r="V45" s="24">
        <v>0</v>
      </c>
      <c r="W45" s="24">
        <v>0</v>
      </c>
      <c r="X45" s="24">
        <f t="shared" si="56"/>
        <v>0</v>
      </c>
      <c r="Y45" s="24">
        <v>0</v>
      </c>
      <c r="Z45" s="24">
        <v>0</v>
      </c>
      <c r="AA45" s="24">
        <v>0</v>
      </c>
      <c r="AB45" s="23" t="e">
        <f t="shared" si="3"/>
        <v>#DIV/0!</v>
      </c>
      <c r="AC45" s="23" t="e">
        <f t="shared" si="4"/>
        <v>#DIV/0!</v>
      </c>
      <c r="AD45" s="23" t="e">
        <f t="shared" si="5"/>
        <v>#DIV/0!</v>
      </c>
      <c r="AE45" s="23" t="e">
        <f t="shared" si="6"/>
        <v>#DIV/0!</v>
      </c>
      <c r="AF45" s="28"/>
      <c r="AG45" s="28"/>
      <c r="AH45" s="28"/>
      <c r="AI45" s="28"/>
      <c r="AJ45" s="112"/>
    </row>
    <row r="46" spans="1:36" s="1" customFormat="1" ht="61.5" hidden="1" customHeight="1" x14ac:dyDescent="0.3">
      <c r="A46" s="102" t="s">
        <v>335</v>
      </c>
      <c r="B46" s="101" t="s">
        <v>436</v>
      </c>
      <c r="C46" s="22" t="s">
        <v>3</v>
      </c>
      <c r="D46" s="24">
        <f t="shared" si="49"/>
        <v>197500</v>
      </c>
      <c r="E46" s="23">
        <f t="shared" ref="E46" si="60">I46+M46+Q46+U46</f>
        <v>197500</v>
      </c>
      <c r="F46" s="23">
        <f t="shared" ref="F46" si="61">J46+N46+R46+V46</f>
        <v>0</v>
      </c>
      <c r="G46" s="23">
        <f t="shared" ref="G46" si="62">K46+O46+S46+W46</f>
        <v>0</v>
      </c>
      <c r="H46" s="24">
        <f t="shared" si="30"/>
        <v>0</v>
      </c>
      <c r="I46" s="24">
        <v>0</v>
      </c>
      <c r="J46" s="24">
        <v>0</v>
      </c>
      <c r="K46" s="24">
        <v>0</v>
      </c>
      <c r="L46" s="24">
        <f t="shared" si="53"/>
        <v>0</v>
      </c>
      <c r="M46" s="24">
        <v>0</v>
      </c>
      <c r="N46" s="24">
        <v>0</v>
      </c>
      <c r="O46" s="24">
        <v>0</v>
      </c>
      <c r="P46" s="24">
        <f t="shared" si="54"/>
        <v>197500</v>
      </c>
      <c r="Q46" s="24">
        <v>197500</v>
      </c>
      <c r="R46" s="24">
        <v>0</v>
      </c>
      <c r="S46" s="24">
        <v>0</v>
      </c>
      <c r="T46" s="24">
        <f t="shared" si="55"/>
        <v>0</v>
      </c>
      <c r="U46" s="24">
        <v>0</v>
      </c>
      <c r="V46" s="24">
        <v>0</v>
      </c>
      <c r="W46" s="24">
        <v>0</v>
      </c>
      <c r="X46" s="24">
        <f t="shared" si="56"/>
        <v>0</v>
      </c>
      <c r="Y46" s="24">
        <v>0</v>
      </c>
      <c r="Z46" s="24">
        <v>0</v>
      </c>
      <c r="AA46" s="24">
        <v>0</v>
      </c>
      <c r="AB46" s="23" t="e">
        <f t="shared" si="3"/>
        <v>#DIV/0!</v>
      </c>
      <c r="AC46" s="23" t="e">
        <f t="shared" si="4"/>
        <v>#DIV/0!</v>
      </c>
      <c r="AD46" s="23" t="e">
        <f t="shared" si="5"/>
        <v>#DIV/0!</v>
      </c>
      <c r="AE46" s="23" t="e">
        <f t="shared" si="6"/>
        <v>#DIV/0!</v>
      </c>
      <c r="AF46" s="28"/>
      <c r="AG46" s="28"/>
      <c r="AH46" s="28"/>
      <c r="AI46" s="28"/>
      <c r="AJ46" s="112"/>
    </row>
    <row r="47" spans="1:36" s="1" customFormat="1" ht="48.75" hidden="1" customHeight="1" x14ac:dyDescent="0.3">
      <c r="A47" s="102" t="s">
        <v>381</v>
      </c>
      <c r="B47" s="101" t="s">
        <v>377</v>
      </c>
      <c r="C47" s="22" t="s">
        <v>3</v>
      </c>
      <c r="D47" s="24">
        <f t="shared" ref="D47:D51" si="63">SUM(E47:G47)</f>
        <v>2398300</v>
      </c>
      <c r="E47" s="23">
        <f t="shared" ref="E47:E51" si="64">I47+M47+Q47+U47</f>
        <v>0</v>
      </c>
      <c r="F47" s="23">
        <f t="shared" ref="F47:F51" si="65">J47+N47+R47+V47</f>
        <v>0</v>
      </c>
      <c r="G47" s="23">
        <f t="shared" ref="G47:G51" si="66">K47+O47+S47+W47</f>
        <v>2398300</v>
      </c>
      <c r="H47" s="24">
        <f t="shared" si="30"/>
        <v>453348</v>
      </c>
      <c r="I47" s="24">
        <v>0</v>
      </c>
      <c r="J47" s="24">
        <v>0</v>
      </c>
      <c r="K47" s="24">
        <v>453348</v>
      </c>
      <c r="L47" s="24">
        <f t="shared" si="53"/>
        <v>899750</v>
      </c>
      <c r="M47" s="24">
        <v>0</v>
      </c>
      <c r="N47" s="24">
        <v>0</v>
      </c>
      <c r="O47" s="24">
        <v>899750</v>
      </c>
      <c r="P47" s="24">
        <f t="shared" si="54"/>
        <v>899750</v>
      </c>
      <c r="Q47" s="24">
        <v>0</v>
      </c>
      <c r="R47" s="24">
        <v>0</v>
      </c>
      <c r="S47" s="24">
        <v>899750</v>
      </c>
      <c r="T47" s="24">
        <f t="shared" si="55"/>
        <v>145452</v>
      </c>
      <c r="U47" s="24">
        <v>0</v>
      </c>
      <c r="V47" s="24">
        <v>0</v>
      </c>
      <c r="W47" s="24">
        <v>145452</v>
      </c>
      <c r="X47" s="24">
        <f t="shared" ref="X47:X51" si="67">Y47+Z47+AA47</f>
        <v>324364.76</v>
      </c>
      <c r="Y47" s="24">
        <v>0</v>
      </c>
      <c r="Z47" s="24">
        <v>0</v>
      </c>
      <c r="AA47" s="24">
        <v>324364.76</v>
      </c>
      <c r="AB47" s="23">
        <f t="shared" si="3"/>
        <v>71.548735187979219</v>
      </c>
      <c r="AC47" s="23" t="e">
        <f t="shared" si="4"/>
        <v>#DIV/0!</v>
      </c>
      <c r="AD47" s="23" t="e">
        <f t="shared" si="5"/>
        <v>#DIV/0!</v>
      </c>
      <c r="AE47" s="23">
        <f t="shared" si="6"/>
        <v>71.548735187979219</v>
      </c>
      <c r="AF47" s="28"/>
      <c r="AG47" s="28"/>
      <c r="AH47" s="28"/>
      <c r="AI47" s="28"/>
      <c r="AJ47" s="112"/>
    </row>
    <row r="48" spans="1:36" s="1" customFormat="1" ht="29.25" hidden="1" customHeight="1" x14ac:dyDescent="0.3">
      <c r="A48" s="102" t="s">
        <v>382</v>
      </c>
      <c r="B48" s="101" t="s">
        <v>378</v>
      </c>
      <c r="C48" s="22" t="s">
        <v>3</v>
      </c>
      <c r="D48" s="24">
        <f t="shared" si="63"/>
        <v>61616100</v>
      </c>
      <c r="E48" s="23">
        <f t="shared" si="64"/>
        <v>0</v>
      </c>
      <c r="F48" s="23">
        <f t="shared" si="65"/>
        <v>0</v>
      </c>
      <c r="G48" s="23">
        <f t="shared" si="66"/>
        <v>61616100</v>
      </c>
      <c r="H48" s="24">
        <f t="shared" si="30"/>
        <v>3400500</v>
      </c>
      <c r="I48" s="24">
        <v>0</v>
      </c>
      <c r="J48" s="24">
        <v>0</v>
      </c>
      <c r="K48" s="24">
        <v>3400500</v>
      </c>
      <c r="L48" s="24">
        <f t="shared" si="53"/>
        <v>17000000</v>
      </c>
      <c r="M48" s="24">
        <v>0</v>
      </c>
      <c r="N48" s="24">
        <v>0</v>
      </c>
      <c r="O48" s="24">
        <v>17000000</v>
      </c>
      <c r="P48" s="24">
        <f t="shared" si="54"/>
        <v>22267125</v>
      </c>
      <c r="Q48" s="24">
        <v>0</v>
      </c>
      <c r="R48" s="24">
        <v>0</v>
      </c>
      <c r="S48" s="24">
        <v>22267125</v>
      </c>
      <c r="T48" s="24">
        <f t="shared" si="55"/>
        <v>18948475</v>
      </c>
      <c r="U48" s="24">
        <v>0</v>
      </c>
      <c r="V48" s="24">
        <v>0</v>
      </c>
      <c r="W48" s="24">
        <v>18948475</v>
      </c>
      <c r="X48" s="24">
        <f t="shared" si="67"/>
        <v>0</v>
      </c>
      <c r="Y48" s="24">
        <v>0</v>
      </c>
      <c r="Z48" s="24">
        <v>0</v>
      </c>
      <c r="AA48" s="24">
        <v>0</v>
      </c>
      <c r="AB48" s="23">
        <f t="shared" si="3"/>
        <v>0</v>
      </c>
      <c r="AC48" s="23" t="e">
        <f t="shared" si="4"/>
        <v>#DIV/0!</v>
      </c>
      <c r="AD48" s="23" t="e">
        <f t="shared" si="5"/>
        <v>#DIV/0!</v>
      </c>
      <c r="AE48" s="23">
        <f t="shared" si="6"/>
        <v>0</v>
      </c>
      <c r="AF48" s="28"/>
      <c r="AG48" s="28"/>
      <c r="AH48" s="28"/>
      <c r="AI48" s="28"/>
      <c r="AJ48" s="112"/>
    </row>
    <row r="49" spans="1:36" s="1" customFormat="1" ht="27" hidden="1" customHeight="1" x14ac:dyDescent="0.3">
      <c r="A49" s="102" t="s">
        <v>383</v>
      </c>
      <c r="B49" s="101" t="s">
        <v>379</v>
      </c>
      <c r="C49" s="22" t="s">
        <v>3</v>
      </c>
      <c r="D49" s="24">
        <f t="shared" si="63"/>
        <v>57442800</v>
      </c>
      <c r="E49" s="23">
        <f t="shared" si="64"/>
        <v>0</v>
      </c>
      <c r="F49" s="23">
        <f t="shared" si="65"/>
        <v>0</v>
      </c>
      <c r="G49" s="23">
        <f t="shared" si="66"/>
        <v>57442800</v>
      </c>
      <c r="H49" s="24">
        <f t="shared" si="30"/>
        <v>24302427</v>
      </c>
      <c r="I49" s="24">
        <v>0</v>
      </c>
      <c r="J49" s="24">
        <v>0</v>
      </c>
      <c r="K49" s="24">
        <v>24302427</v>
      </c>
      <c r="L49" s="24">
        <f t="shared" si="53"/>
        <v>14464094</v>
      </c>
      <c r="M49" s="24">
        <v>0</v>
      </c>
      <c r="N49" s="24">
        <v>0</v>
      </c>
      <c r="O49" s="24">
        <v>14464094</v>
      </c>
      <c r="P49" s="24">
        <f t="shared" si="54"/>
        <v>0</v>
      </c>
      <c r="Q49" s="24">
        <v>0</v>
      </c>
      <c r="R49" s="24">
        <v>0</v>
      </c>
      <c r="S49" s="24">
        <v>0</v>
      </c>
      <c r="T49" s="24">
        <f t="shared" si="55"/>
        <v>18676279</v>
      </c>
      <c r="U49" s="24">
        <v>0</v>
      </c>
      <c r="V49" s="24">
        <v>0</v>
      </c>
      <c r="W49" s="24">
        <v>18676279</v>
      </c>
      <c r="X49" s="24">
        <f t="shared" si="67"/>
        <v>11442424.99</v>
      </c>
      <c r="Y49" s="24">
        <v>0</v>
      </c>
      <c r="Z49" s="24">
        <v>0</v>
      </c>
      <c r="AA49" s="24">
        <v>11442424.99</v>
      </c>
      <c r="AB49" s="23">
        <f t="shared" si="3"/>
        <v>47.083466149286238</v>
      </c>
      <c r="AC49" s="23" t="e">
        <f t="shared" si="4"/>
        <v>#DIV/0!</v>
      </c>
      <c r="AD49" s="23" t="e">
        <f t="shared" si="5"/>
        <v>#DIV/0!</v>
      </c>
      <c r="AE49" s="23">
        <f t="shared" si="6"/>
        <v>47.083466149286238</v>
      </c>
      <c r="AF49" s="28"/>
      <c r="AG49" s="28"/>
      <c r="AH49" s="28"/>
      <c r="AI49" s="28"/>
      <c r="AJ49" s="112"/>
    </row>
    <row r="50" spans="1:36" s="1" customFormat="1" ht="28.5" hidden="1" customHeight="1" x14ac:dyDescent="0.3">
      <c r="A50" s="102" t="s">
        <v>384</v>
      </c>
      <c r="B50" s="101" t="s">
        <v>435</v>
      </c>
      <c r="C50" s="22" t="s">
        <v>3</v>
      </c>
      <c r="D50" s="24">
        <f t="shared" si="63"/>
        <v>200000</v>
      </c>
      <c r="E50" s="23">
        <f t="shared" si="64"/>
        <v>0</v>
      </c>
      <c r="F50" s="23">
        <f t="shared" si="65"/>
        <v>0</v>
      </c>
      <c r="G50" s="23">
        <v>200000</v>
      </c>
      <c r="H50" s="24">
        <f t="shared" si="30"/>
        <v>29832</v>
      </c>
      <c r="I50" s="24">
        <v>0</v>
      </c>
      <c r="J50" s="24">
        <v>0</v>
      </c>
      <c r="K50" s="24">
        <v>29832</v>
      </c>
      <c r="L50" s="24">
        <f t="shared" si="53"/>
        <v>200000</v>
      </c>
      <c r="M50" s="24">
        <v>0</v>
      </c>
      <c r="N50" s="24">
        <v>0</v>
      </c>
      <c r="O50" s="24">
        <v>200000</v>
      </c>
      <c r="P50" s="24">
        <f t="shared" si="54"/>
        <v>0</v>
      </c>
      <c r="Q50" s="24">
        <v>0</v>
      </c>
      <c r="R50" s="24">
        <v>0</v>
      </c>
      <c r="S50" s="24">
        <v>0</v>
      </c>
      <c r="T50" s="24">
        <f t="shared" si="55"/>
        <v>0</v>
      </c>
      <c r="U50" s="24">
        <v>0</v>
      </c>
      <c r="V50" s="24">
        <v>0</v>
      </c>
      <c r="W50" s="24">
        <v>0</v>
      </c>
      <c r="X50" s="24">
        <f t="shared" si="67"/>
        <v>29831.37</v>
      </c>
      <c r="Y50" s="24">
        <v>0</v>
      </c>
      <c r="Z50" s="24">
        <v>0</v>
      </c>
      <c r="AA50" s="24">
        <v>29831.37</v>
      </c>
      <c r="AB50" s="23">
        <f t="shared" si="3"/>
        <v>99.997888173773134</v>
      </c>
      <c r="AC50" s="23" t="e">
        <f t="shared" si="4"/>
        <v>#DIV/0!</v>
      </c>
      <c r="AD50" s="23" t="e">
        <f t="shared" si="5"/>
        <v>#DIV/0!</v>
      </c>
      <c r="AE50" s="23">
        <f t="shared" si="6"/>
        <v>99.997888173773134</v>
      </c>
      <c r="AF50" s="28"/>
      <c r="AG50" s="28"/>
      <c r="AH50" s="28"/>
      <c r="AI50" s="28"/>
      <c r="AJ50" s="112"/>
    </row>
    <row r="51" spans="1:36" s="1" customFormat="1" ht="42.75" hidden="1" customHeight="1" x14ac:dyDescent="0.3">
      <c r="A51" s="102" t="s">
        <v>385</v>
      </c>
      <c r="B51" s="101" t="s">
        <v>380</v>
      </c>
      <c r="C51" s="22" t="s">
        <v>3</v>
      </c>
      <c r="D51" s="24">
        <f t="shared" si="63"/>
        <v>11357900</v>
      </c>
      <c r="E51" s="23">
        <f t="shared" si="64"/>
        <v>0</v>
      </c>
      <c r="F51" s="23">
        <f t="shared" si="65"/>
        <v>0</v>
      </c>
      <c r="G51" s="23">
        <f t="shared" si="66"/>
        <v>11357900</v>
      </c>
      <c r="H51" s="24">
        <f t="shared" si="30"/>
        <v>6443385</v>
      </c>
      <c r="I51" s="24">
        <v>0</v>
      </c>
      <c r="J51" s="24">
        <v>0</v>
      </c>
      <c r="K51" s="24">
        <v>6443385</v>
      </c>
      <c r="L51" s="24">
        <f t="shared" si="53"/>
        <v>2762800</v>
      </c>
      <c r="M51" s="24">
        <v>0</v>
      </c>
      <c r="N51" s="24">
        <v>0</v>
      </c>
      <c r="O51" s="24">
        <v>2762800</v>
      </c>
      <c r="P51" s="24">
        <f t="shared" si="54"/>
        <v>185000</v>
      </c>
      <c r="Q51" s="24">
        <v>0</v>
      </c>
      <c r="R51" s="24">
        <v>0</v>
      </c>
      <c r="S51" s="24">
        <v>185000</v>
      </c>
      <c r="T51" s="24">
        <f t="shared" si="55"/>
        <v>1966715</v>
      </c>
      <c r="U51" s="24">
        <v>0</v>
      </c>
      <c r="V51" s="24">
        <v>0</v>
      </c>
      <c r="W51" s="24">
        <v>1966715</v>
      </c>
      <c r="X51" s="24">
        <f t="shared" si="67"/>
        <v>0</v>
      </c>
      <c r="Y51" s="24">
        <v>0</v>
      </c>
      <c r="Z51" s="24">
        <v>0</v>
      </c>
      <c r="AA51" s="24">
        <v>0</v>
      </c>
      <c r="AB51" s="23">
        <f t="shared" si="3"/>
        <v>0</v>
      </c>
      <c r="AC51" s="23" t="e">
        <f t="shared" si="4"/>
        <v>#DIV/0!</v>
      </c>
      <c r="AD51" s="23" t="e">
        <f t="shared" si="5"/>
        <v>#DIV/0!</v>
      </c>
      <c r="AE51" s="23">
        <f t="shared" si="6"/>
        <v>0</v>
      </c>
      <c r="AF51" s="28"/>
      <c r="AG51" s="28"/>
      <c r="AH51" s="28"/>
      <c r="AI51" s="28"/>
      <c r="AJ51" s="112"/>
    </row>
    <row r="52" spans="1:36" s="1" customFormat="1" ht="28.5" hidden="1" customHeight="1" x14ac:dyDescent="0.3">
      <c r="A52" s="102" t="s">
        <v>387</v>
      </c>
      <c r="B52" s="99" t="s">
        <v>253</v>
      </c>
      <c r="C52" s="22" t="s">
        <v>3</v>
      </c>
      <c r="D52" s="24">
        <f t="shared" ref="D52:D53" si="68">SUM(E52:G52)</f>
        <v>69728283</v>
      </c>
      <c r="E52" s="23">
        <f t="shared" ref="E52" si="69">I52+M52+Q52+U52</f>
        <v>0</v>
      </c>
      <c r="F52" s="23">
        <f t="shared" ref="F52" si="70">J52+N52+R52+V52</f>
        <v>0</v>
      </c>
      <c r="G52" s="23">
        <v>69728283</v>
      </c>
      <c r="H52" s="24">
        <f t="shared" si="30"/>
        <v>1056575</v>
      </c>
      <c r="I52" s="24">
        <v>0</v>
      </c>
      <c r="J52" s="24">
        <v>0</v>
      </c>
      <c r="K52" s="24">
        <v>1056575</v>
      </c>
      <c r="L52" s="24">
        <f t="shared" si="53"/>
        <v>3188910</v>
      </c>
      <c r="M52" s="24">
        <v>0</v>
      </c>
      <c r="N52" s="24">
        <v>0</v>
      </c>
      <c r="O52" s="24">
        <v>3188910</v>
      </c>
      <c r="P52" s="24">
        <f t="shared" si="54"/>
        <v>13846510</v>
      </c>
      <c r="Q52" s="24">
        <v>0</v>
      </c>
      <c r="R52" s="24">
        <v>0</v>
      </c>
      <c r="S52" s="24">
        <v>13846510</v>
      </c>
      <c r="T52" s="24">
        <f t="shared" ref="T52:T58" si="71">U52+V52+W52</f>
        <v>48659390</v>
      </c>
      <c r="U52" s="24">
        <v>0</v>
      </c>
      <c r="V52" s="24">
        <v>0</v>
      </c>
      <c r="W52" s="24">
        <v>48659390</v>
      </c>
      <c r="X52" s="24">
        <f>SUM(Y52:AA52)</f>
        <v>615349.35</v>
      </c>
      <c r="Y52" s="24">
        <v>0</v>
      </c>
      <c r="Z52" s="24">
        <v>0</v>
      </c>
      <c r="AA52" s="24">
        <v>615349.35</v>
      </c>
      <c r="AB52" s="23">
        <f t="shared" si="3"/>
        <v>58.24000662518042</v>
      </c>
      <c r="AC52" s="23" t="e">
        <f t="shared" si="4"/>
        <v>#DIV/0!</v>
      </c>
      <c r="AD52" s="23" t="e">
        <f t="shared" si="5"/>
        <v>#DIV/0!</v>
      </c>
      <c r="AE52" s="23">
        <f t="shared" si="6"/>
        <v>58.24000662518042</v>
      </c>
      <c r="AF52" s="24">
        <f>X52/D52*100</f>
        <v>0.88249605974092316</v>
      </c>
      <c r="AG52" s="24"/>
      <c r="AH52" s="24"/>
      <c r="AI52" s="24">
        <f>AA52/G52*100</f>
        <v>0.88249605974092316</v>
      </c>
      <c r="AJ52" s="88"/>
    </row>
    <row r="53" spans="1:36" s="1" customFormat="1" ht="46.5" hidden="1" customHeight="1" x14ac:dyDescent="0.3">
      <c r="A53" s="102" t="s">
        <v>388</v>
      </c>
      <c r="B53" s="99" t="s">
        <v>438</v>
      </c>
      <c r="C53" s="22" t="s">
        <v>284</v>
      </c>
      <c r="D53" s="24">
        <f t="shared" si="68"/>
        <v>1800000</v>
      </c>
      <c r="E53" s="23">
        <v>0</v>
      </c>
      <c r="F53" s="23">
        <v>0</v>
      </c>
      <c r="G53" s="23">
        <v>1800000</v>
      </c>
      <c r="H53" s="24">
        <f t="shared" si="30"/>
        <v>1800000</v>
      </c>
      <c r="I53" s="24">
        <v>0</v>
      </c>
      <c r="J53" s="24">
        <v>0</v>
      </c>
      <c r="K53" s="24">
        <v>1800000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>
        <f>SUM(Y53:AA53)</f>
        <v>0</v>
      </c>
      <c r="Y53" s="24">
        <v>0</v>
      </c>
      <c r="Z53" s="24">
        <v>0</v>
      </c>
      <c r="AA53" s="24">
        <v>0</v>
      </c>
      <c r="AB53" s="23">
        <f t="shared" si="3"/>
        <v>0</v>
      </c>
      <c r="AC53" s="23" t="e">
        <f t="shared" si="4"/>
        <v>#DIV/0!</v>
      </c>
      <c r="AD53" s="23" t="e">
        <f t="shared" si="5"/>
        <v>#DIV/0!</v>
      </c>
      <c r="AE53" s="23">
        <f t="shared" si="6"/>
        <v>0</v>
      </c>
      <c r="AF53" s="24"/>
      <c r="AG53" s="24"/>
      <c r="AH53" s="24"/>
      <c r="AI53" s="24"/>
      <c r="AJ53" s="88"/>
    </row>
    <row r="54" spans="1:36" s="1" customFormat="1" ht="58.5" hidden="1" customHeight="1" x14ac:dyDescent="0.3">
      <c r="A54" s="102" t="s">
        <v>389</v>
      </c>
      <c r="B54" s="99" t="s">
        <v>437</v>
      </c>
      <c r="C54" s="22" t="s">
        <v>3</v>
      </c>
      <c r="D54" s="24">
        <f t="shared" ref="D54" si="72">SUM(E54:G54)</f>
        <v>8153533</v>
      </c>
      <c r="E54" s="23">
        <v>0</v>
      </c>
      <c r="F54" s="23">
        <v>0</v>
      </c>
      <c r="G54" s="23">
        <v>8153533</v>
      </c>
      <c r="H54" s="24">
        <f t="shared" si="30"/>
        <v>0</v>
      </c>
      <c r="I54" s="24">
        <v>0</v>
      </c>
      <c r="J54" s="24">
        <v>0</v>
      </c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>
        <f>SUM(Y54:AA54)</f>
        <v>0</v>
      </c>
      <c r="Y54" s="24">
        <v>0</v>
      </c>
      <c r="Z54" s="24">
        <v>0</v>
      </c>
      <c r="AA54" s="24">
        <v>0</v>
      </c>
      <c r="AB54" s="23"/>
      <c r="AC54" s="23" t="e">
        <f t="shared" si="4"/>
        <v>#DIV/0!</v>
      </c>
      <c r="AD54" s="23" t="e">
        <f t="shared" si="5"/>
        <v>#DIV/0!</v>
      </c>
      <c r="AE54" s="23" t="e">
        <f t="shared" si="6"/>
        <v>#DIV/0!</v>
      </c>
      <c r="AF54" s="24"/>
      <c r="AG54" s="24"/>
      <c r="AH54" s="24"/>
      <c r="AI54" s="24"/>
      <c r="AJ54" s="85"/>
    </row>
    <row r="55" spans="1:36" s="1" customFormat="1" ht="42.75" hidden="1" customHeight="1" x14ac:dyDescent="0.3">
      <c r="A55" s="32" t="s">
        <v>17</v>
      </c>
      <c r="B55" s="81" t="s">
        <v>59</v>
      </c>
      <c r="C55" s="34"/>
      <c r="D55" s="28">
        <f>SUM(D56:D59)</f>
        <v>234389676</v>
      </c>
      <c r="E55" s="28">
        <f t="shared" ref="E55:AA55" si="73">SUM(E56:E59)</f>
        <v>0</v>
      </c>
      <c r="F55" s="28">
        <f t="shared" si="73"/>
        <v>0</v>
      </c>
      <c r="G55" s="28">
        <f t="shared" si="73"/>
        <v>234389676</v>
      </c>
      <c r="H55" s="28">
        <f t="shared" si="73"/>
        <v>63134863</v>
      </c>
      <c r="I55" s="28">
        <f t="shared" si="73"/>
        <v>0</v>
      </c>
      <c r="J55" s="28">
        <f t="shared" si="73"/>
        <v>0</v>
      </c>
      <c r="K55" s="28">
        <f t="shared" si="73"/>
        <v>63134863</v>
      </c>
      <c r="L55" s="28">
        <f t="shared" si="73"/>
        <v>57413503</v>
      </c>
      <c r="M55" s="28">
        <f t="shared" si="73"/>
        <v>0</v>
      </c>
      <c r="N55" s="28">
        <f t="shared" si="73"/>
        <v>0</v>
      </c>
      <c r="O55" s="28">
        <f t="shared" si="73"/>
        <v>57413503</v>
      </c>
      <c r="P55" s="28">
        <f t="shared" si="73"/>
        <v>47620239</v>
      </c>
      <c r="Q55" s="28">
        <f t="shared" si="73"/>
        <v>0</v>
      </c>
      <c r="R55" s="28">
        <f t="shared" si="73"/>
        <v>0</v>
      </c>
      <c r="S55" s="28">
        <f t="shared" si="73"/>
        <v>47620239</v>
      </c>
      <c r="T55" s="28">
        <f t="shared" si="73"/>
        <v>52032078</v>
      </c>
      <c r="U55" s="28">
        <f t="shared" si="73"/>
        <v>0</v>
      </c>
      <c r="V55" s="28">
        <f t="shared" si="73"/>
        <v>0</v>
      </c>
      <c r="W55" s="28">
        <f t="shared" si="73"/>
        <v>52032078</v>
      </c>
      <c r="X55" s="28">
        <f t="shared" si="73"/>
        <v>48438542.770000003</v>
      </c>
      <c r="Y55" s="28">
        <f t="shared" si="73"/>
        <v>0</v>
      </c>
      <c r="Z55" s="28">
        <f t="shared" si="73"/>
        <v>0</v>
      </c>
      <c r="AA55" s="28">
        <f t="shared" si="73"/>
        <v>48438542.770000003</v>
      </c>
      <c r="AB55" s="33">
        <f t="shared" si="3"/>
        <v>76.722337656771359</v>
      </c>
      <c r="AC55" s="33" t="e">
        <f t="shared" si="4"/>
        <v>#DIV/0!</v>
      </c>
      <c r="AD55" s="33" t="e">
        <f t="shared" si="5"/>
        <v>#DIV/0!</v>
      </c>
      <c r="AE55" s="33">
        <f t="shared" si="6"/>
        <v>76.722337656771359</v>
      </c>
      <c r="AF55" s="28">
        <f t="shared" ref="AF55:AF65" si="74">X55/D55*100</f>
        <v>20.665817537970401</v>
      </c>
      <c r="AG55" s="28"/>
      <c r="AH55" s="24"/>
      <c r="AI55" s="28">
        <f t="shared" ref="AI55:AI65" si="75">AA55/G55*100</f>
        <v>20.665817537970401</v>
      </c>
      <c r="AJ55" s="112"/>
    </row>
    <row r="56" spans="1:36" s="1" customFormat="1" ht="42.75" hidden="1" customHeight="1" x14ac:dyDescent="0.3">
      <c r="A56" s="100" t="s">
        <v>60</v>
      </c>
      <c r="B56" s="99" t="s">
        <v>62</v>
      </c>
      <c r="C56" s="22" t="s">
        <v>3</v>
      </c>
      <c r="D56" s="24">
        <f t="shared" ref="D56:D58" si="76">SUM(E56:G56)</f>
        <v>154819439</v>
      </c>
      <c r="E56" s="23">
        <f t="shared" ref="E56:E58" si="77">I56+M56+Q56+U56</f>
        <v>0</v>
      </c>
      <c r="F56" s="23">
        <f t="shared" ref="F56:F58" si="78">J56+N56+R56+V56</f>
        <v>0</v>
      </c>
      <c r="G56" s="23">
        <v>154819439</v>
      </c>
      <c r="H56" s="24">
        <f t="shared" si="30"/>
        <v>36735520</v>
      </c>
      <c r="I56" s="24">
        <v>0</v>
      </c>
      <c r="J56" s="24">
        <v>0</v>
      </c>
      <c r="K56" s="24">
        <v>36735520</v>
      </c>
      <c r="L56" s="24">
        <f t="shared" ref="L56:L58" si="79">M56+N56+O56</f>
        <v>42759865</v>
      </c>
      <c r="M56" s="24">
        <v>0</v>
      </c>
      <c r="N56" s="24">
        <v>0</v>
      </c>
      <c r="O56" s="24">
        <v>42759865</v>
      </c>
      <c r="P56" s="24">
        <f t="shared" si="54"/>
        <v>35971975</v>
      </c>
      <c r="Q56" s="24">
        <v>0</v>
      </c>
      <c r="R56" s="24">
        <v>0</v>
      </c>
      <c r="S56" s="24">
        <v>35971975</v>
      </c>
      <c r="T56" s="24">
        <f t="shared" si="71"/>
        <v>38084140</v>
      </c>
      <c r="U56" s="24">
        <v>0</v>
      </c>
      <c r="V56" s="24">
        <v>0</v>
      </c>
      <c r="W56" s="24">
        <v>38084140</v>
      </c>
      <c r="X56" s="24">
        <f>Y56+AA56</f>
        <v>29836226.98</v>
      </c>
      <c r="Y56" s="24">
        <v>0</v>
      </c>
      <c r="Z56" s="24">
        <v>0</v>
      </c>
      <c r="AA56" s="24">
        <v>29836226.98</v>
      </c>
      <c r="AB56" s="23">
        <f t="shared" si="3"/>
        <v>81.219013586850011</v>
      </c>
      <c r="AC56" s="23" t="e">
        <f t="shared" si="4"/>
        <v>#DIV/0!</v>
      </c>
      <c r="AD56" s="23" t="e">
        <f t="shared" si="5"/>
        <v>#DIV/0!</v>
      </c>
      <c r="AE56" s="23">
        <f t="shared" si="6"/>
        <v>81.219013586850011</v>
      </c>
      <c r="AF56" s="24">
        <f t="shared" si="74"/>
        <v>19.271628403200712</v>
      </c>
      <c r="AG56" s="24"/>
      <c r="AH56" s="24"/>
      <c r="AI56" s="24">
        <f t="shared" si="75"/>
        <v>19.271628403200712</v>
      </c>
      <c r="AJ56" s="47"/>
    </row>
    <row r="57" spans="1:36" s="1" customFormat="1" ht="78.75" hidden="1" customHeight="1" x14ac:dyDescent="0.3">
      <c r="A57" s="100" t="s">
        <v>61</v>
      </c>
      <c r="B57" s="99" t="s">
        <v>74</v>
      </c>
      <c r="C57" s="22" t="s">
        <v>3</v>
      </c>
      <c r="D57" s="24">
        <f t="shared" si="76"/>
        <v>57702900</v>
      </c>
      <c r="E57" s="23">
        <f t="shared" si="77"/>
        <v>0</v>
      </c>
      <c r="F57" s="23">
        <f t="shared" si="78"/>
        <v>0</v>
      </c>
      <c r="G57" s="23">
        <v>57702900</v>
      </c>
      <c r="H57" s="24">
        <f t="shared" si="30"/>
        <v>19014706</v>
      </c>
      <c r="I57" s="24">
        <v>0</v>
      </c>
      <c r="J57" s="24">
        <v>0</v>
      </c>
      <c r="K57" s="24">
        <v>19014706</v>
      </c>
      <c r="L57" s="24">
        <f t="shared" si="79"/>
        <v>13984888</v>
      </c>
      <c r="M57" s="24">
        <v>0</v>
      </c>
      <c r="N57" s="24">
        <v>0</v>
      </c>
      <c r="O57" s="24">
        <v>13984888</v>
      </c>
      <c r="P57" s="24">
        <f t="shared" si="54"/>
        <v>11211714</v>
      </c>
      <c r="Q57" s="24">
        <v>0</v>
      </c>
      <c r="R57" s="24">
        <v>0</v>
      </c>
      <c r="S57" s="24">
        <v>11211714</v>
      </c>
      <c r="T57" s="24">
        <f t="shared" si="71"/>
        <v>13570538</v>
      </c>
      <c r="U57" s="24">
        <v>0</v>
      </c>
      <c r="V57" s="24">
        <v>0</v>
      </c>
      <c r="W57" s="24">
        <v>13570538</v>
      </c>
      <c r="X57" s="24">
        <f>Y57+AA57</f>
        <v>18416608.469999999</v>
      </c>
      <c r="Y57" s="24">
        <v>0</v>
      </c>
      <c r="Z57" s="24">
        <v>0</v>
      </c>
      <c r="AA57" s="24">
        <v>18416608.469999999</v>
      </c>
      <c r="AB57" s="23">
        <f t="shared" si="3"/>
        <v>96.854552839260293</v>
      </c>
      <c r="AC57" s="23" t="e">
        <f t="shared" si="4"/>
        <v>#DIV/0!</v>
      </c>
      <c r="AD57" s="23" t="e">
        <f t="shared" si="5"/>
        <v>#DIV/0!</v>
      </c>
      <c r="AE57" s="23">
        <f t="shared" si="6"/>
        <v>96.854552839260293</v>
      </c>
      <c r="AF57" s="24">
        <f t="shared" si="74"/>
        <v>31.916261522384488</v>
      </c>
      <c r="AG57" s="24"/>
      <c r="AH57" s="24"/>
      <c r="AI57" s="24">
        <f t="shared" si="75"/>
        <v>31.916261522384488</v>
      </c>
      <c r="AJ57" s="47" t="s">
        <v>391</v>
      </c>
    </row>
    <row r="58" spans="1:36" s="1" customFormat="1" ht="37.5" hidden="1" customHeight="1" x14ac:dyDescent="0.3">
      <c r="A58" s="100" t="s">
        <v>293</v>
      </c>
      <c r="B58" s="99" t="s">
        <v>215</v>
      </c>
      <c r="C58" s="22" t="s">
        <v>3</v>
      </c>
      <c r="D58" s="24">
        <f t="shared" si="76"/>
        <v>14895600</v>
      </c>
      <c r="E58" s="23">
        <f t="shared" si="77"/>
        <v>0</v>
      </c>
      <c r="F58" s="23">
        <f t="shared" si="78"/>
        <v>0</v>
      </c>
      <c r="G58" s="23">
        <v>14895600</v>
      </c>
      <c r="H58" s="24">
        <f t="shared" si="30"/>
        <v>412900</v>
      </c>
      <c r="I58" s="24">
        <v>0</v>
      </c>
      <c r="J58" s="24">
        <v>0</v>
      </c>
      <c r="K58" s="24">
        <v>412900</v>
      </c>
      <c r="L58" s="24">
        <f t="shared" si="79"/>
        <v>668750</v>
      </c>
      <c r="M58" s="24">
        <v>0</v>
      </c>
      <c r="N58" s="24">
        <v>0</v>
      </c>
      <c r="O58" s="24">
        <v>668750</v>
      </c>
      <c r="P58" s="24">
        <f t="shared" si="54"/>
        <v>436550</v>
      </c>
      <c r="Q58" s="24">
        <v>0</v>
      </c>
      <c r="R58" s="24">
        <v>0</v>
      </c>
      <c r="S58" s="24">
        <v>436550</v>
      </c>
      <c r="T58" s="24">
        <f t="shared" si="71"/>
        <v>377400</v>
      </c>
      <c r="U58" s="24">
        <v>0</v>
      </c>
      <c r="V58" s="24">
        <v>0</v>
      </c>
      <c r="W58" s="24">
        <v>377400</v>
      </c>
      <c r="X58" s="24">
        <f t="shared" ref="X58:X61" si="80">Y58+AA58</f>
        <v>185707.32</v>
      </c>
      <c r="Y58" s="24">
        <v>0</v>
      </c>
      <c r="Z58" s="24">
        <v>0</v>
      </c>
      <c r="AA58" s="24">
        <v>185707.32</v>
      </c>
      <c r="AB58" s="23">
        <f t="shared" si="3"/>
        <v>44.976342940179222</v>
      </c>
      <c r="AC58" s="23" t="e">
        <f t="shared" si="4"/>
        <v>#DIV/0!</v>
      </c>
      <c r="AD58" s="23" t="e">
        <f t="shared" si="5"/>
        <v>#DIV/0!</v>
      </c>
      <c r="AE58" s="23">
        <f t="shared" si="6"/>
        <v>44.976342940179222</v>
      </c>
      <c r="AF58" s="24">
        <f t="shared" si="74"/>
        <v>1.246726013050834</v>
      </c>
      <c r="AG58" s="24"/>
      <c r="AH58" s="24"/>
      <c r="AI58" s="24">
        <f t="shared" si="75"/>
        <v>1.246726013050834</v>
      </c>
      <c r="AJ58" s="112"/>
    </row>
    <row r="59" spans="1:36" s="1" customFormat="1" ht="37.5" hidden="1" customHeight="1" x14ac:dyDescent="0.3">
      <c r="A59" s="100" t="s">
        <v>440</v>
      </c>
      <c r="B59" s="99" t="s">
        <v>439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>
        <f t="shared" si="30"/>
        <v>6971737</v>
      </c>
      <c r="I59" s="24">
        <v>0</v>
      </c>
      <c r="J59" s="24">
        <v>0</v>
      </c>
      <c r="K59" s="24">
        <v>6971737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>
        <f t="shared" si="80"/>
        <v>0</v>
      </c>
      <c r="Y59" s="24">
        <v>0</v>
      </c>
      <c r="Z59" s="24">
        <v>0</v>
      </c>
      <c r="AA59" s="24">
        <v>0</v>
      </c>
      <c r="AB59" s="23">
        <f t="shared" si="3"/>
        <v>0</v>
      </c>
      <c r="AC59" s="23" t="e">
        <f t="shared" si="4"/>
        <v>#DIV/0!</v>
      </c>
      <c r="AD59" s="23" t="e">
        <f t="shared" si="5"/>
        <v>#DIV/0!</v>
      </c>
      <c r="AE59" s="23">
        <f t="shared" si="6"/>
        <v>0</v>
      </c>
      <c r="AF59" s="24"/>
      <c r="AG59" s="24"/>
      <c r="AH59" s="24"/>
      <c r="AI59" s="24">
        <f t="shared" si="75"/>
        <v>0</v>
      </c>
      <c r="AJ59" s="112"/>
    </row>
    <row r="60" spans="1:36" s="30" customFormat="1" ht="42.75" hidden="1" customHeight="1" x14ac:dyDescent="0.3">
      <c r="A60" s="32" t="s">
        <v>441</v>
      </c>
      <c r="B60" s="81" t="s">
        <v>442</v>
      </c>
      <c r="C60" s="34"/>
      <c r="D60" s="28">
        <f>D61</f>
        <v>39008890</v>
      </c>
      <c r="E60" s="28">
        <f t="shared" ref="E60:AA60" si="81">E61</f>
        <v>0</v>
      </c>
      <c r="F60" s="28">
        <f t="shared" si="81"/>
        <v>30023000</v>
      </c>
      <c r="G60" s="28">
        <f t="shared" si="81"/>
        <v>8985890</v>
      </c>
      <c r="H60" s="28">
        <f t="shared" si="81"/>
        <v>0</v>
      </c>
      <c r="I60" s="28">
        <f t="shared" si="81"/>
        <v>0</v>
      </c>
      <c r="J60" s="28">
        <f t="shared" si="81"/>
        <v>0</v>
      </c>
      <c r="K60" s="28">
        <f t="shared" si="81"/>
        <v>0</v>
      </c>
      <c r="L60" s="28">
        <f t="shared" si="81"/>
        <v>0</v>
      </c>
      <c r="M60" s="28">
        <f t="shared" si="81"/>
        <v>0</v>
      </c>
      <c r="N60" s="28">
        <f t="shared" si="81"/>
        <v>0</v>
      </c>
      <c r="O60" s="28">
        <f t="shared" si="81"/>
        <v>0</v>
      </c>
      <c r="P60" s="28">
        <f t="shared" si="81"/>
        <v>0</v>
      </c>
      <c r="Q60" s="28">
        <f t="shared" si="81"/>
        <v>0</v>
      </c>
      <c r="R60" s="28">
        <f t="shared" si="81"/>
        <v>0</v>
      </c>
      <c r="S60" s="28">
        <f t="shared" si="81"/>
        <v>0</v>
      </c>
      <c r="T60" s="28">
        <f t="shared" si="81"/>
        <v>0</v>
      </c>
      <c r="U60" s="28">
        <f t="shared" si="81"/>
        <v>0</v>
      </c>
      <c r="V60" s="28">
        <f t="shared" si="81"/>
        <v>0</v>
      </c>
      <c r="W60" s="28">
        <f t="shared" si="81"/>
        <v>0</v>
      </c>
      <c r="X60" s="28">
        <f t="shared" si="81"/>
        <v>0</v>
      </c>
      <c r="Y60" s="28">
        <f t="shared" si="81"/>
        <v>0</v>
      </c>
      <c r="Z60" s="28">
        <f t="shared" si="81"/>
        <v>0</v>
      </c>
      <c r="AA60" s="28">
        <f t="shared" si="81"/>
        <v>0</v>
      </c>
      <c r="AB60" s="33"/>
      <c r="AC60" s="33"/>
      <c r="AD60" s="33"/>
      <c r="AE60" s="33"/>
      <c r="AF60" s="28"/>
      <c r="AG60" s="28"/>
      <c r="AH60" s="28"/>
      <c r="AI60" s="28"/>
      <c r="AJ60" s="87"/>
    </row>
    <row r="61" spans="1:36" s="1" customFormat="1" ht="42" hidden="1" customHeight="1" x14ac:dyDescent="0.3">
      <c r="A61" s="100" t="s">
        <v>444</v>
      </c>
      <c r="B61" s="99" t="s">
        <v>443</v>
      </c>
      <c r="C61" s="22" t="s">
        <v>3</v>
      </c>
      <c r="D61" s="24">
        <f t="shared" ref="D61" si="82">SUM(E61:G61)</f>
        <v>39008890</v>
      </c>
      <c r="E61" s="23">
        <v>0</v>
      </c>
      <c r="F61" s="23">
        <v>30023000</v>
      </c>
      <c r="G61" s="23">
        <v>8985890</v>
      </c>
      <c r="H61" s="24">
        <f t="shared" si="30"/>
        <v>0</v>
      </c>
      <c r="I61" s="24">
        <v>0</v>
      </c>
      <c r="J61" s="24">
        <v>0</v>
      </c>
      <c r="K61" s="24">
        <v>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>
        <f t="shared" si="80"/>
        <v>0</v>
      </c>
      <c r="Y61" s="24">
        <v>0</v>
      </c>
      <c r="Z61" s="24">
        <v>0</v>
      </c>
      <c r="AA61" s="24">
        <v>0</v>
      </c>
      <c r="AB61" s="23"/>
      <c r="AC61" s="23"/>
      <c r="AD61" s="23"/>
      <c r="AE61" s="23"/>
      <c r="AF61" s="24"/>
      <c r="AG61" s="24"/>
      <c r="AH61" s="24"/>
      <c r="AI61" s="24"/>
      <c r="AJ61" s="112"/>
    </row>
    <row r="62" spans="1:36" s="1" customFormat="1" ht="61.5" hidden="1" customHeight="1" x14ac:dyDescent="0.3">
      <c r="A62" s="32" t="s">
        <v>42</v>
      </c>
      <c r="B62" s="163" t="s">
        <v>32</v>
      </c>
      <c r="C62" s="163"/>
      <c r="D62" s="36">
        <f>D63+D65</f>
        <v>549170912</v>
      </c>
      <c r="E62" s="36">
        <f t="shared" ref="E62:AA62" si="83">E63+E65</f>
        <v>91720900</v>
      </c>
      <c r="F62" s="36">
        <f t="shared" si="83"/>
        <v>0</v>
      </c>
      <c r="G62" s="36">
        <f t="shared" si="83"/>
        <v>457450012</v>
      </c>
      <c r="H62" s="36">
        <f>H63+H65</f>
        <v>95685419</v>
      </c>
      <c r="I62" s="36">
        <f t="shared" ref="I62" si="84">I63+I65</f>
        <v>0</v>
      </c>
      <c r="J62" s="36">
        <f t="shared" ref="J62" si="85">J63+J65</f>
        <v>0</v>
      </c>
      <c r="K62" s="36">
        <f t="shared" si="83"/>
        <v>95685419</v>
      </c>
      <c r="L62" s="36">
        <f t="shared" si="83"/>
        <v>108985742</v>
      </c>
      <c r="M62" s="36">
        <f t="shared" si="83"/>
        <v>0</v>
      </c>
      <c r="N62" s="36">
        <f t="shared" si="83"/>
        <v>0</v>
      </c>
      <c r="O62" s="36">
        <f t="shared" si="83"/>
        <v>108985742</v>
      </c>
      <c r="P62" s="36">
        <f t="shared" si="83"/>
        <v>109688082</v>
      </c>
      <c r="Q62" s="36">
        <f t="shared" si="83"/>
        <v>5807700</v>
      </c>
      <c r="R62" s="36">
        <f t="shared" si="83"/>
        <v>0</v>
      </c>
      <c r="S62" s="36">
        <f t="shared" si="83"/>
        <v>103880382</v>
      </c>
      <c r="T62" s="36">
        <f t="shared" si="83"/>
        <v>234811669</v>
      </c>
      <c r="U62" s="36">
        <f t="shared" si="83"/>
        <v>85913200</v>
      </c>
      <c r="V62" s="36">
        <f t="shared" si="83"/>
        <v>0</v>
      </c>
      <c r="W62" s="36">
        <f t="shared" si="83"/>
        <v>148898469</v>
      </c>
      <c r="X62" s="36">
        <f t="shared" si="83"/>
        <v>47844492.019999996</v>
      </c>
      <c r="Y62" s="36">
        <f t="shared" si="83"/>
        <v>0</v>
      </c>
      <c r="Z62" s="36">
        <f t="shared" si="83"/>
        <v>0</v>
      </c>
      <c r="AA62" s="36">
        <f t="shared" si="83"/>
        <v>47844492.019999996</v>
      </c>
      <c r="AB62" s="33">
        <f t="shared" si="3"/>
        <v>50.001862896163942</v>
      </c>
      <c r="AC62" s="33" t="e">
        <f t="shared" si="4"/>
        <v>#DIV/0!</v>
      </c>
      <c r="AD62" s="33" t="e">
        <f t="shared" si="5"/>
        <v>#DIV/0!</v>
      </c>
      <c r="AE62" s="33">
        <f t="shared" si="6"/>
        <v>50.001862896163942</v>
      </c>
      <c r="AF62" s="28">
        <f t="shared" si="74"/>
        <v>8.7121315012401812</v>
      </c>
      <c r="AG62" s="28">
        <f>Y62/E62*100</f>
        <v>0</v>
      </c>
      <c r="AH62" s="24"/>
      <c r="AI62" s="28">
        <f t="shared" si="75"/>
        <v>10.458955244272678</v>
      </c>
      <c r="AJ62" s="47"/>
    </row>
    <row r="63" spans="1:36" s="30" customFormat="1" ht="25.5" hidden="1" customHeight="1" x14ac:dyDescent="0.3">
      <c r="A63" s="32" t="s">
        <v>18</v>
      </c>
      <c r="B63" s="81" t="s">
        <v>63</v>
      </c>
      <c r="C63" s="34"/>
      <c r="D63" s="28">
        <f>D64</f>
        <v>189925524</v>
      </c>
      <c r="E63" s="28">
        <f t="shared" ref="E63:AA63" si="86">E64</f>
        <v>0</v>
      </c>
      <c r="F63" s="28">
        <f t="shared" si="86"/>
        <v>0</v>
      </c>
      <c r="G63" s="28">
        <f t="shared" si="86"/>
        <v>189925524</v>
      </c>
      <c r="H63" s="28">
        <f t="shared" si="86"/>
        <v>41816150</v>
      </c>
      <c r="I63" s="28">
        <f t="shared" si="86"/>
        <v>0</v>
      </c>
      <c r="J63" s="28">
        <f t="shared" si="86"/>
        <v>0</v>
      </c>
      <c r="K63" s="28">
        <f t="shared" si="86"/>
        <v>41816150</v>
      </c>
      <c r="L63" s="28">
        <f t="shared" si="86"/>
        <v>48263219</v>
      </c>
      <c r="M63" s="28">
        <f t="shared" si="86"/>
        <v>0</v>
      </c>
      <c r="N63" s="28">
        <f t="shared" si="86"/>
        <v>0</v>
      </c>
      <c r="O63" s="28">
        <f t="shared" si="86"/>
        <v>48263219</v>
      </c>
      <c r="P63" s="28">
        <f t="shared" si="86"/>
        <v>44974919</v>
      </c>
      <c r="Q63" s="28">
        <f t="shared" si="86"/>
        <v>0</v>
      </c>
      <c r="R63" s="28">
        <f t="shared" si="86"/>
        <v>0</v>
      </c>
      <c r="S63" s="28">
        <f t="shared" si="86"/>
        <v>44974919</v>
      </c>
      <c r="T63" s="28">
        <f t="shared" si="86"/>
        <v>54871236</v>
      </c>
      <c r="U63" s="28">
        <f t="shared" si="86"/>
        <v>0</v>
      </c>
      <c r="V63" s="28">
        <f t="shared" si="86"/>
        <v>0</v>
      </c>
      <c r="W63" s="28">
        <f t="shared" si="86"/>
        <v>54871236</v>
      </c>
      <c r="X63" s="28">
        <f t="shared" si="86"/>
        <v>36935760</v>
      </c>
      <c r="Y63" s="28">
        <f t="shared" si="86"/>
        <v>0</v>
      </c>
      <c r="Z63" s="28">
        <f t="shared" si="86"/>
        <v>0</v>
      </c>
      <c r="AA63" s="28">
        <f t="shared" si="86"/>
        <v>36935760</v>
      </c>
      <c r="AB63" s="33">
        <f t="shared" si="3"/>
        <v>88.328935112390781</v>
      </c>
      <c r="AC63" s="33" t="e">
        <f t="shared" si="4"/>
        <v>#DIV/0!</v>
      </c>
      <c r="AD63" s="33" t="e">
        <f t="shared" si="5"/>
        <v>#DIV/0!</v>
      </c>
      <c r="AE63" s="33">
        <f t="shared" si="6"/>
        <v>88.328935112390781</v>
      </c>
      <c r="AF63" s="28">
        <f t="shared" si="74"/>
        <v>19.447496693493392</v>
      </c>
      <c r="AG63" s="28"/>
      <c r="AH63" s="24"/>
      <c r="AI63" s="28">
        <f t="shared" si="75"/>
        <v>19.447496693493392</v>
      </c>
      <c r="AJ63" s="47"/>
    </row>
    <row r="64" spans="1:36" s="1" customFormat="1" ht="42" hidden="1" customHeight="1" x14ac:dyDescent="0.3">
      <c r="A64" s="100" t="s">
        <v>43</v>
      </c>
      <c r="B64" s="99" t="s">
        <v>64</v>
      </c>
      <c r="C64" s="22" t="s">
        <v>3</v>
      </c>
      <c r="D64" s="24">
        <f>SUM(E64:G64)</f>
        <v>189925524</v>
      </c>
      <c r="E64" s="23">
        <f t="shared" ref="E64:G64" si="87">I64+M64+Q64+U64</f>
        <v>0</v>
      </c>
      <c r="F64" s="23">
        <f t="shared" si="87"/>
        <v>0</v>
      </c>
      <c r="G64" s="23">
        <f t="shared" si="87"/>
        <v>189925524</v>
      </c>
      <c r="H64" s="24">
        <f>I64+J64+K64</f>
        <v>41816150</v>
      </c>
      <c r="I64" s="24">
        <v>0</v>
      </c>
      <c r="J64" s="24">
        <v>0</v>
      </c>
      <c r="K64" s="24">
        <v>41816150</v>
      </c>
      <c r="L64" s="24">
        <f>M64+N64+O64</f>
        <v>48263219</v>
      </c>
      <c r="M64" s="24">
        <v>0</v>
      </c>
      <c r="N64" s="24">
        <v>0</v>
      </c>
      <c r="O64" s="24">
        <v>48263219</v>
      </c>
      <c r="P64" s="24">
        <f>Q64+R64+S64</f>
        <v>44974919</v>
      </c>
      <c r="Q64" s="24">
        <v>0</v>
      </c>
      <c r="R64" s="24">
        <v>0</v>
      </c>
      <c r="S64" s="24">
        <v>44974919</v>
      </c>
      <c r="T64" s="24">
        <f>U64+V64+W64</f>
        <v>54871236</v>
      </c>
      <c r="U64" s="24">
        <v>0</v>
      </c>
      <c r="V64" s="24">
        <v>0</v>
      </c>
      <c r="W64" s="24">
        <v>54871236</v>
      </c>
      <c r="X64" s="24">
        <f>Y64+AA64</f>
        <v>36935760</v>
      </c>
      <c r="Y64" s="24">
        <v>0</v>
      </c>
      <c r="Z64" s="24">
        <v>0</v>
      </c>
      <c r="AA64" s="24">
        <v>36935760</v>
      </c>
      <c r="AB64" s="23">
        <f t="shared" si="3"/>
        <v>88.328935112390781</v>
      </c>
      <c r="AC64" s="23" t="e">
        <f t="shared" si="4"/>
        <v>#DIV/0!</v>
      </c>
      <c r="AD64" s="23" t="e">
        <f t="shared" si="5"/>
        <v>#DIV/0!</v>
      </c>
      <c r="AE64" s="23">
        <f t="shared" si="6"/>
        <v>88.328935112390781</v>
      </c>
      <c r="AF64" s="24">
        <f t="shared" si="74"/>
        <v>19.447496693493392</v>
      </c>
      <c r="AG64" s="24"/>
      <c r="AH64" s="24"/>
      <c r="AI64" s="24">
        <f t="shared" si="75"/>
        <v>19.447496693493392</v>
      </c>
      <c r="AJ64" s="47"/>
    </row>
    <row r="65" spans="1:36" s="30" customFormat="1" ht="24.75" hidden="1" customHeight="1" x14ac:dyDescent="0.3">
      <c r="A65" s="32" t="s">
        <v>19</v>
      </c>
      <c r="B65" s="81" t="s">
        <v>65</v>
      </c>
      <c r="C65" s="34"/>
      <c r="D65" s="28">
        <f>D66+D67+D68+D69+D70+D71</f>
        <v>359245388</v>
      </c>
      <c r="E65" s="28">
        <f t="shared" ref="E65:AA65" si="88">E66+E67+E68+E69+E70+E71</f>
        <v>91720900</v>
      </c>
      <c r="F65" s="28">
        <f t="shared" si="88"/>
        <v>0</v>
      </c>
      <c r="G65" s="28">
        <f t="shared" si="88"/>
        <v>267524488</v>
      </c>
      <c r="H65" s="28">
        <f t="shared" si="88"/>
        <v>53869269</v>
      </c>
      <c r="I65" s="28">
        <f t="shared" si="88"/>
        <v>0</v>
      </c>
      <c r="J65" s="28">
        <f t="shared" si="88"/>
        <v>0</v>
      </c>
      <c r="K65" s="28">
        <f t="shared" si="88"/>
        <v>53869269</v>
      </c>
      <c r="L65" s="28">
        <f t="shared" si="88"/>
        <v>60722523</v>
      </c>
      <c r="M65" s="28">
        <f t="shared" si="88"/>
        <v>0</v>
      </c>
      <c r="N65" s="28">
        <f t="shared" si="88"/>
        <v>0</v>
      </c>
      <c r="O65" s="28">
        <f t="shared" si="88"/>
        <v>60722523</v>
      </c>
      <c r="P65" s="28">
        <f t="shared" si="88"/>
        <v>64713163</v>
      </c>
      <c r="Q65" s="28">
        <f t="shared" si="88"/>
        <v>5807700</v>
      </c>
      <c r="R65" s="28">
        <f t="shared" si="88"/>
        <v>0</v>
      </c>
      <c r="S65" s="28">
        <f t="shared" si="88"/>
        <v>58905463</v>
      </c>
      <c r="T65" s="28">
        <f t="shared" si="88"/>
        <v>179940433</v>
      </c>
      <c r="U65" s="28">
        <f t="shared" si="88"/>
        <v>85913200</v>
      </c>
      <c r="V65" s="28">
        <f t="shared" si="88"/>
        <v>0</v>
      </c>
      <c r="W65" s="28">
        <f t="shared" si="88"/>
        <v>94027233</v>
      </c>
      <c r="X65" s="28">
        <f t="shared" si="88"/>
        <v>10908732.02</v>
      </c>
      <c r="Y65" s="28">
        <f t="shared" si="88"/>
        <v>0</v>
      </c>
      <c r="Z65" s="28">
        <f t="shared" si="88"/>
        <v>0</v>
      </c>
      <c r="AA65" s="28">
        <f t="shared" si="88"/>
        <v>10908732.02</v>
      </c>
      <c r="AB65" s="33">
        <f t="shared" si="3"/>
        <v>20.250380639098704</v>
      </c>
      <c r="AC65" s="33" t="e">
        <f t="shared" si="4"/>
        <v>#DIV/0!</v>
      </c>
      <c r="AD65" s="33" t="e">
        <f t="shared" si="5"/>
        <v>#DIV/0!</v>
      </c>
      <c r="AE65" s="33">
        <f t="shared" si="6"/>
        <v>20.250380639098704</v>
      </c>
      <c r="AF65" s="28">
        <f t="shared" si="74"/>
        <v>3.0365684249229665</v>
      </c>
      <c r="AG65" s="28">
        <f>Y65/E65*100</f>
        <v>0</v>
      </c>
      <c r="AH65" s="24"/>
      <c r="AI65" s="28">
        <f t="shared" si="75"/>
        <v>4.077657376920202</v>
      </c>
      <c r="AJ65" s="47"/>
    </row>
    <row r="66" spans="1:36" s="1" customFormat="1" ht="56.25" hidden="1" x14ac:dyDescent="0.3">
      <c r="A66" s="100" t="s">
        <v>302</v>
      </c>
      <c r="B66" s="56" t="s">
        <v>407</v>
      </c>
      <c r="C66" s="22" t="s">
        <v>3</v>
      </c>
      <c r="D66" s="23">
        <f t="shared" ref="D66:D70" si="89">H66+L66+P66+T66</f>
        <v>16722492</v>
      </c>
      <c r="E66" s="23">
        <f t="shared" ref="E66" si="90">I66+M66+Q66+U66</f>
        <v>0</v>
      </c>
      <c r="F66" s="23">
        <f t="shared" ref="F66" si="91">J66+N66+R66+V66</f>
        <v>0</v>
      </c>
      <c r="G66" s="23">
        <f t="shared" ref="G66" si="92">K66+O66+S66+W66</f>
        <v>16722492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0</v>
      </c>
      <c r="Q66" s="24">
        <v>0</v>
      </c>
      <c r="R66" s="24">
        <v>0</v>
      </c>
      <c r="S66" s="24">
        <v>0</v>
      </c>
      <c r="T66" s="24">
        <f>U66+V66+W66</f>
        <v>16722492</v>
      </c>
      <c r="U66" s="24">
        <v>0</v>
      </c>
      <c r="V66" s="24">
        <v>0</v>
      </c>
      <c r="W66" s="24">
        <v>16722492</v>
      </c>
      <c r="X66" s="24"/>
      <c r="Y66" s="24"/>
      <c r="Z66" s="24"/>
      <c r="AA66" s="24"/>
      <c r="AB66" s="23" t="e">
        <f t="shared" si="3"/>
        <v>#DIV/0!</v>
      </c>
      <c r="AC66" s="23" t="e">
        <f t="shared" si="4"/>
        <v>#DIV/0!</v>
      </c>
      <c r="AD66" s="23" t="e">
        <f t="shared" si="5"/>
        <v>#DIV/0!</v>
      </c>
      <c r="AE66" s="23" t="e">
        <f t="shared" si="6"/>
        <v>#DIV/0!</v>
      </c>
      <c r="AF66" s="24"/>
      <c r="AG66" s="24"/>
      <c r="AH66" s="24"/>
      <c r="AI66" s="24"/>
      <c r="AJ66" s="47"/>
    </row>
    <row r="67" spans="1:36" s="1" customFormat="1" ht="56.25" hidden="1" x14ac:dyDescent="0.3">
      <c r="A67" s="100" t="s">
        <v>292</v>
      </c>
      <c r="B67" s="56" t="s">
        <v>366</v>
      </c>
      <c r="C67" s="22" t="s">
        <v>3</v>
      </c>
      <c r="D67" s="23">
        <f t="shared" si="89"/>
        <v>19957212</v>
      </c>
      <c r="E67" s="23">
        <f t="shared" ref="E67" si="93">I67+M67+Q67+U67</f>
        <v>0</v>
      </c>
      <c r="F67" s="23">
        <f t="shared" ref="F67" si="94">J67+N67+R67+V67</f>
        <v>0</v>
      </c>
      <c r="G67" s="23">
        <f t="shared" ref="G67:G69" si="95">K67+O67+S67+W67</f>
        <v>19957212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0</v>
      </c>
      <c r="Q67" s="24">
        <v>0</v>
      </c>
      <c r="R67" s="24">
        <v>0</v>
      </c>
      <c r="S67" s="24">
        <v>0</v>
      </c>
      <c r="T67" s="24">
        <f>U67+V67+W67</f>
        <v>19957212</v>
      </c>
      <c r="U67" s="24">
        <v>0</v>
      </c>
      <c r="V67" s="24">
        <v>0</v>
      </c>
      <c r="W67" s="24">
        <v>19957212</v>
      </c>
      <c r="X67" s="24">
        <f t="shared" ref="X67:X71" si="96">Y67+AA67</f>
        <v>0</v>
      </c>
      <c r="Y67" s="24">
        <v>0</v>
      </c>
      <c r="Z67" s="24">
        <v>0</v>
      </c>
      <c r="AA67" s="24">
        <v>0</v>
      </c>
      <c r="AB67" s="23" t="e">
        <f t="shared" si="3"/>
        <v>#DIV/0!</v>
      </c>
      <c r="AC67" s="23" t="e">
        <f t="shared" si="4"/>
        <v>#DIV/0!</v>
      </c>
      <c r="AD67" s="23" t="e">
        <f t="shared" si="5"/>
        <v>#DIV/0!</v>
      </c>
      <c r="AE67" s="23" t="e">
        <f t="shared" si="6"/>
        <v>#DIV/0!</v>
      </c>
      <c r="AF67" s="24"/>
      <c r="AG67" s="24"/>
      <c r="AH67" s="24"/>
      <c r="AI67" s="24"/>
      <c r="AJ67" s="47"/>
    </row>
    <row r="68" spans="1:36" s="30" customFormat="1" ht="76.5" hidden="1" customHeight="1" x14ac:dyDescent="0.3">
      <c r="A68" s="100" t="s">
        <v>297</v>
      </c>
      <c r="B68" s="56" t="s">
        <v>259</v>
      </c>
      <c r="C68" s="22" t="s">
        <v>3</v>
      </c>
      <c r="D68" s="23">
        <f t="shared" si="89"/>
        <v>6113400</v>
      </c>
      <c r="E68" s="23">
        <f t="shared" ref="E68:E71" si="97">I68+M68+Q68+U68</f>
        <v>5807700</v>
      </c>
      <c r="F68" s="23">
        <f t="shared" ref="F68:F71" si="98">J68+N68+R68+V68</f>
        <v>0</v>
      </c>
      <c r="G68" s="23">
        <f t="shared" si="95"/>
        <v>305700</v>
      </c>
      <c r="H68" s="24">
        <f t="shared" ref="H68:H71" si="99">I68+J68+K68</f>
        <v>0</v>
      </c>
      <c r="I68" s="24">
        <v>0</v>
      </c>
      <c r="J68" s="24">
        <v>0</v>
      </c>
      <c r="K68" s="24">
        <v>0</v>
      </c>
      <c r="L68" s="24">
        <f t="shared" ref="L68:L71" si="100">M68+N68+O68</f>
        <v>0</v>
      </c>
      <c r="M68" s="24">
        <v>0</v>
      </c>
      <c r="N68" s="24">
        <v>0</v>
      </c>
      <c r="O68" s="24">
        <v>0</v>
      </c>
      <c r="P68" s="24">
        <f>Q68+R68+S68</f>
        <v>6113400</v>
      </c>
      <c r="Q68" s="24">
        <v>5807700</v>
      </c>
      <c r="R68" s="24">
        <v>0</v>
      </c>
      <c r="S68" s="24">
        <v>305700</v>
      </c>
      <c r="T68" s="24">
        <f t="shared" ref="T68:T71" si="101">U68+V68+W68</f>
        <v>0</v>
      </c>
      <c r="U68" s="24">
        <v>0</v>
      </c>
      <c r="V68" s="24">
        <v>0</v>
      </c>
      <c r="W68" s="24">
        <v>0</v>
      </c>
      <c r="X68" s="24">
        <f t="shared" si="96"/>
        <v>0</v>
      </c>
      <c r="Y68" s="24">
        <v>0</v>
      </c>
      <c r="Z68" s="24">
        <v>0</v>
      </c>
      <c r="AA68" s="24">
        <v>0</v>
      </c>
      <c r="AB68" s="23" t="e">
        <f t="shared" si="3"/>
        <v>#DIV/0!</v>
      </c>
      <c r="AC68" s="23" t="e">
        <f t="shared" si="4"/>
        <v>#DIV/0!</v>
      </c>
      <c r="AD68" s="23" t="e">
        <f t="shared" si="5"/>
        <v>#DIV/0!</v>
      </c>
      <c r="AE68" s="23" t="e">
        <f t="shared" si="6"/>
        <v>#DIV/0!</v>
      </c>
      <c r="AF68" s="24">
        <f>X68/D68*100</f>
        <v>0</v>
      </c>
      <c r="AG68" s="24"/>
      <c r="AH68" s="24"/>
      <c r="AI68" s="24">
        <f>AA68/G68*100</f>
        <v>0</v>
      </c>
      <c r="AJ68" s="47"/>
    </row>
    <row r="69" spans="1:36" s="1" customFormat="1" ht="76.5" hidden="1" customHeight="1" x14ac:dyDescent="0.3">
      <c r="A69" s="100" t="s">
        <v>298</v>
      </c>
      <c r="B69" s="56" t="s">
        <v>367</v>
      </c>
      <c r="C69" s="58" t="s">
        <v>284</v>
      </c>
      <c r="D69" s="23">
        <f t="shared" si="89"/>
        <v>32705600</v>
      </c>
      <c r="E69" s="23">
        <f t="shared" si="97"/>
        <v>31070300</v>
      </c>
      <c r="F69" s="23">
        <f t="shared" si="98"/>
        <v>0</v>
      </c>
      <c r="G69" s="23">
        <f t="shared" si="95"/>
        <v>1635300</v>
      </c>
      <c r="H69" s="24">
        <f t="shared" si="99"/>
        <v>0</v>
      </c>
      <c r="I69" s="24">
        <v>0</v>
      </c>
      <c r="J69" s="24">
        <v>0</v>
      </c>
      <c r="K69" s="24">
        <v>0</v>
      </c>
      <c r="L69" s="24">
        <f t="shared" si="100"/>
        <v>0</v>
      </c>
      <c r="M69" s="24">
        <v>0</v>
      </c>
      <c r="N69" s="24">
        <v>0</v>
      </c>
      <c r="O69" s="24">
        <v>0</v>
      </c>
      <c r="P69" s="24">
        <f>Q69+R69+S69</f>
        <v>0</v>
      </c>
      <c r="Q69" s="24">
        <v>0</v>
      </c>
      <c r="R69" s="24">
        <v>0</v>
      </c>
      <c r="S69" s="24">
        <v>0</v>
      </c>
      <c r="T69" s="24">
        <f t="shared" si="101"/>
        <v>32705600</v>
      </c>
      <c r="U69" s="24">
        <v>31070300</v>
      </c>
      <c r="V69" s="24">
        <v>0</v>
      </c>
      <c r="W69" s="24">
        <v>1635300</v>
      </c>
      <c r="X69" s="24">
        <f t="shared" si="96"/>
        <v>0</v>
      </c>
      <c r="Y69" s="24">
        <v>0</v>
      </c>
      <c r="Z69" s="24">
        <v>0</v>
      </c>
      <c r="AA69" s="24">
        <v>0</v>
      </c>
      <c r="AB69" s="23" t="e">
        <f t="shared" si="3"/>
        <v>#DIV/0!</v>
      </c>
      <c r="AC69" s="23" t="e">
        <f t="shared" si="4"/>
        <v>#DIV/0!</v>
      </c>
      <c r="AD69" s="23" t="e">
        <f t="shared" si="5"/>
        <v>#DIV/0!</v>
      </c>
      <c r="AE69" s="23" t="e">
        <f t="shared" si="6"/>
        <v>#DIV/0!</v>
      </c>
      <c r="AF69" s="24">
        <f>X69/D69*100</f>
        <v>0</v>
      </c>
      <c r="AG69" s="24">
        <f>Y69/E69*100</f>
        <v>0</v>
      </c>
      <c r="AH69" s="24"/>
      <c r="AI69" s="24">
        <f>AA69/G69*100</f>
        <v>0</v>
      </c>
      <c r="AJ69" s="47"/>
    </row>
    <row r="70" spans="1:36" s="1" customFormat="1" ht="56.25" hidden="1" x14ac:dyDescent="0.3">
      <c r="A70" s="100" t="s">
        <v>299</v>
      </c>
      <c r="B70" s="56" t="s">
        <v>368</v>
      </c>
      <c r="C70" s="58" t="s">
        <v>284</v>
      </c>
      <c r="D70" s="23">
        <f t="shared" si="89"/>
        <v>57729400</v>
      </c>
      <c r="E70" s="23">
        <f t="shared" si="97"/>
        <v>54842900</v>
      </c>
      <c r="F70" s="23">
        <f t="shared" si="98"/>
        <v>0</v>
      </c>
      <c r="G70" s="23">
        <f t="shared" ref="G70:G71" si="102">K70+O70+S70+W70</f>
        <v>2886500</v>
      </c>
      <c r="H70" s="24">
        <f t="shared" si="99"/>
        <v>0</v>
      </c>
      <c r="I70" s="24">
        <v>0</v>
      </c>
      <c r="J70" s="24">
        <v>0</v>
      </c>
      <c r="K70" s="24">
        <v>0</v>
      </c>
      <c r="L70" s="24">
        <f t="shared" si="100"/>
        <v>0</v>
      </c>
      <c r="M70" s="24">
        <v>0</v>
      </c>
      <c r="N70" s="24">
        <v>0</v>
      </c>
      <c r="O70" s="24">
        <v>0</v>
      </c>
      <c r="P70" s="24">
        <f t="shared" ref="P70:P71" si="103">Q70+R70+S70</f>
        <v>0</v>
      </c>
      <c r="Q70" s="24">
        <v>0</v>
      </c>
      <c r="R70" s="24">
        <v>0</v>
      </c>
      <c r="S70" s="24">
        <v>0</v>
      </c>
      <c r="T70" s="24">
        <f t="shared" si="101"/>
        <v>57729400</v>
      </c>
      <c r="U70" s="24">
        <v>54842900</v>
      </c>
      <c r="V70" s="24">
        <v>0</v>
      </c>
      <c r="W70" s="24">
        <v>2886500</v>
      </c>
      <c r="X70" s="24">
        <v>0</v>
      </c>
      <c r="Y70" s="24">
        <v>0</v>
      </c>
      <c r="Z70" s="24">
        <v>0</v>
      </c>
      <c r="AA70" s="24">
        <v>0</v>
      </c>
      <c r="AB70" s="23" t="e">
        <f t="shared" si="3"/>
        <v>#DIV/0!</v>
      </c>
      <c r="AC70" s="23" t="e">
        <f t="shared" si="4"/>
        <v>#DIV/0!</v>
      </c>
      <c r="AD70" s="23" t="e">
        <f t="shared" si="5"/>
        <v>#DIV/0!</v>
      </c>
      <c r="AE70" s="23" t="e">
        <f t="shared" si="6"/>
        <v>#DIV/0!</v>
      </c>
      <c r="AF70" s="24">
        <f>X70/D70*100</f>
        <v>0</v>
      </c>
      <c r="AG70" s="24"/>
      <c r="AH70" s="24"/>
      <c r="AI70" s="24">
        <f>AA70/G70*100</f>
        <v>0</v>
      </c>
      <c r="AJ70" s="47"/>
    </row>
    <row r="71" spans="1:36" s="1" customFormat="1" ht="60" hidden="1" customHeight="1" x14ac:dyDescent="0.3">
      <c r="A71" s="100" t="s">
        <v>329</v>
      </c>
      <c r="B71" s="57" t="s">
        <v>300</v>
      </c>
      <c r="C71" s="58" t="s">
        <v>3</v>
      </c>
      <c r="D71" s="23">
        <f>E71+F71+G71</f>
        <v>226017284</v>
      </c>
      <c r="E71" s="23">
        <f t="shared" si="97"/>
        <v>0</v>
      </c>
      <c r="F71" s="23">
        <f t="shared" si="98"/>
        <v>0</v>
      </c>
      <c r="G71" s="23">
        <f t="shared" si="102"/>
        <v>226017284</v>
      </c>
      <c r="H71" s="24">
        <f t="shared" si="99"/>
        <v>53869269</v>
      </c>
      <c r="I71" s="24">
        <v>0</v>
      </c>
      <c r="J71" s="24">
        <v>0</v>
      </c>
      <c r="K71" s="24">
        <v>53869269</v>
      </c>
      <c r="L71" s="24">
        <f t="shared" si="100"/>
        <v>60722523</v>
      </c>
      <c r="M71" s="24">
        <v>0</v>
      </c>
      <c r="N71" s="24">
        <v>0</v>
      </c>
      <c r="O71" s="24">
        <v>60722523</v>
      </c>
      <c r="P71" s="24">
        <f t="shared" si="103"/>
        <v>58599763</v>
      </c>
      <c r="Q71" s="24">
        <v>0</v>
      </c>
      <c r="R71" s="24">
        <v>0</v>
      </c>
      <c r="S71" s="24">
        <v>58599763</v>
      </c>
      <c r="T71" s="24">
        <f t="shared" si="101"/>
        <v>52825729</v>
      </c>
      <c r="U71" s="24">
        <v>0</v>
      </c>
      <c r="V71" s="24">
        <v>0</v>
      </c>
      <c r="W71" s="24">
        <v>52825729</v>
      </c>
      <c r="X71" s="24">
        <f t="shared" si="96"/>
        <v>10908732.02</v>
      </c>
      <c r="Y71" s="24">
        <v>0</v>
      </c>
      <c r="Z71" s="24">
        <v>0</v>
      </c>
      <c r="AA71" s="24">
        <v>10908732.02</v>
      </c>
      <c r="AB71" s="23">
        <f t="shared" si="3"/>
        <v>20.250380639098704</v>
      </c>
      <c r="AC71" s="23" t="e">
        <f t="shared" si="4"/>
        <v>#DIV/0!</v>
      </c>
      <c r="AD71" s="23" t="e">
        <f t="shared" si="5"/>
        <v>#DIV/0!</v>
      </c>
      <c r="AE71" s="23">
        <f t="shared" si="6"/>
        <v>20.250380639098704</v>
      </c>
      <c r="AF71" s="24">
        <f>X71/D71*100</f>
        <v>4.8265034544880203</v>
      </c>
      <c r="AG71" s="24"/>
      <c r="AH71" s="24"/>
      <c r="AI71" s="24">
        <f>AA71/G71*100</f>
        <v>4.8265034544880203</v>
      </c>
      <c r="AJ71" s="47"/>
    </row>
    <row r="72" spans="1:36" s="30" customFormat="1" ht="18.75" hidden="1" customHeight="1" x14ac:dyDescent="0.3">
      <c r="A72" s="152" t="s">
        <v>11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4"/>
    </row>
    <row r="73" spans="1:36" s="30" customFormat="1" ht="45.75" hidden="1" customHeight="1" x14ac:dyDescent="0.3">
      <c r="A73" s="32" t="s">
        <v>96</v>
      </c>
      <c r="B73" s="189" t="s">
        <v>27</v>
      </c>
      <c r="C73" s="190"/>
      <c r="D73" s="33">
        <f>SUM(D74:D77)</f>
        <v>51043415</v>
      </c>
      <c r="E73" s="33">
        <f t="shared" ref="E73:AA73" si="104">SUM(E74:E77)</f>
        <v>0</v>
      </c>
      <c r="F73" s="33">
        <f t="shared" si="104"/>
        <v>0</v>
      </c>
      <c r="G73" s="33">
        <f t="shared" si="104"/>
        <v>51043415</v>
      </c>
      <c r="H73" s="33">
        <f t="shared" si="104"/>
        <v>17364390</v>
      </c>
      <c r="I73" s="33">
        <f t="shared" si="104"/>
        <v>0</v>
      </c>
      <c r="J73" s="33">
        <f t="shared" si="104"/>
        <v>0</v>
      </c>
      <c r="K73" s="33">
        <f t="shared" si="104"/>
        <v>17364390</v>
      </c>
      <c r="L73" s="33">
        <f t="shared" si="104"/>
        <v>11811734</v>
      </c>
      <c r="M73" s="33">
        <f t="shared" si="104"/>
        <v>0</v>
      </c>
      <c r="N73" s="33">
        <f t="shared" si="104"/>
        <v>0</v>
      </c>
      <c r="O73" s="33">
        <f t="shared" si="104"/>
        <v>11811734</v>
      </c>
      <c r="P73" s="33">
        <f t="shared" si="104"/>
        <v>10591100</v>
      </c>
      <c r="Q73" s="33">
        <f t="shared" si="104"/>
        <v>0</v>
      </c>
      <c r="R73" s="33">
        <f t="shared" si="104"/>
        <v>0</v>
      </c>
      <c r="S73" s="33">
        <f t="shared" si="104"/>
        <v>10591100</v>
      </c>
      <c r="T73" s="33">
        <f t="shared" si="104"/>
        <v>11454400</v>
      </c>
      <c r="U73" s="33">
        <f t="shared" si="104"/>
        <v>0</v>
      </c>
      <c r="V73" s="33">
        <f t="shared" si="104"/>
        <v>0</v>
      </c>
      <c r="W73" s="33">
        <f t="shared" si="104"/>
        <v>11454400</v>
      </c>
      <c r="X73" s="33">
        <f t="shared" si="104"/>
        <v>16077435.370000001</v>
      </c>
      <c r="Y73" s="33">
        <f t="shared" si="104"/>
        <v>0</v>
      </c>
      <c r="Z73" s="33">
        <f t="shared" si="104"/>
        <v>0</v>
      </c>
      <c r="AA73" s="33">
        <f t="shared" si="104"/>
        <v>16077435.370000001</v>
      </c>
      <c r="AB73" s="33"/>
      <c r="AC73" s="33"/>
      <c r="AD73" s="33"/>
      <c r="AE73" s="33"/>
      <c r="AF73" s="28">
        <f>X73/D73*100</f>
        <v>31.497569999969638</v>
      </c>
      <c r="AG73" s="28"/>
      <c r="AH73" s="28"/>
      <c r="AI73" s="28">
        <f>AA73/G73*100</f>
        <v>31.497569999969638</v>
      </c>
      <c r="AJ73" s="29"/>
    </row>
    <row r="74" spans="1:36" s="30" customFormat="1" ht="48" hidden="1" customHeight="1" x14ac:dyDescent="0.3">
      <c r="A74" s="142" t="s">
        <v>97</v>
      </c>
      <c r="B74" s="177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447884</v>
      </c>
      <c r="I74" s="23">
        <v>0</v>
      </c>
      <c r="J74" s="23">
        <v>0</v>
      </c>
      <c r="K74" s="23">
        <v>447884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500000</v>
      </c>
      <c r="Q74" s="23">
        <v>0</v>
      </c>
      <c r="R74" s="23">
        <v>0</v>
      </c>
      <c r="S74" s="23">
        <v>500000</v>
      </c>
      <c r="T74" s="23">
        <f>U74+V74+W74</f>
        <v>1030600</v>
      </c>
      <c r="U74" s="23">
        <v>0</v>
      </c>
      <c r="V74" s="23">
        <v>0</v>
      </c>
      <c r="W74" s="23">
        <v>1030600</v>
      </c>
      <c r="X74" s="23">
        <f>Y74+AA74</f>
        <v>303468.15999999997</v>
      </c>
      <c r="Y74" s="23">
        <v>0</v>
      </c>
      <c r="Z74" s="23">
        <v>0</v>
      </c>
      <c r="AA74" s="23">
        <v>303468.15999999997</v>
      </c>
      <c r="AB74" s="23"/>
      <c r="AC74" s="23"/>
      <c r="AD74" s="23"/>
      <c r="AE74" s="23"/>
      <c r="AF74" s="24">
        <f>X74/D74*100</f>
        <v>12.343711002390091</v>
      </c>
      <c r="AG74" s="24"/>
      <c r="AH74" s="24"/>
      <c r="AI74" s="24">
        <f>AA74/G74*100</f>
        <v>12.343711002390091</v>
      </c>
      <c r="AJ74" s="47" t="s">
        <v>337</v>
      </c>
    </row>
    <row r="75" spans="1:36" s="30" customFormat="1" ht="46.5" hidden="1" customHeight="1" x14ac:dyDescent="0.3">
      <c r="A75" s="176"/>
      <c r="B75" s="178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674762</v>
      </c>
      <c r="I75" s="24">
        <v>0</v>
      </c>
      <c r="J75" s="24">
        <v>0</v>
      </c>
      <c r="K75" s="24">
        <v>674762</v>
      </c>
      <c r="L75" s="23">
        <f>M75+N75+O75</f>
        <v>1229500</v>
      </c>
      <c r="M75" s="24">
        <v>0</v>
      </c>
      <c r="N75" s="24">
        <v>0</v>
      </c>
      <c r="O75" s="24">
        <v>1229500</v>
      </c>
      <c r="P75" s="23">
        <f>Q75+R75+S75</f>
        <v>829500</v>
      </c>
      <c r="Q75" s="24">
        <v>0</v>
      </c>
      <c r="R75" s="24">
        <v>0</v>
      </c>
      <c r="S75" s="24">
        <v>829500</v>
      </c>
      <c r="T75" s="23">
        <f>U75+V75+W75</f>
        <v>905900</v>
      </c>
      <c r="U75" s="24">
        <v>0</v>
      </c>
      <c r="V75" s="24">
        <v>0</v>
      </c>
      <c r="W75" s="24">
        <v>905900</v>
      </c>
      <c r="X75" s="23">
        <f>Y75+AA75</f>
        <v>447883.16</v>
      </c>
      <c r="Y75" s="23">
        <v>0</v>
      </c>
      <c r="Z75" s="23">
        <v>0</v>
      </c>
      <c r="AA75" s="23">
        <v>447883.16</v>
      </c>
      <c r="AB75" s="23"/>
      <c r="AC75" s="23"/>
      <c r="AD75" s="23"/>
      <c r="AE75" s="23"/>
      <c r="AF75" s="24">
        <f>X75/D75*100</f>
        <v>12.446582035619294</v>
      </c>
      <c r="AG75" s="24"/>
      <c r="AH75" s="24"/>
      <c r="AI75" s="24">
        <f>AA75/G75*100</f>
        <v>12.446582035619294</v>
      </c>
      <c r="AJ75" s="46"/>
    </row>
    <row r="76" spans="1:36" s="30" customFormat="1" ht="42.75" hidden="1" customHeight="1" x14ac:dyDescent="0.3">
      <c r="A76" s="100" t="s">
        <v>98</v>
      </c>
      <c r="B76" s="99" t="s">
        <v>255</v>
      </c>
      <c r="C76" s="37" t="s">
        <v>283</v>
      </c>
      <c r="D76" s="23">
        <f t="shared" ref="D76:D77" si="105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16162956</v>
      </c>
      <c r="I76" s="24">
        <v>0</v>
      </c>
      <c r="J76" s="24">
        <v>0</v>
      </c>
      <c r="K76" s="24">
        <v>16162956</v>
      </c>
      <c r="L76" s="23">
        <f>M76+N76+O76</f>
        <v>10082234</v>
      </c>
      <c r="M76" s="24">
        <v>0</v>
      </c>
      <c r="N76" s="24">
        <v>0</v>
      </c>
      <c r="O76" s="24">
        <v>10082234</v>
      </c>
      <c r="P76" s="23">
        <f>Q76+R76+S76</f>
        <v>9261600</v>
      </c>
      <c r="Q76" s="24">
        <v>0</v>
      </c>
      <c r="R76" s="24">
        <v>0</v>
      </c>
      <c r="S76" s="24">
        <v>9261600</v>
      </c>
      <c r="T76" s="23">
        <f t="shared" ref="T76:T77" si="106">U76+V76+W76</f>
        <v>9517900</v>
      </c>
      <c r="U76" s="24">
        <v>0</v>
      </c>
      <c r="V76" s="24">
        <v>0</v>
      </c>
      <c r="W76" s="24">
        <v>9517900</v>
      </c>
      <c r="X76" s="23">
        <f t="shared" ref="X76:X77" si="107">Y76+AA76</f>
        <v>15326084.050000001</v>
      </c>
      <c r="Y76" s="23">
        <v>0</v>
      </c>
      <c r="Z76" s="23">
        <v>0</v>
      </c>
      <c r="AA76" s="23">
        <v>15326084.050000001</v>
      </c>
      <c r="AB76" s="23"/>
      <c r="AC76" s="23"/>
      <c r="AD76" s="23"/>
      <c r="AE76" s="23"/>
      <c r="AF76" s="24">
        <f>X76/D76*100</f>
        <v>34.127964803363341</v>
      </c>
      <c r="AG76" s="24"/>
      <c r="AH76" s="24"/>
      <c r="AI76" s="24">
        <f>AA76/G76*100</f>
        <v>34.127964803363341</v>
      </c>
      <c r="AJ76" s="83"/>
    </row>
    <row r="77" spans="1:36" s="30" customFormat="1" ht="80.25" hidden="1" customHeight="1" x14ac:dyDescent="0.3">
      <c r="A77" s="100" t="s">
        <v>99</v>
      </c>
      <c r="B77" s="99" t="s">
        <v>256</v>
      </c>
      <c r="C77" s="37" t="s">
        <v>284</v>
      </c>
      <c r="D77" s="23">
        <f t="shared" si="105"/>
        <v>78788</v>
      </c>
      <c r="E77" s="23">
        <v>0</v>
      </c>
      <c r="F77" s="23">
        <v>0</v>
      </c>
      <c r="G77" s="23">
        <f t="shared" ref="G77" si="108">K77+O77+S77+W77</f>
        <v>78788</v>
      </c>
      <c r="H77" s="23">
        <f>I77+J77+K77</f>
        <v>78788</v>
      </c>
      <c r="I77" s="24">
        <v>0</v>
      </c>
      <c r="J77" s="24">
        <v>0</v>
      </c>
      <c r="K77" s="24">
        <v>78788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>Q77+R77+S77</f>
        <v>0</v>
      </c>
      <c r="Q77" s="24">
        <v>0</v>
      </c>
      <c r="R77" s="24">
        <v>0</v>
      </c>
      <c r="S77" s="24">
        <v>0</v>
      </c>
      <c r="T77" s="23">
        <f t="shared" si="106"/>
        <v>0</v>
      </c>
      <c r="U77" s="24">
        <v>0</v>
      </c>
      <c r="V77" s="24">
        <v>0</v>
      </c>
      <c r="W77" s="24">
        <v>0</v>
      </c>
      <c r="X77" s="23">
        <f t="shared" si="107"/>
        <v>0</v>
      </c>
      <c r="Y77" s="23">
        <v>0</v>
      </c>
      <c r="Z77" s="23">
        <v>0</v>
      </c>
      <c r="AA77" s="23">
        <v>0</v>
      </c>
      <c r="AB77" s="23"/>
      <c r="AC77" s="23"/>
      <c r="AD77" s="23"/>
      <c r="AE77" s="23"/>
      <c r="AF77" s="24">
        <f>X77/D77*100</f>
        <v>0</v>
      </c>
      <c r="AG77" s="24"/>
      <c r="AH77" s="24"/>
      <c r="AI77" s="24">
        <f>AA77/G77*100</f>
        <v>0</v>
      </c>
      <c r="AJ77" s="83"/>
    </row>
    <row r="78" spans="1:36" s="30" customFormat="1" ht="24.75" hidden="1" customHeight="1" x14ac:dyDescent="0.3">
      <c r="A78" s="152" t="s">
        <v>10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4"/>
    </row>
    <row r="79" spans="1:36" s="30" customFormat="1" ht="55.5" hidden="1" customHeight="1" x14ac:dyDescent="0.3">
      <c r="A79" s="32" t="s">
        <v>100</v>
      </c>
      <c r="B79" s="182" t="s">
        <v>28</v>
      </c>
      <c r="C79" s="183"/>
      <c r="D79" s="33">
        <f>D80+D82</f>
        <v>59995800</v>
      </c>
      <c r="E79" s="33">
        <f t="shared" ref="E79:AA79" si="109">E80+E82</f>
        <v>0</v>
      </c>
      <c r="F79" s="33">
        <f t="shared" si="109"/>
        <v>0</v>
      </c>
      <c r="G79" s="33">
        <f t="shared" si="109"/>
        <v>59995800</v>
      </c>
      <c r="H79" s="33">
        <f t="shared" si="109"/>
        <v>19940650</v>
      </c>
      <c r="I79" s="33">
        <f t="shared" si="109"/>
        <v>0</v>
      </c>
      <c r="J79" s="33">
        <f t="shared" si="109"/>
        <v>0</v>
      </c>
      <c r="K79" s="33">
        <f t="shared" si="109"/>
        <v>19940650</v>
      </c>
      <c r="L79" s="33">
        <f t="shared" si="109"/>
        <v>14483500</v>
      </c>
      <c r="M79" s="33">
        <f t="shared" si="109"/>
        <v>0</v>
      </c>
      <c r="N79" s="33">
        <f t="shared" si="109"/>
        <v>0</v>
      </c>
      <c r="O79" s="33">
        <f t="shared" si="109"/>
        <v>14483500</v>
      </c>
      <c r="P79" s="33">
        <f t="shared" si="109"/>
        <v>12249400</v>
      </c>
      <c r="Q79" s="33">
        <f t="shared" si="109"/>
        <v>0</v>
      </c>
      <c r="R79" s="33">
        <f t="shared" si="109"/>
        <v>0</v>
      </c>
      <c r="S79" s="33">
        <f t="shared" si="109"/>
        <v>12249400</v>
      </c>
      <c r="T79" s="33">
        <f t="shared" si="109"/>
        <v>13362250</v>
      </c>
      <c r="U79" s="33">
        <f t="shared" si="109"/>
        <v>0</v>
      </c>
      <c r="V79" s="33">
        <f t="shared" si="109"/>
        <v>0</v>
      </c>
      <c r="W79" s="33">
        <f t="shared" si="109"/>
        <v>13362250</v>
      </c>
      <c r="X79" s="33">
        <f t="shared" si="109"/>
        <v>18458588.670000002</v>
      </c>
      <c r="Y79" s="33">
        <f t="shared" si="109"/>
        <v>0</v>
      </c>
      <c r="Z79" s="33">
        <f t="shared" si="109"/>
        <v>0</v>
      </c>
      <c r="AA79" s="33">
        <f t="shared" si="109"/>
        <v>18458588.670000002</v>
      </c>
      <c r="AB79" s="33"/>
      <c r="AC79" s="33"/>
      <c r="AD79" s="33"/>
      <c r="AE79" s="33"/>
      <c r="AF79" s="28">
        <f>X79/D79*100</f>
        <v>30.766468102767199</v>
      </c>
      <c r="AG79" s="28"/>
      <c r="AH79" s="28"/>
      <c r="AI79" s="28">
        <f>AA79/G79*100</f>
        <v>30.766468102767199</v>
      </c>
      <c r="AJ79" s="29"/>
    </row>
    <row r="80" spans="1:36" s="30" customFormat="1" ht="55.5" hidden="1" customHeight="1" x14ac:dyDescent="0.3">
      <c r="A80" s="32" t="s">
        <v>101</v>
      </c>
      <c r="B80" s="107" t="s">
        <v>66</v>
      </c>
      <c r="C80" s="37"/>
      <c r="D80" s="33">
        <f>D81</f>
        <v>57495800</v>
      </c>
      <c r="E80" s="33">
        <f t="shared" ref="E80:P80" si="110">E81</f>
        <v>0</v>
      </c>
      <c r="F80" s="33">
        <f t="shared" si="110"/>
        <v>0</v>
      </c>
      <c r="G80" s="33">
        <f t="shared" si="110"/>
        <v>57495800</v>
      </c>
      <c r="H80" s="33">
        <f t="shared" si="110"/>
        <v>19940650</v>
      </c>
      <c r="I80" s="33">
        <f t="shared" si="110"/>
        <v>0</v>
      </c>
      <c r="J80" s="33">
        <f t="shared" si="110"/>
        <v>0</v>
      </c>
      <c r="K80" s="33">
        <f t="shared" si="110"/>
        <v>19940650</v>
      </c>
      <c r="L80" s="33">
        <f t="shared" si="110"/>
        <v>14483500</v>
      </c>
      <c r="M80" s="33">
        <f t="shared" si="110"/>
        <v>0</v>
      </c>
      <c r="N80" s="33">
        <f t="shared" si="110"/>
        <v>0</v>
      </c>
      <c r="O80" s="33">
        <f t="shared" si="110"/>
        <v>14483500</v>
      </c>
      <c r="P80" s="33">
        <f t="shared" si="110"/>
        <v>12249400</v>
      </c>
      <c r="Q80" s="33">
        <f t="shared" ref="Q80:W80" si="111">Q81</f>
        <v>0</v>
      </c>
      <c r="R80" s="33">
        <f t="shared" si="111"/>
        <v>0</v>
      </c>
      <c r="S80" s="33">
        <f t="shared" si="111"/>
        <v>12249400</v>
      </c>
      <c r="T80" s="33">
        <f t="shared" si="111"/>
        <v>10862250</v>
      </c>
      <c r="U80" s="33">
        <f t="shared" si="111"/>
        <v>0</v>
      </c>
      <c r="V80" s="33">
        <f t="shared" si="111"/>
        <v>0</v>
      </c>
      <c r="W80" s="33">
        <f t="shared" si="111"/>
        <v>10862250</v>
      </c>
      <c r="X80" s="33">
        <f t="shared" ref="X80:AA80" si="112">X81</f>
        <v>18458588.670000002</v>
      </c>
      <c r="Y80" s="33">
        <f t="shared" si="112"/>
        <v>0</v>
      </c>
      <c r="Z80" s="33">
        <f t="shared" si="112"/>
        <v>0</v>
      </c>
      <c r="AA80" s="33">
        <f t="shared" si="112"/>
        <v>18458588.670000002</v>
      </c>
      <c r="AB80" s="33"/>
      <c r="AC80" s="33"/>
      <c r="AD80" s="33"/>
      <c r="AE80" s="33"/>
      <c r="AF80" s="28">
        <f>X80/D80*100</f>
        <v>32.104238344366024</v>
      </c>
      <c r="AG80" s="28"/>
      <c r="AH80" s="28"/>
      <c r="AI80" s="28">
        <f>AA80/G80*100</f>
        <v>32.104238344366024</v>
      </c>
      <c r="AJ80" s="29"/>
    </row>
    <row r="81" spans="1:36" s="30" customFormat="1" ht="55.5" hidden="1" customHeight="1" x14ac:dyDescent="0.3">
      <c r="A81" s="100" t="s">
        <v>102</v>
      </c>
      <c r="B81" s="109" t="s">
        <v>393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19940650</v>
      </c>
      <c r="I81" s="23">
        <v>0</v>
      </c>
      <c r="J81" s="23">
        <v>0</v>
      </c>
      <c r="K81" s="23">
        <v>19940650</v>
      </c>
      <c r="L81" s="23">
        <f>M81+N81+O81</f>
        <v>14483500</v>
      </c>
      <c r="M81" s="23">
        <v>0</v>
      </c>
      <c r="N81" s="23">
        <v>0</v>
      </c>
      <c r="O81" s="23">
        <v>14483500</v>
      </c>
      <c r="P81" s="23">
        <f>Q81+R81+S81</f>
        <v>12249400</v>
      </c>
      <c r="Q81" s="23">
        <v>0</v>
      </c>
      <c r="R81" s="23">
        <v>0</v>
      </c>
      <c r="S81" s="23">
        <v>12249400</v>
      </c>
      <c r="T81" s="23">
        <f>U81+V81+W81</f>
        <v>10862250</v>
      </c>
      <c r="U81" s="23">
        <v>0</v>
      </c>
      <c r="V81" s="23">
        <v>0</v>
      </c>
      <c r="W81" s="23">
        <v>10862250</v>
      </c>
      <c r="X81" s="23">
        <f t="shared" ref="X81:X83" si="113">Y81+AA81</f>
        <v>18458588.670000002</v>
      </c>
      <c r="Y81" s="23">
        <v>0</v>
      </c>
      <c r="Z81" s="23">
        <v>0</v>
      </c>
      <c r="AA81" s="23">
        <v>18458588.670000002</v>
      </c>
      <c r="AB81" s="23"/>
      <c r="AC81" s="23"/>
      <c r="AD81" s="23"/>
      <c r="AE81" s="23"/>
      <c r="AF81" s="24">
        <f>X81/D81*100</f>
        <v>32.104238344366024</v>
      </c>
      <c r="AG81" s="24"/>
      <c r="AH81" s="24"/>
      <c r="AI81" s="24">
        <f>AA81/G81*100</f>
        <v>32.104238344366024</v>
      </c>
      <c r="AJ81" s="35"/>
    </row>
    <row r="82" spans="1:36" s="30" customFormat="1" ht="55.5" hidden="1" customHeight="1" x14ac:dyDescent="0.3">
      <c r="A82" s="32" t="s">
        <v>355</v>
      </c>
      <c r="B82" s="107" t="s">
        <v>69</v>
      </c>
      <c r="C82" s="38"/>
      <c r="D82" s="33">
        <f>D83</f>
        <v>2500000</v>
      </c>
      <c r="E82" s="33">
        <f>E83</f>
        <v>0</v>
      </c>
      <c r="F82" s="33">
        <f>F83</f>
        <v>0</v>
      </c>
      <c r="G82" s="33">
        <f>G83</f>
        <v>2500000</v>
      </c>
      <c r="H82" s="33">
        <f t="shared" ref="H82:K82" si="114">H83</f>
        <v>0</v>
      </c>
      <c r="I82" s="33">
        <f t="shared" si="114"/>
        <v>0</v>
      </c>
      <c r="J82" s="33">
        <f t="shared" si="114"/>
        <v>0</v>
      </c>
      <c r="K82" s="33">
        <f t="shared" si="114"/>
        <v>0</v>
      </c>
      <c r="L82" s="33">
        <f t="shared" ref="L82" si="115">L83</f>
        <v>0</v>
      </c>
      <c r="M82" s="33">
        <f t="shared" ref="M82" si="116">M83</f>
        <v>0</v>
      </c>
      <c r="N82" s="33">
        <f t="shared" ref="N82" si="117">N83</f>
        <v>0</v>
      </c>
      <c r="O82" s="33">
        <f t="shared" ref="O82" si="118">O83</f>
        <v>0</v>
      </c>
      <c r="P82" s="33">
        <f t="shared" ref="P82" si="119">P83</f>
        <v>0</v>
      </c>
      <c r="Q82" s="33">
        <f t="shared" ref="Q82" si="120">Q83</f>
        <v>0</v>
      </c>
      <c r="R82" s="33">
        <f t="shared" ref="R82" si="121">R83</f>
        <v>0</v>
      </c>
      <c r="S82" s="33">
        <f t="shared" ref="S82" si="122">S83</f>
        <v>0</v>
      </c>
      <c r="T82" s="33">
        <f t="shared" ref="T82" si="123">T83</f>
        <v>2500000</v>
      </c>
      <c r="U82" s="33">
        <f t="shared" ref="U82" si="124">U83</f>
        <v>0</v>
      </c>
      <c r="V82" s="33">
        <f t="shared" ref="V82" si="125">V83</f>
        <v>0</v>
      </c>
      <c r="W82" s="33">
        <f t="shared" ref="W82" si="126">W83</f>
        <v>2500000</v>
      </c>
      <c r="X82" s="33">
        <f t="shared" ref="X82:AA82" si="127">X83</f>
        <v>0</v>
      </c>
      <c r="Y82" s="33">
        <f t="shared" si="127"/>
        <v>0</v>
      </c>
      <c r="Z82" s="33">
        <f t="shared" si="127"/>
        <v>0</v>
      </c>
      <c r="AA82" s="33">
        <f t="shared" si="127"/>
        <v>0</v>
      </c>
      <c r="AB82" s="33"/>
      <c r="AC82" s="33"/>
      <c r="AD82" s="33"/>
      <c r="AE82" s="33"/>
      <c r="AF82" s="28">
        <f>X82/D82*100</f>
        <v>0</v>
      </c>
      <c r="AG82" s="28"/>
      <c r="AH82" s="28"/>
      <c r="AI82" s="28">
        <f>AA82/G82*100</f>
        <v>0</v>
      </c>
      <c r="AJ82" s="29"/>
    </row>
    <row r="83" spans="1:36" s="30" customFormat="1" ht="55.5" hidden="1" customHeight="1" x14ac:dyDescent="0.3">
      <c r="A83" s="32" t="s">
        <v>356</v>
      </c>
      <c r="B83" s="109" t="s">
        <v>264</v>
      </c>
      <c r="C83" s="37" t="s">
        <v>4</v>
      </c>
      <c r="D83" s="23">
        <f>E83+G83</f>
        <v>2500000</v>
      </c>
      <c r="E83" s="23">
        <v>0</v>
      </c>
      <c r="F83" s="23">
        <v>0</v>
      </c>
      <c r="G83" s="23">
        <f>K83+O83+S83+W83</f>
        <v>2500000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0</v>
      </c>
      <c r="Q83" s="23">
        <v>0</v>
      </c>
      <c r="R83" s="23">
        <v>0</v>
      </c>
      <c r="S83" s="23">
        <v>0</v>
      </c>
      <c r="T83" s="23">
        <f>U83+V83+W83</f>
        <v>2500000</v>
      </c>
      <c r="U83" s="23">
        <v>0</v>
      </c>
      <c r="V83" s="23">
        <v>0</v>
      </c>
      <c r="W83" s="23">
        <v>2500000</v>
      </c>
      <c r="X83" s="23">
        <f t="shared" si="113"/>
        <v>0</v>
      </c>
      <c r="Y83" s="24">
        <v>0</v>
      </c>
      <c r="Z83" s="24">
        <v>0</v>
      </c>
      <c r="AA83" s="24">
        <v>0</v>
      </c>
      <c r="AB83" s="24"/>
      <c r="AC83" s="24"/>
      <c r="AD83" s="24"/>
      <c r="AE83" s="24"/>
      <c r="AF83" s="24">
        <f>X83/D83*100</f>
        <v>0</v>
      </c>
      <c r="AG83" s="28"/>
      <c r="AH83" s="28"/>
      <c r="AI83" s="24">
        <f>AA83/G83*100</f>
        <v>0</v>
      </c>
      <c r="AJ83" s="29"/>
    </row>
    <row r="84" spans="1:36" s="40" customFormat="1" ht="30.75" hidden="1" customHeight="1" x14ac:dyDescent="0.3">
      <c r="A84" s="152" t="s">
        <v>12</v>
      </c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39"/>
    </row>
    <row r="85" spans="1:36" s="1" customFormat="1" ht="49.5" hidden="1" customHeight="1" x14ac:dyDescent="0.3">
      <c r="A85" s="32" t="s">
        <v>48</v>
      </c>
      <c r="B85" s="163" t="s">
        <v>29</v>
      </c>
      <c r="C85" s="163"/>
      <c r="D85" s="36">
        <f t="shared" ref="D85:AA85" si="128">D86+D92</f>
        <v>548612702</v>
      </c>
      <c r="E85" s="36">
        <f t="shared" si="128"/>
        <v>5031711</v>
      </c>
      <c r="F85" s="36">
        <f t="shared" si="128"/>
        <v>0</v>
      </c>
      <c r="G85" s="36">
        <f t="shared" si="128"/>
        <v>543580991</v>
      </c>
      <c r="H85" s="36">
        <f t="shared" si="128"/>
        <v>154624859</v>
      </c>
      <c r="I85" s="36">
        <f t="shared" si="128"/>
        <v>1673000</v>
      </c>
      <c r="J85" s="36">
        <f t="shared" si="128"/>
        <v>0</v>
      </c>
      <c r="K85" s="36">
        <f t="shared" si="128"/>
        <v>152951859</v>
      </c>
      <c r="L85" s="36">
        <f t="shared" si="128"/>
        <v>147656725</v>
      </c>
      <c r="M85" s="36">
        <f t="shared" si="128"/>
        <v>1101000</v>
      </c>
      <c r="N85" s="36">
        <f t="shared" si="128"/>
        <v>0</v>
      </c>
      <c r="O85" s="36">
        <f t="shared" si="128"/>
        <v>146555725</v>
      </c>
      <c r="P85" s="36">
        <f t="shared" si="128"/>
        <v>114939274</v>
      </c>
      <c r="Q85" s="36">
        <f t="shared" si="128"/>
        <v>300000</v>
      </c>
      <c r="R85" s="36">
        <f t="shared" si="128"/>
        <v>0</v>
      </c>
      <c r="S85" s="36">
        <f t="shared" si="128"/>
        <v>114939274</v>
      </c>
      <c r="T85" s="36">
        <f t="shared" si="128"/>
        <v>129958939</v>
      </c>
      <c r="U85" s="36">
        <f t="shared" si="128"/>
        <v>713000</v>
      </c>
      <c r="V85" s="36">
        <f t="shared" si="128"/>
        <v>0</v>
      </c>
      <c r="W85" s="36">
        <f t="shared" si="128"/>
        <v>129245939</v>
      </c>
      <c r="X85" s="36">
        <f t="shared" si="128"/>
        <v>87898519.379999995</v>
      </c>
      <c r="Y85" s="36">
        <f t="shared" si="128"/>
        <v>0</v>
      </c>
      <c r="Z85" s="36">
        <f t="shared" si="128"/>
        <v>0</v>
      </c>
      <c r="AA85" s="36">
        <f t="shared" si="128"/>
        <v>87898519.379999995</v>
      </c>
      <c r="AB85" s="36"/>
      <c r="AC85" s="36"/>
      <c r="AD85" s="36"/>
      <c r="AE85" s="36"/>
      <c r="AF85" s="28">
        <f>X85/D85*100</f>
        <v>16.021962134591625</v>
      </c>
      <c r="AG85" s="28">
        <f>Y85/E85*100</f>
        <v>0</v>
      </c>
      <c r="AH85" s="28"/>
      <c r="AI85" s="28">
        <f t="shared" ref="AI85:AI90" si="129">AA85/G85*100</f>
        <v>16.170271005668777</v>
      </c>
      <c r="AJ85" s="31"/>
    </row>
    <row r="86" spans="1:36" s="1" customFormat="1" ht="79.5" hidden="1" customHeight="1" x14ac:dyDescent="0.3">
      <c r="A86" s="32" t="s">
        <v>20</v>
      </c>
      <c r="B86" s="107" t="s">
        <v>71</v>
      </c>
      <c r="C86" s="107"/>
      <c r="D86" s="36">
        <f>SUM(D87:D91)</f>
        <v>503298001</v>
      </c>
      <c r="E86" s="36">
        <f t="shared" ref="E86:AA86" si="130">SUM(E87:E91)</f>
        <v>5031711</v>
      </c>
      <c r="F86" s="36">
        <f t="shared" si="130"/>
        <v>0</v>
      </c>
      <c r="G86" s="36">
        <f t="shared" si="130"/>
        <v>498266290</v>
      </c>
      <c r="H86" s="36">
        <f t="shared" si="130"/>
        <v>121317900</v>
      </c>
      <c r="I86" s="36">
        <f t="shared" si="130"/>
        <v>1673000</v>
      </c>
      <c r="J86" s="36">
        <f t="shared" si="130"/>
        <v>0</v>
      </c>
      <c r="K86" s="36">
        <f t="shared" si="130"/>
        <v>119644900</v>
      </c>
      <c r="L86" s="36">
        <f t="shared" si="130"/>
        <v>144399188</v>
      </c>
      <c r="M86" s="36">
        <f t="shared" si="130"/>
        <v>1101000</v>
      </c>
      <c r="N86" s="36">
        <f t="shared" si="130"/>
        <v>0</v>
      </c>
      <c r="O86" s="36">
        <f t="shared" si="130"/>
        <v>143298188</v>
      </c>
      <c r="P86" s="36">
        <f t="shared" si="130"/>
        <v>111772707</v>
      </c>
      <c r="Q86" s="36">
        <f t="shared" si="130"/>
        <v>300000</v>
      </c>
      <c r="R86" s="36">
        <f t="shared" si="130"/>
        <v>0</v>
      </c>
      <c r="S86" s="36">
        <f t="shared" si="130"/>
        <v>111772707</v>
      </c>
      <c r="T86" s="36">
        <f t="shared" si="130"/>
        <v>124327266</v>
      </c>
      <c r="U86" s="36">
        <f t="shared" si="130"/>
        <v>713000</v>
      </c>
      <c r="V86" s="36">
        <f t="shared" si="130"/>
        <v>0</v>
      </c>
      <c r="W86" s="36">
        <f t="shared" si="130"/>
        <v>123614266</v>
      </c>
      <c r="X86" s="36">
        <f t="shared" si="130"/>
        <v>81355719.109999999</v>
      </c>
      <c r="Y86" s="36">
        <f t="shared" si="130"/>
        <v>0</v>
      </c>
      <c r="Z86" s="36">
        <f t="shared" si="130"/>
        <v>0</v>
      </c>
      <c r="AA86" s="36">
        <f t="shared" si="130"/>
        <v>81355719.109999999</v>
      </c>
      <c r="AB86" s="36"/>
      <c r="AC86" s="36"/>
      <c r="AD86" s="36"/>
      <c r="AE86" s="36"/>
      <c r="AF86" s="28">
        <f>X86/D86*100</f>
        <v>16.164522598610521</v>
      </c>
      <c r="AG86" s="28">
        <f>Y86/E86*100</f>
        <v>0</v>
      </c>
      <c r="AH86" s="28"/>
      <c r="AI86" s="28">
        <f t="shared" si="129"/>
        <v>16.327759020181759</v>
      </c>
      <c r="AJ86" s="31"/>
    </row>
    <row r="87" spans="1:36" s="1" customFormat="1" ht="87" hidden="1" customHeight="1" x14ac:dyDescent="0.3">
      <c r="A87" s="102" t="s">
        <v>103</v>
      </c>
      <c r="B87" s="110" t="s">
        <v>445</v>
      </c>
      <c r="C87" s="22" t="s">
        <v>5</v>
      </c>
      <c r="D87" s="23">
        <f>SUM(E87:G87)</f>
        <v>299170</v>
      </c>
      <c r="E87" s="23">
        <f t="shared" ref="E87:F87" si="131">I87+M87+Q87+U87</f>
        <v>0</v>
      </c>
      <c r="F87" s="23">
        <f t="shared" si="131"/>
        <v>0</v>
      </c>
      <c r="G87" s="23">
        <v>299170</v>
      </c>
      <c r="H87" s="23">
        <f>I87+J87+K87</f>
        <v>79000</v>
      </c>
      <c r="I87" s="23">
        <v>0</v>
      </c>
      <c r="J87" s="23">
        <v>0</v>
      </c>
      <c r="K87" s="23">
        <v>79000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0</v>
      </c>
      <c r="Q87" s="23">
        <v>0</v>
      </c>
      <c r="R87" s="23">
        <v>0</v>
      </c>
      <c r="S87" s="23">
        <v>0</v>
      </c>
      <c r="T87" s="23">
        <f>U87+V87+W87</f>
        <v>296270</v>
      </c>
      <c r="U87" s="23">
        <v>0</v>
      </c>
      <c r="V87" s="23">
        <v>0</v>
      </c>
      <c r="W87" s="23">
        <v>296270</v>
      </c>
      <c r="X87" s="24">
        <f t="shared" ref="X87:X89" si="132">SUM(Y87:AA87)</f>
        <v>8400</v>
      </c>
      <c r="Y87" s="24">
        <v>0</v>
      </c>
      <c r="Z87" s="24">
        <v>0</v>
      </c>
      <c r="AA87" s="24">
        <v>8400</v>
      </c>
      <c r="AB87" s="24"/>
      <c r="AC87" s="24"/>
      <c r="AD87" s="24"/>
      <c r="AE87" s="24"/>
      <c r="AF87" s="24">
        <f t="shared" ref="AF87:AF97" si="133">X87/D87*100</f>
        <v>2.8077681585720491</v>
      </c>
      <c r="AG87" s="28"/>
      <c r="AH87" s="28"/>
      <c r="AI87" s="24">
        <f t="shared" si="129"/>
        <v>2.8077681585720491</v>
      </c>
      <c r="AJ87" s="31"/>
    </row>
    <row r="88" spans="1:36" s="1" customFormat="1" ht="42" hidden="1" customHeight="1" x14ac:dyDescent="0.3">
      <c r="A88" s="100" t="s">
        <v>104</v>
      </c>
      <c r="B88" s="109" t="s">
        <v>72</v>
      </c>
      <c r="C88" s="22" t="s">
        <v>6</v>
      </c>
      <c r="D88" s="23">
        <f t="shared" ref="D88:D90" si="134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135">I88+J88+K88</f>
        <v>0</v>
      </c>
      <c r="I88" s="23">
        <v>0</v>
      </c>
      <c r="J88" s="23">
        <v>0</v>
      </c>
      <c r="K88" s="23">
        <v>0</v>
      </c>
      <c r="L88" s="23">
        <f t="shared" ref="L88:L89" si="136">M88+N88+O88</f>
        <v>484154</v>
      </c>
      <c r="M88" s="23">
        <v>0</v>
      </c>
      <c r="N88" s="23">
        <v>0</v>
      </c>
      <c r="O88" s="23">
        <v>484154</v>
      </c>
      <c r="P88" s="23">
        <f t="shared" ref="P88:P89" si="137">Q88+R88+S88</f>
        <v>240233</v>
      </c>
      <c r="Q88" s="23">
        <v>0</v>
      </c>
      <c r="R88" s="23">
        <v>0</v>
      </c>
      <c r="S88" s="23">
        <v>240233</v>
      </c>
      <c r="T88" s="23">
        <f t="shared" ref="T88:T89" si="138">U88+V88+W88</f>
        <v>0</v>
      </c>
      <c r="U88" s="23">
        <v>0</v>
      </c>
      <c r="V88" s="23">
        <v>0</v>
      </c>
      <c r="W88" s="23">
        <v>0</v>
      </c>
      <c r="X88" s="24">
        <f t="shared" si="132"/>
        <v>0</v>
      </c>
      <c r="Y88" s="24">
        <v>0</v>
      </c>
      <c r="Z88" s="24">
        <v>0</v>
      </c>
      <c r="AA88" s="23">
        <v>0</v>
      </c>
      <c r="AB88" s="23"/>
      <c r="AC88" s="23"/>
      <c r="AD88" s="23"/>
      <c r="AE88" s="23"/>
      <c r="AF88" s="24">
        <f t="shared" si="133"/>
        <v>0</v>
      </c>
      <c r="AG88" s="28"/>
      <c r="AH88" s="28"/>
      <c r="AI88" s="24">
        <f t="shared" si="129"/>
        <v>0</v>
      </c>
      <c r="AJ88" s="83"/>
    </row>
    <row r="89" spans="1:36" s="1" customFormat="1" ht="45.75" hidden="1" customHeight="1" x14ac:dyDescent="0.3">
      <c r="A89" s="100" t="s">
        <v>303</v>
      </c>
      <c r="B89" s="109" t="s">
        <v>62</v>
      </c>
      <c r="C89" s="22" t="s">
        <v>6</v>
      </c>
      <c r="D89" s="23">
        <f t="shared" si="134"/>
        <v>496575734</v>
      </c>
      <c r="E89" s="23">
        <v>0</v>
      </c>
      <c r="F89" s="23">
        <v>0</v>
      </c>
      <c r="G89" s="23">
        <v>496575734</v>
      </c>
      <c r="H89" s="23">
        <f t="shared" si="135"/>
        <v>119487479</v>
      </c>
      <c r="I89" s="23">
        <v>0</v>
      </c>
      <c r="J89" s="23">
        <v>0</v>
      </c>
      <c r="K89" s="23">
        <v>119487479</v>
      </c>
      <c r="L89" s="23">
        <f t="shared" si="136"/>
        <v>142774139</v>
      </c>
      <c r="M89" s="23">
        <v>0</v>
      </c>
      <c r="N89" s="23">
        <v>0</v>
      </c>
      <c r="O89" s="23">
        <v>142774139</v>
      </c>
      <c r="P89" s="23">
        <f t="shared" si="137"/>
        <v>111532474</v>
      </c>
      <c r="Q89" s="23">
        <v>0</v>
      </c>
      <c r="R89" s="23">
        <v>0</v>
      </c>
      <c r="S89" s="23">
        <v>111532474</v>
      </c>
      <c r="T89" s="23">
        <f t="shared" si="138"/>
        <v>123296259</v>
      </c>
      <c r="U89" s="23">
        <v>0</v>
      </c>
      <c r="V89" s="23">
        <v>0</v>
      </c>
      <c r="W89" s="23">
        <v>123296259</v>
      </c>
      <c r="X89" s="24">
        <f t="shared" si="132"/>
        <v>81347319.109999999</v>
      </c>
      <c r="Y89" s="24">
        <v>0</v>
      </c>
      <c r="Z89" s="24">
        <v>0</v>
      </c>
      <c r="AA89" s="24">
        <v>81347319.109999999</v>
      </c>
      <c r="AB89" s="24"/>
      <c r="AC89" s="24"/>
      <c r="AD89" s="24"/>
      <c r="AE89" s="24"/>
      <c r="AF89" s="24">
        <f t="shared" si="133"/>
        <v>16.381654104346548</v>
      </c>
      <c r="AG89" s="24"/>
      <c r="AH89" s="28"/>
      <c r="AI89" s="24">
        <f t="shared" si="129"/>
        <v>16.381654104346548</v>
      </c>
      <c r="AJ89" s="83"/>
    </row>
    <row r="90" spans="1:36" s="1" customFormat="1" ht="123" hidden="1" customHeight="1" x14ac:dyDescent="0.3">
      <c r="A90" s="100" t="s">
        <v>105</v>
      </c>
      <c r="B90" s="109" t="s">
        <v>446</v>
      </c>
      <c r="C90" s="22" t="s">
        <v>6</v>
      </c>
      <c r="D90" s="23">
        <f t="shared" si="134"/>
        <v>2966265</v>
      </c>
      <c r="E90" s="23">
        <v>2819000</v>
      </c>
      <c r="F90" s="23">
        <f t="shared" ref="F90:F91" si="139">J90+N90+R90+V90</f>
        <v>0</v>
      </c>
      <c r="G90" s="23">
        <v>147265</v>
      </c>
      <c r="H90" s="23">
        <f t="shared" si="135"/>
        <v>751421</v>
      </c>
      <c r="I90" s="23">
        <v>673000</v>
      </c>
      <c r="J90" s="23">
        <v>0</v>
      </c>
      <c r="K90" s="23">
        <v>78421</v>
      </c>
      <c r="L90" s="23">
        <f t="shared" ref="L90:L91" si="140">M90+N90+O90</f>
        <v>1140895</v>
      </c>
      <c r="M90" s="23">
        <v>1101000</v>
      </c>
      <c r="N90" s="23">
        <v>0</v>
      </c>
      <c r="O90" s="23">
        <v>39895</v>
      </c>
      <c r="P90" s="23">
        <v>0</v>
      </c>
      <c r="Q90" s="23">
        <v>300000</v>
      </c>
      <c r="R90" s="23">
        <v>0</v>
      </c>
      <c r="S90" s="23">
        <v>0</v>
      </c>
      <c r="T90" s="23">
        <f t="shared" ref="T90:T91" si="141">U90+V90+W90</f>
        <v>734737</v>
      </c>
      <c r="U90" s="23">
        <v>713000</v>
      </c>
      <c r="V90" s="23">
        <v>0</v>
      </c>
      <c r="W90" s="23">
        <v>21737</v>
      </c>
      <c r="X90" s="24">
        <f>SUM(Y90:AA90)</f>
        <v>0</v>
      </c>
      <c r="Y90" s="23">
        <v>0</v>
      </c>
      <c r="Z90" s="24">
        <v>0</v>
      </c>
      <c r="AA90" s="23">
        <v>0</v>
      </c>
      <c r="AB90" s="23"/>
      <c r="AC90" s="23"/>
      <c r="AD90" s="23"/>
      <c r="AE90" s="23"/>
      <c r="AF90" s="24">
        <f t="shared" si="133"/>
        <v>0</v>
      </c>
      <c r="AG90" s="24">
        <f>Y90/E90*100</f>
        <v>0</v>
      </c>
      <c r="AH90" s="28"/>
      <c r="AI90" s="24">
        <f t="shared" si="129"/>
        <v>0</v>
      </c>
      <c r="AJ90" s="83"/>
    </row>
    <row r="91" spans="1:36" s="1" customFormat="1" ht="75" hidden="1" x14ac:dyDescent="0.3">
      <c r="A91" s="100" t="s">
        <v>106</v>
      </c>
      <c r="B91" s="109" t="s">
        <v>281</v>
      </c>
      <c r="C91" s="22" t="s">
        <v>6</v>
      </c>
      <c r="D91" s="23">
        <f t="shared" ref="D91" si="142">H91+L91+P91+T91</f>
        <v>1000000</v>
      </c>
      <c r="E91" s="23">
        <f t="shared" ref="E91" si="143">I91+M91+Q91+U91</f>
        <v>1000000</v>
      </c>
      <c r="F91" s="23">
        <f t="shared" si="139"/>
        <v>0</v>
      </c>
      <c r="G91" s="23">
        <f t="shared" ref="G91" si="144">K91+O91+S91+W91</f>
        <v>0</v>
      </c>
      <c r="H91" s="23">
        <f t="shared" si="135"/>
        <v>1000000</v>
      </c>
      <c r="I91" s="23">
        <v>1000000</v>
      </c>
      <c r="J91" s="23">
        <v>0</v>
      </c>
      <c r="K91" s="23">
        <v>0</v>
      </c>
      <c r="L91" s="23">
        <f t="shared" si="140"/>
        <v>0</v>
      </c>
      <c r="M91" s="23">
        <v>0</v>
      </c>
      <c r="N91" s="23">
        <v>0</v>
      </c>
      <c r="O91" s="23">
        <v>0</v>
      </c>
      <c r="P91" s="23">
        <f t="shared" ref="P91" si="145">Q91+R91+S91</f>
        <v>0</v>
      </c>
      <c r="Q91" s="23">
        <v>0</v>
      </c>
      <c r="R91" s="23">
        <v>0</v>
      </c>
      <c r="S91" s="23">
        <v>0</v>
      </c>
      <c r="T91" s="23">
        <f t="shared" si="141"/>
        <v>0</v>
      </c>
      <c r="U91" s="23">
        <v>0</v>
      </c>
      <c r="V91" s="23">
        <v>0</v>
      </c>
      <c r="W91" s="23">
        <v>0</v>
      </c>
      <c r="X91" s="24">
        <f>SUM(Y91:AA91)</f>
        <v>0</v>
      </c>
      <c r="Y91" s="24">
        <v>0</v>
      </c>
      <c r="Z91" s="24">
        <v>0</v>
      </c>
      <c r="AA91" s="24">
        <v>0</v>
      </c>
      <c r="AB91" s="24"/>
      <c r="AC91" s="24"/>
      <c r="AD91" s="24"/>
      <c r="AE91" s="24"/>
      <c r="AF91" s="24">
        <f t="shared" si="133"/>
        <v>0</v>
      </c>
      <c r="AG91" s="24">
        <f>Y91/E91*100</f>
        <v>0</v>
      </c>
      <c r="AH91" s="24"/>
      <c r="AI91" s="24"/>
      <c r="AJ91" s="83"/>
    </row>
    <row r="92" spans="1:36" s="30" customFormat="1" ht="83.25" hidden="1" customHeight="1" x14ac:dyDescent="0.3">
      <c r="A92" s="32" t="s">
        <v>21</v>
      </c>
      <c r="B92" s="107" t="s">
        <v>73</v>
      </c>
      <c r="C92" s="34"/>
      <c r="D92" s="33">
        <f>SUM(D93:D97)</f>
        <v>45314701</v>
      </c>
      <c r="E92" s="33">
        <f t="shared" ref="E92:AA92" si="146">SUM(E93:E97)</f>
        <v>0</v>
      </c>
      <c r="F92" s="33">
        <f t="shared" si="146"/>
        <v>0</v>
      </c>
      <c r="G92" s="33">
        <f t="shared" si="146"/>
        <v>45314701</v>
      </c>
      <c r="H92" s="33">
        <f t="shared" si="146"/>
        <v>33306959</v>
      </c>
      <c r="I92" s="33">
        <f t="shared" si="146"/>
        <v>0</v>
      </c>
      <c r="J92" s="33">
        <f t="shared" si="146"/>
        <v>0</v>
      </c>
      <c r="K92" s="33">
        <f t="shared" si="146"/>
        <v>33306959</v>
      </c>
      <c r="L92" s="33">
        <f t="shared" si="146"/>
        <v>3257537</v>
      </c>
      <c r="M92" s="33">
        <f t="shared" si="146"/>
        <v>0</v>
      </c>
      <c r="N92" s="33">
        <f t="shared" si="146"/>
        <v>0</v>
      </c>
      <c r="O92" s="33">
        <f t="shared" si="146"/>
        <v>3257537</v>
      </c>
      <c r="P92" s="33">
        <f t="shared" si="146"/>
        <v>3166567</v>
      </c>
      <c r="Q92" s="33">
        <f t="shared" si="146"/>
        <v>0</v>
      </c>
      <c r="R92" s="33">
        <f t="shared" si="146"/>
        <v>0</v>
      </c>
      <c r="S92" s="33">
        <f t="shared" si="146"/>
        <v>3166567</v>
      </c>
      <c r="T92" s="33">
        <f t="shared" si="146"/>
        <v>5631673</v>
      </c>
      <c r="U92" s="33">
        <f t="shared" si="146"/>
        <v>0</v>
      </c>
      <c r="V92" s="33">
        <f t="shared" si="146"/>
        <v>0</v>
      </c>
      <c r="W92" s="33">
        <f t="shared" si="146"/>
        <v>5631673</v>
      </c>
      <c r="X92" s="33">
        <f t="shared" si="146"/>
        <v>6542800.2699999996</v>
      </c>
      <c r="Y92" s="33">
        <f t="shared" si="146"/>
        <v>0</v>
      </c>
      <c r="Z92" s="33">
        <f t="shared" si="146"/>
        <v>0</v>
      </c>
      <c r="AA92" s="33">
        <f t="shared" si="146"/>
        <v>6542800.2699999996</v>
      </c>
      <c r="AB92" s="33"/>
      <c r="AC92" s="33"/>
      <c r="AD92" s="33"/>
      <c r="AE92" s="33"/>
      <c r="AF92" s="28">
        <f t="shared" si="133"/>
        <v>14.43858201778712</v>
      </c>
      <c r="AG92" s="28"/>
      <c r="AH92" s="24"/>
      <c r="AI92" s="28">
        <f t="shared" ref="AI92:AI97" si="147">AA92/G92*100</f>
        <v>14.43858201778712</v>
      </c>
      <c r="AJ92" s="83"/>
    </row>
    <row r="93" spans="1:36" s="1" customFormat="1" ht="39.75" hidden="1" customHeight="1" x14ac:dyDescent="0.3">
      <c r="A93" s="100" t="s">
        <v>107</v>
      </c>
      <c r="B93" s="109" t="s">
        <v>74</v>
      </c>
      <c r="C93" s="22" t="s">
        <v>6</v>
      </c>
      <c r="D93" s="23">
        <f>SUM(E93:G93)</f>
        <v>18057400</v>
      </c>
      <c r="E93" s="23">
        <f t="shared" ref="E93:E94" si="148">I93+M93+Q93+U93</f>
        <v>0</v>
      </c>
      <c r="F93" s="23">
        <f t="shared" ref="F93:F94" si="149">J93+N93+R93+V93</f>
        <v>0</v>
      </c>
      <c r="G93" s="23">
        <v>18057400</v>
      </c>
      <c r="H93" s="23">
        <f t="shared" ref="H93:H94" si="150">I93+J93+K93</f>
        <v>6601358</v>
      </c>
      <c r="I93" s="23">
        <v>0</v>
      </c>
      <c r="J93" s="23">
        <v>0</v>
      </c>
      <c r="K93" s="23">
        <v>6601358</v>
      </c>
      <c r="L93" s="23">
        <f t="shared" ref="L93:L94" si="151">M93+N93+O93</f>
        <v>3118187</v>
      </c>
      <c r="M93" s="23">
        <v>0</v>
      </c>
      <c r="N93" s="23">
        <v>0</v>
      </c>
      <c r="O93" s="23">
        <v>3118187</v>
      </c>
      <c r="P93" s="23">
        <f t="shared" ref="P93:P94" si="152">Q93+R93+S93</f>
        <v>2915050</v>
      </c>
      <c r="Q93" s="23">
        <v>0</v>
      </c>
      <c r="R93" s="23">
        <v>0</v>
      </c>
      <c r="S93" s="23">
        <v>2915050</v>
      </c>
      <c r="T93" s="23">
        <f t="shared" ref="T93:T94" si="153">U93+V93+W93</f>
        <v>5470840</v>
      </c>
      <c r="U93" s="23">
        <v>0</v>
      </c>
      <c r="V93" s="23">
        <v>0</v>
      </c>
      <c r="W93" s="23">
        <v>5470840</v>
      </c>
      <c r="X93" s="24">
        <f>SUM(Y93:AA93)</f>
        <v>6502558</v>
      </c>
      <c r="Y93" s="24">
        <v>0</v>
      </c>
      <c r="Z93" s="24">
        <v>0</v>
      </c>
      <c r="AA93" s="24">
        <v>6502558</v>
      </c>
      <c r="AB93" s="24"/>
      <c r="AC93" s="24"/>
      <c r="AD93" s="24"/>
      <c r="AE93" s="24"/>
      <c r="AF93" s="24">
        <f t="shared" si="133"/>
        <v>36.010488774685172</v>
      </c>
      <c r="AG93" s="24"/>
      <c r="AH93" s="24"/>
      <c r="AI93" s="24">
        <f t="shared" si="147"/>
        <v>36.010488774685172</v>
      </c>
      <c r="AJ93" s="83"/>
    </row>
    <row r="94" spans="1:36" s="1" customFormat="1" ht="39.75" hidden="1" customHeight="1" x14ac:dyDescent="0.3">
      <c r="A94" s="100" t="s">
        <v>285</v>
      </c>
      <c r="B94" s="109" t="s">
        <v>215</v>
      </c>
      <c r="C94" s="22" t="s">
        <v>6</v>
      </c>
      <c r="D94" s="23">
        <f t="shared" ref="D94:D97" si="154">SUM(E94:G94)</f>
        <v>684700</v>
      </c>
      <c r="E94" s="23">
        <f t="shared" si="148"/>
        <v>0</v>
      </c>
      <c r="F94" s="23">
        <f t="shared" si="149"/>
        <v>0</v>
      </c>
      <c r="G94" s="23">
        <v>684700</v>
      </c>
      <c r="H94" s="23">
        <f t="shared" si="150"/>
        <v>133000</v>
      </c>
      <c r="I94" s="23">
        <v>0</v>
      </c>
      <c r="J94" s="23">
        <v>0</v>
      </c>
      <c r="K94" s="23">
        <v>133000</v>
      </c>
      <c r="L94" s="23">
        <f t="shared" si="151"/>
        <v>139350</v>
      </c>
      <c r="M94" s="23">
        <v>0</v>
      </c>
      <c r="N94" s="23">
        <v>0</v>
      </c>
      <c r="O94" s="23">
        <v>139350</v>
      </c>
      <c r="P94" s="23">
        <f t="shared" si="152"/>
        <v>251517</v>
      </c>
      <c r="Q94" s="23">
        <v>0</v>
      </c>
      <c r="R94" s="23">
        <v>0</v>
      </c>
      <c r="S94" s="23">
        <v>251517</v>
      </c>
      <c r="T94" s="23">
        <f t="shared" si="153"/>
        <v>160833</v>
      </c>
      <c r="U94" s="23">
        <v>0</v>
      </c>
      <c r="V94" s="23">
        <v>0</v>
      </c>
      <c r="W94" s="23">
        <v>160833</v>
      </c>
      <c r="X94" s="24">
        <f>Y94+AA94</f>
        <v>40242.269999999997</v>
      </c>
      <c r="Y94" s="24">
        <v>0</v>
      </c>
      <c r="Z94" s="24">
        <v>0</v>
      </c>
      <c r="AA94" s="24">
        <v>40242.269999999997</v>
      </c>
      <c r="AB94" s="24"/>
      <c r="AC94" s="24"/>
      <c r="AD94" s="24"/>
      <c r="AE94" s="24"/>
      <c r="AF94" s="24">
        <f t="shared" si="133"/>
        <v>5.8773579669928431</v>
      </c>
      <c r="AG94" s="24"/>
      <c r="AH94" s="24"/>
      <c r="AI94" s="24">
        <f t="shared" si="147"/>
        <v>5.8773579669928431</v>
      </c>
      <c r="AJ94" s="83"/>
    </row>
    <row r="95" spans="1:36" s="1" customFormat="1" ht="65.25" hidden="1" customHeight="1" x14ac:dyDescent="0.3">
      <c r="A95" s="100" t="s">
        <v>247</v>
      </c>
      <c r="B95" s="109" t="s">
        <v>260</v>
      </c>
      <c r="C95" s="22" t="s">
        <v>284</v>
      </c>
      <c r="D95" s="23">
        <f t="shared" si="154"/>
        <v>335352</v>
      </c>
      <c r="E95" s="23">
        <f t="shared" ref="E95" si="155">I95+M95+Q95+U95</f>
        <v>0</v>
      </c>
      <c r="F95" s="23">
        <f t="shared" ref="F95" si="156">J95+N95+R95+V95</f>
        <v>0</v>
      </c>
      <c r="G95" s="23">
        <v>335352</v>
      </c>
      <c r="H95" s="23">
        <f t="shared" ref="H95:H97" si="157">I95+J95+K95</f>
        <v>335352</v>
      </c>
      <c r="I95" s="23">
        <v>0</v>
      </c>
      <c r="J95" s="23">
        <v>0</v>
      </c>
      <c r="K95" s="23">
        <v>335352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4">
        <f>Y95+AA95</f>
        <v>0</v>
      </c>
      <c r="Y95" s="24">
        <v>0</v>
      </c>
      <c r="Z95" s="24">
        <v>0</v>
      </c>
      <c r="AA95" s="24">
        <v>0</v>
      </c>
      <c r="AB95" s="24"/>
      <c r="AC95" s="24"/>
      <c r="AD95" s="24"/>
      <c r="AE95" s="24"/>
      <c r="AF95" s="24">
        <f t="shared" si="133"/>
        <v>0</v>
      </c>
      <c r="AG95" s="28"/>
      <c r="AH95" s="24"/>
      <c r="AI95" s="24">
        <f t="shared" si="147"/>
        <v>0</v>
      </c>
      <c r="AJ95" s="83" t="s">
        <v>338</v>
      </c>
    </row>
    <row r="96" spans="1:36" s="1" customFormat="1" ht="124.5" hidden="1" customHeight="1" x14ac:dyDescent="0.3">
      <c r="A96" s="100" t="s">
        <v>448</v>
      </c>
      <c r="B96" s="110" t="s">
        <v>447</v>
      </c>
      <c r="C96" s="22" t="s">
        <v>284</v>
      </c>
      <c r="D96" s="23">
        <f t="shared" si="154"/>
        <v>6237249</v>
      </c>
      <c r="E96" s="23">
        <v>0</v>
      </c>
      <c r="F96" s="23">
        <v>0</v>
      </c>
      <c r="G96" s="23">
        <v>6237249</v>
      </c>
      <c r="H96" s="23">
        <f t="shared" si="157"/>
        <v>6237249</v>
      </c>
      <c r="I96" s="23">
        <v>0</v>
      </c>
      <c r="J96" s="23">
        <v>0</v>
      </c>
      <c r="K96" s="23">
        <v>6237249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4">
        <f>Y96+AA96</f>
        <v>0</v>
      </c>
      <c r="Y96" s="24">
        <v>0</v>
      </c>
      <c r="Z96" s="24">
        <v>0</v>
      </c>
      <c r="AA96" s="24">
        <v>0</v>
      </c>
      <c r="AB96" s="24"/>
      <c r="AC96" s="24"/>
      <c r="AD96" s="24"/>
      <c r="AE96" s="24"/>
      <c r="AF96" s="24"/>
      <c r="AG96" s="28"/>
      <c r="AH96" s="24"/>
      <c r="AI96" s="24">
        <f t="shared" si="147"/>
        <v>0</v>
      </c>
      <c r="AJ96" s="83"/>
    </row>
    <row r="97" spans="1:36" s="1" customFormat="1" ht="43.5" hidden="1" customHeight="1" x14ac:dyDescent="0.3">
      <c r="A97" s="100" t="s">
        <v>336</v>
      </c>
      <c r="B97" s="101" t="s">
        <v>431</v>
      </c>
      <c r="C97" s="22" t="s">
        <v>284</v>
      </c>
      <c r="D97" s="23">
        <f t="shared" si="154"/>
        <v>20000000</v>
      </c>
      <c r="E97" s="23">
        <f t="shared" ref="E97" si="158">I97+M97+Q97+U97</f>
        <v>0</v>
      </c>
      <c r="F97" s="23">
        <f t="shared" ref="F97" si="159">J97+N97+R97+V97</f>
        <v>0</v>
      </c>
      <c r="G97" s="23">
        <v>20000000</v>
      </c>
      <c r="H97" s="23">
        <f t="shared" si="157"/>
        <v>20000000</v>
      </c>
      <c r="I97" s="23">
        <v>0</v>
      </c>
      <c r="J97" s="23">
        <v>0</v>
      </c>
      <c r="K97" s="23">
        <v>20000000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4">
        <f>Y97+Z97+AA97</f>
        <v>0</v>
      </c>
      <c r="Y97" s="24">
        <v>0</v>
      </c>
      <c r="Z97" s="24">
        <v>0</v>
      </c>
      <c r="AA97" s="24">
        <v>0</v>
      </c>
      <c r="AB97" s="24"/>
      <c r="AC97" s="24"/>
      <c r="AD97" s="24"/>
      <c r="AE97" s="24"/>
      <c r="AF97" s="24">
        <f t="shared" si="133"/>
        <v>0</v>
      </c>
      <c r="AG97" s="24" t="e">
        <f>Y97/E97*100</f>
        <v>#DIV/0!</v>
      </c>
      <c r="AH97" s="24"/>
      <c r="AI97" s="24">
        <f t="shared" si="147"/>
        <v>0</v>
      </c>
      <c r="AJ97" s="83"/>
    </row>
    <row r="98" spans="1:36" s="30" customFormat="1" ht="27" hidden="1" customHeight="1" x14ac:dyDescent="0.3">
      <c r="A98" s="152" t="s">
        <v>316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4"/>
    </row>
    <row r="99" spans="1:36" s="1" customFormat="1" ht="39.75" hidden="1" customHeight="1" x14ac:dyDescent="0.3">
      <c r="A99" s="32" t="s">
        <v>108</v>
      </c>
      <c r="B99" s="163" t="s">
        <v>30</v>
      </c>
      <c r="C99" s="163"/>
      <c r="D99" s="36">
        <f>D100+D130</f>
        <v>584949188</v>
      </c>
      <c r="E99" s="36">
        <f t="shared" ref="E99:AA99" si="160">E100+E130</f>
        <v>138661199</v>
      </c>
      <c r="F99" s="36">
        <f t="shared" si="160"/>
        <v>0</v>
      </c>
      <c r="G99" s="36">
        <f t="shared" si="160"/>
        <v>446287989</v>
      </c>
      <c r="H99" s="36">
        <f t="shared" si="160"/>
        <v>132647715</v>
      </c>
      <c r="I99" s="36">
        <f t="shared" si="160"/>
        <v>26673932</v>
      </c>
      <c r="J99" s="36">
        <f t="shared" si="160"/>
        <v>0</v>
      </c>
      <c r="K99" s="36">
        <f t="shared" si="160"/>
        <v>105973783</v>
      </c>
      <c r="L99" s="36">
        <f t="shared" si="160"/>
        <v>189962391</v>
      </c>
      <c r="M99" s="36">
        <f t="shared" si="160"/>
        <v>40040954</v>
      </c>
      <c r="N99" s="36">
        <f t="shared" si="160"/>
        <v>0</v>
      </c>
      <c r="O99" s="36">
        <f t="shared" si="160"/>
        <v>149921437</v>
      </c>
      <c r="P99" s="36">
        <f t="shared" si="160"/>
        <v>123572647</v>
      </c>
      <c r="Q99" s="36">
        <f t="shared" si="160"/>
        <v>31925605</v>
      </c>
      <c r="R99" s="36">
        <f t="shared" si="160"/>
        <v>0</v>
      </c>
      <c r="S99" s="36">
        <f t="shared" si="160"/>
        <v>91647042</v>
      </c>
      <c r="T99" s="36">
        <f t="shared" si="160"/>
        <v>144682463</v>
      </c>
      <c r="U99" s="36">
        <f t="shared" si="160"/>
        <v>37153791</v>
      </c>
      <c r="V99" s="36">
        <f t="shared" si="160"/>
        <v>0</v>
      </c>
      <c r="W99" s="36">
        <f t="shared" si="160"/>
        <v>107528672</v>
      </c>
      <c r="X99" s="36">
        <f t="shared" si="160"/>
        <v>110890228.44</v>
      </c>
      <c r="Y99" s="36">
        <f t="shared" si="160"/>
        <v>23866239.850000001</v>
      </c>
      <c r="Z99" s="36">
        <f t="shared" si="160"/>
        <v>0</v>
      </c>
      <c r="AA99" s="36">
        <f t="shared" si="160"/>
        <v>87023988.590000004</v>
      </c>
      <c r="AB99" s="36"/>
      <c r="AC99" s="36"/>
      <c r="AD99" s="36"/>
      <c r="AE99" s="36"/>
      <c r="AF99" s="28">
        <f t="shared" ref="AF99:AG101" si="161">X99/D99*100</f>
        <v>18.957241195452347</v>
      </c>
      <c r="AG99" s="28">
        <f t="shared" si="161"/>
        <v>17.211909331607615</v>
      </c>
      <c r="AH99" s="28"/>
      <c r="AI99" s="28">
        <f>AA99/G99*100</f>
        <v>19.4995139315748</v>
      </c>
      <c r="AJ99" s="31"/>
    </row>
    <row r="100" spans="1:36" s="1" customFormat="1" ht="60.75" hidden="1" customHeight="1" x14ac:dyDescent="0.3">
      <c r="A100" s="32" t="s">
        <v>109</v>
      </c>
      <c r="B100" s="107" t="s">
        <v>75</v>
      </c>
      <c r="C100" s="107"/>
      <c r="D100" s="36">
        <f>D101+D106+D110+D114+D117+D121+D125</f>
        <v>561431688</v>
      </c>
      <c r="E100" s="36">
        <f t="shared" ref="E100:AA100" si="162">E101+E106+E110+E114+E117+E121+E125</f>
        <v>138661199</v>
      </c>
      <c r="F100" s="36">
        <f t="shared" si="162"/>
        <v>0</v>
      </c>
      <c r="G100" s="36">
        <f t="shared" si="162"/>
        <v>422770489</v>
      </c>
      <c r="H100" s="36">
        <f>H101+H106+H110+H114+H117+H121+H125</f>
        <v>123749985</v>
      </c>
      <c r="I100" s="36">
        <f t="shared" si="162"/>
        <v>26673932</v>
      </c>
      <c r="J100" s="36">
        <f t="shared" si="162"/>
        <v>0</v>
      </c>
      <c r="K100" s="36">
        <f t="shared" si="162"/>
        <v>97076053</v>
      </c>
      <c r="L100" s="36">
        <f t="shared" si="162"/>
        <v>184233691</v>
      </c>
      <c r="M100" s="36">
        <f t="shared" si="162"/>
        <v>40040954</v>
      </c>
      <c r="N100" s="36">
        <f t="shared" si="162"/>
        <v>0</v>
      </c>
      <c r="O100" s="36">
        <f t="shared" si="162"/>
        <v>144192737</v>
      </c>
      <c r="P100" s="36">
        <f t="shared" si="162"/>
        <v>119098647</v>
      </c>
      <c r="Q100" s="36">
        <f t="shared" si="162"/>
        <v>31925605</v>
      </c>
      <c r="R100" s="36">
        <f t="shared" si="162"/>
        <v>0</v>
      </c>
      <c r="S100" s="36">
        <f t="shared" si="162"/>
        <v>87173042</v>
      </c>
      <c r="T100" s="36">
        <f t="shared" si="162"/>
        <v>140253763</v>
      </c>
      <c r="U100" s="36">
        <f t="shared" si="162"/>
        <v>37153791</v>
      </c>
      <c r="V100" s="36">
        <f t="shared" si="162"/>
        <v>0</v>
      </c>
      <c r="W100" s="36">
        <f t="shared" si="162"/>
        <v>103099972</v>
      </c>
      <c r="X100" s="36">
        <f t="shared" si="162"/>
        <v>104214509.86</v>
      </c>
      <c r="Y100" s="36">
        <f t="shared" si="162"/>
        <v>23866239.850000001</v>
      </c>
      <c r="Z100" s="36">
        <f t="shared" si="162"/>
        <v>0</v>
      </c>
      <c r="AA100" s="36">
        <f t="shared" si="162"/>
        <v>80348270.010000005</v>
      </c>
      <c r="AB100" s="36"/>
      <c r="AC100" s="36"/>
      <c r="AD100" s="36"/>
      <c r="AE100" s="36"/>
      <c r="AF100" s="28">
        <f t="shared" si="161"/>
        <v>18.562277849197567</v>
      </c>
      <c r="AG100" s="28">
        <f t="shared" si="161"/>
        <v>17.211909331607615</v>
      </c>
      <c r="AH100" s="28"/>
      <c r="AI100" s="28">
        <f>AA100/G100*100</f>
        <v>19.005174698936948</v>
      </c>
      <c r="AJ100" s="31"/>
    </row>
    <row r="101" spans="1:36" s="1" customFormat="1" ht="26.25" hidden="1" customHeight="1" x14ac:dyDescent="0.3">
      <c r="A101" s="32" t="s">
        <v>110</v>
      </c>
      <c r="B101" s="107" t="s">
        <v>170</v>
      </c>
      <c r="C101" s="41"/>
      <c r="D101" s="28">
        <f>SUM(D102:D105)</f>
        <v>103034156</v>
      </c>
      <c r="E101" s="28">
        <f t="shared" ref="E101:AA101" si="163">SUM(E102:E105)</f>
        <v>31974300</v>
      </c>
      <c r="F101" s="28">
        <f t="shared" si="163"/>
        <v>0</v>
      </c>
      <c r="G101" s="28">
        <f t="shared" si="163"/>
        <v>71059856</v>
      </c>
      <c r="H101" s="28">
        <f t="shared" si="163"/>
        <v>23278525</v>
      </c>
      <c r="I101" s="28">
        <f t="shared" si="163"/>
        <v>5322557</v>
      </c>
      <c r="J101" s="28">
        <f t="shared" si="163"/>
        <v>0</v>
      </c>
      <c r="K101" s="28">
        <f t="shared" si="163"/>
        <v>17955968</v>
      </c>
      <c r="L101" s="28">
        <f t="shared" si="163"/>
        <v>28376812</v>
      </c>
      <c r="M101" s="28">
        <f t="shared" si="163"/>
        <v>7907605</v>
      </c>
      <c r="N101" s="28">
        <f t="shared" si="163"/>
        <v>0</v>
      </c>
      <c r="O101" s="28">
        <f t="shared" si="163"/>
        <v>20469207</v>
      </c>
      <c r="P101" s="28">
        <f t="shared" si="163"/>
        <v>28768539</v>
      </c>
      <c r="Q101" s="28">
        <f t="shared" si="163"/>
        <v>8322955</v>
      </c>
      <c r="R101" s="28">
        <f t="shared" si="163"/>
        <v>0</v>
      </c>
      <c r="S101" s="28">
        <f t="shared" si="163"/>
        <v>20445584</v>
      </c>
      <c r="T101" s="28">
        <f t="shared" si="163"/>
        <v>26245738</v>
      </c>
      <c r="U101" s="28">
        <f t="shared" si="163"/>
        <v>10481141</v>
      </c>
      <c r="V101" s="28">
        <f t="shared" si="163"/>
        <v>0</v>
      </c>
      <c r="W101" s="28">
        <f t="shared" si="163"/>
        <v>15764597</v>
      </c>
      <c r="X101" s="28">
        <f t="shared" si="163"/>
        <v>20048839.579999998</v>
      </c>
      <c r="Y101" s="28">
        <f t="shared" si="163"/>
        <v>5278570</v>
      </c>
      <c r="Z101" s="28">
        <f t="shared" si="163"/>
        <v>0</v>
      </c>
      <c r="AA101" s="28">
        <f t="shared" si="163"/>
        <v>14770269.58</v>
      </c>
      <c r="AB101" s="28"/>
      <c r="AC101" s="28"/>
      <c r="AD101" s="28"/>
      <c r="AE101" s="28"/>
      <c r="AF101" s="28">
        <f t="shared" si="161"/>
        <v>19.45844015066227</v>
      </c>
      <c r="AG101" s="28">
        <f t="shared" si="161"/>
        <v>16.508789871865844</v>
      </c>
      <c r="AH101" s="28"/>
      <c r="AI101" s="28">
        <f>AA101/G101*100</f>
        <v>20.78567339061312</v>
      </c>
      <c r="AJ101" s="31"/>
    </row>
    <row r="102" spans="1:36" s="1" customFormat="1" ht="49.5" hidden="1" customHeight="1" x14ac:dyDescent="0.3">
      <c r="A102" s="100" t="s">
        <v>171</v>
      </c>
      <c r="B102" s="42" t="s">
        <v>62</v>
      </c>
      <c r="C102" s="103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31" si="164">I102+J102+K102</f>
        <v>15685952</v>
      </c>
      <c r="I102" s="23">
        <v>0</v>
      </c>
      <c r="J102" s="23">
        <v>0</v>
      </c>
      <c r="K102" s="23">
        <v>15685952</v>
      </c>
      <c r="L102" s="23">
        <f t="shared" ref="L102:L105" si="165">M102+N102+O102</f>
        <v>17108027</v>
      </c>
      <c r="M102" s="23">
        <v>0</v>
      </c>
      <c r="N102" s="23">
        <v>0</v>
      </c>
      <c r="O102" s="23">
        <v>17108027</v>
      </c>
      <c r="P102" s="23">
        <f t="shared" ref="P102:P105" si="166">Q102+R102+S102</f>
        <v>17011106</v>
      </c>
      <c r="Q102" s="23">
        <v>0</v>
      </c>
      <c r="R102" s="23">
        <v>0</v>
      </c>
      <c r="S102" s="23">
        <v>17011106</v>
      </c>
      <c r="T102" s="23">
        <f t="shared" ref="T102:T105" si="167">U102+V102+W102</f>
        <v>11294023</v>
      </c>
      <c r="U102" s="23">
        <v>0</v>
      </c>
      <c r="V102" s="23">
        <v>0</v>
      </c>
      <c r="W102" s="23">
        <v>11294023</v>
      </c>
      <c r="X102" s="24">
        <f t="shared" ref="X102:X105" si="168">SUM(Y102:AA102)</f>
        <v>12578006.43</v>
      </c>
      <c r="Y102" s="23">
        <v>0</v>
      </c>
      <c r="Z102" s="23">
        <v>0</v>
      </c>
      <c r="AA102" s="23">
        <v>12578006.43</v>
      </c>
      <c r="AB102" s="23"/>
      <c r="AC102" s="23"/>
      <c r="AD102" s="23"/>
      <c r="AE102" s="23"/>
      <c r="AF102" s="24">
        <f>X93/D102*100</f>
        <v>11.304155330451456</v>
      </c>
      <c r="AG102" s="24"/>
      <c r="AH102" s="28"/>
      <c r="AI102" s="24">
        <f>AA93/G102*100</f>
        <v>11.304155330451456</v>
      </c>
      <c r="AJ102" s="31"/>
    </row>
    <row r="103" spans="1:36" s="1" customFormat="1" ht="39.75" hidden="1" customHeight="1" x14ac:dyDescent="0.3">
      <c r="A103" s="100" t="s">
        <v>172</v>
      </c>
      <c r="B103" s="42" t="s">
        <v>273</v>
      </c>
      <c r="C103" s="103" t="s">
        <v>310</v>
      </c>
      <c r="D103" s="43">
        <f t="shared" ref="D103:D105" si="169">SUM(E103:G103)</f>
        <v>283883</v>
      </c>
      <c r="E103" s="23">
        <f t="shared" ref="E103:E104" si="170">I103+M103+Q103+U103</f>
        <v>241300</v>
      </c>
      <c r="F103" s="23">
        <f t="shared" ref="F103:F105" si="171">J103+N103+R103+V103</f>
        <v>0</v>
      </c>
      <c r="G103" s="23">
        <f t="shared" ref="G103:G109" si="172">K103+O103+S103+W103</f>
        <v>42583</v>
      </c>
      <c r="H103" s="23">
        <f t="shared" si="164"/>
        <v>0</v>
      </c>
      <c r="I103" s="23">
        <v>0</v>
      </c>
      <c r="J103" s="23">
        <v>0</v>
      </c>
      <c r="K103" s="23">
        <v>0</v>
      </c>
      <c r="L103" s="23">
        <f t="shared" si="165"/>
        <v>0</v>
      </c>
      <c r="M103" s="23">
        <v>0</v>
      </c>
      <c r="N103" s="23">
        <v>0</v>
      </c>
      <c r="O103" s="23">
        <v>0</v>
      </c>
      <c r="P103" s="23">
        <f t="shared" si="166"/>
        <v>283883</v>
      </c>
      <c r="Q103" s="23">
        <v>241300</v>
      </c>
      <c r="R103" s="23">
        <v>0</v>
      </c>
      <c r="S103" s="23">
        <v>42583</v>
      </c>
      <c r="T103" s="23">
        <f t="shared" si="167"/>
        <v>0</v>
      </c>
      <c r="U103" s="23">
        <v>0</v>
      </c>
      <c r="V103" s="23">
        <v>0</v>
      </c>
      <c r="W103" s="23">
        <v>0</v>
      </c>
      <c r="X103" s="24">
        <f t="shared" si="168"/>
        <v>0</v>
      </c>
      <c r="Y103" s="24">
        <v>0</v>
      </c>
      <c r="Z103" s="24">
        <v>0</v>
      </c>
      <c r="AA103" s="24">
        <v>0</v>
      </c>
      <c r="AB103" s="24"/>
      <c r="AC103" s="24"/>
      <c r="AD103" s="24"/>
      <c r="AE103" s="24"/>
      <c r="AF103" s="24">
        <f t="shared" ref="AF103:AG106" si="173">X103/D103*100</f>
        <v>0</v>
      </c>
      <c r="AG103" s="24">
        <f t="shared" si="173"/>
        <v>0</v>
      </c>
      <c r="AH103" s="28"/>
      <c r="AI103" s="24">
        <f t="shared" ref="AI103:AI109" si="174">AA103/G103*100</f>
        <v>0</v>
      </c>
      <c r="AJ103" s="83"/>
    </row>
    <row r="104" spans="1:36" s="1" customFormat="1" ht="43.5" hidden="1" customHeight="1" x14ac:dyDescent="0.3">
      <c r="A104" s="100" t="s">
        <v>173</v>
      </c>
      <c r="B104" s="42" t="s">
        <v>266</v>
      </c>
      <c r="C104" s="103" t="s">
        <v>310</v>
      </c>
      <c r="D104" s="43">
        <f t="shared" si="169"/>
        <v>495765</v>
      </c>
      <c r="E104" s="23">
        <f t="shared" si="170"/>
        <v>421400</v>
      </c>
      <c r="F104" s="23">
        <f t="shared" si="171"/>
        <v>0</v>
      </c>
      <c r="G104" s="23">
        <f t="shared" si="172"/>
        <v>74365</v>
      </c>
      <c r="H104" s="23">
        <f t="shared" si="164"/>
        <v>51749</v>
      </c>
      <c r="I104" s="23">
        <v>43987</v>
      </c>
      <c r="J104" s="23">
        <v>0</v>
      </c>
      <c r="K104" s="23">
        <v>7762</v>
      </c>
      <c r="L104" s="23">
        <f t="shared" si="165"/>
        <v>93749</v>
      </c>
      <c r="M104" s="23">
        <v>79687</v>
      </c>
      <c r="N104" s="23">
        <v>0</v>
      </c>
      <c r="O104" s="23">
        <v>14062</v>
      </c>
      <c r="P104" s="23">
        <f t="shared" si="166"/>
        <v>298514</v>
      </c>
      <c r="Q104" s="23">
        <v>253737</v>
      </c>
      <c r="R104" s="23">
        <v>0</v>
      </c>
      <c r="S104" s="23">
        <v>44777</v>
      </c>
      <c r="T104" s="23">
        <f t="shared" si="167"/>
        <v>51753</v>
      </c>
      <c r="U104" s="23">
        <v>43989</v>
      </c>
      <c r="V104" s="23">
        <v>0</v>
      </c>
      <c r="W104" s="23">
        <v>7764</v>
      </c>
      <c r="X104" s="24">
        <f t="shared" si="168"/>
        <v>0</v>
      </c>
      <c r="Y104" s="24">
        <v>0</v>
      </c>
      <c r="Z104" s="24">
        <v>0</v>
      </c>
      <c r="AA104" s="23">
        <v>0</v>
      </c>
      <c r="AB104" s="23"/>
      <c r="AC104" s="23"/>
      <c r="AD104" s="23"/>
      <c r="AE104" s="23"/>
      <c r="AF104" s="24">
        <f t="shared" si="173"/>
        <v>0</v>
      </c>
      <c r="AG104" s="24">
        <f t="shared" si="173"/>
        <v>0</v>
      </c>
      <c r="AH104" s="28"/>
      <c r="AI104" s="24">
        <f t="shared" si="174"/>
        <v>0</v>
      </c>
      <c r="AJ104" s="83"/>
    </row>
    <row r="105" spans="1:36" s="1" customFormat="1" ht="180" hidden="1" customHeight="1" x14ac:dyDescent="0.3">
      <c r="A105" s="100" t="s">
        <v>304</v>
      </c>
      <c r="B105" s="109" t="s">
        <v>169</v>
      </c>
      <c r="C105" s="103" t="s">
        <v>310</v>
      </c>
      <c r="D105" s="43">
        <f t="shared" si="169"/>
        <v>44730900</v>
      </c>
      <c r="E105" s="23">
        <v>31311600</v>
      </c>
      <c r="F105" s="23">
        <f t="shared" si="171"/>
        <v>0</v>
      </c>
      <c r="G105" s="23">
        <f t="shared" si="172"/>
        <v>13419300</v>
      </c>
      <c r="H105" s="23">
        <f t="shared" si="164"/>
        <v>7540824</v>
      </c>
      <c r="I105" s="23">
        <v>5278570</v>
      </c>
      <c r="J105" s="23">
        <v>0</v>
      </c>
      <c r="K105" s="23">
        <v>2262254</v>
      </c>
      <c r="L105" s="23">
        <f t="shared" si="165"/>
        <v>11175036</v>
      </c>
      <c r="M105" s="23">
        <v>7827918</v>
      </c>
      <c r="N105" s="23">
        <v>0</v>
      </c>
      <c r="O105" s="23">
        <v>3347118</v>
      </c>
      <c r="P105" s="23">
        <f t="shared" si="166"/>
        <v>11175036</v>
      </c>
      <c r="Q105" s="23">
        <v>7827918</v>
      </c>
      <c r="R105" s="23">
        <v>0</v>
      </c>
      <c r="S105" s="23">
        <v>3347118</v>
      </c>
      <c r="T105" s="23">
        <f t="shared" si="167"/>
        <v>14899962</v>
      </c>
      <c r="U105" s="23">
        <v>10437152</v>
      </c>
      <c r="V105" s="23">
        <v>0</v>
      </c>
      <c r="W105" s="23">
        <v>4462810</v>
      </c>
      <c r="X105" s="24">
        <f t="shared" si="168"/>
        <v>7470833.1500000004</v>
      </c>
      <c r="Y105" s="24">
        <v>5278570</v>
      </c>
      <c r="Z105" s="24">
        <v>0</v>
      </c>
      <c r="AA105" s="24">
        <v>2192263.15</v>
      </c>
      <c r="AB105" s="24"/>
      <c r="AC105" s="24"/>
      <c r="AD105" s="24"/>
      <c r="AE105" s="24"/>
      <c r="AF105" s="24">
        <f t="shared" si="173"/>
        <v>16.701727776548204</v>
      </c>
      <c r="AG105" s="24">
        <f t="shared" si="173"/>
        <v>16.85819312970273</v>
      </c>
      <c r="AH105" s="28"/>
      <c r="AI105" s="24">
        <f t="shared" si="174"/>
        <v>16.336643118493512</v>
      </c>
      <c r="AJ105" s="83"/>
    </row>
    <row r="106" spans="1:36" s="1" customFormat="1" ht="25.5" hidden="1" customHeight="1" x14ac:dyDescent="0.3">
      <c r="A106" s="32" t="s">
        <v>111</v>
      </c>
      <c r="B106" s="44" t="s">
        <v>174</v>
      </c>
      <c r="C106" s="41"/>
      <c r="D106" s="28">
        <f>D107+D108+D109</f>
        <v>45964404</v>
      </c>
      <c r="E106" s="28">
        <f t="shared" ref="E106:AA106" si="175">E107+E108+E109</f>
        <v>15099600</v>
      </c>
      <c r="F106" s="28">
        <f t="shared" si="175"/>
        <v>0</v>
      </c>
      <c r="G106" s="28">
        <f t="shared" si="175"/>
        <v>30864804</v>
      </c>
      <c r="H106" s="28">
        <f t="shared" si="175"/>
        <v>11365643</v>
      </c>
      <c r="I106" s="28">
        <f t="shared" si="175"/>
        <v>3402150</v>
      </c>
      <c r="J106" s="28">
        <f t="shared" si="175"/>
        <v>0</v>
      </c>
      <c r="K106" s="28">
        <f t="shared" si="175"/>
        <v>7963493</v>
      </c>
      <c r="L106" s="28">
        <f t="shared" si="175"/>
        <v>12798021</v>
      </c>
      <c r="M106" s="28">
        <f t="shared" si="175"/>
        <v>4503350</v>
      </c>
      <c r="N106" s="28">
        <f t="shared" si="175"/>
        <v>0</v>
      </c>
      <c r="O106" s="28">
        <f t="shared" si="175"/>
        <v>8294671</v>
      </c>
      <c r="P106" s="28">
        <f t="shared" si="175"/>
        <v>11942105</v>
      </c>
      <c r="Q106" s="28">
        <f t="shared" si="175"/>
        <v>3532150</v>
      </c>
      <c r="R106" s="28">
        <f t="shared" si="175"/>
        <v>0</v>
      </c>
      <c r="S106" s="28">
        <f t="shared" si="175"/>
        <v>8409955</v>
      </c>
      <c r="T106" s="28">
        <f t="shared" si="175"/>
        <v>10667283</v>
      </c>
      <c r="U106" s="28">
        <f t="shared" si="175"/>
        <v>3532050</v>
      </c>
      <c r="V106" s="28">
        <f t="shared" si="175"/>
        <v>0</v>
      </c>
      <c r="W106" s="28">
        <f t="shared" si="175"/>
        <v>7135233</v>
      </c>
      <c r="X106" s="28">
        <f t="shared" si="175"/>
        <v>10677960.710000001</v>
      </c>
      <c r="Y106" s="28">
        <f t="shared" si="175"/>
        <v>3272244</v>
      </c>
      <c r="Z106" s="28">
        <f t="shared" si="175"/>
        <v>0</v>
      </c>
      <c r="AA106" s="28">
        <f t="shared" si="175"/>
        <v>7405716.71</v>
      </c>
      <c r="AB106" s="28"/>
      <c r="AC106" s="28"/>
      <c r="AD106" s="28"/>
      <c r="AE106" s="28"/>
      <c r="AF106" s="28">
        <f t="shared" si="173"/>
        <v>23.230934768565696</v>
      </c>
      <c r="AG106" s="28">
        <f t="shared" si="173"/>
        <v>21.671064134149248</v>
      </c>
      <c r="AH106" s="28"/>
      <c r="AI106" s="28">
        <f t="shared" si="174"/>
        <v>23.994050666902016</v>
      </c>
      <c r="AJ106" s="83"/>
    </row>
    <row r="107" spans="1:36" s="1" customFormat="1" ht="51" hidden="1" customHeight="1" x14ac:dyDescent="0.3">
      <c r="A107" s="100" t="s">
        <v>175</v>
      </c>
      <c r="B107" s="42" t="s">
        <v>62</v>
      </c>
      <c r="C107" s="103" t="s">
        <v>310</v>
      </c>
      <c r="D107" s="43">
        <f>SUM(E107:G107)</f>
        <v>24638398</v>
      </c>
      <c r="E107" s="23">
        <f t="shared" ref="E107:E109" si="176">I107+M107+Q107+U107</f>
        <v>0</v>
      </c>
      <c r="F107" s="23">
        <f t="shared" ref="F107:F109" si="177">J107+N107+R107+V107</f>
        <v>0</v>
      </c>
      <c r="G107" s="23">
        <v>24638398</v>
      </c>
      <c r="H107" s="23">
        <f t="shared" si="164"/>
        <v>6579693</v>
      </c>
      <c r="I107" s="23">
        <v>0</v>
      </c>
      <c r="J107" s="23">
        <v>0</v>
      </c>
      <c r="K107" s="23">
        <v>6579693</v>
      </c>
      <c r="L107" s="23">
        <f t="shared" ref="L107:L109" si="178">M107+N107+O107</f>
        <v>6479565</v>
      </c>
      <c r="M107" s="23">
        <v>0</v>
      </c>
      <c r="N107" s="23">
        <v>0</v>
      </c>
      <c r="O107" s="23">
        <v>6479565</v>
      </c>
      <c r="P107" s="23">
        <f t="shared" ref="P107:P109" si="179">Q107+R107+S107</f>
        <v>6766255</v>
      </c>
      <c r="Q107" s="23">
        <v>0</v>
      </c>
      <c r="R107" s="23">
        <v>0</v>
      </c>
      <c r="S107" s="23">
        <v>6766255</v>
      </c>
      <c r="T107" s="23">
        <f t="shared" ref="T107:T108" si="180">U107+V107+W107</f>
        <v>5751433</v>
      </c>
      <c r="U107" s="23">
        <v>0</v>
      </c>
      <c r="V107" s="23">
        <v>0</v>
      </c>
      <c r="W107" s="23">
        <v>5751433</v>
      </c>
      <c r="X107" s="24">
        <f t="shared" ref="X107:X108" si="181">Y107+AA107</f>
        <v>6021916.71</v>
      </c>
      <c r="Y107" s="24">
        <v>0</v>
      </c>
      <c r="Z107" s="24">
        <v>0</v>
      </c>
      <c r="AA107" s="24">
        <v>6021916.71</v>
      </c>
      <c r="AB107" s="24"/>
      <c r="AC107" s="24"/>
      <c r="AD107" s="24"/>
      <c r="AE107" s="24"/>
      <c r="AF107" s="24">
        <f t="shared" ref="AF107:AF131" si="182">X107/D107*100</f>
        <v>24.44118611120739</v>
      </c>
      <c r="AG107" s="24"/>
      <c r="AH107" s="24"/>
      <c r="AI107" s="24">
        <f t="shared" si="174"/>
        <v>24.44118611120739</v>
      </c>
      <c r="AJ107" s="83"/>
    </row>
    <row r="108" spans="1:36" s="1" customFormat="1" ht="181.5" hidden="1" customHeight="1" x14ac:dyDescent="0.3">
      <c r="A108" s="100" t="s">
        <v>176</v>
      </c>
      <c r="B108" s="109" t="s">
        <v>169</v>
      </c>
      <c r="C108" s="103" t="s">
        <v>310</v>
      </c>
      <c r="D108" s="43">
        <f t="shared" ref="D108:D109" si="183">SUM(E108:G108)</f>
        <v>20183300</v>
      </c>
      <c r="E108" s="23">
        <v>14128300</v>
      </c>
      <c r="F108" s="23">
        <f t="shared" si="177"/>
        <v>0</v>
      </c>
      <c r="G108" s="23">
        <f t="shared" si="172"/>
        <v>6055000</v>
      </c>
      <c r="H108" s="23">
        <f t="shared" si="164"/>
        <v>4785950</v>
      </c>
      <c r="I108" s="23">
        <v>3402150</v>
      </c>
      <c r="J108" s="23">
        <v>0</v>
      </c>
      <c r="K108" s="23">
        <v>1383800</v>
      </c>
      <c r="L108" s="23">
        <f t="shared" si="178"/>
        <v>5175750</v>
      </c>
      <c r="M108" s="23">
        <v>3532050</v>
      </c>
      <c r="N108" s="23">
        <v>0</v>
      </c>
      <c r="O108" s="23">
        <v>1643700</v>
      </c>
      <c r="P108" s="23">
        <f t="shared" si="179"/>
        <v>5175850</v>
      </c>
      <c r="Q108" s="23">
        <v>3532150</v>
      </c>
      <c r="R108" s="23">
        <v>0</v>
      </c>
      <c r="S108" s="23">
        <v>1643700</v>
      </c>
      <c r="T108" s="23">
        <f t="shared" si="180"/>
        <v>4915850</v>
      </c>
      <c r="U108" s="23">
        <v>3532050</v>
      </c>
      <c r="V108" s="23">
        <v>0</v>
      </c>
      <c r="W108" s="23">
        <v>1383800</v>
      </c>
      <c r="X108" s="24">
        <f t="shared" si="181"/>
        <v>4656044</v>
      </c>
      <c r="Y108" s="24">
        <v>3272244</v>
      </c>
      <c r="Z108" s="24">
        <v>0</v>
      </c>
      <c r="AA108" s="23">
        <v>1383800</v>
      </c>
      <c r="AB108" s="23"/>
      <c r="AC108" s="23"/>
      <c r="AD108" s="23"/>
      <c r="AE108" s="23"/>
      <c r="AF108" s="24">
        <f t="shared" si="182"/>
        <v>23.068794498421962</v>
      </c>
      <c r="AG108" s="24">
        <f>Y108/E108*100</f>
        <v>23.160918157173899</v>
      </c>
      <c r="AH108" s="24"/>
      <c r="AI108" s="24">
        <f t="shared" si="174"/>
        <v>22.85383980181668</v>
      </c>
      <c r="AJ108" s="83"/>
    </row>
    <row r="109" spans="1:36" s="1" customFormat="1" ht="58.5" hidden="1" customHeight="1" x14ac:dyDescent="0.3">
      <c r="A109" s="100" t="s">
        <v>244</v>
      </c>
      <c r="B109" s="109" t="s">
        <v>266</v>
      </c>
      <c r="C109" s="103" t="s">
        <v>310</v>
      </c>
      <c r="D109" s="43">
        <f t="shared" si="183"/>
        <v>1142706</v>
      </c>
      <c r="E109" s="23">
        <f t="shared" si="176"/>
        <v>971300</v>
      </c>
      <c r="F109" s="23">
        <f t="shared" si="177"/>
        <v>0</v>
      </c>
      <c r="G109" s="23">
        <f t="shared" si="172"/>
        <v>171406</v>
      </c>
      <c r="H109" s="23">
        <f t="shared" si="164"/>
        <v>0</v>
      </c>
      <c r="I109" s="23">
        <v>0</v>
      </c>
      <c r="J109" s="23">
        <v>0</v>
      </c>
      <c r="K109" s="23">
        <v>0</v>
      </c>
      <c r="L109" s="23">
        <f t="shared" si="178"/>
        <v>1142706</v>
      </c>
      <c r="M109" s="23">
        <v>971300</v>
      </c>
      <c r="N109" s="23">
        <v>0</v>
      </c>
      <c r="O109" s="23">
        <v>171406</v>
      </c>
      <c r="P109" s="23">
        <f t="shared" si="179"/>
        <v>0</v>
      </c>
      <c r="Q109" s="23">
        <v>0</v>
      </c>
      <c r="R109" s="23">
        <v>0</v>
      </c>
      <c r="S109" s="23">
        <v>0</v>
      </c>
      <c r="T109" s="23">
        <f t="shared" ref="T109" si="184">U109+V109+W109</f>
        <v>0</v>
      </c>
      <c r="U109" s="23">
        <v>0</v>
      </c>
      <c r="V109" s="23">
        <v>0</v>
      </c>
      <c r="W109" s="23">
        <v>0</v>
      </c>
      <c r="X109" s="24">
        <f>Y109+AA109</f>
        <v>0</v>
      </c>
      <c r="Y109" s="23">
        <v>0</v>
      </c>
      <c r="Z109" s="24">
        <v>0</v>
      </c>
      <c r="AA109" s="24">
        <v>0</v>
      </c>
      <c r="AB109" s="24"/>
      <c r="AC109" s="24"/>
      <c r="AD109" s="24"/>
      <c r="AE109" s="24"/>
      <c r="AF109" s="24">
        <f t="shared" si="182"/>
        <v>0</v>
      </c>
      <c r="AG109" s="24">
        <f>Y109/E109*100</f>
        <v>0</v>
      </c>
      <c r="AH109" s="24"/>
      <c r="AI109" s="24">
        <f t="shared" si="174"/>
        <v>0</v>
      </c>
      <c r="AJ109" s="83"/>
    </row>
    <row r="110" spans="1:36" s="1" customFormat="1" ht="34.5" hidden="1" customHeight="1" x14ac:dyDescent="0.3">
      <c r="A110" s="32" t="s">
        <v>112</v>
      </c>
      <c r="B110" s="44" t="s">
        <v>177</v>
      </c>
      <c r="C110" s="41"/>
      <c r="D110" s="28">
        <f>D111+D112+D113</f>
        <v>46911438</v>
      </c>
      <c r="E110" s="28">
        <f t="shared" ref="E110:AA110" si="185">E111+E112+E113</f>
        <v>17037600</v>
      </c>
      <c r="F110" s="28">
        <f t="shared" si="185"/>
        <v>0</v>
      </c>
      <c r="G110" s="28">
        <f t="shared" si="185"/>
        <v>29873838</v>
      </c>
      <c r="H110" s="28">
        <f t="shared" si="185"/>
        <v>11421767</v>
      </c>
      <c r="I110" s="28">
        <f t="shared" si="185"/>
        <v>4008975</v>
      </c>
      <c r="J110" s="28">
        <f t="shared" si="185"/>
        <v>0</v>
      </c>
      <c r="K110" s="28">
        <f t="shared" si="185"/>
        <v>7412792</v>
      </c>
      <c r="L110" s="28">
        <f t="shared" si="185"/>
        <v>15242500</v>
      </c>
      <c r="M110" s="28">
        <f t="shared" si="185"/>
        <v>5010275</v>
      </c>
      <c r="N110" s="28">
        <f t="shared" si="185"/>
        <v>0</v>
      </c>
      <c r="O110" s="28">
        <f t="shared" si="185"/>
        <v>10232225</v>
      </c>
      <c r="P110" s="28">
        <f t="shared" si="185"/>
        <v>10183500</v>
      </c>
      <c r="Q110" s="28">
        <f t="shared" si="185"/>
        <v>4010275</v>
      </c>
      <c r="R110" s="28">
        <f t="shared" si="185"/>
        <v>0</v>
      </c>
      <c r="S110" s="28">
        <f t="shared" si="185"/>
        <v>6173225</v>
      </c>
      <c r="T110" s="28">
        <f t="shared" si="185"/>
        <v>12072938</v>
      </c>
      <c r="U110" s="28">
        <f t="shared" si="185"/>
        <v>4008075</v>
      </c>
      <c r="V110" s="28">
        <f t="shared" si="185"/>
        <v>0</v>
      </c>
      <c r="W110" s="28">
        <f t="shared" si="185"/>
        <v>8064863</v>
      </c>
      <c r="X110" s="28">
        <f t="shared" si="185"/>
        <v>10606664.780000001</v>
      </c>
      <c r="Y110" s="28">
        <f t="shared" si="185"/>
        <v>3842238.34</v>
      </c>
      <c r="Z110" s="28">
        <f t="shared" si="185"/>
        <v>0</v>
      </c>
      <c r="AA110" s="28">
        <f t="shared" si="185"/>
        <v>6764426.4400000004</v>
      </c>
      <c r="AB110" s="28"/>
      <c r="AC110" s="28"/>
      <c r="AD110" s="28"/>
      <c r="AE110" s="28"/>
      <c r="AF110" s="28">
        <f t="shared" si="182"/>
        <v>22.609975801637123</v>
      </c>
      <c r="AG110" s="28">
        <f>Y110/E110*100</f>
        <v>22.551523336620178</v>
      </c>
      <c r="AH110" s="28"/>
      <c r="AI110" s="28">
        <f t="shared" ref="AI110:AI119" si="186">AA110/G110*100</f>
        <v>22.643312318959488</v>
      </c>
      <c r="AJ110" s="83"/>
    </row>
    <row r="111" spans="1:36" s="1" customFormat="1" ht="48" hidden="1" customHeight="1" x14ac:dyDescent="0.3">
      <c r="A111" s="100" t="s">
        <v>179</v>
      </c>
      <c r="B111" s="42" t="s">
        <v>62</v>
      </c>
      <c r="C111" s="103" t="s">
        <v>310</v>
      </c>
      <c r="D111" s="43">
        <f>SUM(E111:G111)</f>
        <v>23000538</v>
      </c>
      <c r="E111" s="23">
        <f t="shared" ref="E111:E113" si="187">I111+M111+Q111+U111</f>
        <v>0</v>
      </c>
      <c r="F111" s="23">
        <f t="shared" ref="F111:F113" si="188">J111+N111+R111+V111</f>
        <v>0</v>
      </c>
      <c r="G111" s="23">
        <v>23000538</v>
      </c>
      <c r="H111" s="23">
        <f t="shared" si="164"/>
        <v>6162567</v>
      </c>
      <c r="I111" s="23">
        <v>0</v>
      </c>
      <c r="J111" s="23">
        <v>0</v>
      </c>
      <c r="K111" s="23">
        <v>6162567</v>
      </c>
      <c r="L111" s="23">
        <f t="shared" ref="L111:L113" si="189">M111+N111+O111</f>
        <v>8462400</v>
      </c>
      <c r="M111" s="23">
        <v>0</v>
      </c>
      <c r="N111" s="23">
        <v>0</v>
      </c>
      <c r="O111" s="23">
        <v>8462400</v>
      </c>
      <c r="P111" s="23">
        <f t="shared" ref="P111:P113" si="190">Q111+R111+S111</f>
        <v>4662300</v>
      </c>
      <c r="Q111" s="23">
        <v>0</v>
      </c>
      <c r="R111" s="23">
        <v>0</v>
      </c>
      <c r="S111" s="23">
        <v>4662300</v>
      </c>
      <c r="T111" s="23">
        <f t="shared" ref="T111:T113" si="191">U111+V111+W111</f>
        <v>5722538</v>
      </c>
      <c r="U111" s="23">
        <v>0</v>
      </c>
      <c r="V111" s="23">
        <v>0</v>
      </c>
      <c r="W111" s="23">
        <v>5722538</v>
      </c>
      <c r="X111" s="24">
        <f>SUM(Y111:AA111)</f>
        <v>5781377.4400000004</v>
      </c>
      <c r="Y111" s="24">
        <v>0</v>
      </c>
      <c r="Z111" s="24">
        <v>0</v>
      </c>
      <c r="AA111" s="24">
        <v>5781377.4400000004</v>
      </c>
      <c r="AB111" s="24"/>
      <c r="AC111" s="24"/>
      <c r="AD111" s="24"/>
      <c r="AE111" s="24"/>
      <c r="AF111" s="24">
        <f t="shared" si="182"/>
        <v>25.135835692191201</v>
      </c>
      <c r="AG111" s="28"/>
      <c r="AH111" s="28"/>
      <c r="AI111" s="28">
        <f t="shared" si="186"/>
        <v>25.135835692191201</v>
      </c>
      <c r="AJ111" s="83"/>
    </row>
    <row r="112" spans="1:36" s="1" customFormat="1" ht="187.5" hidden="1" x14ac:dyDescent="0.3">
      <c r="A112" s="100" t="s">
        <v>180</v>
      </c>
      <c r="B112" s="109" t="s">
        <v>169</v>
      </c>
      <c r="C112" s="103" t="s">
        <v>310</v>
      </c>
      <c r="D112" s="43">
        <f t="shared" ref="D112:D113" si="192">SUM(E112:G112)</f>
        <v>22910900</v>
      </c>
      <c r="E112" s="23">
        <f t="shared" si="187"/>
        <v>16037600</v>
      </c>
      <c r="F112" s="23">
        <f t="shared" si="188"/>
        <v>0</v>
      </c>
      <c r="G112" s="23">
        <f t="shared" ref="G112:G113" si="193">K112+O112+S112+W112</f>
        <v>6873300</v>
      </c>
      <c r="H112" s="23">
        <f t="shared" si="164"/>
        <v>5259200</v>
      </c>
      <c r="I112" s="23">
        <v>4008975</v>
      </c>
      <c r="J112" s="23">
        <v>0</v>
      </c>
      <c r="K112" s="23">
        <v>1250225</v>
      </c>
      <c r="L112" s="23">
        <f t="shared" si="189"/>
        <v>5780100</v>
      </c>
      <c r="M112" s="23">
        <v>4010275</v>
      </c>
      <c r="N112" s="23">
        <v>0</v>
      </c>
      <c r="O112" s="23">
        <v>1769825</v>
      </c>
      <c r="P112" s="23">
        <f t="shared" si="190"/>
        <v>5521200</v>
      </c>
      <c r="Q112" s="23">
        <v>4010275</v>
      </c>
      <c r="R112" s="23">
        <v>0</v>
      </c>
      <c r="S112" s="23">
        <v>1510925</v>
      </c>
      <c r="T112" s="23">
        <f t="shared" si="191"/>
        <v>6350400</v>
      </c>
      <c r="U112" s="23">
        <v>4008075</v>
      </c>
      <c r="V112" s="23">
        <v>0</v>
      </c>
      <c r="W112" s="23">
        <v>2342325</v>
      </c>
      <c r="X112" s="24">
        <f t="shared" ref="X112:X131" si="194">SUM(Y112:AA112)</f>
        <v>4825287.34</v>
      </c>
      <c r="Y112" s="24">
        <v>3842238.34</v>
      </c>
      <c r="Z112" s="24">
        <v>0</v>
      </c>
      <c r="AA112" s="23">
        <v>983049</v>
      </c>
      <c r="AB112" s="23"/>
      <c r="AC112" s="23"/>
      <c r="AD112" s="23"/>
      <c r="AE112" s="23"/>
      <c r="AF112" s="24">
        <f t="shared" si="182"/>
        <v>21.06109904019484</v>
      </c>
      <c r="AG112" s="24">
        <f>Y112/E112*100</f>
        <v>23.957689055719058</v>
      </c>
      <c r="AH112" s="28"/>
      <c r="AI112" s="24">
        <f t="shared" si="186"/>
        <v>14.302431146610797</v>
      </c>
      <c r="AJ112" s="83"/>
    </row>
    <row r="113" spans="1:36" s="1" customFormat="1" ht="93.75" hidden="1" x14ac:dyDescent="0.3">
      <c r="A113" s="100" t="s">
        <v>305</v>
      </c>
      <c r="B113" s="109" t="s">
        <v>359</v>
      </c>
      <c r="C113" s="103" t="s">
        <v>310</v>
      </c>
      <c r="D113" s="43">
        <f t="shared" si="192"/>
        <v>1000000</v>
      </c>
      <c r="E113" s="23">
        <f t="shared" si="187"/>
        <v>1000000</v>
      </c>
      <c r="F113" s="23">
        <f t="shared" si="188"/>
        <v>0</v>
      </c>
      <c r="G113" s="23">
        <f t="shared" si="193"/>
        <v>0</v>
      </c>
      <c r="H113" s="23">
        <f t="shared" si="164"/>
        <v>0</v>
      </c>
      <c r="I113" s="23">
        <v>0</v>
      </c>
      <c r="J113" s="23">
        <v>0</v>
      </c>
      <c r="K113" s="23">
        <v>0</v>
      </c>
      <c r="L113" s="23">
        <f t="shared" si="189"/>
        <v>1000000</v>
      </c>
      <c r="M113" s="23">
        <v>1000000</v>
      </c>
      <c r="N113" s="23">
        <v>0</v>
      </c>
      <c r="O113" s="23">
        <v>0</v>
      </c>
      <c r="P113" s="23">
        <f t="shared" si="190"/>
        <v>0</v>
      </c>
      <c r="Q113" s="23">
        <v>0</v>
      </c>
      <c r="R113" s="23">
        <v>0</v>
      </c>
      <c r="S113" s="23">
        <v>0</v>
      </c>
      <c r="T113" s="23">
        <f t="shared" si="191"/>
        <v>0</v>
      </c>
      <c r="U113" s="23">
        <v>0</v>
      </c>
      <c r="V113" s="23">
        <v>0</v>
      </c>
      <c r="W113" s="23">
        <v>0</v>
      </c>
      <c r="X113" s="24">
        <f t="shared" si="194"/>
        <v>0</v>
      </c>
      <c r="Y113" s="24">
        <v>0</v>
      </c>
      <c r="Z113" s="24">
        <v>0</v>
      </c>
      <c r="AA113" s="24">
        <v>0</v>
      </c>
      <c r="AB113" s="24"/>
      <c r="AC113" s="24"/>
      <c r="AD113" s="24"/>
      <c r="AE113" s="24"/>
      <c r="AF113" s="24">
        <f t="shared" si="182"/>
        <v>0</v>
      </c>
      <c r="AG113" s="24">
        <f>Y113/E113*100</f>
        <v>0</v>
      </c>
      <c r="AH113" s="28"/>
      <c r="AI113" s="24" t="e">
        <f t="shared" si="186"/>
        <v>#DIV/0!</v>
      </c>
      <c r="AJ113" s="83"/>
    </row>
    <row r="114" spans="1:36" s="1" customFormat="1" ht="56.25" hidden="1" x14ac:dyDescent="0.3">
      <c r="A114" s="32" t="s">
        <v>113</v>
      </c>
      <c r="B114" s="44" t="s">
        <v>178</v>
      </c>
      <c r="C114" s="41"/>
      <c r="D114" s="28">
        <f>D115+D116</f>
        <v>177449620</v>
      </c>
      <c r="E114" s="28">
        <f t="shared" ref="E114:AA114" si="195">E115+E116</f>
        <v>53459100</v>
      </c>
      <c r="F114" s="28">
        <f t="shared" si="195"/>
        <v>0</v>
      </c>
      <c r="G114" s="28">
        <f t="shared" si="195"/>
        <v>123990520</v>
      </c>
      <c r="H114" s="28">
        <f t="shared" si="195"/>
        <v>36143452</v>
      </c>
      <c r="I114" s="28">
        <f t="shared" si="195"/>
        <v>9552750</v>
      </c>
      <c r="J114" s="28">
        <f t="shared" si="195"/>
        <v>0</v>
      </c>
      <c r="K114" s="28">
        <f t="shared" si="195"/>
        <v>26590702</v>
      </c>
      <c r="L114" s="28">
        <f t="shared" si="195"/>
        <v>52492603</v>
      </c>
      <c r="M114" s="28">
        <f t="shared" si="195"/>
        <v>13364725</v>
      </c>
      <c r="N114" s="28">
        <f t="shared" si="195"/>
        <v>0</v>
      </c>
      <c r="O114" s="28">
        <f t="shared" si="195"/>
        <v>39127878</v>
      </c>
      <c r="P114" s="28">
        <f t="shared" si="195"/>
        <v>41873068</v>
      </c>
      <c r="Q114" s="28">
        <f t="shared" si="195"/>
        <v>13364725</v>
      </c>
      <c r="R114" s="28">
        <f t="shared" si="195"/>
        <v>0</v>
      </c>
      <c r="S114" s="28">
        <f t="shared" si="195"/>
        <v>28508343</v>
      </c>
      <c r="T114" s="28">
        <f t="shared" si="195"/>
        <v>45415522</v>
      </c>
      <c r="U114" s="28">
        <f t="shared" si="195"/>
        <v>14379925</v>
      </c>
      <c r="V114" s="28">
        <f t="shared" si="195"/>
        <v>0</v>
      </c>
      <c r="W114" s="28">
        <f t="shared" si="195"/>
        <v>31035597</v>
      </c>
      <c r="X114" s="28">
        <f t="shared" si="195"/>
        <v>29940740.760000002</v>
      </c>
      <c r="Y114" s="28">
        <f t="shared" si="195"/>
        <v>7672150</v>
      </c>
      <c r="Z114" s="28">
        <f t="shared" si="195"/>
        <v>0</v>
      </c>
      <c r="AA114" s="28">
        <f t="shared" si="195"/>
        <v>22268590.760000002</v>
      </c>
      <c r="AB114" s="28"/>
      <c r="AC114" s="28"/>
      <c r="AD114" s="28"/>
      <c r="AE114" s="28"/>
      <c r="AF114" s="24">
        <f t="shared" si="182"/>
        <v>16.872811990242639</v>
      </c>
      <c r="AG114" s="28">
        <f>Y114/E114*100</f>
        <v>14.351438763465902</v>
      </c>
      <c r="AH114" s="28"/>
      <c r="AI114" s="28">
        <f t="shared" si="186"/>
        <v>17.959913999876768</v>
      </c>
      <c r="AJ114" s="83"/>
    </row>
    <row r="115" spans="1:36" s="1" customFormat="1" ht="57.75" hidden="1" customHeight="1" x14ac:dyDescent="0.3">
      <c r="A115" s="100" t="s">
        <v>181</v>
      </c>
      <c r="B115" s="42" t="s">
        <v>62</v>
      </c>
      <c r="C115" s="103" t="s">
        <v>310</v>
      </c>
      <c r="D115" s="43">
        <f>SUM(E115:G115)</f>
        <v>101079520</v>
      </c>
      <c r="E115" s="23">
        <f t="shared" ref="E115" si="196">I115+M115+Q115+U115</f>
        <v>0</v>
      </c>
      <c r="F115" s="23">
        <f t="shared" ref="F115:F116" si="197">J115+N115+R115+V115</f>
        <v>0</v>
      </c>
      <c r="G115" s="23">
        <v>101079520</v>
      </c>
      <c r="H115" s="23">
        <f t="shared" si="164"/>
        <v>22496402</v>
      </c>
      <c r="I115" s="23">
        <v>0</v>
      </c>
      <c r="J115" s="23">
        <v>0</v>
      </c>
      <c r="K115" s="23">
        <v>22496402</v>
      </c>
      <c r="L115" s="23">
        <f t="shared" ref="L115:L116" si="198">M115+N115+O115</f>
        <v>32986678</v>
      </c>
      <c r="M115" s="23">
        <v>0</v>
      </c>
      <c r="N115" s="23">
        <v>0</v>
      </c>
      <c r="O115" s="23">
        <v>32986678</v>
      </c>
      <c r="P115" s="23">
        <f t="shared" ref="P115:P116" si="199">Q115+R115+S115</f>
        <v>23173243</v>
      </c>
      <c r="Q115" s="23">
        <v>0</v>
      </c>
      <c r="R115" s="23">
        <v>0</v>
      </c>
      <c r="S115" s="23">
        <v>23173243</v>
      </c>
      <c r="T115" s="23">
        <f t="shared" ref="T115:T116" si="200">U115+V115+W115</f>
        <v>23695197</v>
      </c>
      <c r="U115" s="23">
        <v>0</v>
      </c>
      <c r="V115" s="23">
        <v>0</v>
      </c>
      <c r="W115" s="23">
        <v>23695197</v>
      </c>
      <c r="X115" s="24">
        <f>SUM(Y115:AA115)</f>
        <v>18454497.030000001</v>
      </c>
      <c r="Y115" s="24">
        <v>0</v>
      </c>
      <c r="Z115" s="24">
        <v>0</v>
      </c>
      <c r="AA115" s="24">
        <v>18454497.030000001</v>
      </c>
      <c r="AB115" s="24"/>
      <c r="AC115" s="24"/>
      <c r="AD115" s="24"/>
      <c r="AE115" s="24"/>
      <c r="AF115" s="24">
        <f t="shared" si="182"/>
        <v>18.257404694838282</v>
      </c>
      <c r="AG115" s="28"/>
      <c r="AH115" s="28"/>
      <c r="AI115" s="24">
        <f t="shared" si="186"/>
        <v>18.257404694838282</v>
      </c>
      <c r="AJ115" s="83"/>
    </row>
    <row r="116" spans="1:36" s="1" customFormat="1" ht="187.5" hidden="1" x14ac:dyDescent="0.3">
      <c r="A116" s="100" t="s">
        <v>182</v>
      </c>
      <c r="B116" s="109" t="s">
        <v>169</v>
      </c>
      <c r="C116" s="103" t="s">
        <v>310</v>
      </c>
      <c r="D116" s="43">
        <f>SUM(E116:G116)</f>
        <v>76370100</v>
      </c>
      <c r="E116" s="23">
        <v>53459100</v>
      </c>
      <c r="F116" s="23">
        <f t="shared" si="197"/>
        <v>0</v>
      </c>
      <c r="G116" s="23">
        <v>22911000</v>
      </c>
      <c r="H116" s="23">
        <f t="shared" si="164"/>
        <v>13647050</v>
      </c>
      <c r="I116" s="23">
        <v>9552750</v>
      </c>
      <c r="J116" s="23">
        <v>0</v>
      </c>
      <c r="K116" s="23">
        <v>4094300</v>
      </c>
      <c r="L116" s="23">
        <f t="shared" si="198"/>
        <v>19505925</v>
      </c>
      <c r="M116" s="23">
        <v>13364725</v>
      </c>
      <c r="N116" s="23">
        <v>0</v>
      </c>
      <c r="O116" s="23">
        <v>6141200</v>
      </c>
      <c r="P116" s="23">
        <f t="shared" si="199"/>
        <v>18699825</v>
      </c>
      <c r="Q116" s="23">
        <v>13364725</v>
      </c>
      <c r="R116" s="23">
        <v>0</v>
      </c>
      <c r="S116" s="23">
        <v>5335100</v>
      </c>
      <c r="T116" s="23">
        <f t="shared" si="200"/>
        <v>21720325</v>
      </c>
      <c r="U116" s="23">
        <v>14379925</v>
      </c>
      <c r="V116" s="23">
        <v>0</v>
      </c>
      <c r="W116" s="23">
        <v>7340400</v>
      </c>
      <c r="X116" s="24">
        <f t="shared" ref="X116" si="201">SUM(Y116:AA116)</f>
        <v>11486243.73</v>
      </c>
      <c r="Y116" s="24">
        <v>7672150</v>
      </c>
      <c r="Z116" s="24">
        <v>0</v>
      </c>
      <c r="AA116" s="24">
        <v>3814093.73</v>
      </c>
      <c r="AB116" s="24"/>
      <c r="AC116" s="24"/>
      <c r="AD116" s="24"/>
      <c r="AE116" s="24"/>
      <c r="AF116" s="24">
        <f t="shared" si="182"/>
        <v>15.040236597830829</v>
      </c>
      <c r="AG116" s="24">
        <f>Y116/E116*100</f>
        <v>14.351438763465902</v>
      </c>
      <c r="AH116" s="28"/>
      <c r="AI116" s="24">
        <f t="shared" si="186"/>
        <v>16.647434551088995</v>
      </c>
      <c r="AJ116" s="83"/>
    </row>
    <row r="117" spans="1:36" s="1" customFormat="1" ht="43.5" hidden="1" customHeight="1" x14ac:dyDescent="0.3">
      <c r="A117" s="32" t="s">
        <v>184</v>
      </c>
      <c r="B117" s="44" t="s">
        <v>183</v>
      </c>
      <c r="C117" s="41"/>
      <c r="D117" s="28">
        <f>D118+D119+D120</f>
        <v>179652190</v>
      </c>
      <c r="E117" s="28">
        <f t="shared" ref="E117:AA117" si="202">E118+E119+E120</f>
        <v>20482600</v>
      </c>
      <c r="F117" s="28">
        <f t="shared" si="202"/>
        <v>0</v>
      </c>
      <c r="G117" s="28">
        <f t="shared" si="202"/>
        <v>159169590</v>
      </c>
      <c r="H117" s="28">
        <f t="shared" si="202"/>
        <v>36997626</v>
      </c>
      <c r="I117" s="28">
        <f t="shared" si="202"/>
        <v>4387500</v>
      </c>
      <c r="J117" s="28">
        <f t="shared" si="202"/>
        <v>0</v>
      </c>
      <c r="K117" s="28">
        <f t="shared" si="202"/>
        <v>32610126</v>
      </c>
      <c r="L117" s="28">
        <f t="shared" si="202"/>
        <v>72546847</v>
      </c>
      <c r="M117" s="28">
        <f t="shared" si="202"/>
        <v>8647000</v>
      </c>
      <c r="N117" s="28">
        <f t="shared" si="202"/>
        <v>0</v>
      </c>
      <c r="O117" s="28">
        <f t="shared" si="202"/>
        <v>63899847</v>
      </c>
      <c r="P117" s="28">
        <f t="shared" si="202"/>
        <v>26166435</v>
      </c>
      <c r="Q117" s="28">
        <f t="shared" si="202"/>
        <v>2695500</v>
      </c>
      <c r="R117" s="28">
        <f t="shared" si="202"/>
        <v>0</v>
      </c>
      <c r="S117" s="28">
        <f t="shared" si="202"/>
        <v>23470935</v>
      </c>
      <c r="T117" s="28">
        <f t="shared" si="202"/>
        <v>44917282</v>
      </c>
      <c r="U117" s="28">
        <f t="shared" si="202"/>
        <v>4752600</v>
      </c>
      <c r="V117" s="28">
        <f t="shared" si="202"/>
        <v>0</v>
      </c>
      <c r="W117" s="28">
        <f t="shared" si="202"/>
        <v>40164682</v>
      </c>
      <c r="X117" s="28">
        <f t="shared" si="202"/>
        <v>32813710.229999997</v>
      </c>
      <c r="Y117" s="28">
        <f t="shared" si="202"/>
        <v>3801037.51</v>
      </c>
      <c r="Z117" s="28">
        <f t="shared" si="202"/>
        <v>0</v>
      </c>
      <c r="AA117" s="28">
        <f t="shared" si="202"/>
        <v>29012672.719999999</v>
      </c>
      <c r="AB117" s="28"/>
      <c r="AC117" s="28"/>
      <c r="AD117" s="28"/>
      <c r="AE117" s="28"/>
      <c r="AF117" s="28">
        <f t="shared" si="182"/>
        <v>18.265132325968302</v>
      </c>
      <c r="AG117" s="28">
        <f>Y117/E117*100</f>
        <v>18.55739754718639</v>
      </c>
      <c r="AH117" s="28"/>
      <c r="AI117" s="28">
        <f t="shared" si="186"/>
        <v>18.227522430635148</v>
      </c>
      <c r="AJ117" s="83"/>
    </row>
    <row r="118" spans="1:36" s="1" customFormat="1" ht="56.25" hidden="1" x14ac:dyDescent="0.3">
      <c r="A118" s="100" t="s">
        <v>185</v>
      </c>
      <c r="B118" s="42" t="s">
        <v>62</v>
      </c>
      <c r="C118" s="103" t="s">
        <v>310</v>
      </c>
      <c r="D118" s="43">
        <f>SUM(E118:G118)</f>
        <v>150558490</v>
      </c>
      <c r="E118" s="23">
        <f t="shared" ref="E118:E119" si="203">I118+M118+Q118+U118</f>
        <v>0</v>
      </c>
      <c r="F118" s="23">
        <f t="shared" ref="F118:F119" si="204">J118+N118+R118+V118</f>
        <v>0</v>
      </c>
      <c r="G118" s="23">
        <v>150558490</v>
      </c>
      <c r="H118" s="23">
        <f t="shared" si="164"/>
        <v>30896826</v>
      </c>
      <c r="I118" s="23">
        <v>0</v>
      </c>
      <c r="J118" s="23">
        <v>0</v>
      </c>
      <c r="K118" s="23">
        <v>30896826</v>
      </c>
      <c r="L118" s="23">
        <f t="shared" ref="L118:L120" si="205">M118+N118+O118</f>
        <v>60198047</v>
      </c>
      <c r="M118" s="23">
        <v>0</v>
      </c>
      <c r="N118" s="23">
        <v>0</v>
      </c>
      <c r="O118" s="23">
        <v>60198047</v>
      </c>
      <c r="P118" s="23">
        <f t="shared" ref="P118:P120" si="206">Q118+R118+S118</f>
        <v>22315635</v>
      </c>
      <c r="Q118" s="23">
        <v>0</v>
      </c>
      <c r="R118" s="23">
        <v>0</v>
      </c>
      <c r="S118" s="23">
        <v>22315635</v>
      </c>
      <c r="T118" s="23">
        <f t="shared" ref="T118:T120" si="207">U118+V118+W118</f>
        <v>38123982</v>
      </c>
      <c r="U118" s="23">
        <v>0</v>
      </c>
      <c r="V118" s="23">
        <v>0</v>
      </c>
      <c r="W118" s="23">
        <v>38123982</v>
      </c>
      <c r="X118" s="24">
        <f t="shared" si="194"/>
        <v>27356467.219999999</v>
      </c>
      <c r="Y118" s="24">
        <v>0</v>
      </c>
      <c r="Z118" s="24">
        <v>0</v>
      </c>
      <c r="AA118" s="24">
        <v>27356467.219999999</v>
      </c>
      <c r="AB118" s="24"/>
      <c r="AC118" s="24"/>
      <c r="AD118" s="24"/>
      <c r="AE118" s="24"/>
      <c r="AF118" s="24">
        <f t="shared" si="182"/>
        <v>18.169993083751038</v>
      </c>
      <c r="AG118" s="28"/>
      <c r="AH118" s="24"/>
      <c r="AI118" s="24">
        <f t="shared" si="186"/>
        <v>18.169993083751038</v>
      </c>
      <c r="AJ118" s="83"/>
    </row>
    <row r="119" spans="1:36" s="1" customFormat="1" ht="172.5" hidden="1" customHeight="1" x14ac:dyDescent="0.3">
      <c r="A119" s="100" t="s">
        <v>186</v>
      </c>
      <c r="B119" s="109" t="s">
        <v>169</v>
      </c>
      <c r="C119" s="103" t="s">
        <v>310</v>
      </c>
      <c r="D119" s="43">
        <f t="shared" ref="D119:D120" si="208">SUM(E119:G119)</f>
        <v>28703700</v>
      </c>
      <c r="E119" s="23">
        <f t="shared" si="203"/>
        <v>20092600</v>
      </c>
      <c r="F119" s="23">
        <f t="shared" si="204"/>
        <v>0</v>
      </c>
      <c r="G119" s="23">
        <f t="shared" ref="G119" si="209">K119+O119+S119+W119</f>
        <v>8611100</v>
      </c>
      <c r="H119" s="23">
        <f t="shared" si="164"/>
        <v>5710800</v>
      </c>
      <c r="I119" s="23">
        <v>3997500</v>
      </c>
      <c r="J119" s="23">
        <v>0</v>
      </c>
      <c r="K119" s="23">
        <v>1713300</v>
      </c>
      <c r="L119" s="23">
        <f t="shared" si="205"/>
        <v>12348800</v>
      </c>
      <c r="M119" s="23">
        <v>8647000</v>
      </c>
      <c r="N119" s="23">
        <v>0</v>
      </c>
      <c r="O119" s="23">
        <v>3701800</v>
      </c>
      <c r="P119" s="23">
        <f t="shared" si="206"/>
        <v>3850800</v>
      </c>
      <c r="Q119" s="23">
        <v>2695500</v>
      </c>
      <c r="R119" s="23">
        <v>0</v>
      </c>
      <c r="S119" s="23">
        <v>1155300</v>
      </c>
      <c r="T119" s="23">
        <f t="shared" si="207"/>
        <v>6793300</v>
      </c>
      <c r="U119" s="23">
        <v>4752600</v>
      </c>
      <c r="V119" s="23">
        <v>0</v>
      </c>
      <c r="W119" s="23">
        <v>2040700</v>
      </c>
      <c r="X119" s="24">
        <f>SUM(Y119:AA119)</f>
        <v>5377243.0099999998</v>
      </c>
      <c r="Y119" s="24">
        <v>3721037.51</v>
      </c>
      <c r="Z119" s="24">
        <v>0</v>
      </c>
      <c r="AA119" s="23">
        <v>1656205.5</v>
      </c>
      <c r="AB119" s="23"/>
      <c r="AC119" s="23"/>
      <c r="AD119" s="23"/>
      <c r="AE119" s="23"/>
      <c r="AF119" s="24">
        <f t="shared" si="182"/>
        <v>18.733623226273963</v>
      </c>
      <c r="AG119" s="24">
        <f>Y119/E119*100</f>
        <v>18.519442531081094</v>
      </c>
      <c r="AH119" s="24"/>
      <c r="AI119" s="24">
        <f t="shared" si="186"/>
        <v>19.233379010811628</v>
      </c>
      <c r="AJ119" s="83"/>
    </row>
    <row r="120" spans="1:36" s="1" customFormat="1" ht="56.25" hidden="1" x14ac:dyDescent="0.3">
      <c r="A120" s="100" t="s">
        <v>245</v>
      </c>
      <c r="B120" s="109" t="s">
        <v>243</v>
      </c>
      <c r="C120" s="103" t="s">
        <v>310</v>
      </c>
      <c r="D120" s="43">
        <f t="shared" si="208"/>
        <v>390000</v>
      </c>
      <c r="E120" s="23">
        <f t="shared" ref="E120" si="210">I120+M120+Q120+U120</f>
        <v>390000</v>
      </c>
      <c r="F120" s="23">
        <f t="shared" ref="F120" si="211">J120+N120+R120+V120</f>
        <v>0</v>
      </c>
      <c r="G120" s="23">
        <f t="shared" ref="G120:G129" si="212">K120+O120+S120+W120</f>
        <v>0</v>
      </c>
      <c r="H120" s="23">
        <f t="shared" si="164"/>
        <v>390000</v>
      </c>
      <c r="I120" s="23">
        <v>390000</v>
      </c>
      <c r="J120" s="23">
        <v>0</v>
      </c>
      <c r="K120" s="23">
        <v>0</v>
      </c>
      <c r="L120" s="23">
        <f t="shared" si="205"/>
        <v>0</v>
      </c>
      <c r="M120" s="23">
        <v>0</v>
      </c>
      <c r="N120" s="23">
        <v>0</v>
      </c>
      <c r="O120" s="23">
        <v>0</v>
      </c>
      <c r="P120" s="23">
        <f t="shared" si="206"/>
        <v>0</v>
      </c>
      <c r="Q120" s="23">
        <v>0</v>
      </c>
      <c r="R120" s="23">
        <v>0</v>
      </c>
      <c r="S120" s="23">
        <v>0</v>
      </c>
      <c r="T120" s="23">
        <f t="shared" si="207"/>
        <v>0</v>
      </c>
      <c r="U120" s="23">
        <v>0</v>
      </c>
      <c r="V120" s="23">
        <v>0</v>
      </c>
      <c r="W120" s="23">
        <v>0</v>
      </c>
      <c r="X120" s="24">
        <f t="shared" si="194"/>
        <v>80000</v>
      </c>
      <c r="Y120" s="24">
        <v>80000</v>
      </c>
      <c r="Z120" s="24">
        <v>0</v>
      </c>
      <c r="AA120" s="24">
        <v>0</v>
      </c>
      <c r="AB120" s="24"/>
      <c r="AC120" s="24"/>
      <c r="AD120" s="24"/>
      <c r="AE120" s="24"/>
      <c r="AF120" s="24">
        <f t="shared" si="182"/>
        <v>20.512820512820511</v>
      </c>
      <c r="AG120" s="24">
        <f>Y120/E120*100</f>
        <v>20.512820512820511</v>
      </c>
      <c r="AH120" s="24"/>
      <c r="AI120" s="24"/>
      <c r="AJ120" s="83"/>
    </row>
    <row r="121" spans="1:36" s="30" customFormat="1" ht="77.25" hidden="1" customHeight="1" x14ac:dyDescent="0.3">
      <c r="A121" s="32" t="s">
        <v>188</v>
      </c>
      <c r="B121" s="44" t="s">
        <v>187</v>
      </c>
      <c r="C121" s="41"/>
      <c r="D121" s="28">
        <f>D122+D123+D124</f>
        <v>4241908</v>
      </c>
      <c r="E121" s="28">
        <f t="shared" ref="E121:AA121" si="213">E122+E123+E124</f>
        <v>607999</v>
      </c>
      <c r="F121" s="28">
        <f t="shared" si="213"/>
        <v>0</v>
      </c>
      <c r="G121" s="28">
        <f t="shared" si="213"/>
        <v>3633909</v>
      </c>
      <c r="H121" s="28">
        <f t="shared" si="213"/>
        <v>365000</v>
      </c>
      <c r="I121" s="28">
        <f t="shared" si="213"/>
        <v>0</v>
      </c>
      <c r="J121" s="28">
        <f t="shared" si="213"/>
        <v>0</v>
      </c>
      <c r="K121" s="28">
        <f t="shared" si="213"/>
        <v>365000</v>
      </c>
      <c r="L121" s="28">
        <f t="shared" si="213"/>
        <v>2776908</v>
      </c>
      <c r="M121" s="28">
        <f t="shared" si="213"/>
        <v>607999</v>
      </c>
      <c r="N121" s="28">
        <f t="shared" si="213"/>
        <v>0</v>
      </c>
      <c r="O121" s="28">
        <f t="shared" si="213"/>
        <v>2168909</v>
      </c>
      <c r="P121" s="28">
        <f t="shared" si="213"/>
        <v>165000</v>
      </c>
      <c r="Q121" s="28">
        <f t="shared" si="213"/>
        <v>0</v>
      </c>
      <c r="R121" s="28">
        <f t="shared" si="213"/>
        <v>0</v>
      </c>
      <c r="S121" s="28">
        <f t="shared" si="213"/>
        <v>165000</v>
      </c>
      <c r="T121" s="28">
        <f t="shared" si="213"/>
        <v>935000</v>
      </c>
      <c r="U121" s="28">
        <f t="shared" si="213"/>
        <v>0</v>
      </c>
      <c r="V121" s="28">
        <f t="shared" si="213"/>
        <v>0</v>
      </c>
      <c r="W121" s="28">
        <f t="shared" si="213"/>
        <v>935000</v>
      </c>
      <c r="X121" s="28">
        <f t="shared" si="213"/>
        <v>126593.8</v>
      </c>
      <c r="Y121" s="28">
        <f t="shared" si="213"/>
        <v>0</v>
      </c>
      <c r="Z121" s="28">
        <f t="shared" si="213"/>
        <v>0</v>
      </c>
      <c r="AA121" s="28">
        <f t="shared" si="213"/>
        <v>126593.8</v>
      </c>
      <c r="AB121" s="28"/>
      <c r="AC121" s="28"/>
      <c r="AD121" s="28"/>
      <c r="AE121" s="28"/>
      <c r="AF121" s="28">
        <f t="shared" si="182"/>
        <v>2.9843598682479677</v>
      </c>
      <c r="AG121" s="28">
        <f>Y121/E121*100</f>
        <v>0</v>
      </c>
      <c r="AH121" s="28"/>
      <c r="AI121" s="28">
        <f t="shared" ref="AI121:AI131" si="214">AA121/G121*100</f>
        <v>3.4836810718155022</v>
      </c>
      <c r="AJ121" s="45"/>
    </row>
    <row r="122" spans="1:36" s="1" customFormat="1" ht="45.75" hidden="1" customHeight="1" x14ac:dyDescent="0.3">
      <c r="A122" s="100" t="s">
        <v>190</v>
      </c>
      <c r="B122" s="42" t="s">
        <v>72</v>
      </c>
      <c r="C122" s="103" t="s">
        <v>310</v>
      </c>
      <c r="D122" s="43">
        <f>SUM(E122:G122)</f>
        <v>370338</v>
      </c>
      <c r="E122" s="23">
        <f t="shared" ref="E122:E124" si="215">I122+M122+Q122+U122</f>
        <v>0</v>
      </c>
      <c r="F122" s="23">
        <f t="shared" ref="F122:F124" si="216">J122+N122+R122+V122</f>
        <v>0</v>
      </c>
      <c r="G122" s="23">
        <f t="shared" si="212"/>
        <v>370338</v>
      </c>
      <c r="H122" s="23">
        <f t="shared" si="164"/>
        <v>0</v>
      </c>
      <c r="I122" s="23">
        <v>0</v>
      </c>
      <c r="J122" s="23">
        <v>0</v>
      </c>
      <c r="K122" s="23">
        <v>0</v>
      </c>
      <c r="L122" s="23">
        <f t="shared" ref="L122:L131" si="217">M122+N122+O122</f>
        <v>370338</v>
      </c>
      <c r="M122" s="23"/>
      <c r="N122" s="23"/>
      <c r="O122" s="23">
        <v>370338</v>
      </c>
      <c r="P122" s="23">
        <f t="shared" ref="P122:P124" si="218">Q122+R122+S122</f>
        <v>0</v>
      </c>
      <c r="Q122" s="23"/>
      <c r="R122" s="23"/>
      <c r="S122" s="23">
        <v>0</v>
      </c>
      <c r="T122" s="23">
        <f t="shared" ref="T122:T124" si="219">U122+V122+W122</f>
        <v>0</v>
      </c>
      <c r="U122" s="23"/>
      <c r="V122" s="23"/>
      <c r="W122" s="23">
        <v>0</v>
      </c>
      <c r="X122" s="24">
        <f t="shared" si="194"/>
        <v>0</v>
      </c>
      <c r="Y122" s="24">
        <v>0</v>
      </c>
      <c r="Z122" s="24">
        <v>0</v>
      </c>
      <c r="AA122" s="23">
        <v>0</v>
      </c>
      <c r="AB122" s="23"/>
      <c r="AC122" s="23"/>
      <c r="AD122" s="23"/>
      <c r="AE122" s="23"/>
      <c r="AF122" s="24">
        <f t="shared" si="182"/>
        <v>0</v>
      </c>
      <c r="AG122" s="24"/>
      <c r="AH122" s="24"/>
      <c r="AI122" s="24">
        <f t="shared" si="214"/>
        <v>0</v>
      </c>
      <c r="AJ122" s="83"/>
    </row>
    <row r="123" spans="1:36" s="1" customFormat="1" ht="93.75" hidden="1" customHeight="1" x14ac:dyDescent="0.3">
      <c r="A123" s="100" t="s">
        <v>191</v>
      </c>
      <c r="B123" s="109" t="s">
        <v>360</v>
      </c>
      <c r="C123" s="103" t="s">
        <v>310</v>
      </c>
      <c r="D123" s="43">
        <f t="shared" ref="D123:D124" si="220">SUM(E123:G123)</f>
        <v>868570</v>
      </c>
      <c r="E123" s="23">
        <f t="shared" si="215"/>
        <v>607999</v>
      </c>
      <c r="F123" s="23">
        <f t="shared" si="216"/>
        <v>0</v>
      </c>
      <c r="G123" s="23">
        <f t="shared" si="212"/>
        <v>260571</v>
      </c>
      <c r="H123" s="23">
        <f t="shared" si="164"/>
        <v>0</v>
      </c>
      <c r="I123" s="23">
        <v>0</v>
      </c>
      <c r="J123" s="23">
        <v>0</v>
      </c>
      <c r="K123" s="23">
        <v>0</v>
      </c>
      <c r="L123" s="23">
        <f t="shared" si="217"/>
        <v>868570</v>
      </c>
      <c r="M123" s="23">
        <v>607999</v>
      </c>
      <c r="N123" s="23">
        <v>0</v>
      </c>
      <c r="O123" s="23">
        <v>260571</v>
      </c>
      <c r="P123" s="23">
        <f t="shared" si="218"/>
        <v>0</v>
      </c>
      <c r="Q123" s="23">
        <v>0</v>
      </c>
      <c r="R123" s="23">
        <v>0</v>
      </c>
      <c r="S123" s="23">
        <v>0</v>
      </c>
      <c r="T123" s="23">
        <f t="shared" si="219"/>
        <v>0</v>
      </c>
      <c r="U123" s="23">
        <v>0</v>
      </c>
      <c r="V123" s="23">
        <v>0</v>
      </c>
      <c r="W123" s="23">
        <v>0</v>
      </c>
      <c r="X123" s="24">
        <f t="shared" si="194"/>
        <v>0</v>
      </c>
      <c r="Y123" s="24">
        <v>0</v>
      </c>
      <c r="Z123" s="24">
        <v>0</v>
      </c>
      <c r="AA123" s="24">
        <v>0</v>
      </c>
      <c r="AB123" s="24"/>
      <c r="AC123" s="24"/>
      <c r="AD123" s="24"/>
      <c r="AE123" s="24"/>
      <c r="AF123" s="24">
        <f t="shared" si="182"/>
        <v>0</v>
      </c>
      <c r="AG123" s="24">
        <f>Y123/E123*100</f>
        <v>0</v>
      </c>
      <c r="AH123" s="24"/>
      <c r="AI123" s="24">
        <f t="shared" si="214"/>
        <v>0</v>
      </c>
      <c r="AJ123" s="83"/>
    </row>
    <row r="124" spans="1:36" s="1" customFormat="1" ht="59.25" hidden="1" customHeight="1" x14ac:dyDescent="0.3">
      <c r="A124" s="100" t="s">
        <v>193</v>
      </c>
      <c r="B124" s="42" t="s">
        <v>192</v>
      </c>
      <c r="C124" s="103" t="s">
        <v>310</v>
      </c>
      <c r="D124" s="43">
        <f t="shared" si="220"/>
        <v>3003000</v>
      </c>
      <c r="E124" s="23">
        <f t="shared" si="215"/>
        <v>0</v>
      </c>
      <c r="F124" s="23">
        <f t="shared" si="216"/>
        <v>0</v>
      </c>
      <c r="G124" s="23">
        <f t="shared" si="212"/>
        <v>3003000</v>
      </c>
      <c r="H124" s="23">
        <f t="shared" si="164"/>
        <v>365000</v>
      </c>
      <c r="I124" s="23">
        <v>0</v>
      </c>
      <c r="J124" s="23">
        <v>0</v>
      </c>
      <c r="K124" s="23">
        <v>365000</v>
      </c>
      <c r="L124" s="23">
        <f t="shared" si="217"/>
        <v>1538000</v>
      </c>
      <c r="M124" s="23">
        <v>0</v>
      </c>
      <c r="N124" s="23">
        <v>0</v>
      </c>
      <c r="O124" s="23">
        <v>1538000</v>
      </c>
      <c r="P124" s="23">
        <f t="shared" si="218"/>
        <v>165000</v>
      </c>
      <c r="Q124" s="23">
        <v>0</v>
      </c>
      <c r="R124" s="23">
        <v>0</v>
      </c>
      <c r="S124" s="23">
        <v>165000</v>
      </c>
      <c r="T124" s="23">
        <f t="shared" si="219"/>
        <v>935000</v>
      </c>
      <c r="U124" s="23">
        <v>0</v>
      </c>
      <c r="V124" s="23">
        <v>0</v>
      </c>
      <c r="W124" s="23">
        <v>935000</v>
      </c>
      <c r="X124" s="24">
        <f t="shared" si="194"/>
        <v>126593.8</v>
      </c>
      <c r="Y124" s="24">
        <v>0</v>
      </c>
      <c r="Z124" s="24">
        <v>0</v>
      </c>
      <c r="AA124" s="24">
        <v>126593.8</v>
      </c>
      <c r="AB124" s="24"/>
      <c r="AC124" s="24"/>
      <c r="AD124" s="24"/>
      <c r="AE124" s="24"/>
      <c r="AF124" s="24">
        <f t="shared" si="182"/>
        <v>4.2155777555777556</v>
      </c>
      <c r="AG124" s="24"/>
      <c r="AH124" s="24"/>
      <c r="AI124" s="24">
        <f t="shared" si="214"/>
        <v>4.2155777555777556</v>
      </c>
      <c r="AJ124" s="83"/>
    </row>
    <row r="125" spans="1:36" s="1" customFormat="1" ht="57.75" hidden="1" customHeight="1" x14ac:dyDescent="0.3">
      <c r="A125" s="32" t="s">
        <v>114</v>
      </c>
      <c r="B125" s="44" t="s">
        <v>311</v>
      </c>
      <c r="C125" s="41" t="s">
        <v>284</v>
      </c>
      <c r="D125" s="36">
        <f>D126</f>
        <v>4177972</v>
      </c>
      <c r="E125" s="36">
        <f t="shared" ref="E125:AA125" si="221">E126</f>
        <v>0</v>
      </c>
      <c r="F125" s="36">
        <f t="shared" si="221"/>
        <v>0</v>
      </c>
      <c r="G125" s="36">
        <f t="shared" si="221"/>
        <v>4177972</v>
      </c>
      <c r="H125" s="36">
        <f t="shared" si="221"/>
        <v>4177972</v>
      </c>
      <c r="I125" s="36">
        <f t="shared" si="221"/>
        <v>0</v>
      </c>
      <c r="J125" s="36">
        <f t="shared" si="221"/>
        <v>0</v>
      </c>
      <c r="K125" s="36">
        <f t="shared" si="221"/>
        <v>4177972</v>
      </c>
      <c r="L125" s="36">
        <f t="shared" si="221"/>
        <v>0</v>
      </c>
      <c r="M125" s="36">
        <f t="shared" si="221"/>
        <v>0</v>
      </c>
      <c r="N125" s="36">
        <f t="shared" si="221"/>
        <v>0</v>
      </c>
      <c r="O125" s="36">
        <f t="shared" si="221"/>
        <v>0</v>
      </c>
      <c r="P125" s="36">
        <f t="shared" si="221"/>
        <v>0</v>
      </c>
      <c r="Q125" s="36">
        <f t="shared" si="221"/>
        <v>0</v>
      </c>
      <c r="R125" s="36">
        <f t="shared" si="221"/>
        <v>0</v>
      </c>
      <c r="S125" s="36">
        <f t="shared" si="221"/>
        <v>0</v>
      </c>
      <c r="T125" s="36">
        <f t="shared" si="221"/>
        <v>0</v>
      </c>
      <c r="U125" s="36">
        <f t="shared" si="221"/>
        <v>0</v>
      </c>
      <c r="V125" s="36">
        <f t="shared" si="221"/>
        <v>0</v>
      </c>
      <c r="W125" s="36">
        <f t="shared" si="221"/>
        <v>0</v>
      </c>
      <c r="X125" s="36">
        <f t="shared" si="221"/>
        <v>0</v>
      </c>
      <c r="Y125" s="36">
        <f t="shared" si="221"/>
        <v>0</v>
      </c>
      <c r="Z125" s="36">
        <f t="shared" si="221"/>
        <v>0</v>
      </c>
      <c r="AA125" s="36">
        <f t="shared" si="221"/>
        <v>0</v>
      </c>
      <c r="AB125" s="36"/>
      <c r="AC125" s="36"/>
      <c r="AD125" s="36"/>
      <c r="AE125" s="36"/>
      <c r="AF125" s="28">
        <f t="shared" si="182"/>
        <v>0</v>
      </c>
      <c r="AG125" s="28"/>
      <c r="AH125" s="28"/>
      <c r="AI125" s="28">
        <f t="shared" si="214"/>
        <v>0</v>
      </c>
      <c r="AJ125" s="83"/>
    </row>
    <row r="126" spans="1:36" s="1" customFormat="1" ht="43.5" hidden="1" customHeight="1" x14ac:dyDescent="0.3">
      <c r="A126" s="100" t="s">
        <v>194</v>
      </c>
      <c r="B126" s="42" t="s">
        <v>312</v>
      </c>
      <c r="C126" s="103" t="s">
        <v>284</v>
      </c>
      <c r="D126" s="43">
        <f>D127+D128+D129</f>
        <v>4177972</v>
      </c>
      <c r="E126" s="43">
        <f t="shared" ref="E126:AA126" si="222">E127+E128+E129</f>
        <v>0</v>
      </c>
      <c r="F126" s="43">
        <f t="shared" si="222"/>
        <v>0</v>
      </c>
      <c r="G126" s="43">
        <f t="shared" si="222"/>
        <v>4177972</v>
      </c>
      <c r="H126" s="43">
        <f t="shared" si="222"/>
        <v>4177972</v>
      </c>
      <c r="I126" s="43">
        <f t="shared" si="222"/>
        <v>0</v>
      </c>
      <c r="J126" s="43">
        <f t="shared" si="222"/>
        <v>0</v>
      </c>
      <c r="K126" s="43">
        <f t="shared" si="222"/>
        <v>4177972</v>
      </c>
      <c r="L126" s="43">
        <f t="shared" si="222"/>
        <v>0</v>
      </c>
      <c r="M126" s="43">
        <f t="shared" si="222"/>
        <v>0</v>
      </c>
      <c r="N126" s="43">
        <f t="shared" si="222"/>
        <v>0</v>
      </c>
      <c r="O126" s="43">
        <f t="shared" si="222"/>
        <v>0</v>
      </c>
      <c r="P126" s="43">
        <f t="shared" si="222"/>
        <v>0</v>
      </c>
      <c r="Q126" s="43">
        <f t="shared" si="222"/>
        <v>0</v>
      </c>
      <c r="R126" s="43">
        <f t="shared" si="222"/>
        <v>0</v>
      </c>
      <c r="S126" s="43">
        <f t="shared" si="222"/>
        <v>0</v>
      </c>
      <c r="T126" s="43">
        <f t="shared" si="222"/>
        <v>0</v>
      </c>
      <c r="U126" s="43">
        <f t="shared" si="222"/>
        <v>0</v>
      </c>
      <c r="V126" s="43">
        <f t="shared" si="222"/>
        <v>0</v>
      </c>
      <c r="W126" s="43">
        <f t="shared" si="222"/>
        <v>0</v>
      </c>
      <c r="X126" s="43">
        <f t="shared" si="222"/>
        <v>0</v>
      </c>
      <c r="Y126" s="43">
        <f t="shared" si="222"/>
        <v>0</v>
      </c>
      <c r="Z126" s="43">
        <f t="shared" si="222"/>
        <v>0</v>
      </c>
      <c r="AA126" s="43">
        <f t="shared" si="222"/>
        <v>0</v>
      </c>
      <c r="AB126" s="43"/>
      <c r="AC126" s="43"/>
      <c r="AD126" s="43"/>
      <c r="AE126" s="43"/>
      <c r="AF126" s="24">
        <f t="shared" si="182"/>
        <v>0</v>
      </c>
      <c r="AG126" s="24"/>
      <c r="AH126" s="24"/>
      <c r="AI126" s="24">
        <f t="shared" si="214"/>
        <v>0</v>
      </c>
      <c r="AJ126" s="83"/>
    </row>
    <row r="127" spans="1:36" s="1" customFormat="1" ht="98.25" hidden="1" customHeight="1" x14ac:dyDescent="0.3">
      <c r="A127" s="179"/>
      <c r="B127" s="42" t="s">
        <v>313</v>
      </c>
      <c r="C127" s="103"/>
      <c r="D127" s="43">
        <f t="shared" ref="D127:D129" si="223">SUM(E127:G127)</f>
        <v>899225</v>
      </c>
      <c r="E127" s="23">
        <v>0</v>
      </c>
      <c r="F127" s="23">
        <v>0</v>
      </c>
      <c r="G127" s="23">
        <f t="shared" si="212"/>
        <v>899225</v>
      </c>
      <c r="H127" s="23">
        <f t="shared" si="164"/>
        <v>899225</v>
      </c>
      <c r="I127" s="23">
        <v>0</v>
      </c>
      <c r="J127" s="23">
        <v>0</v>
      </c>
      <c r="K127" s="23">
        <v>899225</v>
      </c>
      <c r="L127" s="23">
        <f t="shared" si="217"/>
        <v>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4">
        <f t="shared" si="194"/>
        <v>0</v>
      </c>
      <c r="Y127" s="24">
        <v>0</v>
      </c>
      <c r="Z127" s="24">
        <v>0</v>
      </c>
      <c r="AA127" s="24">
        <v>0</v>
      </c>
      <c r="AB127" s="24"/>
      <c r="AC127" s="24"/>
      <c r="AD127" s="24"/>
      <c r="AE127" s="24"/>
      <c r="AF127" s="24">
        <f t="shared" si="182"/>
        <v>0</v>
      </c>
      <c r="AG127" s="24"/>
      <c r="AH127" s="24"/>
      <c r="AI127" s="24">
        <f t="shared" si="214"/>
        <v>0</v>
      </c>
      <c r="AJ127" s="47" t="s">
        <v>339</v>
      </c>
    </row>
    <row r="128" spans="1:36" s="1" customFormat="1" ht="98.25" hidden="1" customHeight="1" x14ac:dyDescent="0.3">
      <c r="A128" s="180"/>
      <c r="B128" s="42" t="s">
        <v>432</v>
      </c>
      <c r="C128" s="103"/>
      <c r="D128" s="43">
        <f t="shared" ref="D128" si="224">SUM(E128:G128)</f>
        <v>2200173</v>
      </c>
      <c r="E128" s="23">
        <v>0</v>
      </c>
      <c r="F128" s="23">
        <v>0</v>
      </c>
      <c r="G128" s="23">
        <f t="shared" ref="G128" si="225">K128+O128+S128+W128</f>
        <v>2200173</v>
      </c>
      <c r="H128" s="23">
        <f t="shared" ref="H128" si="226">I128+J128+K128</f>
        <v>2200173</v>
      </c>
      <c r="I128" s="23">
        <v>0</v>
      </c>
      <c r="J128" s="23">
        <v>0</v>
      </c>
      <c r="K128" s="23">
        <v>2200173</v>
      </c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4">
        <f t="shared" si="194"/>
        <v>0</v>
      </c>
      <c r="Y128" s="24">
        <v>0</v>
      </c>
      <c r="Z128" s="24">
        <v>0</v>
      </c>
      <c r="AA128" s="24">
        <v>0</v>
      </c>
      <c r="AB128" s="24"/>
      <c r="AC128" s="24"/>
      <c r="AD128" s="24"/>
      <c r="AE128" s="24"/>
      <c r="AF128" s="24"/>
      <c r="AG128" s="24"/>
      <c r="AH128" s="24"/>
      <c r="AI128" s="24"/>
      <c r="AJ128" s="47"/>
    </row>
    <row r="129" spans="1:36" s="1" customFormat="1" ht="120.75" hidden="1" customHeight="1" x14ac:dyDescent="0.3">
      <c r="A129" s="181"/>
      <c r="B129" s="42" t="s">
        <v>314</v>
      </c>
      <c r="C129" s="103"/>
      <c r="D129" s="43">
        <f t="shared" si="223"/>
        <v>1078574</v>
      </c>
      <c r="E129" s="23">
        <v>0</v>
      </c>
      <c r="F129" s="23">
        <v>0</v>
      </c>
      <c r="G129" s="23">
        <f t="shared" si="212"/>
        <v>1078574</v>
      </c>
      <c r="H129" s="23">
        <f t="shared" si="164"/>
        <v>1078574</v>
      </c>
      <c r="I129" s="23">
        <v>0</v>
      </c>
      <c r="J129" s="23">
        <v>0</v>
      </c>
      <c r="K129" s="23">
        <v>1078574</v>
      </c>
      <c r="L129" s="23">
        <f t="shared" si="217"/>
        <v>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4">
        <f t="shared" si="194"/>
        <v>0</v>
      </c>
      <c r="Y129" s="24">
        <v>0</v>
      </c>
      <c r="Z129" s="24">
        <v>0</v>
      </c>
      <c r="AA129" s="24">
        <v>0</v>
      </c>
      <c r="AB129" s="24"/>
      <c r="AC129" s="24"/>
      <c r="AD129" s="24"/>
      <c r="AE129" s="24"/>
      <c r="AF129" s="24">
        <f t="shared" si="182"/>
        <v>0</v>
      </c>
      <c r="AG129" s="24"/>
      <c r="AH129" s="24"/>
      <c r="AI129" s="24">
        <f t="shared" si="214"/>
        <v>0</v>
      </c>
      <c r="AJ129" s="47" t="s">
        <v>340</v>
      </c>
    </row>
    <row r="130" spans="1:36" s="30" customFormat="1" ht="46.5" hidden="1" customHeight="1" x14ac:dyDescent="0.3">
      <c r="A130" s="32" t="s">
        <v>115</v>
      </c>
      <c r="B130" s="44" t="s">
        <v>59</v>
      </c>
      <c r="C130" s="41"/>
      <c r="D130" s="28">
        <f>D131</f>
        <v>23517500</v>
      </c>
      <c r="E130" s="28">
        <f t="shared" ref="E130:AA130" si="227">E131</f>
        <v>0</v>
      </c>
      <c r="F130" s="28">
        <f t="shared" si="227"/>
        <v>0</v>
      </c>
      <c r="G130" s="28">
        <f t="shared" si="227"/>
        <v>23517500</v>
      </c>
      <c r="H130" s="28">
        <f t="shared" si="227"/>
        <v>8897730</v>
      </c>
      <c r="I130" s="28">
        <f t="shared" si="227"/>
        <v>0</v>
      </c>
      <c r="J130" s="28">
        <f t="shared" si="227"/>
        <v>0</v>
      </c>
      <c r="K130" s="28">
        <f t="shared" si="227"/>
        <v>8897730</v>
      </c>
      <c r="L130" s="28">
        <f t="shared" si="227"/>
        <v>5728700</v>
      </c>
      <c r="M130" s="28">
        <f t="shared" si="227"/>
        <v>0</v>
      </c>
      <c r="N130" s="28">
        <f t="shared" si="227"/>
        <v>0</v>
      </c>
      <c r="O130" s="28">
        <f t="shared" si="227"/>
        <v>5728700</v>
      </c>
      <c r="P130" s="28">
        <f t="shared" si="227"/>
        <v>4474000</v>
      </c>
      <c r="Q130" s="28">
        <f t="shared" si="227"/>
        <v>0</v>
      </c>
      <c r="R130" s="28">
        <f t="shared" si="227"/>
        <v>0</v>
      </c>
      <c r="S130" s="28">
        <f t="shared" si="227"/>
        <v>4474000</v>
      </c>
      <c r="T130" s="28">
        <f t="shared" si="227"/>
        <v>4428700</v>
      </c>
      <c r="U130" s="28">
        <f t="shared" si="227"/>
        <v>0</v>
      </c>
      <c r="V130" s="28">
        <f t="shared" si="227"/>
        <v>0</v>
      </c>
      <c r="W130" s="28">
        <f t="shared" si="227"/>
        <v>4428700</v>
      </c>
      <c r="X130" s="28">
        <f t="shared" si="227"/>
        <v>6675718.5800000001</v>
      </c>
      <c r="Y130" s="28">
        <f t="shared" si="227"/>
        <v>0</v>
      </c>
      <c r="Z130" s="28">
        <f t="shared" si="227"/>
        <v>0</v>
      </c>
      <c r="AA130" s="28">
        <f t="shared" si="227"/>
        <v>6675718.5800000001</v>
      </c>
      <c r="AB130" s="28"/>
      <c r="AC130" s="28"/>
      <c r="AD130" s="28"/>
      <c r="AE130" s="28"/>
      <c r="AF130" s="28">
        <f t="shared" si="182"/>
        <v>28.386174465823323</v>
      </c>
      <c r="AG130" s="24"/>
      <c r="AH130" s="28"/>
      <c r="AI130" s="28">
        <f t="shared" si="214"/>
        <v>28.386174465823323</v>
      </c>
      <c r="AJ130" s="29"/>
    </row>
    <row r="131" spans="1:36" s="1" customFormat="1" ht="48" hidden="1" customHeight="1" x14ac:dyDescent="0.3">
      <c r="A131" s="100" t="s">
        <v>116</v>
      </c>
      <c r="B131" s="42" t="s">
        <v>195</v>
      </c>
      <c r="C131" s="103" t="s">
        <v>26</v>
      </c>
      <c r="D131" s="43">
        <f>SUM(E131:G131)</f>
        <v>23517500</v>
      </c>
      <c r="E131" s="23">
        <f t="shared" ref="E131" si="228">I131+M131+Q131+U131</f>
        <v>0</v>
      </c>
      <c r="F131" s="23">
        <f t="shared" ref="F131" si="229">J131+N131+R131+V131</f>
        <v>0</v>
      </c>
      <c r="G131" s="23">
        <v>23517500</v>
      </c>
      <c r="H131" s="23">
        <f t="shared" si="164"/>
        <v>8897730</v>
      </c>
      <c r="I131" s="23">
        <v>0</v>
      </c>
      <c r="J131" s="23">
        <v>0</v>
      </c>
      <c r="K131" s="23">
        <v>8897730</v>
      </c>
      <c r="L131" s="23">
        <f t="shared" si="217"/>
        <v>5728700</v>
      </c>
      <c r="M131" s="23">
        <v>0</v>
      </c>
      <c r="N131" s="23">
        <v>0</v>
      </c>
      <c r="O131" s="23">
        <v>5728700</v>
      </c>
      <c r="P131" s="23">
        <f t="shared" ref="P131" si="230">Q131+R131+S131</f>
        <v>4474000</v>
      </c>
      <c r="Q131" s="23">
        <v>0</v>
      </c>
      <c r="R131" s="23">
        <v>0</v>
      </c>
      <c r="S131" s="23">
        <v>4474000</v>
      </c>
      <c r="T131" s="23">
        <f t="shared" ref="T131" si="231">U131+V131+W131</f>
        <v>4428700</v>
      </c>
      <c r="U131" s="23">
        <v>0</v>
      </c>
      <c r="V131" s="23">
        <v>0</v>
      </c>
      <c r="W131" s="23">
        <v>4428700</v>
      </c>
      <c r="X131" s="24">
        <f t="shared" si="194"/>
        <v>6675718.5800000001</v>
      </c>
      <c r="Y131" s="24">
        <v>0</v>
      </c>
      <c r="Z131" s="24">
        <v>0</v>
      </c>
      <c r="AA131" s="24">
        <v>6675718.5800000001</v>
      </c>
      <c r="AB131" s="24"/>
      <c r="AC131" s="24"/>
      <c r="AD131" s="24"/>
      <c r="AE131" s="24"/>
      <c r="AF131" s="24">
        <f t="shared" si="182"/>
        <v>28.386174465823323</v>
      </c>
      <c r="AG131" s="24"/>
      <c r="AH131" s="24"/>
      <c r="AI131" s="24">
        <f t="shared" si="214"/>
        <v>28.386174465823323</v>
      </c>
      <c r="AJ131" s="83"/>
    </row>
    <row r="132" spans="1:36" s="30" customFormat="1" ht="25.5" hidden="1" customHeight="1" x14ac:dyDescent="0.3">
      <c r="A132" s="152" t="s">
        <v>9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4"/>
    </row>
    <row r="133" spans="1:36" s="1" customFormat="1" ht="40.5" hidden="1" customHeight="1" x14ac:dyDescent="0.3">
      <c r="A133" s="32" t="s">
        <v>138</v>
      </c>
      <c r="B133" s="163" t="s">
        <v>31</v>
      </c>
      <c r="C133" s="163"/>
      <c r="D133" s="36">
        <f t="shared" ref="D133:AA133" si="232">D134+D151+D154+D159+D163</f>
        <v>3528078270</v>
      </c>
      <c r="E133" s="36">
        <f t="shared" si="232"/>
        <v>2763050590</v>
      </c>
      <c r="F133" s="36">
        <f t="shared" si="232"/>
        <v>0</v>
      </c>
      <c r="G133" s="36">
        <f t="shared" si="232"/>
        <v>765027680</v>
      </c>
      <c r="H133" s="36">
        <f t="shared" si="232"/>
        <v>708977939</v>
      </c>
      <c r="I133" s="36">
        <f t="shared" si="232"/>
        <v>534009687</v>
      </c>
      <c r="J133" s="36">
        <f t="shared" si="232"/>
        <v>0</v>
      </c>
      <c r="K133" s="36">
        <f t="shared" si="232"/>
        <v>174968252</v>
      </c>
      <c r="L133" s="36" t="e">
        <f t="shared" si="232"/>
        <v>#REF!</v>
      </c>
      <c r="M133" s="36" t="e">
        <f t="shared" si="232"/>
        <v>#REF!</v>
      </c>
      <c r="N133" s="36" t="e">
        <f t="shared" si="232"/>
        <v>#REF!</v>
      </c>
      <c r="O133" s="36" t="e">
        <f t="shared" si="232"/>
        <v>#REF!</v>
      </c>
      <c r="P133" s="36" t="e">
        <f t="shared" si="232"/>
        <v>#REF!</v>
      </c>
      <c r="Q133" s="36" t="e">
        <f t="shared" si="232"/>
        <v>#REF!</v>
      </c>
      <c r="R133" s="36" t="e">
        <f t="shared" si="232"/>
        <v>#REF!</v>
      </c>
      <c r="S133" s="36" t="e">
        <f t="shared" si="232"/>
        <v>#REF!</v>
      </c>
      <c r="T133" s="36" t="e">
        <f t="shared" si="232"/>
        <v>#REF!</v>
      </c>
      <c r="U133" s="36" t="e">
        <f t="shared" si="232"/>
        <v>#REF!</v>
      </c>
      <c r="V133" s="36" t="e">
        <f t="shared" si="232"/>
        <v>#REF!</v>
      </c>
      <c r="W133" s="36" t="e">
        <f t="shared" si="232"/>
        <v>#REF!</v>
      </c>
      <c r="X133" s="36">
        <f t="shared" si="232"/>
        <v>560253769.44999993</v>
      </c>
      <c r="Y133" s="36">
        <f t="shared" si="232"/>
        <v>439555950.96999997</v>
      </c>
      <c r="Z133" s="36">
        <f t="shared" si="232"/>
        <v>0</v>
      </c>
      <c r="AA133" s="36">
        <f t="shared" si="232"/>
        <v>120697818.48000002</v>
      </c>
      <c r="AB133" s="36"/>
      <c r="AC133" s="36"/>
      <c r="AD133" s="36"/>
      <c r="AE133" s="36"/>
      <c r="AF133" s="28">
        <f t="shared" ref="AF133:AG135" si="233">X133/D133*100</f>
        <v>15.879856584077427</v>
      </c>
      <c r="AG133" s="28">
        <f t="shared" si="233"/>
        <v>15.908356964611347</v>
      </c>
      <c r="AH133" s="28"/>
      <c r="AI133" s="28">
        <f>AA133/G133*100</f>
        <v>15.776921755301721</v>
      </c>
      <c r="AJ133" s="31"/>
    </row>
    <row r="134" spans="1:36" s="30" customFormat="1" ht="43.5" hidden="1" customHeight="1" x14ac:dyDescent="0.3">
      <c r="A134" s="32" t="s">
        <v>139</v>
      </c>
      <c r="B134" s="107" t="s">
        <v>76</v>
      </c>
      <c r="C134" s="34"/>
      <c r="D134" s="33">
        <f t="shared" ref="D134:AA134" si="234">D135+D147+D150</f>
        <v>3318985501</v>
      </c>
      <c r="E134" s="33">
        <f t="shared" si="234"/>
        <v>2728733400</v>
      </c>
      <c r="F134" s="33">
        <f t="shared" si="234"/>
        <v>0</v>
      </c>
      <c r="G134" s="33">
        <f t="shared" si="234"/>
        <v>590252101</v>
      </c>
      <c r="H134" s="33">
        <f t="shared" si="234"/>
        <v>659935849</v>
      </c>
      <c r="I134" s="33">
        <f t="shared" si="234"/>
        <v>528453777</v>
      </c>
      <c r="J134" s="33">
        <f t="shared" si="234"/>
        <v>0</v>
      </c>
      <c r="K134" s="33">
        <f t="shared" si="234"/>
        <v>131482072</v>
      </c>
      <c r="L134" s="33" t="e">
        <f t="shared" si="234"/>
        <v>#REF!</v>
      </c>
      <c r="M134" s="33" t="e">
        <f t="shared" si="234"/>
        <v>#REF!</v>
      </c>
      <c r="N134" s="33" t="e">
        <f t="shared" si="234"/>
        <v>#REF!</v>
      </c>
      <c r="O134" s="33" t="e">
        <f t="shared" si="234"/>
        <v>#REF!</v>
      </c>
      <c r="P134" s="33" t="e">
        <f t="shared" si="234"/>
        <v>#REF!</v>
      </c>
      <c r="Q134" s="33" t="e">
        <f t="shared" si="234"/>
        <v>#REF!</v>
      </c>
      <c r="R134" s="33" t="e">
        <f t="shared" si="234"/>
        <v>#REF!</v>
      </c>
      <c r="S134" s="33" t="e">
        <f t="shared" si="234"/>
        <v>#REF!</v>
      </c>
      <c r="T134" s="33" t="e">
        <f t="shared" si="234"/>
        <v>#REF!</v>
      </c>
      <c r="U134" s="33" t="e">
        <f t="shared" si="234"/>
        <v>#REF!</v>
      </c>
      <c r="V134" s="33" t="e">
        <f t="shared" si="234"/>
        <v>#REF!</v>
      </c>
      <c r="W134" s="33" t="e">
        <f t="shared" si="234"/>
        <v>#REF!</v>
      </c>
      <c r="X134" s="33">
        <f t="shared" si="234"/>
        <v>522122942.56999999</v>
      </c>
      <c r="Y134" s="33">
        <f t="shared" si="234"/>
        <v>439058721.17000002</v>
      </c>
      <c r="Z134" s="33">
        <f t="shared" si="234"/>
        <v>0</v>
      </c>
      <c r="AA134" s="33">
        <f t="shared" si="234"/>
        <v>83064221.400000006</v>
      </c>
      <c r="AB134" s="33"/>
      <c r="AC134" s="33"/>
      <c r="AD134" s="33"/>
      <c r="AE134" s="33"/>
      <c r="AF134" s="28">
        <f t="shared" si="233"/>
        <v>15.731401731423231</v>
      </c>
      <c r="AG134" s="28">
        <f t="shared" si="233"/>
        <v>16.090202185746691</v>
      </c>
      <c r="AH134" s="28"/>
      <c r="AI134" s="28">
        <f>AA134/G134*100</f>
        <v>14.072668485088544</v>
      </c>
      <c r="AJ134" s="29"/>
    </row>
    <row r="135" spans="1:36" s="30" customFormat="1" ht="41.25" hidden="1" customHeight="1" x14ac:dyDescent="0.3">
      <c r="A135" s="32" t="s">
        <v>140</v>
      </c>
      <c r="B135" s="107" t="s">
        <v>196</v>
      </c>
      <c r="C135" s="34"/>
      <c r="D135" s="33">
        <f>SUM(D136:D146)</f>
        <v>3196210496</v>
      </c>
      <c r="E135" s="33">
        <f t="shared" ref="E135:AA135" si="235">SUM(E136:E146)</f>
        <v>2728733400</v>
      </c>
      <c r="F135" s="33">
        <f t="shared" si="235"/>
        <v>0</v>
      </c>
      <c r="G135" s="33">
        <f t="shared" si="235"/>
        <v>467477096</v>
      </c>
      <c r="H135" s="33">
        <f t="shared" si="235"/>
        <v>630855880</v>
      </c>
      <c r="I135" s="33">
        <f t="shared" si="235"/>
        <v>528453777</v>
      </c>
      <c r="J135" s="33">
        <f t="shared" si="235"/>
        <v>0</v>
      </c>
      <c r="K135" s="33">
        <f t="shared" si="235"/>
        <v>102402103</v>
      </c>
      <c r="L135" s="33">
        <f t="shared" si="235"/>
        <v>1140094390</v>
      </c>
      <c r="M135" s="33">
        <f t="shared" si="235"/>
        <v>1006573569</v>
      </c>
      <c r="N135" s="33">
        <f t="shared" si="235"/>
        <v>0</v>
      </c>
      <c r="O135" s="33">
        <f t="shared" si="235"/>
        <v>133520821</v>
      </c>
      <c r="P135" s="33">
        <f t="shared" si="235"/>
        <v>617722655</v>
      </c>
      <c r="Q135" s="33">
        <f t="shared" si="235"/>
        <v>489969797</v>
      </c>
      <c r="R135" s="33">
        <f t="shared" si="235"/>
        <v>0</v>
      </c>
      <c r="S135" s="33">
        <f t="shared" si="235"/>
        <v>127752858</v>
      </c>
      <c r="T135" s="33">
        <f t="shared" si="235"/>
        <v>823893630</v>
      </c>
      <c r="U135" s="33">
        <f t="shared" si="235"/>
        <v>718385201</v>
      </c>
      <c r="V135" s="33">
        <f t="shared" si="235"/>
        <v>0</v>
      </c>
      <c r="W135" s="33">
        <f t="shared" si="235"/>
        <v>105508429</v>
      </c>
      <c r="X135" s="33">
        <f t="shared" si="235"/>
        <v>501697791.69</v>
      </c>
      <c r="Y135" s="33">
        <f t="shared" si="235"/>
        <v>439058721.17000002</v>
      </c>
      <c r="Z135" s="33">
        <f t="shared" si="235"/>
        <v>0</v>
      </c>
      <c r="AA135" s="33">
        <f t="shared" si="235"/>
        <v>62639070.520000003</v>
      </c>
      <c r="AB135" s="33"/>
      <c r="AC135" s="33"/>
      <c r="AD135" s="33"/>
      <c r="AE135" s="33"/>
      <c r="AF135" s="28">
        <f t="shared" si="233"/>
        <v>15.696644270390381</v>
      </c>
      <c r="AG135" s="28">
        <f t="shared" si="233"/>
        <v>16.090202185746691</v>
      </c>
      <c r="AH135" s="28"/>
      <c r="AI135" s="28">
        <f>AA135/G135*100</f>
        <v>13.399388131734266</v>
      </c>
      <c r="AJ135" s="29"/>
    </row>
    <row r="136" spans="1:36" s="1" customFormat="1" ht="39" hidden="1" customHeight="1" x14ac:dyDescent="0.3">
      <c r="A136" s="100" t="s">
        <v>198</v>
      </c>
      <c r="B136" s="42" t="s">
        <v>62</v>
      </c>
      <c r="C136" s="22" t="s">
        <v>5</v>
      </c>
      <c r="D136" s="23">
        <f>SUM(E136:G136)</f>
        <v>458640796</v>
      </c>
      <c r="E136" s="23">
        <f t="shared" ref="E136:E137" si="236">I136+M136+Q136+U136</f>
        <v>0</v>
      </c>
      <c r="F136" s="23">
        <f t="shared" ref="F136:F137" si="237">J136+N136+R136+V136</f>
        <v>0</v>
      </c>
      <c r="G136" s="23">
        <v>458640796</v>
      </c>
      <c r="H136" s="23">
        <f t="shared" ref="H136:H146" si="238">I136+J136+K136</f>
        <v>100285131</v>
      </c>
      <c r="I136" s="23">
        <v>0</v>
      </c>
      <c r="J136" s="23">
        <v>0</v>
      </c>
      <c r="K136" s="23">
        <v>100285131</v>
      </c>
      <c r="L136" s="23">
        <f t="shared" ref="L136:L137" si="239">M136+N136+O136</f>
        <v>131240621</v>
      </c>
      <c r="M136" s="23">
        <v>0</v>
      </c>
      <c r="N136" s="23">
        <v>0</v>
      </c>
      <c r="O136" s="23">
        <v>131240621</v>
      </c>
      <c r="P136" s="23">
        <f t="shared" ref="P136:P137" si="240">Q136+R136+S136</f>
        <v>126958458</v>
      </c>
      <c r="Q136" s="23">
        <v>0</v>
      </c>
      <c r="R136" s="23">
        <v>0</v>
      </c>
      <c r="S136" s="23">
        <v>126958458</v>
      </c>
      <c r="T136" s="23">
        <f t="shared" ref="T136:T137" si="241">U136+V136+W136</f>
        <v>101839229</v>
      </c>
      <c r="U136" s="23">
        <v>0</v>
      </c>
      <c r="V136" s="23">
        <v>0</v>
      </c>
      <c r="W136" s="23">
        <v>101839229</v>
      </c>
      <c r="X136" s="23">
        <f>Y136+AA136</f>
        <v>61089606.759999998</v>
      </c>
      <c r="Y136" s="23">
        <v>0</v>
      </c>
      <c r="Z136" s="23">
        <v>0</v>
      </c>
      <c r="AA136" s="23">
        <v>61089606.759999998</v>
      </c>
      <c r="AB136" s="23"/>
      <c r="AC136" s="23"/>
      <c r="AD136" s="23"/>
      <c r="AE136" s="23"/>
      <c r="AF136" s="24">
        <f t="shared" ref="AF136:AF156" si="242">X136/D136*100</f>
        <v>13.319706247849789</v>
      </c>
      <c r="AG136" s="24"/>
      <c r="AH136" s="24"/>
      <c r="AI136" s="24">
        <f>AA136/G136*100</f>
        <v>13.319706247849789</v>
      </c>
      <c r="AJ136" s="83"/>
    </row>
    <row r="137" spans="1:36" s="1" customFormat="1" ht="131.25" hidden="1" x14ac:dyDescent="0.3">
      <c r="A137" s="100" t="s">
        <v>199</v>
      </c>
      <c r="B137" s="109" t="s">
        <v>270</v>
      </c>
      <c r="C137" s="22" t="s">
        <v>5</v>
      </c>
      <c r="D137" s="23">
        <f t="shared" ref="D137:D146" si="243">SUM(E137:G137)</f>
        <v>78751000</v>
      </c>
      <c r="E137" s="23">
        <f t="shared" si="236"/>
        <v>78751000</v>
      </c>
      <c r="F137" s="23">
        <f t="shared" si="237"/>
        <v>0</v>
      </c>
      <c r="G137" s="23">
        <f t="shared" ref="G137" si="244">K137+O137+S137+W137</f>
        <v>0</v>
      </c>
      <c r="H137" s="23">
        <f t="shared" si="238"/>
        <v>19428633</v>
      </c>
      <c r="I137" s="23">
        <v>19428633</v>
      </c>
      <c r="J137" s="23">
        <v>0</v>
      </c>
      <c r="K137" s="23">
        <v>0</v>
      </c>
      <c r="L137" s="23">
        <f t="shared" si="239"/>
        <v>19501047</v>
      </c>
      <c r="M137" s="23">
        <v>19501047</v>
      </c>
      <c r="N137" s="23">
        <v>0</v>
      </c>
      <c r="O137" s="23">
        <v>0</v>
      </c>
      <c r="P137" s="23">
        <f t="shared" si="240"/>
        <v>13401097</v>
      </c>
      <c r="Q137" s="23">
        <v>13401097</v>
      </c>
      <c r="R137" s="23">
        <v>0</v>
      </c>
      <c r="S137" s="23">
        <v>0</v>
      </c>
      <c r="T137" s="23">
        <f t="shared" si="241"/>
        <v>26420223</v>
      </c>
      <c r="U137" s="23">
        <v>26420223</v>
      </c>
      <c r="V137" s="23">
        <v>0</v>
      </c>
      <c r="W137" s="23">
        <v>0</v>
      </c>
      <c r="X137" s="23">
        <f>Y137+AA137</f>
        <v>13700314.66</v>
      </c>
      <c r="Y137" s="23">
        <v>13700314.66</v>
      </c>
      <c r="Z137" s="23">
        <v>0</v>
      </c>
      <c r="AA137" s="23">
        <v>0</v>
      </c>
      <c r="AB137" s="23"/>
      <c r="AC137" s="23"/>
      <c r="AD137" s="23"/>
      <c r="AE137" s="23"/>
      <c r="AF137" s="24">
        <f t="shared" si="242"/>
        <v>17.397004050742211</v>
      </c>
      <c r="AG137" s="24">
        <f t="shared" ref="AG137:AG143" si="245">Y137/E137*100</f>
        <v>17.397004050742211</v>
      </c>
      <c r="AH137" s="95"/>
      <c r="AI137" s="95"/>
      <c r="AJ137" s="83"/>
    </row>
    <row r="138" spans="1:36" s="1" customFormat="1" ht="84" hidden="1" customHeight="1" x14ac:dyDescent="0.3">
      <c r="A138" s="100" t="s">
        <v>200</v>
      </c>
      <c r="B138" s="42" t="s">
        <v>267</v>
      </c>
      <c r="C138" s="22" t="s">
        <v>5</v>
      </c>
      <c r="D138" s="23">
        <f t="shared" si="243"/>
        <v>76292500</v>
      </c>
      <c r="E138" s="23">
        <f t="shared" ref="E138:E144" si="246">I138+M138+Q138+U138</f>
        <v>76292500</v>
      </c>
      <c r="F138" s="23">
        <f t="shared" ref="F138:F144" si="247">J138+N138+R138+V138</f>
        <v>0</v>
      </c>
      <c r="G138" s="23">
        <f t="shared" ref="G138:G144" si="248">K138+O138+S138+W138</f>
        <v>0</v>
      </c>
      <c r="H138" s="23">
        <f t="shared" si="238"/>
        <v>19275000</v>
      </c>
      <c r="I138" s="23">
        <v>19275000</v>
      </c>
      <c r="J138" s="23">
        <v>0</v>
      </c>
      <c r="K138" s="23">
        <v>0</v>
      </c>
      <c r="L138" s="23">
        <f t="shared" ref="L138:L145" si="249">M138+N138+O138</f>
        <v>25839630</v>
      </c>
      <c r="M138" s="23">
        <v>25839630</v>
      </c>
      <c r="N138" s="23">
        <v>0</v>
      </c>
      <c r="O138" s="23">
        <v>0</v>
      </c>
      <c r="P138" s="23">
        <f t="shared" ref="P138:P145" si="250">Q138+R138+S138</f>
        <v>9000000</v>
      </c>
      <c r="Q138" s="23">
        <v>9000000</v>
      </c>
      <c r="R138" s="23">
        <v>0</v>
      </c>
      <c r="S138" s="23">
        <v>0</v>
      </c>
      <c r="T138" s="23">
        <f t="shared" ref="T138:T150" si="251">U138+V138+W138</f>
        <v>22177870</v>
      </c>
      <c r="U138" s="23">
        <v>22177870</v>
      </c>
      <c r="V138" s="23">
        <v>0</v>
      </c>
      <c r="W138" s="23">
        <v>0</v>
      </c>
      <c r="X138" s="23">
        <f t="shared" ref="X138:X146" si="252">Y138+AA138</f>
        <v>5908345.6600000001</v>
      </c>
      <c r="Y138" s="23">
        <v>5908345.6600000001</v>
      </c>
      <c r="Z138" s="23">
        <v>0</v>
      </c>
      <c r="AA138" s="23">
        <v>0</v>
      </c>
      <c r="AB138" s="23"/>
      <c r="AC138" s="23"/>
      <c r="AD138" s="23"/>
      <c r="AE138" s="23"/>
      <c r="AF138" s="24">
        <f t="shared" si="242"/>
        <v>7.744333532129632</v>
      </c>
      <c r="AG138" s="24">
        <f t="shared" si="245"/>
        <v>7.744333532129632</v>
      </c>
      <c r="AH138" s="24"/>
      <c r="AI138" s="24"/>
      <c r="AJ138" s="46"/>
    </row>
    <row r="139" spans="1:36" s="1" customFormat="1" ht="175.5" hidden="1" customHeight="1" x14ac:dyDescent="0.3">
      <c r="A139" s="100" t="s">
        <v>201</v>
      </c>
      <c r="B139" s="42" t="s">
        <v>268</v>
      </c>
      <c r="C139" s="22" t="s">
        <v>5</v>
      </c>
      <c r="D139" s="23">
        <f t="shared" si="243"/>
        <v>8640000</v>
      </c>
      <c r="E139" s="23">
        <v>8640000</v>
      </c>
      <c r="F139" s="23">
        <f t="shared" si="247"/>
        <v>0</v>
      </c>
      <c r="G139" s="23">
        <f t="shared" si="248"/>
        <v>0</v>
      </c>
      <c r="H139" s="23">
        <f t="shared" si="238"/>
        <v>2235000</v>
      </c>
      <c r="I139" s="23">
        <v>2235000</v>
      </c>
      <c r="J139" s="23">
        <v>0</v>
      </c>
      <c r="K139" s="23">
        <v>0</v>
      </c>
      <c r="L139" s="23">
        <f t="shared" si="249"/>
        <v>2160000</v>
      </c>
      <c r="M139" s="23">
        <v>2160000</v>
      </c>
      <c r="N139" s="23">
        <v>0</v>
      </c>
      <c r="O139" s="23">
        <v>0</v>
      </c>
      <c r="P139" s="23">
        <f t="shared" si="250"/>
        <v>2160000</v>
      </c>
      <c r="Q139" s="23">
        <v>2160000</v>
      </c>
      <c r="R139" s="23">
        <v>0</v>
      </c>
      <c r="S139" s="23">
        <v>0</v>
      </c>
      <c r="T139" s="23">
        <f t="shared" si="251"/>
        <v>2160000</v>
      </c>
      <c r="U139" s="23">
        <v>2160000</v>
      </c>
      <c r="V139" s="23">
        <v>0</v>
      </c>
      <c r="W139" s="23">
        <v>0</v>
      </c>
      <c r="X139" s="23">
        <f t="shared" si="252"/>
        <v>2214000</v>
      </c>
      <c r="Y139" s="23">
        <v>2214000</v>
      </c>
      <c r="Z139" s="23">
        <v>0</v>
      </c>
      <c r="AA139" s="23">
        <v>0</v>
      </c>
      <c r="AB139" s="23"/>
      <c r="AC139" s="23"/>
      <c r="AD139" s="23"/>
      <c r="AE139" s="23"/>
      <c r="AF139" s="24">
        <f t="shared" si="242"/>
        <v>25.624999999999996</v>
      </c>
      <c r="AG139" s="24">
        <f t="shared" si="245"/>
        <v>25.624999999999996</v>
      </c>
      <c r="AH139" s="24"/>
      <c r="AI139" s="24"/>
      <c r="AJ139" s="83"/>
    </row>
    <row r="140" spans="1:36" s="1" customFormat="1" ht="196.5" hidden="1" customHeight="1" x14ac:dyDescent="0.3">
      <c r="A140" s="100" t="s">
        <v>202</v>
      </c>
      <c r="B140" s="42" t="s">
        <v>269</v>
      </c>
      <c r="C140" s="22" t="s">
        <v>5</v>
      </c>
      <c r="D140" s="23">
        <f t="shared" si="243"/>
        <v>11973200</v>
      </c>
      <c r="E140" s="23">
        <f t="shared" si="246"/>
        <v>11973200</v>
      </c>
      <c r="F140" s="23">
        <f t="shared" si="247"/>
        <v>0</v>
      </c>
      <c r="G140" s="23">
        <f t="shared" si="248"/>
        <v>0</v>
      </c>
      <c r="H140" s="23">
        <f t="shared" si="238"/>
        <v>3991200</v>
      </c>
      <c r="I140" s="23">
        <v>3991200</v>
      </c>
      <c r="J140" s="23">
        <v>0</v>
      </c>
      <c r="K140" s="23">
        <v>0</v>
      </c>
      <c r="L140" s="23">
        <f t="shared" si="249"/>
        <v>2660800</v>
      </c>
      <c r="M140" s="23">
        <v>2660800</v>
      </c>
      <c r="N140" s="23">
        <v>0</v>
      </c>
      <c r="O140" s="23">
        <v>0</v>
      </c>
      <c r="P140" s="23">
        <f t="shared" si="250"/>
        <v>1330400</v>
      </c>
      <c r="Q140" s="23">
        <v>1330400</v>
      </c>
      <c r="R140" s="23">
        <v>0</v>
      </c>
      <c r="S140" s="23">
        <v>0</v>
      </c>
      <c r="T140" s="23">
        <f t="shared" si="251"/>
        <v>3990800</v>
      </c>
      <c r="U140" s="23">
        <v>3990800</v>
      </c>
      <c r="V140" s="23">
        <v>0</v>
      </c>
      <c r="W140" s="23">
        <v>0</v>
      </c>
      <c r="X140" s="23">
        <f t="shared" si="252"/>
        <v>600000</v>
      </c>
      <c r="Y140" s="23">
        <v>600000</v>
      </c>
      <c r="Z140" s="23">
        <v>0</v>
      </c>
      <c r="AA140" s="23">
        <v>0</v>
      </c>
      <c r="AB140" s="23"/>
      <c r="AC140" s="23"/>
      <c r="AD140" s="23"/>
      <c r="AE140" s="23"/>
      <c r="AF140" s="24">
        <f t="shared" si="242"/>
        <v>5.0111916613770759</v>
      </c>
      <c r="AG140" s="24">
        <f t="shared" si="245"/>
        <v>5.0111916613770759</v>
      </c>
      <c r="AH140" s="24"/>
      <c r="AI140" s="24"/>
      <c r="AJ140" s="46"/>
    </row>
    <row r="141" spans="1:36" s="30" customFormat="1" ht="138" hidden="1" customHeight="1" x14ac:dyDescent="0.3">
      <c r="A141" s="100" t="s">
        <v>203</v>
      </c>
      <c r="B141" s="42" t="s">
        <v>270</v>
      </c>
      <c r="C141" s="22" t="s">
        <v>5</v>
      </c>
      <c r="D141" s="23">
        <f t="shared" si="243"/>
        <v>87833000</v>
      </c>
      <c r="E141" s="23">
        <f t="shared" si="246"/>
        <v>87833000</v>
      </c>
      <c r="F141" s="23">
        <f t="shared" si="247"/>
        <v>0</v>
      </c>
      <c r="G141" s="23">
        <f t="shared" si="248"/>
        <v>0</v>
      </c>
      <c r="H141" s="23">
        <f t="shared" si="238"/>
        <v>20880000</v>
      </c>
      <c r="I141" s="23">
        <v>20880000</v>
      </c>
      <c r="J141" s="23">
        <v>0</v>
      </c>
      <c r="K141" s="23">
        <v>0</v>
      </c>
      <c r="L141" s="23">
        <f t="shared" si="249"/>
        <v>30617392</v>
      </c>
      <c r="M141" s="23">
        <v>30617392</v>
      </c>
      <c r="N141" s="23">
        <v>0</v>
      </c>
      <c r="O141" s="23">
        <v>0</v>
      </c>
      <c r="P141" s="23">
        <f t="shared" si="250"/>
        <v>8800000</v>
      </c>
      <c r="Q141" s="23">
        <v>8800000</v>
      </c>
      <c r="R141" s="23">
        <v>0</v>
      </c>
      <c r="S141" s="23">
        <v>0</v>
      </c>
      <c r="T141" s="23">
        <f t="shared" si="251"/>
        <v>27535608</v>
      </c>
      <c r="U141" s="23">
        <v>27535608</v>
      </c>
      <c r="V141" s="23">
        <v>0</v>
      </c>
      <c r="W141" s="23">
        <v>0</v>
      </c>
      <c r="X141" s="23">
        <f t="shared" si="252"/>
        <v>15740495.800000001</v>
      </c>
      <c r="Y141" s="23">
        <v>15740495.800000001</v>
      </c>
      <c r="Z141" s="23">
        <v>0</v>
      </c>
      <c r="AA141" s="23">
        <v>0</v>
      </c>
      <c r="AB141" s="23"/>
      <c r="AC141" s="23"/>
      <c r="AD141" s="23"/>
      <c r="AE141" s="23"/>
      <c r="AF141" s="24">
        <f t="shared" si="242"/>
        <v>17.920936094634136</v>
      </c>
      <c r="AG141" s="24">
        <f t="shared" si="245"/>
        <v>17.920936094634136</v>
      </c>
      <c r="AH141" s="24"/>
      <c r="AI141" s="24"/>
      <c r="AJ141" s="46"/>
    </row>
    <row r="142" spans="1:36" s="30" customFormat="1" ht="159" hidden="1" customHeight="1" x14ac:dyDescent="0.3">
      <c r="A142" s="100" t="s">
        <v>204</v>
      </c>
      <c r="B142" s="42" t="s">
        <v>271</v>
      </c>
      <c r="C142" s="22" t="s">
        <v>5</v>
      </c>
      <c r="D142" s="23">
        <f t="shared" si="243"/>
        <v>2465043300</v>
      </c>
      <c r="E142" s="23">
        <v>2465043300</v>
      </c>
      <c r="F142" s="23">
        <f t="shared" si="247"/>
        <v>0</v>
      </c>
      <c r="G142" s="23">
        <f t="shared" si="248"/>
        <v>0</v>
      </c>
      <c r="H142" s="23">
        <f t="shared" si="238"/>
        <v>462588944</v>
      </c>
      <c r="I142" s="23">
        <v>462588944</v>
      </c>
      <c r="J142" s="23">
        <v>0</v>
      </c>
      <c r="K142" s="23">
        <v>0</v>
      </c>
      <c r="L142" s="23">
        <f t="shared" si="249"/>
        <v>925649300</v>
      </c>
      <c r="M142" s="23">
        <v>925649300</v>
      </c>
      <c r="N142" s="23">
        <v>0</v>
      </c>
      <c r="O142" s="23">
        <v>0</v>
      </c>
      <c r="P142" s="23">
        <f t="shared" si="250"/>
        <v>455278300</v>
      </c>
      <c r="Q142" s="23">
        <v>455278300</v>
      </c>
      <c r="R142" s="23">
        <v>0</v>
      </c>
      <c r="S142" s="23">
        <v>0</v>
      </c>
      <c r="T142" s="23">
        <f t="shared" si="251"/>
        <v>636100700</v>
      </c>
      <c r="U142" s="23">
        <v>636100700</v>
      </c>
      <c r="V142" s="23">
        <v>0</v>
      </c>
      <c r="W142" s="23">
        <v>0</v>
      </c>
      <c r="X142" s="23">
        <f t="shared" si="252"/>
        <v>400840565.05000001</v>
      </c>
      <c r="Y142" s="23">
        <v>400840565.05000001</v>
      </c>
      <c r="Z142" s="23">
        <v>0</v>
      </c>
      <c r="AA142" s="23">
        <v>0</v>
      </c>
      <c r="AB142" s="23"/>
      <c r="AC142" s="23"/>
      <c r="AD142" s="23"/>
      <c r="AE142" s="23"/>
      <c r="AF142" s="24">
        <f t="shared" si="242"/>
        <v>16.260994890028911</v>
      </c>
      <c r="AG142" s="24">
        <f t="shared" si="245"/>
        <v>16.260994890028911</v>
      </c>
      <c r="AH142" s="24"/>
      <c r="AI142" s="24"/>
      <c r="AJ142" s="83"/>
    </row>
    <row r="143" spans="1:36" s="30" customFormat="1" ht="59.25" hidden="1" customHeight="1" x14ac:dyDescent="0.3">
      <c r="A143" s="100" t="s">
        <v>205</v>
      </c>
      <c r="B143" s="42" t="s">
        <v>197</v>
      </c>
      <c r="C143" s="22" t="s">
        <v>5</v>
      </c>
      <c r="D143" s="23">
        <f t="shared" si="243"/>
        <v>145400</v>
      </c>
      <c r="E143" s="23">
        <f t="shared" si="246"/>
        <v>145400</v>
      </c>
      <c r="F143" s="23">
        <f t="shared" si="247"/>
        <v>0</v>
      </c>
      <c r="G143" s="23">
        <f t="shared" si="248"/>
        <v>0</v>
      </c>
      <c r="H143" s="23">
        <f t="shared" si="238"/>
        <v>0</v>
      </c>
      <c r="I143" s="23">
        <v>0</v>
      </c>
      <c r="J143" s="23">
        <v>0</v>
      </c>
      <c r="K143" s="23">
        <v>0</v>
      </c>
      <c r="L143" s="23">
        <f t="shared" si="249"/>
        <v>145400</v>
      </c>
      <c r="M143" s="23">
        <v>145400</v>
      </c>
      <c r="N143" s="23">
        <v>0</v>
      </c>
      <c r="O143" s="23">
        <v>0</v>
      </c>
      <c r="P143" s="23">
        <f t="shared" si="250"/>
        <v>0</v>
      </c>
      <c r="Q143" s="23">
        <v>0</v>
      </c>
      <c r="R143" s="23">
        <v>0</v>
      </c>
      <c r="S143" s="23">
        <v>0</v>
      </c>
      <c r="T143" s="23">
        <f t="shared" si="251"/>
        <v>0</v>
      </c>
      <c r="U143" s="23">
        <v>0</v>
      </c>
      <c r="V143" s="23">
        <v>0</v>
      </c>
      <c r="W143" s="23">
        <v>0</v>
      </c>
      <c r="X143" s="23">
        <f t="shared" si="252"/>
        <v>0</v>
      </c>
      <c r="Y143" s="23">
        <v>0</v>
      </c>
      <c r="Z143" s="23">
        <v>0</v>
      </c>
      <c r="AA143" s="23">
        <v>0</v>
      </c>
      <c r="AB143" s="23"/>
      <c r="AC143" s="23"/>
      <c r="AD143" s="23"/>
      <c r="AE143" s="23"/>
      <c r="AF143" s="24">
        <f t="shared" si="242"/>
        <v>0</v>
      </c>
      <c r="AG143" s="24">
        <f t="shared" si="245"/>
        <v>0</v>
      </c>
      <c r="AH143" s="24"/>
      <c r="AI143" s="24"/>
      <c r="AJ143" s="83"/>
    </row>
    <row r="144" spans="1:36" s="30" customFormat="1" ht="149.25" hidden="1" customHeight="1" x14ac:dyDescent="0.3">
      <c r="A144" s="100" t="s">
        <v>206</v>
      </c>
      <c r="B144" s="42" t="s">
        <v>361</v>
      </c>
      <c r="C144" s="22" t="s">
        <v>5</v>
      </c>
      <c r="D144" s="23">
        <f t="shared" si="243"/>
        <v>5131400</v>
      </c>
      <c r="E144" s="23">
        <f t="shared" si="246"/>
        <v>0</v>
      </c>
      <c r="F144" s="23">
        <f t="shared" si="247"/>
        <v>0</v>
      </c>
      <c r="G144" s="23">
        <f t="shared" si="248"/>
        <v>5131400</v>
      </c>
      <c r="H144" s="23">
        <f t="shared" si="238"/>
        <v>1710700</v>
      </c>
      <c r="I144" s="23">
        <v>0</v>
      </c>
      <c r="J144" s="23">
        <v>0</v>
      </c>
      <c r="K144" s="23">
        <v>1710700</v>
      </c>
      <c r="L144" s="23">
        <f t="shared" si="249"/>
        <v>1140300</v>
      </c>
      <c r="M144" s="23">
        <v>0</v>
      </c>
      <c r="N144" s="23">
        <v>0</v>
      </c>
      <c r="O144" s="23">
        <v>1140300</v>
      </c>
      <c r="P144" s="23">
        <f t="shared" si="250"/>
        <v>570400</v>
      </c>
      <c r="Q144" s="23">
        <v>0</v>
      </c>
      <c r="R144" s="23">
        <v>0</v>
      </c>
      <c r="S144" s="23">
        <v>570400</v>
      </c>
      <c r="T144" s="23">
        <f t="shared" si="251"/>
        <v>1710000</v>
      </c>
      <c r="U144" s="23">
        <v>0</v>
      </c>
      <c r="V144" s="23">
        <v>0</v>
      </c>
      <c r="W144" s="23">
        <v>1710000</v>
      </c>
      <c r="X144" s="23">
        <f t="shared" si="252"/>
        <v>1502329.06</v>
      </c>
      <c r="Y144" s="23">
        <v>0</v>
      </c>
      <c r="Z144" s="23">
        <v>0</v>
      </c>
      <c r="AA144" s="23">
        <v>1502329.06</v>
      </c>
      <c r="AB144" s="23"/>
      <c r="AC144" s="23"/>
      <c r="AD144" s="23"/>
      <c r="AE144" s="23"/>
      <c r="AF144" s="24">
        <f t="shared" si="242"/>
        <v>29.27717698873602</v>
      </c>
      <c r="AG144" s="24"/>
      <c r="AH144" s="24"/>
      <c r="AI144" s="24"/>
      <c r="AJ144" s="83"/>
    </row>
    <row r="145" spans="1:36" s="30" customFormat="1" hidden="1" x14ac:dyDescent="0.3">
      <c r="A145" s="100" t="s">
        <v>286</v>
      </c>
      <c r="B145" s="42" t="s">
        <v>192</v>
      </c>
      <c r="C145" s="22" t="s">
        <v>5</v>
      </c>
      <c r="D145" s="23">
        <f t="shared" si="243"/>
        <v>3704900</v>
      </c>
      <c r="E145" s="23">
        <f t="shared" ref="E145" si="253">I145+M145+Q145+U145</f>
        <v>0</v>
      </c>
      <c r="F145" s="23">
        <f t="shared" ref="F145" si="254">J145+N145+R145+V145</f>
        <v>0</v>
      </c>
      <c r="G145" s="23">
        <v>3704900</v>
      </c>
      <c r="H145" s="23">
        <f t="shared" ref="H145" si="255">I145+J145+K145</f>
        <v>406272</v>
      </c>
      <c r="I145" s="23">
        <v>0</v>
      </c>
      <c r="J145" s="23">
        <v>0</v>
      </c>
      <c r="K145" s="23">
        <v>406272</v>
      </c>
      <c r="L145" s="23">
        <f t="shared" si="249"/>
        <v>1139900</v>
      </c>
      <c r="M145" s="23">
        <v>0</v>
      </c>
      <c r="N145" s="23">
        <v>0</v>
      </c>
      <c r="O145" s="23">
        <v>1139900</v>
      </c>
      <c r="P145" s="23">
        <f t="shared" si="250"/>
        <v>224000</v>
      </c>
      <c r="Q145" s="23">
        <v>0</v>
      </c>
      <c r="R145" s="23">
        <v>0</v>
      </c>
      <c r="S145" s="23">
        <v>224000</v>
      </c>
      <c r="T145" s="23">
        <f t="shared" si="251"/>
        <v>1959200</v>
      </c>
      <c r="U145" s="23">
        <v>0</v>
      </c>
      <c r="V145" s="23">
        <v>0</v>
      </c>
      <c r="W145" s="23">
        <v>1959200</v>
      </c>
      <c r="X145" s="23">
        <f t="shared" si="252"/>
        <v>47134.7</v>
      </c>
      <c r="Y145" s="23">
        <v>0</v>
      </c>
      <c r="Z145" s="23">
        <v>0</v>
      </c>
      <c r="AA145" s="23">
        <v>47134.7</v>
      </c>
      <c r="AB145" s="23"/>
      <c r="AC145" s="23"/>
      <c r="AD145" s="23"/>
      <c r="AE145" s="23"/>
      <c r="AF145" s="24"/>
      <c r="AG145" s="24"/>
      <c r="AH145" s="24"/>
      <c r="AI145" s="24"/>
      <c r="AJ145" s="83"/>
    </row>
    <row r="146" spans="1:36" s="30" customFormat="1" ht="69.75" hidden="1" customHeight="1" x14ac:dyDescent="0.3">
      <c r="A146" s="100" t="s">
        <v>287</v>
      </c>
      <c r="B146" s="42" t="s">
        <v>281</v>
      </c>
      <c r="C146" s="22" t="s">
        <v>5</v>
      </c>
      <c r="D146" s="23">
        <f t="shared" si="243"/>
        <v>55000</v>
      </c>
      <c r="E146" s="23">
        <f t="shared" ref="E146" si="256">I146+M146+Q146+U146</f>
        <v>55000</v>
      </c>
      <c r="F146" s="23">
        <f t="shared" ref="F146" si="257">J146+N146+R146+V146</f>
        <v>0</v>
      </c>
      <c r="G146" s="23">
        <f t="shared" ref="G146" si="258">K146+O146+S146+W146</f>
        <v>0</v>
      </c>
      <c r="H146" s="23">
        <f t="shared" si="238"/>
        <v>55000</v>
      </c>
      <c r="I146" s="23">
        <v>55000</v>
      </c>
      <c r="J146" s="23">
        <v>0</v>
      </c>
      <c r="K146" s="23">
        <v>0</v>
      </c>
      <c r="L146" s="23">
        <f>M146+N146+O146</f>
        <v>0</v>
      </c>
      <c r="M146" s="23">
        <v>0</v>
      </c>
      <c r="N146" s="23">
        <v>0</v>
      </c>
      <c r="O146" s="23">
        <v>0</v>
      </c>
      <c r="P146" s="23">
        <f t="shared" ref="P146:P150" si="259">Q146+R146+S146</f>
        <v>0</v>
      </c>
      <c r="Q146" s="23">
        <v>0</v>
      </c>
      <c r="R146" s="23">
        <v>0</v>
      </c>
      <c r="S146" s="23">
        <v>0</v>
      </c>
      <c r="T146" s="23">
        <f t="shared" si="251"/>
        <v>0</v>
      </c>
      <c r="U146" s="23">
        <v>0</v>
      </c>
      <c r="V146" s="23">
        <v>0</v>
      </c>
      <c r="W146" s="23">
        <v>0</v>
      </c>
      <c r="X146" s="23">
        <f t="shared" si="252"/>
        <v>55000</v>
      </c>
      <c r="Y146" s="23">
        <v>55000</v>
      </c>
      <c r="Z146" s="23">
        <v>0</v>
      </c>
      <c r="AA146" s="23">
        <v>0</v>
      </c>
      <c r="AB146" s="23"/>
      <c r="AC146" s="23"/>
      <c r="AD146" s="23"/>
      <c r="AE146" s="23"/>
      <c r="AF146" s="24">
        <f t="shared" si="242"/>
        <v>100</v>
      </c>
      <c r="AG146" s="24">
        <f>Y146/E146*100</f>
        <v>100</v>
      </c>
      <c r="AH146" s="24"/>
      <c r="AI146" s="24"/>
      <c r="AJ146" s="83"/>
    </row>
    <row r="147" spans="1:36" s="30" customFormat="1" ht="37.5" hidden="1" x14ac:dyDescent="0.3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AA147" si="260">SUM(E148:E149)</f>
        <v>0</v>
      </c>
      <c r="F147" s="33">
        <f t="shared" si="260"/>
        <v>0</v>
      </c>
      <c r="G147" s="33">
        <f t="shared" si="260"/>
        <v>37219118</v>
      </c>
      <c r="H147" s="33">
        <f t="shared" si="260"/>
        <v>8546556</v>
      </c>
      <c r="I147" s="33">
        <f t="shared" si="260"/>
        <v>0</v>
      </c>
      <c r="J147" s="33">
        <f t="shared" si="260"/>
        <v>0</v>
      </c>
      <c r="K147" s="33">
        <f t="shared" si="260"/>
        <v>8546556</v>
      </c>
      <c r="L147" s="33" t="e">
        <f t="shared" si="260"/>
        <v>#REF!</v>
      </c>
      <c r="M147" s="33" t="e">
        <f t="shared" si="260"/>
        <v>#REF!</v>
      </c>
      <c r="N147" s="33" t="e">
        <f t="shared" si="260"/>
        <v>#REF!</v>
      </c>
      <c r="O147" s="33" t="e">
        <f t="shared" si="260"/>
        <v>#REF!</v>
      </c>
      <c r="P147" s="33" t="e">
        <f t="shared" si="260"/>
        <v>#REF!</v>
      </c>
      <c r="Q147" s="33" t="e">
        <f t="shared" si="260"/>
        <v>#REF!</v>
      </c>
      <c r="R147" s="33" t="e">
        <f t="shared" si="260"/>
        <v>#REF!</v>
      </c>
      <c r="S147" s="33" t="e">
        <f t="shared" si="260"/>
        <v>#REF!</v>
      </c>
      <c r="T147" s="33" t="e">
        <f t="shared" si="260"/>
        <v>#REF!</v>
      </c>
      <c r="U147" s="33" t="e">
        <f t="shared" si="260"/>
        <v>#REF!</v>
      </c>
      <c r="V147" s="33" t="e">
        <f t="shared" si="260"/>
        <v>#REF!</v>
      </c>
      <c r="W147" s="33" t="e">
        <f t="shared" si="260"/>
        <v>#REF!</v>
      </c>
      <c r="X147" s="33">
        <f t="shared" si="260"/>
        <v>99453.94</v>
      </c>
      <c r="Y147" s="33">
        <f t="shared" si="260"/>
        <v>0</v>
      </c>
      <c r="Z147" s="33">
        <f t="shared" si="260"/>
        <v>0</v>
      </c>
      <c r="AA147" s="33">
        <f t="shared" si="260"/>
        <v>99453.94</v>
      </c>
      <c r="AB147" s="33"/>
      <c r="AC147" s="33"/>
      <c r="AD147" s="33"/>
      <c r="AE147" s="33"/>
      <c r="AF147" s="28">
        <f t="shared" si="242"/>
        <v>0.26721197423324217</v>
      </c>
      <c r="AG147" s="28"/>
      <c r="AH147" s="28"/>
      <c r="AI147" s="28">
        <f>AA147/G147*100</f>
        <v>0.26721197423324217</v>
      </c>
      <c r="AJ147" s="45"/>
    </row>
    <row r="148" spans="1:36" s="30" customFormat="1" ht="42.75" hidden="1" customHeight="1" x14ac:dyDescent="0.3">
      <c r="A148" s="100" t="s">
        <v>363</v>
      </c>
      <c r="B148" s="94" t="s">
        <v>362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>
        <f>SUM(I148:K148)</f>
        <v>5631611</v>
      </c>
      <c r="I148" s="23">
        <v>0</v>
      </c>
      <c r="J148" s="23">
        <v>0</v>
      </c>
      <c r="K148" s="23">
        <v>5631611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 t="e">
        <f>#REF!+#REF!+#REF!+#REF!+#REF!</f>
        <v>#REF!</v>
      </c>
      <c r="U148" s="23" t="e">
        <f>#REF!+#REF!+#REF!+#REF!+#REF!</f>
        <v>#REF!</v>
      </c>
      <c r="V148" s="23" t="e">
        <f>#REF!+#REF!+#REF!+#REF!+#REF!</f>
        <v>#REF!</v>
      </c>
      <c r="W148" s="23" t="e">
        <f>#REF!+#REF!+#REF!+#REF!+#REF!</f>
        <v>#REF!</v>
      </c>
      <c r="X148" s="23">
        <f>SUM(Y148:AA148)</f>
        <v>0</v>
      </c>
      <c r="Y148" s="23">
        <v>0</v>
      </c>
      <c r="Z148" s="23">
        <v>0</v>
      </c>
      <c r="AA148" s="23">
        <v>0</v>
      </c>
      <c r="AB148" s="23"/>
      <c r="AC148" s="23"/>
      <c r="AD148" s="23"/>
      <c r="AE148" s="23"/>
      <c r="AF148" s="24"/>
      <c r="AG148" s="24"/>
      <c r="AH148" s="24"/>
      <c r="AI148" s="24"/>
      <c r="AJ148" s="83"/>
    </row>
    <row r="149" spans="1:36" s="30" customFormat="1" ht="30.75" hidden="1" customHeight="1" x14ac:dyDescent="0.3">
      <c r="A149" s="100" t="s">
        <v>430</v>
      </c>
      <c r="B149" s="94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>
        <f>SUM(I149:K149)</f>
        <v>2914945</v>
      </c>
      <c r="I149" s="23">
        <v>0</v>
      </c>
      <c r="J149" s="23">
        <v>0</v>
      </c>
      <c r="K149" s="23">
        <v>2914945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 t="e">
        <f>#REF!+#REF!+#REF!+#REF!+#REF!+#REF!+#REF!+#REF!+#REF!+#REF!+#REF!+#REF!</f>
        <v>#REF!</v>
      </c>
      <c r="U149" s="23" t="e">
        <f>#REF!+#REF!+#REF!+#REF!+#REF!+#REF!+#REF!+#REF!+#REF!+#REF!+#REF!+#REF!</f>
        <v>#REF!</v>
      </c>
      <c r="V149" s="23" t="e">
        <f>#REF!+#REF!+#REF!+#REF!+#REF!+#REF!+#REF!+#REF!+#REF!+#REF!+#REF!+#REF!</f>
        <v>#REF!</v>
      </c>
      <c r="W149" s="23" t="e">
        <f>#REF!+#REF!+#REF!+#REF!+#REF!+#REF!+#REF!+#REF!+#REF!+#REF!+#REF!+#REF!</f>
        <v>#REF!</v>
      </c>
      <c r="X149" s="23">
        <f>SUM(Y149:AA149)</f>
        <v>99453.94</v>
      </c>
      <c r="Y149" s="23">
        <v>0</v>
      </c>
      <c r="Z149" s="23">
        <v>0</v>
      </c>
      <c r="AA149" s="23">
        <v>99453.94</v>
      </c>
      <c r="AB149" s="23"/>
      <c r="AC149" s="23"/>
      <c r="AD149" s="23"/>
      <c r="AE149" s="23"/>
      <c r="AF149" s="24"/>
      <c r="AG149" s="24"/>
      <c r="AH149" s="24"/>
      <c r="AI149" s="24"/>
      <c r="AJ149" s="83"/>
    </row>
    <row r="150" spans="1:36" s="30" customFormat="1" ht="93.75" hidden="1" x14ac:dyDescent="0.3">
      <c r="A150" s="111" t="s">
        <v>294</v>
      </c>
      <c r="B150" s="44" t="s">
        <v>295</v>
      </c>
      <c r="C150" s="22" t="s">
        <v>5</v>
      </c>
      <c r="D150" s="33">
        <f t="shared" ref="D150" si="261">SUM(E150:G150)</f>
        <v>85555887</v>
      </c>
      <c r="E150" s="33">
        <f t="shared" ref="E150" si="262">I150+M150+Q150+U150</f>
        <v>0</v>
      </c>
      <c r="F150" s="33">
        <f t="shared" ref="F150" si="263">J150+N150+R150+V150</f>
        <v>0</v>
      </c>
      <c r="G150" s="33">
        <f t="shared" ref="G150" si="264">K150+O150+S150+W150</f>
        <v>85555887</v>
      </c>
      <c r="H150" s="33">
        <f t="shared" ref="H150" si="265">I150+J150+K150</f>
        <v>20533413</v>
      </c>
      <c r="I150" s="33">
        <v>0</v>
      </c>
      <c r="J150" s="33">
        <v>0</v>
      </c>
      <c r="K150" s="33">
        <v>20533413</v>
      </c>
      <c r="L150" s="33">
        <f t="shared" ref="L150" si="266">M150+N150+O150</f>
        <v>29089002</v>
      </c>
      <c r="M150" s="33"/>
      <c r="N150" s="33"/>
      <c r="O150" s="33">
        <v>29089002</v>
      </c>
      <c r="P150" s="33">
        <f t="shared" si="259"/>
        <v>16255619</v>
      </c>
      <c r="Q150" s="33"/>
      <c r="R150" s="33"/>
      <c r="S150" s="33">
        <v>16255619</v>
      </c>
      <c r="T150" s="33">
        <f t="shared" si="251"/>
        <v>19677853</v>
      </c>
      <c r="U150" s="33"/>
      <c r="V150" s="33"/>
      <c r="W150" s="33">
        <v>19677853</v>
      </c>
      <c r="X150" s="33">
        <f>SUM(Y150:AA150)</f>
        <v>20325696.940000001</v>
      </c>
      <c r="Y150" s="33">
        <v>0</v>
      </c>
      <c r="Z150" s="33">
        <v>0</v>
      </c>
      <c r="AA150" s="33">
        <v>20325696.940000001</v>
      </c>
      <c r="AB150" s="33"/>
      <c r="AC150" s="33"/>
      <c r="AD150" s="33"/>
      <c r="AE150" s="33"/>
      <c r="AF150" s="28"/>
      <c r="AG150" s="24"/>
      <c r="AH150" s="24"/>
      <c r="AI150" s="24"/>
      <c r="AJ150" s="83"/>
    </row>
    <row r="151" spans="1:36" s="30" customFormat="1" ht="79.5" hidden="1" customHeight="1" x14ac:dyDescent="0.3">
      <c r="A151" s="32" t="s">
        <v>142</v>
      </c>
      <c r="B151" s="44" t="s">
        <v>77</v>
      </c>
      <c r="C151" s="34"/>
      <c r="D151" s="33">
        <f>SUM(D152:D153)</f>
        <v>482000</v>
      </c>
      <c r="E151" s="33">
        <f t="shared" ref="E151:AA151" si="267">SUM(E152:E153)</f>
        <v>482000</v>
      </c>
      <c r="F151" s="33">
        <f t="shared" si="267"/>
        <v>0</v>
      </c>
      <c r="G151" s="33">
        <f t="shared" si="267"/>
        <v>0</v>
      </c>
      <c r="H151" s="33">
        <f t="shared" si="267"/>
        <v>0</v>
      </c>
      <c r="I151" s="33">
        <f t="shared" si="267"/>
        <v>0</v>
      </c>
      <c r="J151" s="33">
        <f t="shared" si="267"/>
        <v>0</v>
      </c>
      <c r="K151" s="33">
        <f t="shared" si="267"/>
        <v>0</v>
      </c>
      <c r="L151" s="33">
        <f t="shared" si="267"/>
        <v>162000</v>
      </c>
      <c r="M151" s="33">
        <f t="shared" si="267"/>
        <v>162000</v>
      </c>
      <c r="N151" s="33">
        <f t="shared" si="267"/>
        <v>0</v>
      </c>
      <c r="O151" s="33">
        <f t="shared" si="267"/>
        <v>0</v>
      </c>
      <c r="P151" s="33">
        <f t="shared" si="267"/>
        <v>320000</v>
      </c>
      <c r="Q151" s="33">
        <f t="shared" si="267"/>
        <v>320000</v>
      </c>
      <c r="R151" s="33">
        <f t="shared" si="267"/>
        <v>0</v>
      </c>
      <c r="S151" s="33">
        <f t="shared" si="267"/>
        <v>0</v>
      </c>
      <c r="T151" s="33">
        <f t="shared" si="267"/>
        <v>0</v>
      </c>
      <c r="U151" s="33">
        <f t="shared" si="267"/>
        <v>0</v>
      </c>
      <c r="V151" s="33">
        <f t="shared" si="267"/>
        <v>0</v>
      </c>
      <c r="W151" s="33">
        <f t="shared" si="267"/>
        <v>0</v>
      </c>
      <c r="X151" s="33">
        <f t="shared" si="267"/>
        <v>0</v>
      </c>
      <c r="Y151" s="33">
        <f t="shared" si="267"/>
        <v>0</v>
      </c>
      <c r="Z151" s="33">
        <f t="shared" si="267"/>
        <v>0</v>
      </c>
      <c r="AA151" s="33">
        <f t="shared" si="267"/>
        <v>0</v>
      </c>
      <c r="AB151" s="33"/>
      <c r="AC151" s="33"/>
      <c r="AD151" s="33"/>
      <c r="AE151" s="33"/>
      <c r="AF151" s="28">
        <f t="shared" si="242"/>
        <v>0</v>
      </c>
      <c r="AG151" s="28">
        <f>Y151/E151*100</f>
        <v>0</v>
      </c>
      <c r="AH151" s="28"/>
      <c r="AI151" s="28"/>
      <c r="AJ151" s="29"/>
    </row>
    <row r="152" spans="1:36" s="30" customFormat="1" ht="30.75" hidden="1" customHeight="1" x14ac:dyDescent="0.3">
      <c r="A152" s="100" t="s">
        <v>154</v>
      </c>
      <c r="B152" s="42" t="s">
        <v>192</v>
      </c>
      <c r="C152" s="22" t="s">
        <v>5</v>
      </c>
      <c r="D152" s="23">
        <f>SUM(E152:G152)</f>
        <v>320000</v>
      </c>
      <c r="E152" s="23">
        <f t="shared" ref="E152:E153" si="268">I152+M152+Q152+U152</f>
        <v>320000</v>
      </c>
      <c r="F152" s="23">
        <f t="shared" ref="F152:F153" si="269">J152+N152+R152+V152</f>
        <v>0</v>
      </c>
      <c r="G152" s="23">
        <f t="shared" ref="G152:G153" si="270">K152+O152+S152+W152</f>
        <v>0</v>
      </c>
      <c r="H152" s="23">
        <f t="shared" ref="H152:H165" si="271">I152+J152+K152</f>
        <v>0</v>
      </c>
      <c r="I152" s="23">
        <v>0</v>
      </c>
      <c r="J152" s="23">
        <v>0</v>
      </c>
      <c r="K152" s="23">
        <v>0</v>
      </c>
      <c r="L152" s="23">
        <f t="shared" ref="L152:L153" si="272">M152+N152+O152</f>
        <v>0</v>
      </c>
      <c r="M152" s="23">
        <v>0</v>
      </c>
      <c r="N152" s="23"/>
      <c r="O152" s="23"/>
      <c r="P152" s="23">
        <f t="shared" ref="P152:P153" si="273">Q152+R152+S152</f>
        <v>320000</v>
      </c>
      <c r="Q152" s="23">
        <v>320000</v>
      </c>
      <c r="R152" s="23">
        <v>0</v>
      </c>
      <c r="S152" s="23">
        <v>0</v>
      </c>
      <c r="T152" s="23">
        <f t="shared" ref="T152:T153" si="274">U152+V152+W152</f>
        <v>0</v>
      </c>
      <c r="U152" s="23">
        <v>0</v>
      </c>
      <c r="V152" s="23">
        <v>0</v>
      </c>
      <c r="W152" s="23">
        <v>0</v>
      </c>
      <c r="X152" s="23">
        <f>Y152+AA152</f>
        <v>0</v>
      </c>
      <c r="Y152" s="23">
        <v>0</v>
      </c>
      <c r="Z152" s="23">
        <v>0</v>
      </c>
      <c r="AA152" s="23">
        <v>0</v>
      </c>
      <c r="AB152" s="23"/>
      <c r="AC152" s="23"/>
      <c r="AD152" s="23"/>
      <c r="AE152" s="23"/>
      <c r="AF152" s="24">
        <f t="shared" si="242"/>
        <v>0</v>
      </c>
      <c r="AG152" s="24"/>
      <c r="AH152" s="24"/>
      <c r="AI152" s="24"/>
      <c r="AJ152" s="83"/>
    </row>
    <row r="153" spans="1:36" s="30" customFormat="1" ht="66" hidden="1" customHeight="1" x14ac:dyDescent="0.3">
      <c r="A153" s="100" t="s">
        <v>280</v>
      </c>
      <c r="B153" s="42" t="s">
        <v>274</v>
      </c>
      <c r="C153" s="22" t="s">
        <v>5</v>
      </c>
      <c r="D153" s="23">
        <f>SUM(E153:G153)</f>
        <v>162000</v>
      </c>
      <c r="E153" s="23">
        <f t="shared" si="268"/>
        <v>162000</v>
      </c>
      <c r="F153" s="23">
        <f t="shared" si="269"/>
        <v>0</v>
      </c>
      <c r="G153" s="23">
        <f t="shared" si="270"/>
        <v>0</v>
      </c>
      <c r="H153" s="23">
        <f t="shared" si="271"/>
        <v>0</v>
      </c>
      <c r="I153" s="23">
        <v>0</v>
      </c>
      <c r="J153" s="23">
        <v>0</v>
      </c>
      <c r="K153" s="23">
        <v>0</v>
      </c>
      <c r="L153" s="23">
        <f t="shared" si="272"/>
        <v>162000</v>
      </c>
      <c r="M153" s="23">
        <v>162000</v>
      </c>
      <c r="N153" s="23">
        <v>0</v>
      </c>
      <c r="O153" s="23">
        <v>0</v>
      </c>
      <c r="P153" s="23">
        <f t="shared" si="273"/>
        <v>0</v>
      </c>
      <c r="Q153" s="23">
        <v>0</v>
      </c>
      <c r="R153" s="23">
        <v>0</v>
      </c>
      <c r="S153" s="23">
        <v>0</v>
      </c>
      <c r="T153" s="23">
        <f t="shared" si="274"/>
        <v>0</v>
      </c>
      <c r="U153" s="23">
        <v>0</v>
      </c>
      <c r="V153" s="23">
        <v>0</v>
      </c>
      <c r="W153" s="23">
        <v>0</v>
      </c>
      <c r="X153" s="23">
        <f>Y153+AA153</f>
        <v>0</v>
      </c>
      <c r="Y153" s="23">
        <v>0</v>
      </c>
      <c r="Z153" s="23">
        <v>0</v>
      </c>
      <c r="AA153" s="23">
        <v>0</v>
      </c>
      <c r="AB153" s="23"/>
      <c r="AC153" s="23"/>
      <c r="AD153" s="23"/>
      <c r="AE153" s="23"/>
      <c r="AF153" s="24">
        <f t="shared" si="242"/>
        <v>0</v>
      </c>
      <c r="AG153" s="24">
        <f>Y153/E153*100</f>
        <v>0</v>
      </c>
      <c r="AH153" s="28"/>
      <c r="AI153" s="28"/>
      <c r="AJ153" s="83"/>
    </row>
    <row r="154" spans="1:36" s="30" customFormat="1" ht="39.75" hidden="1" customHeight="1" x14ac:dyDescent="0.3">
      <c r="A154" s="32" t="s">
        <v>143</v>
      </c>
      <c r="B154" s="44" t="s">
        <v>78</v>
      </c>
      <c r="C154" s="34"/>
      <c r="D154" s="33">
        <f>SUM(D155:D158)</f>
        <v>44849393</v>
      </c>
      <c r="E154" s="33">
        <f t="shared" ref="E154:AA154" si="275">SUM(E155:E158)</f>
        <v>32010390</v>
      </c>
      <c r="F154" s="33">
        <f t="shared" si="275"/>
        <v>0</v>
      </c>
      <c r="G154" s="33">
        <f t="shared" si="275"/>
        <v>12839003</v>
      </c>
      <c r="H154" s="33">
        <f t="shared" si="275"/>
        <v>5439250</v>
      </c>
      <c r="I154" s="33">
        <f t="shared" si="275"/>
        <v>5400000</v>
      </c>
      <c r="J154" s="33">
        <f t="shared" si="275"/>
        <v>0</v>
      </c>
      <c r="K154" s="33">
        <f t="shared" si="275"/>
        <v>39250</v>
      </c>
      <c r="L154" s="33">
        <f t="shared" si="275"/>
        <v>13836519</v>
      </c>
      <c r="M154" s="33">
        <f t="shared" si="275"/>
        <v>10988439</v>
      </c>
      <c r="N154" s="33">
        <f t="shared" si="275"/>
        <v>0</v>
      </c>
      <c r="O154" s="33">
        <f t="shared" si="275"/>
        <v>2848080</v>
      </c>
      <c r="P154" s="33">
        <f t="shared" si="275"/>
        <v>24526648</v>
      </c>
      <c r="Q154" s="33">
        <f t="shared" si="275"/>
        <v>14574975</v>
      </c>
      <c r="R154" s="33">
        <f t="shared" si="275"/>
        <v>0</v>
      </c>
      <c r="S154" s="33">
        <f t="shared" si="275"/>
        <v>9951673</v>
      </c>
      <c r="T154" s="33">
        <f t="shared" si="275"/>
        <v>1046976</v>
      </c>
      <c r="U154" s="33">
        <f t="shared" si="275"/>
        <v>1046976</v>
      </c>
      <c r="V154" s="33">
        <f t="shared" si="275"/>
        <v>0</v>
      </c>
      <c r="W154" s="33">
        <f t="shared" si="275"/>
        <v>0</v>
      </c>
      <c r="X154" s="33">
        <f t="shared" si="275"/>
        <v>364132.02</v>
      </c>
      <c r="Y154" s="33">
        <f t="shared" si="275"/>
        <v>347182.02</v>
      </c>
      <c r="Z154" s="33">
        <f t="shared" si="275"/>
        <v>0</v>
      </c>
      <c r="AA154" s="33">
        <f t="shared" si="275"/>
        <v>16950</v>
      </c>
      <c r="AB154" s="33"/>
      <c r="AC154" s="33"/>
      <c r="AD154" s="33"/>
      <c r="AE154" s="33"/>
      <c r="AF154" s="28">
        <f t="shared" si="242"/>
        <v>0.81189955012323134</v>
      </c>
      <c r="AG154" s="28">
        <f>Y154/E154*100</f>
        <v>1.0845916591456712</v>
      </c>
      <c r="AH154" s="28"/>
      <c r="AI154" s="28">
        <f>AA154/G154*100</f>
        <v>0.13201959684875844</v>
      </c>
      <c r="AJ154" s="29"/>
    </row>
    <row r="155" spans="1:36" s="30" customFormat="1" ht="44.25" hidden="1" customHeight="1" x14ac:dyDescent="0.3">
      <c r="A155" s="100" t="s">
        <v>144</v>
      </c>
      <c r="B155" s="42" t="s">
        <v>72</v>
      </c>
      <c r="C155" s="22" t="s">
        <v>5</v>
      </c>
      <c r="D155" s="23">
        <f>SUM(E155:G155)</f>
        <v>8663208</v>
      </c>
      <c r="E155" s="23">
        <f t="shared" ref="E155:E158" si="276">I155+M155+Q155+U155</f>
        <v>0</v>
      </c>
      <c r="F155" s="23">
        <f t="shared" ref="F155:F158" si="277">J155+N155+R155+V155</f>
        <v>0</v>
      </c>
      <c r="G155" s="23">
        <f t="shared" ref="G155:G158" si="278">K155+O155+S155+W155</f>
        <v>8663208</v>
      </c>
      <c r="H155" s="23">
        <f t="shared" si="271"/>
        <v>39250</v>
      </c>
      <c r="I155" s="23">
        <v>0</v>
      </c>
      <c r="J155" s="23">
        <v>0</v>
      </c>
      <c r="K155" s="23">
        <v>39250</v>
      </c>
      <c r="L155" s="23">
        <f t="shared" ref="L155:L162" si="279">M155+N155+O155</f>
        <v>1305981</v>
      </c>
      <c r="M155" s="23">
        <v>0</v>
      </c>
      <c r="N155" s="23">
        <v>0</v>
      </c>
      <c r="O155" s="23">
        <v>1305981</v>
      </c>
      <c r="P155" s="23">
        <f t="shared" ref="P155:P162" si="280">Q155+R155+S155</f>
        <v>7317977</v>
      </c>
      <c r="Q155" s="23">
        <v>0</v>
      </c>
      <c r="R155" s="23">
        <v>0</v>
      </c>
      <c r="S155" s="23">
        <v>7317977</v>
      </c>
      <c r="T155" s="23">
        <f t="shared" ref="T155:T158" si="281">U155+V155+W155</f>
        <v>0</v>
      </c>
      <c r="U155" s="23"/>
      <c r="V155" s="23"/>
      <c r="W155" s="23"/>
      <c r="X155" s="23">
        <f>Y155+AA155</f>
        <v>16950</v>
      </c>
      <c r="Y155" s="23">
        <v>0</v>
      </c>
      <c r="Z155" s="23">
        <v>0</v>
      </c>
      <c r="AA155" s="23">
        <v>16950</v>
      </c>
      <c r="AB155" s="23"/>
      <c r="AC155" s="23"/>
      <c r="AD155" s="23"/>
      <c r="AE155" s="23"/>
      <c r="AF155" s="24">
        <f t="shared" si="242"/>
        <v>0.1956550044740932</v>
      </c>
      <c r="AG155" s="24"/>
      <c r="AH155" s="24"/>
      <c r="AI155" s="24">
        <f>AA155/G155*100</f>
        <v>0.1956550044740932</v>
      </c>
      <c r="AJ155" s="83"/>
    </row>
    <row r="156" spans="1:36" s="30" customFormat="1" ht="112.5" hidden="1" x14ac:dyDescent="0.3">
      <c r="A156" s="100" t="s">
        <v>145</v>
      </c>
      <c r="B156" s="109" t="s">
        <v>275</v>
      </c>
      <c r="C156" s="22" t="s">
        <v>5</v>
      </c>
      <c r="D156" s="23">
        <f t="shared" ref="D156:D158" si="282">SUM(E156:G156)</f>
        <v>9743390</v>
      </c>
      <c r="E156" s="23">
        <f t="shared" si="276"/>
        <v>9743390</v>
      </c>
      <c r="F156" s="23">
        <f t="shared" si="277"/>
        <v>0</v>
      </c>
      <c r="G156" s="23">
        <f t="shared" si="278"/>
        <v>0</v>
      </c>
      <c r="H156" s="23">
        <f t="shared" si="271"/>
        <v>0</v>
      </c>
      <c r="I156" s="23">
        <v>0</v>
      </c>
      <c r="J156" s="23">
        <v>0</v>
      </c>
      <c r="K156" s="23">
        <v>0</v>
      </c>
      <c r="L156" s="23">
        <f t="shared" si="279"/>
        <v>4988439</v>
      </c>
      <c r="M156" s="23">
        <v>4988439</v>
      </c>
      <c r="N156" s="23">
        <v>0</v>
      </c>
      <c r="O156" s="23">
        <v>0</v>
      </c>
      <c r="P156" s="23">
        <f t="shared" si="280"/>
        <v>4574975</v>
      </c>
      <c r="Q156" s="23">
        <v>4574975</v>
      </c>
      <c r="R156" s="23">
        <v>0</v>
      </c>
      <c r="S156" s="23">
        <v>0</v>
      </c>
      <c r="T156" s="23">
        <f t="shared" si="281"/>
        <v>179976</v>
      </c>
      <c r="U156" s="23">
        <v>179976</v>
      </c>
      <c r="V156" s="23">
        <v>0</v>
      </c>
      <c r="W156" s="23">
        <v>0</v>
      </c>
      <c r="X156" s="23">
        <f t="shared" ref="X156:X158" si="283">Y156+AA156</f>
        <v>0</v>
      </c>
      <c r="Y156" s="23">
        <v>0</v>
      </c>
      <c r="Z156" s="23">
        <v>0</v>
      </c>
      <c r="AA156" s="23">
        <v>0</v>
      </c>
      <c r="AB156" s="23"/>
      <c r="AC156" s="23"/>
      <c r="AD156" s="23"/>
      <c r="AE156" s="23"/>
      <c r="AF156" s="24">
        <f t="shared" si="242"/>
        <v>0</v>
      </c>
      <c r="AG156" s="24">
        <f>Y156/E156*100</f>
        <v>0</v>
      </c>
      <c r="AH156" s="24"/>
      <c r="AI156" s="24"/>
      <c r="AJ156" s="83"/>
    </row>
    <row r="157" spans="1:36" s="30" customFormat="1" ht="93.75" hidden="1" x14ac:dyDescent="0.3">
      <c r="A157" s="100" t="s">
        <v>365</v>
      </c>
      <c r="B157" s="109" t="s">
        <v>364</v>
      </c>
      <c r="C157" s="22" t="s">
        <v>5</v>
      </c>
      <c r="D157" s="23">
        <f t="shared" si="282"/>
        <v>22267000</v>
      </c>
      <c r="E157" s="23">
        <f t="shared" si="276"/>
        <v>22267000</v>
      </c>
      <c r="F157" s="23">
        <f t="shared" si="277"/>
        <v>0</v>
      </c>
      <c r="G157" s="23">
        <f t="shared" si="278"/>
        <v>0</v>
      </c>
      <c r="H157" s="23">
        <f t="shared" si="271"/>
        <v>5400000</v>
      </c>
      <c r="I157" s="23">
        <v>5400000</v>
      </c>
      <c r="J157" s="23">
        <v>0</v>
      </c>
      <c r="K157" s="23">
        <v>0</v>
      </c>
      <c r="L157" s="23">
        <f t="shared" si="279"/>
        <v>6000000</v>
      </c>
      <c r="M157" s="23">
        <v>6000000</v>
      </c>
      <c r="N157" s="23">
        <v>0</v>
      </c>
      <c r="O157" s="23">
        <v>0</v>
      </c>
      <c r="P157" s="23">
        <f t="shared" si="280"/>
        <v>10000000</v>
      </c>
      <c r="Q157" s="23">
        <v>10000000</v>
      </c>
      <c r="R157" s="23">
        <v>0</v>
      </c>
      <c r="S157" s="23">
        <v>0</v>
      </c>
      <c r="T157" s="23">
        <f t="shared" si="281"/>
        <v>867000</v>
      </c>
      <c r="U157" s="23">
        <v>867000</v>
      </c>
      <c r="V157" s="23">
        <v>0</v>
      </c>
      <c r="W157" s="23">
        <v>0</v>
      </c>
      <c r="X157" s="23">
        <f t="shared" si="283"/>
        <v>347182.02</v>
      </c>
      <c r="Y157" s="23">
        <v>347182.02</v>
      </c>
      <c r="Z157" s="23">
        <v>0</v>
      </c>
      <c r="AA157" s="23">
        <v>0</v>
      </c>
      <c r="AB157" s="23"/>
      <c r="AC157" s="23"/>
      <c r="AD157" s="23"/>
      <c r="AE157" s="23"/>
      <c r="AF157" s="24"/>
      <c r="AG157" s="24"/>
      <c r="AH157" s="24"/>
      <c r="AI157" s="24"/>
      <c r="AJ157" s="83"/>
    </row>
    <row r="158" spans="1:36" s="30" customFormat="1" ht="64.5" hidden="1" customHeight="1" x14ac:dyDescent="0.3">
      <c r="A158" s="100" t="s">
        <v>288</v>
      </c>
      <c r="B158" s="42" t="s">
        <v>189</v>
      </c>
      <c r="C158" s="22" t="s">
        <v>5</v>
      </c>
      <c r="D158" s="23">
        <f t="shared" si="282"/>
        <v>4175795</v>
      </c>
      <c r="E158" s="23">
        <f t="shared" si="276"/>
        <v>0</v>
      </c>
      <c r="F158" s="23">
        <f t="shared" si="277"/>
        <v>0</v>
      </c>
      <c r="G158" s="23">
        <f t="shared" si="278"/>
        <v>4175795</v>
      </c>
      <c r="H158" s="23">
        <f t="shared" si="271"/>
        <v>0</v>
      </c>
      <c r="I158" s="23">
        <v>0</v>
      </c>
      <c r="J158" s="23">
        <v>0</v>
      </c>
      <c r="K158" s="23">
        <v>0</v>
      </c>
      <c r="L158" s="23">
        <f t="shared" si="279"/>
        <v>1542099</v>
      </c>
      <c r="M158" s="23">
        <v>0</v>
      </c>
      <c r="N158" s="23">
        <v>0</v>
      </c>
      <c r="O158" s="23">
        <v>1542099</v>
      </c>
      <c r="P158" s="23">
        <f t="shared" si="280"/>
        <v>2633696</v>
      </c>
      <c r="Q158" s="23">
        <v>0</v>
      </c>
      <c r="R158" s="23">
        <v>0</v>
      </c>
      <c r="S158" s="23">
        <v>2633696</v>
      </c>
      <c r="T158" s="23">
        <f t="shared" si="281"/>
        <v>0</v>
      </c>
      <c r="U158" s="23">
        <v>0</v>
      </c>
      <c r="V158" s="23">
        <v>0</v>
      </c>
      <c r="W158" s="23">
        <v>0</v>
      </c>
      <c r="X158" s="23">
        <f t="shared" si="283"/>
        <v>0</v>
      </c>
      <c r="Y158" s="23">
        <v>0</v>
      </c>
      <c r="Z158" s="23">
        <v>0</v>
      </c>
      <c r="AA158" s="23">
        <v>0</v>
      </c>
      <c r="AB158" s="23"/>
      <c r="AC158" s="23"/>
      <c r="AD158" s="23"/>
      <c r="AE158" s="23"/>
      <c r="AF158" s="24">
        <f t="shared" ref="AF158:AF165" si="284">X158/D158*100</f>
        <v>0</v>
      </c>
      <c r="AG158" s="24"/>
      <c r="AH158" s="24"/>
      <c r="AI158" s="24">
        <f t="shared" ref="AI158:AI165" si="285">AA158/G158*100</f>
        <v>0</v>
      </c>
      <c r="AJ158" s="46"/>
    </row>
    <row r="159" spans="1:36" s="30" customFormat="1" ht="37.5" hidden="1" x14ac:dyDescent="0.3">
      <c r="A159" s="32" t="s">
        <v>146</v>
      </c>
      <c r="B159" s="44" t="s">
        <v>79</v>
      </c>
      <c r="C159" s="34"/>
      <c r="D159" s="33">
        <f>D160+D161+D162</f>
        <v>48028600</v>
      </c>
      <c r="E159" s="33">
        <f t="shared" ref="E159:AA159" si="286">E160+E161+E162</f>
        <v>1824800</v>
      </c>
      <c r="F159" s="33">
        <f t="shared" si="286"/>
        <v>0</v>
      </c>
      <c r="G159" s="33">
        <f t="shared" si="286"/>
        <v>46203800</v>
      </c>
      <c r="H159" s="33">
        <f t="shared" si="286"/>
        <v>9180235</v>
      </c>
      <c r="I159" s="33">
        <f t="shared" si="286"/>
        <v>155910</v>
      </c>
      <c r="J159" s="33">
        <f t="shared" si="286"/>
        <v>0</v>
      </c>
      <c r="K159" s="33">
        <f t="shared" si="286"/>
        <v>9024325</v>
      </c>
      <c r="L159" s="33">
        <f t="shared" si="286"/>
        <v>14457190</v>
      </c>
      <c r="M159" s="33">
        <f t="shared" si="286"/>
        <v>677690</v>
      </c>
      <c r="N159" s="33">
        <f t="shared" si="286"/>
        <v>0</v>
      </c>
      <c r="O159" s="33">
        <f t="shared" si="286"/>
        <v>13779500</v>
      </c>
      <c r="P159" s="33">
        <f t="shared" si="286"/>
        <v>12457450</v>
      </c>
      <c r="Q159" s="33">
        <f t="shared" si="286"/>
        <v>658000</v>
      </c>
      <c r="R159" s="33">
        <f t="shared" si="286"/>
        <v>0</v>
      </c>
      <c r="S159" s="33">
        <f t="shared" si="286"/>
        <v>11799450</v>
      </c>
      <c r="T159" s="33">
        <f t="shared" si="286"/>
        <v>11933725</v>
      </c>
      <c r="U159" s="33">
        <f t="shared" si="286"/>
        <v>333200</v>
      </c>
      <c r="V159" s="33">
        <f t="shared" si="286"/>
        <v>0</v>
      </c>
      <c r="W159" s="33">
        <f t="shared" si="286"/>
        <v>11600525</v>
      </c>
      <c r="X159" s="33">
        <f t="shared" si="286"/>
        <v>7102939.370000001</v>
      </c>
      <c r="Y159" s="33">
        <f t="shared" si="286"/>
        <v>150047.78</v>
      </c>
      <c r="Z159" s="33">
        <f t="shared" si="286"/>
        <v>0</v>
      </c>
      <c r="AA159" s="33">
        <f t="shared" si="286"/>
        <v>6952891.5900000008</v>
      </c>
      <c r="AB159" s="33"/>
      <c r="AC159" s="33"/>
      <c r="AD159" s="33"/>
      <c r="AE159" s="33"/>
      <c r="AF159" s="28">
        <f t="shared" si="284"/>
        <v>14.78897858775813</v>
      </c>
      <c r="AG159" s="28">
        <f>Y159/E159*100</f>
        <v>8.2226972818939057</v>
      </c>
      <c r="AH159" s="28"/>
      <c r="AI159" s="28">
        <f t="shared" si="285"/>
        <v>15.048311156225246</v>
      </c>
      <c r="AJ159" s="29"/>
    </row>
    <row r="160" spans="1:36" s="30" customFormat="1" ht="53.25" hidden="1" customHeight="1" x14ac:dyDescent="0.3">
      <c r="A160" s="100" t="s">
        <v>147</v>
      </c>
      <c r="B160" s="42" t="s">
        <v>62</v>
      </c>
      <c r="C160" s="22" t="s">
        <v>5</v>
      </c>
      <c r="D160" s="23">
        <f>SUM(E160:G160)</f>
        <v>35991300</v>
      </c>
      <c r="E160" s="23">
        <f t="shared" ref="E160:E161" si="287">I160+M160+Q160+U160</f>
        <v>0</v>
      </c>
      <c r="F160" s="23">
        <f t="shared" ref="F160:F161" si="288">J160+N160+R160+V160</f>
        <v>0</v>
      </c>
      <c r="G160" s="23">
        <f t="shared" ref="G160:G161" si="289">K160+O160+S160+W160</f>
        <v>35991300</v>
      </c>
      <c r="H160" s="23">
        <f t="shared" si="271"/>
        <v>6997550</v>
      </c>
      <c r="I160" s="23">
        <v>0</v>
      </c>
      <c r="J160" s="23">
        <v>0</v>
      </c>
      <c r="K160" s="23">
        <v>6997550</v>
      </c>
      <c r="L160" s="23">
        <f t="shared" si="279"/>
        <v>9849650</v>
      </c>
      <c r="M160" s="23">
        <v>0</v>
      </c>
      <c r="N160" s="23">
        <v>0</v>
      </c>
      <c r="O160" s="23">
        <v>9849650</v>
      </c>
      <c r="P160" s="23">
        <f t="shared" si="280"/>
        <v>8411750</v>
      </c>
      <c r="Q160" s="23">
        <v>0</v>
      </c>
      <c r="R160" s="23">
        <v>0</v>
      </c>
      <c r="S160" s="23">
        <v>8411750</v>
      </c>
      <c r="T160" s="23">
        <f t="shared" ref="T160:T162" si="290">U160+V160+W160</f>
        <v>10732350</v>
      </c>
      <c r="U160" s="23">
        <v>0</v>
      </c>
      <c r="V160" s="23">
        <v>0</v>
      </c>
      <c r="W160" s="23">
        <v>10732350</v>
      </c>
      <c r="X160" s="23">
        <f>Y160+AA160</f>
        <v>5605231.4800000004</v>
      </c>
      <c r="Y160" s="23">
        <v>0</v>
      </c>
      <c r="Z160" s="23">
        <v>0</v>
      </c>
      <c r="AA160" s="23">
        <v>5605231.4800000004</v>
      </c>
      <c r="AB160" s="23"/>
      <c r="AC160" s="23"/>
      <c r="AD160" s="23"/>
      <c r="AE160" s="23"/>
      <c r="AF160" s="24">
        <f t="shared" si="284"/>
        <v>15.57385112513302</v>
      </c>
      <c r="AG160" s="24"/>
      <c r="AH160" s="24"/>
      <c r="AI160" s="24">
        <f t="shared" si="285"/>
        <v>15.57385112513302</v>
      </c>
      <c r="AJ160" s="83"/>
    </row>
    <row r="161" spans="1:36" s="30" customFormat="1" ht="45" hidden="1" customHeight="1" x14ac:dyDescent="0.3">
      <c r="A161" s="100" t="s">
        <v>148</v>
      </c>
      <c r="B161" s="42" t="s">
        <v>80</v>
      </c>
      <c r="C161" s="22" t="s">
        <v>5</v>
      </c>
      <c r="D161" s="23">
        <f t="shared" ref="D161:D162" si="291">H161+L161+P161+T161</f>
        <v>11244300</v>
      </c>
      <c r="E161" s="23">
        <f t="shared" si="287"/>
        <v>1824800</v>
      </c>
      <c r="F161" s="23">
        <f t="shared" si="288"/>
        <v>0</v>
      </c>
      <c r="G161" s="23">
        <f t="shared" si="289"/>
        <v>9419500</v>
      </c>
      <c r="H161" s="23">
        <f t="shared" si="271"/>
        <v>1687660</v>
      </c>
      <c r="I161" s="23">
        <v>155910</v>
      </c>
      <c r="J161" s="23">
        <v>0</v>
      </c>
      <c r="K161" s="23">
        <v>1531750</v>
      </c>
      <c r="L161" s="23">
        <f t="shared" si="279"/>
        <v>4500540</v>
      </c>
      <c r="M161" s="23">
        <v>677690</v>
      </c>
      <c r="N161" s="23">
        <v>0</v>
      </c>
      <c r="O161" s="23">
        <v>3822850</v>
      </c>
      <c r="P161" s="23">
        <f t="shared" si="280"/>
        <v>4025700</v>
      </c>
      <c r="Q161" s="23">
        <v>658000</v>
      </c>
      <c r="R161" s="23">
        <v>0</v>
      </c>
      <c r="S161" s="23">
        <v>3367700</v>
      </c>
      <c r="T161" s="23">
        <f t="shared" si="290"/>
        <v>1030400</v>
      </c>
      <c r="U161" s="23">
        <v>333200</v>
      </c>
      <c r="V161" s="23">
        <v>0</v>
      </c>
      <c r="W161" s="23">
        <v>697200</v>
      </c>
      <c r="X161" s="23">
        <f t="shared" ref="X161:X162" si="292">Y161+AA161</f>
        <v>1497707.8900000001</v>
      </c>
      <c r="Y161" s="23">
        <v>150047.78</v>
      </c>
      <c r="Z161" s="23">
        <v>0</v>
      </c>
      <c r="AA161" s="23">
        <v>1347660.11</v>
      </c>
      <c r="AB161" s="23"/>
      <c r="AC161" s="23"/>
      <c r="AD161" s="23"/>
      <c r="AE161" s="23"/>
      <c r="AF161" s="24">
        <f t="shared" si="284"/>
        <v>13.31970767411044</v>
      </c>
      <c r="AG161" s="24">
        <f>Y161/E161*100</f>
        <v>8.2226972818939057</v>
      </c>
      <c r="AH161" s="24"/>
      <c r="AI161" s="24">
        <f t="shared" si="285"/>
        <v>14.307129996284305</v>
      </c>
      <c r="AJ161" s="83"/>
    </row>
    <row r="162" spans="1:36" s="30" customFormat="1" ht="30" hidden="1" customHeight="1" x14ac:dyDescent="0.3">
      <c r="A162" s="100" t="s">
        <v>149</v>
      </c>
      <c r="B162" s="42" t="s">
        <v>192</v>
      </c>
      <c r="C162" s="22" t="s">
        <v>5</v>
      </c>
      <c r="D162" s="23">
        <f t="shared" si="291"/>
        <v>793000</v>
      </c>
      <c r="E162" s="23">
        <f t="shared" ref="E162" si="293">I162+M162+Q162+U162</f>
        <v>0</v>
      </c>
      <c r="F162" s="23">
        <f t="shared" ref="F162" si="294">J162+N162+R162+V162</f>
        <v>0</v>
      </c>
      <c r="G162" s="23">
        <f t="shared" ref="G162" si="295">K162+O162+S162+W162</f>
        <v>793000</v>
      </c>
      <c r="H162" s="23">
        <f t="shared" si="271"/>
        <v>495025</v>
      </c>
      <c r="I162" s="23">
        <v>0</v>
      </c>
      <c r="J162" s="23">
        <v>0</v>
      </c>
      <c r="K162" s="23">
        <v>495025</v>
      </c>
      <c r="L162" s="23">
        <f t="shared" si="279"/>
        <v>107000</v>
      </c>
      <c r="M162" s="23">
        <v>0</v>
      </c>
      <c r="N162" s="23">
        <v>0</v>
      </c>
      <c r="O162" s="23">
        <v>107000</v>
      </c>
      <c r="P162" s="23">
        <f t="shared" si="280"/>
        <v>20000</v>
      </c>
      <c r="Q162" s="23">
        <v>0</v>
      </c>
      <c r="R162" s="23">
        <v>0</v>
      </c>
      <c r="S162" s="23">
        <v>20000</v>
      </c>
      <c r="T162" s="23">
        <f t="shared" si="290"/>
        <v>170975</v>
      </c>
      <c r="U162" s="23">
        <v>0</v>
      </c>
      <c r="V162" s="23">
        <v>0</v>
      </c>
      <c r="W162" s="23">
        <v>170975</v>
      </c>
      <c r="X162" s="23">
        <f t="shared" si="292"/>
        <v>0</v>
      </c>
      <c r="Y162" s="23">
        <v>0</v>
      </c>
      <c r="Z162" s="23">
        <v>0</v>
      </c>
      <c r="AA162" s="23">
        <v>0</v>
      </c>
      <c r="AB162" s="23"/>
      <c r="AC162" s="23"/>
      <c r="AD162" s="23"/>
      <c r="AE162" s="23"/>
      <c r="AF162" s="24">
        <f t="shared" si="284"/>
        <v>0</v>
      </c>
      <c r="AG162" s="24"/>
      <c r="AH162" s="24"/>
      <c r="AI162" s="24">
        <f t="shared" si="285"/>
        <v>0</v>
      </c>
      <c r="AJ162" s="83"/>
    </row>
    <row r="163" spans="1:36" s="30" customFormat="1" ht="56.25" hidden="1" x14ac:dyDescent="0.3">
      <c r="A163" s="32" t="s">
        <v>150</v>
      </c>
      <c r="B163" s="44" t="s">
        <v>81</v>
      </c>
      <c r="C163" s="34"/>
      <c r="D163" s="33">
        <f>D164+D165</f>
        <v>115732776</v>
      </c>
      <c r="E163" s="33">
        <f t="shared" ref="E163:AA163" si="296">E164+E165</f>
        <v>0</v>
      </c>
      <c r="F163" s="33">
        <f t="shared" si="296"/>
        <v>0</v>
      </c>
      <c r="G163" s="33">
        <f t="shared" si="296"/>
        <v>115732776</v>
      </c>
      <c r="H163" s="33">
        <f t="shared" si="296"/>
        <v>34422605</v>
      </c>
      <c r="I163" s="33">
        <f t="shared" si="296"/>
        <v>0</v>
      </c>
      <c r="J163" s="33">
        <f t="shared" si="296"/>
        <v>0</v>
      </c>
      <c r="K163" s="33">
        <f t="shared" si="296"/>
        <v>34422605</v>
      </c>
      <c r="L163" s="33">
        <f t="shared" si="296"/>
        <v>30638849</v>
      </c>
      <c r="M163" s="33">
        <f t="shared" si="296"/>
        <v>0</v>
      </c>
      <c r="N163" s="33">
        <f t="shared" si="296"/>
        <v>0</v>
      </c>
      <c r="O163" s="33">
        <f t="shared" si="296"/>
        <v>30638849</v>
      </c>
      <c r="P163" s="33">
        <f t="shared" si="296"/>
        <v>25695522</v>
      </c>
      <c r="Q163" s="33">
        <f t="shared" si="296"/>
        <v>0</v>
      </c>
      <c r="R163" s="33">
        <f t="shared" si="296"/>
        <v>0</v>
      </c>
      <c r="S163" s="33">
        <f t="shared" si="296"/>
        <v>25695522</v>
      </c>
      <c r="T163" s="33">
        <f t="shared" si="296"/>
        <v>27081700</v>
      </c>
      <c r="U163" s="33">
        <f t="shared" si="296"/>
        <v>0</v>
      </c>
      <c r="V163" s="33">
        <f t="shared" si="296"/>
        <v>0</v>
      </c>
      <c r="W163" s="33">
        <f t="shared" si="296"/>
        <v>27081700</v>
      </c>
      <c r="X163" s="33">
        <f t="shared" si="296"/>
        <v>30663755.490000002</v>
      </c>
      <c r="Y163" s="33">
        <f t="shared" si="296"/>
        <v>0</v>
      </c>
      <c r="Z163" s="33">
        <f t="shared" si="296"/>
        <v>0</v>
      </c>
      <c r="AA163" s="33">
        <f t="shared" si="296"/>
        <v>30663755.490000002</v>
      </c>
      <c r="AB163" s="33"/>
      <c r="AC163" s="33"/>
      <c r="AD163" s="33"/>
      <c r="AE163" s="33"/>
      <c r="AF163" s="28">
        <f t="shared" si="284"/>
        <v>26.495308027520224</v>
      </c>
      <c r="AG163" s="28"/>
      <c r="AH163" s="28"/>
      <c r="AI163" s="28">
        <f t="shared" si="285"/>
        <v>26.495308027520224</v>
      </c>
      <c r="AJ163" s="33"/>
    </row>
    <row r="164" spans="1:36" s="30" customFormat="1" ht="56.25" hidden="1" x14ac:dyDescent="0.3">
      <c r="A164" s="100" t="s">
        <v>151</v>
      </c>
      <c r="B164" s="42" t="s">
        <v>208</v>
      </c>
      <c r="C164" s="22" t="s">
        <v>5</v>
      </c>
      <c r="D164" s="23">
        <f>SUM(E164:G164)</f>
        <v>52439900</v>
      </c>
      <c r="E164" s="23">
        <f t="shared" ref="E164:E165" si="297">I164+M164+Q164+U164</f>
        <v>0</v>
      </c>
      <c r="F164" s="23">
        <f t="shared" ref="F164:F165" si="298">J164+N164+R164+V164</f>
        <v>0</v>
      </c>
      <c r="G164" s="23">
        <v>52439900</v>
      </c>
      <c r="H164" s="23">
        <f t="shared" si="271"/>
        <v>15819505</v>
      </c>
      <c r="I164" s="23">
        <v>0</v>
      </c>
      <c r="J164" s="23">
        <v>0</v>
      </c>
      <c r="K164" s="23">
        <v>15819505</v>
      </c>
      <c r="L164" s="23">
        <f t="shared" ref="L164:L165" si="299">M164+N164+O164</f>
        <v>13490949</v>
      </c>
      <c r="M164" s="23">
        <v>0</v>
      </c>
      <c r="N164" s="23">
        <v>0</v>
      </c>
      <c r="O164" s="23">
        <v>13490949</v>
      </c>
      <c r="P164" s="23">
        <f t="shared" ref="P164:P165" si="300">Q164+R164+S164</f>
        <v>8973946</v>
      </c>
      <c r="Q164" s="23">
        <v>0</v>
      </c>
      <c r="R164" s="23">
        <v>0</v>
      </c>
      <c r="S164" s="23">
        <v>8973946</v>
      </c>
      <c r="T164" s="23">
        <f t="shared" ref="T164:T165" si="301">U164+V164+W164</f>
        <v>16261400</v>
      </c>
      <c r="U164" s="23">
        <v>0</v>
      </c>
      <c r="V164" s="23">
        <v>0</v>
      </c>
      <c r="W164" s="23">
        <v>16261400</v>
      </c>
      <c r="X164" s="23">
        <f>Y164+AA164</f>
        <v>15046023.210000001</v>
      </c>
      <c r="Y164" s="23">
        <v>0</v>
      </c>
      <c r="Z164" s="23">
        <v>0</v>
      </c>
      <c r="AA164" s="23">
        <v>15046023.210000001</v>
      </c>
      <c r="AB164" s="23"/>
      <c r="AC164" s="23"/>
      <c r="AD164" s="23"/>
      <c r="AE164" s="23"/>
      <c r="AF164" s="24">
        <f t="shared" si="284"/>
        <v>28.691937265326594</v>
      </c>
      <c r="AG164" s="24"/>
      <c r="AH164" s="24"/>
      <c r="AI164" s="24">
        <f t="shared" si="285"/>
        <v>28.691937265326594</v>
      </c>
      <c r="AJ164" s="83"/>
    </row>
    <row r="165" spans="1:36" s="30" customFormat="1" ht="55.5" hidden="1" customHeight="1" x14ac:dyDescent="0.3">
      <c r="A165" s="100" t="s">
        <v>289</v>
      </c>
      <c r="B165" s="42" t="s">
        <v>290</v>
      </c>
      <c r="C165" s="22" t="s">
        <v>5</v>
      </c>
      <c r="D165" s="23">
        <f>SUM(E165:G165)</f>
        <v>63292876</v>
      </c>
      <c r="E165" s="23">
        <f t="shared" si="297"/>
        <v>0</v>
      </c>
      <c r="F165" s="23">
        <f t="shared" si="298"/>
        <v>0</v>
      </c>
      <c r="G165" s="23">
        <v>63292876</v>
      </c>
      <c r="H165" s="23">
        <f t="shared" si="271"/>
        <v>18603100</v>
      </c>
      <c r="I165" s="23">
        <v>0</v>
      </c>
      <c r="J165" s="23">
        <v>0</v>
      </c>
      <c r="K165" s="23">
        <v>18603100</v>
      </c>
      <c r="L165" s="23">
        <f t="shared" si="299"/>
        <v>17147900</v>
      </c>
      <c r="M165" s="23">
        <v>0</v>
      </c>
      <c r="N165" s="23">
        <v>0</v>
      </c>
      <c r="O165" s="23">
        <v>17147900</v>
      </c>
      <c r="P165" s="23">
        <f t="shared" si="300"/>
        <v>16721576</v>
      </c>
      <c r="Q165" s="23">
        <v>0</v>
      </c>
      <c r="R165" s="23">
        <v>0</v>
      </c>
      <c r="S165" s="23">
        <v>16721576</v>
      </c>
      <c r="T165" s="23">
        <f t="shared" si="301"/>
        <v>10820300</v>
      </c>
      <c r="U165" s="23">
        <v>0</v>
      </c>
      <c r="V165" s="23">
        <v>0</v>
      </c>
      <c r="W165" s="23">
        <v>10820300</v>
      </c>
      <c r="X165" s="23">
        <f>Y165+AA165</f>
        <v>15617732.279999999</v>
      </c>
      <c r="Y165" s="23">
        <v>0</v>
      </c>
      <c r="Z165" s="23">
        <v>0</v>
      </c>
      <c r="AA165" s="23">
        <v>15617732.279999999</v>
      </c>
      <c r="AB165" s="23"/>
      <c r="AC165" s="23"/>
      <c r="AD165" s="23"/>
      <c r="AE165" s="23"/>
      <c r="AF165" s="24">
        <f t="shared" si="284"/>
        <v>24.67533989133311</v>
      </c>
      <c r="AG165" s="24"/>
      <c r="AH165" s="24"/>
      <c r="AI165" s="24">
        <f t="shared" si="285"/>
        <v>24.67533989133311</v>
      </c>
      <c r="AJ165" s="83"/>
    </row>
    <row r="166" spans="1:36" s="1" customFormat="1" ht="26.25" hidden="1" customHeight="1" x14ac:dyDescent="0.3">
      <c r="A166" s="152" t="s">
        <v>33</v>
      </c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31"/>
    </row>
    <row r="167" spans="1:36" s="1" customFormat="1" ht="44.25" hidden="1" customHeight="1" x14ac:dyDescent="0.3">
      <c r="A167" s="32" t="s">
        <v>49</v>
      </c>
      <c r="B167" s="163" t="s">
        <v>34</v>
      </c>
      <c r="C167" s="163"/>
      <c r="D167" s="36">
        <f t="shared" ref="D167:AA167" si="302">D168+D173+D185</f>
        <v>265157608</v>
      </c>
      <c r="E167" s="36">
        <f t="shared" si="302"/>
        <v>93319700</v>
      </c>
      <c r="F167" s="36">
        <f t="shared" si="302"/>
        <v>3364700</v>
      </c>
      <c r="G167" s="36">
        <f t="shared" si="302"/>
        <v>168473208</v>
      </c>
      <c r="H167" s="36">
        <f t="shared" si="302"/>
        <v>58210568</v>
      </c>
      <c r="I167" s="36">
        <f t="shared" si="302"/>
        <v>0</v>
      </c>
      <c r="J167" s="36">
        <f t="shared" si="302"/>
        <v>0</v>
      </c>
      <c r="K167" s="36">
        <f t="shared" si="302"/>
        <v>58210568</v>
      </c>
      <c r="L167" s="36">
        <f t="shared" si="302"/>
        <v>39763573</v>
      </c>
      <c r="M167" s="36">
        <f t="shared" si="302"/>
        <v>11513100</v>
      </c>
      <c r="N167" s="36">
        <f t="shared" si="302"/>
        <v>0</v>
      </c>
      <c r="O167" s="36">
        <f t="shared" si="302"/>
        <v>28250473</v>
      </c>
      <c r="P167" s="36">
        <f t="shared" si="302"/>
        <v>97763978</v>
      </c>
      <c r="Q167" s="36">
        <f t="shared" si="302"/>
        <v>59616900</v>
      </c>
      <c r="R167" s="36">
        <f t="shared" si="302"/>
        <v>2175600</v>
      </c>
      <c r="S167" s="36">
        <f t="shared" si="302"/>
        <v>35971478</v>
      </c>
      <c r="T167" s="36">
        <f t="shared" si="302"/>
        <v>69529489</v>
      </c>
      <c r="U167" s="36">
        <f t="shared" si="302"/>
        <v>22189700</v>
      </c>
      <c r="V167" s="36">
        <f t="shared" si="302"/>
        <v>1189100</v>
      </c>
      <c r="W167" s="36">
        <f t="shared" si="302"/>
        <v>46150689</v>
      </c>
      <c r="X167" s="36">
        <f t="shared" si="302"/>
        <v>26203421.09</v>
      </c>
      <c r="Y167" s="36">
        <f t="shared" si="302"/>
        <v>0</v>
      </c>
      <c r="Z167" s="36">
        <f t="shared" si="302"/>
        <v>0</v>
      </c>
      <c r="AA167" s="36">
        <f t="shared" si="302"/>
        <v>26203421.09</v>
      </c>
      <c r="AB167" s="36"/>
      <c r="AC167" s="36"/>
      <c r="AD167" s="36"/>
      <c r="AE167" s="36"/>
      <c r="AF167" s="28">
        <f>X167/D167*100</f>
        <v>9.8822060161290946</v>
      </c>
      <c r="AG167" s="28">
        <f>Y167/E167*100</f>
        <v>0</v>
      </c>
      <c r="AH167" s="28">
        <f>Z167/F167*100</f>
        <v>0</v>
      </c>
      <c r="AI167" s="28">
        <f>AA167/G167*100</f>
        <v>15.553464791861742</v>
      </c>
      <c r="AJ167" s="83"/>
    </row>
    <row r="168" spans="1:36" s="1" customFormat="1" ht="51.75" hidden="1" customHeight="1" x14ac:dyDescent="0.3">
      <c r="A168" s="32" t="s">
        <v>22</v>
      </c>
      <c r="B168" s="107" t="s">
        <v>82</v>
      </c>
      <c r="C168" s="107"/>
      <c r="D168" s="36">
        <f t="shared" ref="D168:AA168" si="303">SUM(D169:D172)</f>
        <v>132910919</v>
      </c>
      <c r="E168" s="36">
        <f t="shared" si="303"/>
        <v>9344600</v>
      </c>
      <c r="F168" s="36">
        <f t="shared" si="303"/>
        <v>0</v>
      </c>
      <c r="G168" s="36">
        <f t="shared" si="303"/>
        <v>123566319</v>
      </c>
      <c r="H168" s="36">
        <f t="shared" si="303"/>
        <v>35654683</v>
      </c>
      <c r="I168" s="36">
        <f t="shared" si="303"/>
        <v>0</v>
      </c>
      <c r="J168" s="36">
        <f t="shared" si="303"/>
        <v>0</v>
      </c>
      <c r="K168" s="36">
        <f t="shared" si="303"/>
        <v>35654683</v>
      </c>
      <c r="L168" s="36">
        <f t="shared" si="303"/>
        <v>26013701</v>
      </c>
      <c r="M168" s="36">
        <f t="shared" si="303"/>
        <v>0</v>
      </c>
      <c r="N168" s="36">
        <f t="shared" si="303"/>
        <v>0</v>
      </c>
      <c r="O168" s="36">
        <f t="shared" si="303"/>
        <v>26013701</v>
      </c>
      <c r="P168" s="36">
        <f t="shared" si="303"/>
        <v>26376488</v>
      </c>
      <c r="Q168" s="36">
        <f t="shared" si="303"/>
        <v>0</v>
      </c>
      <c r="R168" s="36">
        <f t="shared" si="303"/>
        <v>0</v>
      </c>
      <c r="S168" s="36">
        <f t="shared" si="303"/>
        <v>26376488</v>
      </c>
      <c r="T168" s="36">
        <f t="shared" si="303"/>
        <v>44976047</v>
      </c>
      <c r="U168" s="36">
        <f t="shared" si="303"/>
        <v>9344600</v>
      </c>
      <c r="V168" s="36">
        <f t="shared" si="303"/>
        <v>0</v>
      </c>
      <c r="W168" s="36">
        <f t="shared" si="303"/>
        <v>35631447</v>
      </c>
      <c r="X168" s="36">
        <f t="shared" si="303"/>
        <v>26203421.09</v>
      </c>
      <c r="Y168" s="36">
        <f t="shared" si="303"/>
        <v>0</v>
      </c>
      <c r="Z168" s="36">
        <f t="shared" si="303"/>
        <v>0</v>
      </c>
      <c r="AA168" s="36">
        <f t="shared" si="303"/>
        <v>26203421.09</v>
      </c>
      <c r="AB168" s="36"/>
      <c r="AC168" s="36"/>
      <c r="AD168" s="36"/>
      <c r="AE168" s="36"/>
      <c r="AF168" s="28">
        <f t="shared" ref="AF168:AF174" si="304">X168/D168*100</f>
        <v>19.715025136497626</v>
      </c>
      <c r="AG168" s="28"/>
      <c r="AH168" s="28"/>
      <c r="AI168" s="28">
        <f t="shared" ref="AI168:AI174" si="305">AA168/G168*100</f>
        <v>21.205957498822961</v>
      </c>
      <c r="AJ168" s="83"/>
    </row>
    <row r="169" spans="1:36" s="1" customFormat="1" ht="112.5" hidden="1" x14ac:dyDescent="0.3">
      <c r="A169" s="100" t="s">
        <v>67</v>
      </c>
      <c r="B169" s="109" t="s">
        <v>209</v>
      </c>
      <c r="C169" s="37" t="s">
        <v>284</v>
      </c>
      <c r="D169" s="23">
        <f>SUM(E169:G169)</f>
        <v>18807390</v>
      </c>
      <c r="E169" s="23">
        <v>9344600</v>
      </c>
      <c r="F169" s="23">
        <f t="shared" ref="E169:F172" si="306">J169+N169+R169+V169</f>
        <v>0</v>
      </c>
      <c r="G169" s="23">
        <v>9462790</v>
      </c>
      <c r="H169" s="23">
        <f>I169+J169+K169</f>
        <v>3658973</v>
      </c>
      <c r="I169" s="23">
        <v>0</v>
      </c>
      <c r="J169" s="23">
        <v>0</v>
      </c>
      <c r="K169" s="23">
        <v>3658973</v>
      </c>
      <c r="L169" s="23">
        <f>M169+N169+O169</f>
        <v>432938</v>
      </c>
      <c r="M169" s="23">
        <v>0</v>
      </c>
      <c r="N169" s="23">
        <v>0</v>
      </c>
      <c r="O169" s="23">
        <v>432938</v>
      </c>
      <c r="P169" s="23">
        <f>Q169+R169+S169</f>
        <v>2832938</v>
      </c>
      <c r="Q169" s="23">
        <v>0</v>
      </c>
      <c r="R169" s="23">
        <v>0</v>
      </c>
      <c r="S169" s="23">
        <v>2832938</v>
      </c>
      <c r="T169" s="23">
        <f>U169+V169+W169</f>
        <v>11882541</v>
      </c>
      <c r="U169" s="23">
        <v>9344600</v>
      </c>
      <c r="V169" s="23">
        <v>0</v>
      </c>
      <c r="W169" s="23">
        <f>1382941+1155000</f>
        <v>2537941</v>
      </c>
      <c r="X169" s="86">
        <f>SUM(Y169:AA169)</f>
        <v>336020.32</v>
      </c>
      <c r="Y169" s="86">
        <v>0</v>
      </c>
      <c r="Z169" s="86">
        <v>0</v>
      </c>
      <c r="AA169" s="86">
        <v>336020.32</v>
      </c>
      <c r="AB169" s="86"/>
      <c r="AC169" s="86"/>
      <c r="AD169" s="86"/>
      <c r="AE169" s="86"/>
      <c r="AF169" s="24">
        <f t="shared" si="304"/>
        <v>1.7866398261534429</v>
      </c>
      <c r="AG169" s="28"/>
      <c r="AH169" s="28"/>
      <c r="AI169" s="24">
        <f t="shared" si="305"/>
        <v>3.5509645675324086</v>
      </c>
      <c r="AJ169" s="47" t="s">
        <v>392</v>
      </c>
    </row>
    <row r="170" spans="1:36" s="1" customFormat="1" ht="45" hidden="1" customHeight="1" x14ac:dyDescent="0.3">
      <c r="A170" s="100" t="s">
        <v>306</v>
      </c>
      <c r="B170" s="47" t="s">
        <v>62</v>
      </c>
      <c r="C170" s="37" t="s">
        <v>284</v>
      </c>
      <c r="D170" s="23">
        <f t="shared" ref="D170:D171" si="307">SUM(E170:G170)</f>
        <v>40307629</v>
      </c>
      <c r="E170" s="23">
        <f t="shared" si="306"/>
        <v>0</v>
      </c>
      <c r="F170" s="23">
        <f t="shared" si="306"/>
        <v>0</v>
      </c>
      <c r="G170" s="23">
        <v>40307629</v>
      </c>
      <c r="H170" s="23">
        <f t="shared" ref="H170:H172" si="308">I170+J170+K170</f>
        <v>7907310</v>
      </c>
      <c r="I170" s="23">
        <v>0</v>
      </c>
      <c r="J170" s="23">
        <v>0</v>
      </c>
      <c r="K170" s="23">
        <v>7907310</v>
      </c>
      <c r="L170" s="23">
        <f t="shared" ref="L170:L172" si="309">M170+N170+O170</f>
        <v>10476913</v>
      </c>
      <c r="M170" s="23">
        <v>0</v>
      </c>
      <c r="N170" s="23">
        <v>0</v>
      </c>
      <c r="O170" s="23">
        <v>10476913</v>
      </c>
      <c r="P170" s="23">
        <f t="shared" ref="P170:P172" si="310">Q170+R170+S170</f>
        <v>10876800</v>
      </c>
      <c r="Q170" s="23">
        <v>0</v>
      </c>
      <c r="R170" s="23">
        <v>0</v>
      </c>
      <c r="S170" s="23">
        <v>10876800</v>
      </c>
      <c r="T170" s="23">
        <f t="shared" ref="T170:T172" si="311">U170+V170+W170</f>
        <v>11073606</v>
      </c>
      <c r="U170" s="23">
        <v>0</v>
      </c>
      <c r="V170" s="23">
        <v>0</v>
      </c>
      <c r="W170" s="23">
        <v>11073606</v>
      </c>
      <c r="X170" s="86">
        <f t="shared" ref="X170:X172" si="312">SUM(Y170:AA170)</f>
        <v>6240355.54</v>
      </c>
      <c r="Y170" s="23">
        <v>0</v>
      </c>
      <c r="Z170" s="23">
        <v>0</v>
      </c>
      <c r="AA170" s="86">
        <v>6240355.54</v>
      </c>
      <c r="AB170" s="86"/>
      <c r="AC170" s="86"/>
      <c r="AD170" s="86"/>
      <c r="AE170" s="86"/>
      <c r="AF170" s="24">
        <f t="shared" si="304"/>
        <v>15.48182241133558</v>
      </c>
      <c r="AG170" s="28"/>
      <c r="AH170" s="28"/>
      <c r="AI170" s="24">
        <f t="shared" si="305"/>
        <v>15.48182241133558</v>
      </c>
      <c r="AJ170" s="83"/>
    </row>
    <row r="171" spans="1:36" s="1" customFormat="1" ht="40.5" hidden="1" customHeight="1" x14ac:dyDescent="0.3">
      <c r="A171" s="100" t="s">
        <v>163</v>
      </c>
      <c r="B171" s="47" t="s">
        <v>74</v>
      </c>
      <c r="C171" s="37" t="s">
        <v>284</v>
      </c>
      <c r="D171" s="23">
        <f t="shared" si="307"/>
        <v>72092700</v>
      </c>
      <c r="E171" s="23">
        <f t="shared" si="306"/>
        <v>0</v>
      </c>
      <c r="F171" s="23">
        <f t="shared" si="306"/>
        <v>0</v>
      </c>
      <c r="G171" s="23">
        <v>72092700</v>
      </c>
      <c r="H171" s="23">
        <f t="shared" si="308"/>
        <v>23662600</v>
      </c>
      <c r="I171" s="23">
        <v>0</v>
      </c>
      <c r="J171" s="23">
        <v>0</v>
      </c>
      <c r="K171" s="23">
        <v>23662600</v>
      </c>
      <c r="L171" s="23">
        <f t="shared" si="309"/>
        <v>14678050</v>
      </c>
      <c r="M171" s="23">
        <v>0</v>
      </c>
      <c r="N171" s="23">
        <v>0</v>
      </c>
      <c r="O171" s="23">
        <v>14678050</v>
      </c>
      <c r="P171" s="23">
        <f t="shared" si="310"/>
        <v>12240950</v>
      </c>
      <c r="Q171" s="23">
        <v>0</v>
      </c>
      <c r="R171" s="23">
        <v>0</v>
      </c>
      <c r="S171" s="23">
        <v>12240950</v>
      </c>
      <c r="T171" s="23">
        <f t="shared" si="311"/>
        <v>21594100</v>
      </c>
      <c r="U171" s="23">
        <v>0</v>
      </c>
      <c r="V171" s="23">
        <v>0</v>
      </c>
      <c r="W171" s="23">
        <v>21594100</v>
      </c>
      <c r="X171" s="86">
        <f t="shared" si="312"/>
        <v>19337696.77</v>
      </c>
      <c r="Y171" s="23">
        <v>0</v>
      </c>
      <c r="Z171" s="23">
        <v>0</v>
      </c>
      <c r="AA171" s="86">
        <v>19337696.77</v>
      </c>
      <c r="AB171" s="86"/>
      <c r="AC171" s="86"/>
      <c r="AD171" s="86"/>
      <c r="AE171" s="86"/>
      <c r="AF171" s="24">
        <f t="shared" si="304"/>
        <v>26.823377082561755</v>
      </c>
      <c r="AG171" s="28"/>
      <c r="AH171" s="28"/>
      <c r="AI171" s="24">
        <f t="shared" si="305"/>
        <v>26.823377082561755</v>
      </c>
      <c r="AJ171" s="83"/>
    </row>
    <row r="172" spans="1:36" s="1" customFormat="1" ht="39.75" hidden="1" customHeight="1" x14ac:dyDescent="0.3">
      <c r="A172" s="100" t="s">
        <v>117</v>
      </c>
      <c r="B172" s="47" t="s">
        <v>215</v>
      </c>
      <c r="C172" s="37" t="s">
        <v>284</v>
      </c>
      <c r="D172" s="23">
        <f>SUM(E172:G172)</f>
        <v>1703200</v>
      </c>
      <c r="E172" s="23">
        <f t="shared" si="306"/>
        <v>0</v>
      </c>
      <c r="F172" s="23">
        <f t="shared" si="306"/>
        <v>0</v>
      </c>
      <c r="G172" s="23">
        <f t="shared" ref="G172" si="313">K172+O172+S172+W172</f>
        <v>1703200</v>
      </c>
      <c r="H172" s="23">
        <f t="shared" si="308"/>
        <v>425800</v>
      </c>
      <c r="I172" s="23">
        <v>0</v>
      </c>
      <c r="J172" s="23">
        <v>0</v>
      </c>
      <c r="K172" s="23">
        <v>425800</v>
      </c>
      <c r="L172" s="23">
        <f t="shared" si="309"/>
        <v>425800</v>
      </c>
      <c r="M172" s="23">
        <v>0</v>
      </c>
      <c r="N172" s="23">
        <v>0</v>
      </c>
      <c r="O172" s="23">
        <v>425800</v>
      </c>
      <c r="P172" s="23">
        <f t="shared" si="310"/>
        <v>425800</v>
      </c>
      <c r="Q172" s="23">
        <v>0</v>
      </c>
      <c r="R172" s="23">
        <v>0</v>
      </c>
      <c r="S172" s="23">
        <v>425800</v>
      </c>
      <c r="T172" s="23">
        <f t="shared" si="311"/>
        <v>425800</v>
      </c>
      <c r="U172" s="23">
        <v>0</v>
      </c>
      <c r="V172" s="23">
        <v>0</v>
      </c>
      <c r="W172" s="23">
        <v>425800</v>
      </c>
      <c r="X172" s="86">
        <f t="shared" si="312"/>
        <v>289348.46000000002</v>
      </c>
      <c r="Y172" s="23">
        <v>0</v>
      </c>
      <c r="Z172" s="23">
        <v>0</v>
      </c>
      <c r="AA172" s="86">
        <v>289348.46000000002</v>
      </c>
      <c r="AB172" s="86"/>
      <c r="AC172" s="86"/>
      <c r="AD172" s="86"/>
      <c r="AE172" s="86"/>
      <c r="AF172" s="24">
        <f t="shared" si="304"/>
        <v>16.988519257867544</v>
      </c>
      <c r="AG172" s="28"/>
      <c r="AH172" s="28"/>
      <c r="AI172" s="24">
        <f t="shared" si="305"/>
        <v>16.988519257867544</v>
      </c>
      <c r="AJ172" s="83"/>
    </row>
    <row r="173" spans="1:36" s="30" customFormat="1" ht="56.25" hidden="1" x14ac:dyDescent="0.3">
      <c r="A173" s="32" t="s">
        <v>23</v>
      </c>
      <c r="B173" s="48" t="s">
        <v>83</v>
      </c>
      <c r="C173" s="38"/>
      <c r="D173" s="36">
        <f t="shared" ref="D173:AA173" si="314">D174+D180</f>
        <v>127038366</v>
      </c>
      <c r="E173" s="36">
        <f t="shared" si="314"/>
        <v>82742000</v>
      </c>
      <c r="F173" s="36">
        <f t="shared" si="314"/>
        <v>0</v>
      </c>
      <c r="G173" s="36">
        <f t="shared" si="314"/>
        <v>44296366</v>
      </c>
      <c r="H173" s="36">
        <f t="shared" si="314"/>
        <v>22555885</v>
      </c>
      <c r="I173" s="36">
        <f t="shared" si="314"/>
        <v>0</v>
      </c>
      <c r="J173" s="36">
        <f t="shared" si="314"/>
        <v>0</v>
      </c>
      <c r="K173" s="36">
        <f t="shared" si="314"/>
        <v>22555885</v>
      </c>
      <c r="L173" s="36">
        <f t="shared" si="314"/>
        <v>13749872</v>
      </c>
      <c r="M173" s="36">
        <f t="shared" si="314"/>
        <v>11513100</v>
      </c>
      <c r="N173" s="36">
        <f t="shared" si="314"/>
        <v>0</v>
      </c>
      <c r="O173" s="36">
        <f t="shared" si="314"/>
        <v>2236772</v>
      </c>
      <c r="P173" s="36">
        <f t="shared" si="314"/>
        <v>67368267</v>
      </c>
      <c r="Q173" s="36">
        <f t="shared" si="314"/>
        <v>58383800</v>
      </c>
      <c r="R173" s="36">
        <f t="shared" si="314"/>
        <v>0</v>
      </c>
      <c r="S173" s="36">
        <f t="shared" si="314"/>
        <v>8984467</v>
      </c>
      <c r="T173" s="36">
        <f t="shared" si="314"/>
        <v>23364342</v>
      </c>
      <c r="U173" s="36">
        <f t="shared" si="314"/>
        <v>12845100</v>
      </c>
      <c r="V173" s="36">
        <f t="shared" si="314"/>
        <v>0</v>
      </c>
      <c r="W173" s="36">
        <f t="shared" si="314"/>
        <v>10519242</v>
      </c>
      <c r="X173" s="36">
        <f t="shared" si="314"/>
        <v>0</v>
      </c>
      <c r="Y173" s="36">
        <f t="shared" si="314"/>
        <v>0</v>
      </c>
      <c r="Z173" s="36">
        <f t="shared" si="314"/>
        <v>0</v>
      </c>
      <c r="AA173" s="36">
        <f t="shared" si="314"/>
        <v>0</v>
      </c>
      <c r="AB173" s="36"/>
      <c r="AC173" s="36"/>
      <c r="AD173" s="36"/>
      <c r="AE173" s="36"/>
      <c r="AF173" s="28">
        <f t="shared" si="304"/>
        <v>0</v>
      </c>
      <c r="AG173" s="28">
        <f>Y173/E173*100</f>
        <v>0</v>
      </c>
      <c r="AH173" s="28"/>
      <c r="AI173" s="28">
        <f t="shared" si="305"/>
        <v>0</v>
      </c>
      <c r="AJ173" s="83"/>
    </row>
    <row r="174" spans="1:36" s="1" customFormat="1" ht="108" hidden="1" customHeight="1" x14ac:dyDescent="0.3">
      <c r="A174" s="100" t="s">
        <v>68</v>
      </c>
      <c r="B174" s="47" t="s">
        <v>390</v>
      </c>
      <c r="C174" s="37"/>
      <c r="D174" s="43">
        <f>D175+D176+D177+D178+D179</f>
        <v>29458904</v>
      </c>
      <c r="E174" s="43">
        <f t="shared" ref="E174:AA174" si="315">E175+E176+E177+E178+E179</f>
        <v>8431400</v>
      </c>
      <c r="F174" s="43">
        <f t="shared" si="315"/>
        <v>0</v>
      </c>
      <c r="G174" s="43">
        <f t="shared" si="315"/>
        <v>21027504</v>
      </c>
      <c r="H174" s="43">
        <f t="shared" si="315"/>
        <v>10568274</v>
      </c>
      <c r="I174" s="43">
        <f t="shared" si="315"/>
        <v>0</v>
      </c>
      <c r="J174" s="43">
        <f t="shared" si="315"/>
        <v>0</v>
      </c>
      <c r="K174" s="43">
        <f t="shared" si="315"/>
        <v>10568274</v>
      </c>
      <c r="L174" s="43">
        <f t="shared" si="315"/>
        <v>0</v>
      </c>
      <c r="M174" s="43">
        <f t="shared" si="315"/>
        <v>0</v>
      </c>
      <c r="N174" s="43">
        <f t="shared" si="315"/>
        <v>0</v>
      </c>
      <c r="O174" s="43">
        <f t="shared" si="315"/>
        <v>0</v>
      </c>
      <c r="P174" s="43">
        <f t="shared" si="315"/>
        <v>11241900</v>
      </c>
      <c r="Q174" s="43">
        <f t="shared" si="315"/>
        <v>8431400</v>
      </c>
      <c r="R174" s="43">
        <f t="shared" si="315"/>
        <v>0</v>
      </c>
      <c r="S174" s="43">
        <f t="shared" si="315"/>
        <v>2810500</v>
      </c>
      <c r="T174" s="43">
        <f t="shared" si="315"/>
        <v>7648730</v>
      </c>
      <c r="U174" s="43">
        <f t="shared" si="315"/>
        <v>0</v>
      </c>
      <c r="V174" s="43">
        <f t="shared" si="315"/>
        <v>0</v>
      </c>
      <c r="W174" s="43">
        <f t="shared" si="315"/>
        <v>7648730</v>
      </c>
      <c r="X174" s="43">
        <f t="shared" si="315"/>
        <v>0</v>
      </c>
      <c r="Y174" s="43">
        <f t="shared" si="315"/>
        <v>0</v>
      </c>
      <c r="Z174" s="43">
        <f t="shared" si="315"/>
        <v>0</v>
      </c>
      <c r="AA174" s="43">
        <f t="shared" si="315"/>
        <v>0</v>
      </c>
      <c r="AB174" s="43"/>
      <c r="AC174" s="43"/>
      <c r="AD174" s="43"/>
      <c r="AE174" s="43"/>
      <c r="AF174" s="24">
        <f t="shared" si="304"/>
        <v>0</v>
      </c>
      <c r="AG174" s="24">
        <f>Y174/E174*100</f>
        <v>0</v>
      </c>
      <c r="AH174" s="24"/>
      <c r="AI174" s="24">
        <f t="shared" si="305"/>
        <v>0</v>
      </c>
      <c r="AJ174" s="83"/>
    </row>
    <row r="175" spans="1:36" s="1" customFormat="1" ht="78" hidden="1" customHeight="1" x14ac:dyDescent="0.3">
      <c r="A175" s="142"/>
      <c r="B175" s="47" t="s">
        <v>357</v>
      </c>
      <c r="C175" s="37" t="s">
        <v>284</v>
      </c>
      <c r="D175" s="43">
        <f>E175+F175+G175</f>
        <v>2915194</v>
      </c>
      <c r="E175" s="23">
        <f t="shared" ref="E175:E176" si="316">I175+M175+Q175+U175</f>
        <v>0</v>
      </c>
      <c r="F175" s="23">
        <f t="shared" ref="F175:F176" si="317">J175+N175+R175+V175</f>
        <v>0</v>
      </c>
      <c r="G175" s="23">
        <f t="shared" ref="G175:G176" si="318">K175+O175+S175+W175</f>
        <v>2915194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0</v>
      </c>
      <c r="Q175" s="43">
        <v>0</v>
      </c>
      <c r="R175" s="43">
        <v>0</v>
      </c>
      <c r="S175" s="43">
        <v>0</v>
      </c>
      <c r="T175" s="43">
        <f>U175+V175+W175</f>
        <v>2915194</v>
      </c>
      <c r="U175" s="43">
        <v>0</v>
      </c>
      <c r="V175" s="43">
        <v>0</v>
      </c>
      <c r="W175" s="43">
        <v>2915194</v>
      </c>
      <c r="X175" s="43">
        <f>Y175+Z175+AA175</f>
        <v>0</v>
      </c>
      <c r="Y175" s="43">
        <v>0</v>
      </c>
      <c r="Z175" s="43">
        <v>0</v>
      </c>
      <c r="AA175" s="43">
        <v>0</v>
      </c>
      <c r="AB175" s="43"/>
      <c r="AC175" s="43"/>
      <c r="AD175" s="43"/>
      <c r="AE175" s="43"/>
      <c r="AF175" s="24"/>
      <c r="AG175" s="24"/>
      <c r="AH175" s="24"/>
      <c r="AI175" s="24"/>
      <c r="AJ175" s="83"/>
    </row>
    <row r="176" spans="1:36" s="1" customFormat="1" ht="78" hidden="1" customHeight="1" x14ac:dyDescent="0.3">
      <c r="A176" s="191"/>
      <c r="B176" s="47" t="s">
        <v>358</v>
      </c>
      <c r="C176" s="37" t="s">
        <v>284</v>
      </c>
      <c r="D176" s="43">
        <f>E176+F176+G176</f>
        <v>4733536</v>
      </c>
      <c r="E176" s="23">
        <f t="shared" si="316"/>
        <v>0</v>
      </c>
      <c r="F176" s="23">
        <f t="shared" si="317"/>
        <v>0</v>
      </c>
      <c r="G176" s="23">
        <f t="shared" si="318"/>
        <v>4733536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0</v>
      </c>
      <c r="Q176" s="43">
        <v>0</v>
      </c>
      <c r="R176" s="43">
        <v>0</v>
      </c>
      <c r="S176" s="43">
        <v>0</v>
      </c>
      <c r="T176" s="43">
        <f>U176+V176+W176</f>
        <v>4733536</v>
      </c>
      <c r="U176" s="43">
        <v>0</v>
      </c>
      <c r="V176" s="43">
        <v>0</v>
      </c>
      <c r="W176" s="43">
        <v>4733536</v>
      </c>
      <c r="X176" s="43">
        <f>Y176+Z176+AA176</f>
        <v>0</v>
      </c>
      <c r="Y176" s="43">
        <v>0</v>
      </c>
      <c r="Z176" s="43">
        <v>0</v>
      </c>
      <c r="AA176" s="43">
        <v>0</v>
      </c>
      <c r="AB176" s="43"/>
      <c r="AC176" s="43"/>
      <c r="AD176" s="43"/>
      <c r="AE176" s="43"/>
      <c r="AF176" s="24"/>
      <c r="AG176" s="24"/>
      <c r="AH176" s="24"/>
      <c r="AI176" s="24"/>
      <c r="AJ176" s="83"/>
    </row>
    <row r="177" spans="1:36" s="1" customFormat="1" ht="102.75" hidden="1" customHeight="1" x14ac:dyDescent="0.3">
      <c r="A177" s="191"/>
      <c r="B177" s="47" t="s">
        <v>265</v>
      </c>
      <c r="C177" s="37" t="s">
        <v>284</v>
      </c>
      <c r="D177" s="43">
        <f>E177+F177+G177</f>
        <v>98274</v>
      </c>
      <c r="E177" s="23">
        <f t="shared" ref="E177" si="319">I177+M177+Q177+U177</f>
        <v>0</v>
      </c>
      <c r="F177" s="23">
        <f t="shared" ref="F177" si="320">J177+N177+R177+V177</f>
        <v>0</v>
      </c>
      <c r="G177" s="23">
        <f t="shared" ref="G177" si="321">K177+O177+S177+W177</f>
        <v>98274</v>
      </c>
      <c r="H177" s="43">
        <f>I177+J177+K177</f>
        <v>98274</v>
      </c>
      <c r="I177" s="23">
        <v>0</v>
      </c>
      <c r="J177" s="23">
        <v>0</v>
      </c>
      <c r="K177" s="23">
        <v>98274</v>
      </c>
      <c r="L177" s="23"/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>U177+V177+W177</f>
        <v>0</v>
      </c>
      <c r="U177" s="23">
        <v>0</v>
      </c>
      <c r="V177" s="23">
        <v>0</v>
      </c>
      <c r="W177" s="23">
        <v>0</v>
      </c>
      <c r="X177" s="43">
        <f t="shared" ref="X177:X184" si="322">SUM(Y177:AA177)</f>
        <v>0</v>
      </c>
      <c r="Y177" s="23">
        <v>0</v>
      </c>
      <c r="Z177" s="23">
        <v>0</v>
      </c>
      <c r="AA177" s="23">
        <v>0</v>
      </c>
      <c r="AB177" s="23"/>
      <c r="AC177" s="23"/>
      <c r="AD177" s="23"/>
      <c r="AE177" s="23"/>
      <c r="AF177" s="24">
        <f t="shared" ref="AF177:AG178" si="323">X177/D177*100</f>
        <v>0</v>
      </c>
      <c r="AG177" s="24" t="e">
        <f t="shared" si="323"/>
        <v>#DIV/0!</v>
      </c>
      <c r="AH177" s="24"/>
      <c r="AI177" s="24">
        <f t="shared" ref="AI177:AI183" si="324">AA177/G177*100</f>
        <v>0</v>
      </c>
      <c r="AJ177" s="83"/>
    </row>
    <row r="178" spans="1:36" s="1" customFormat="1" ht="43.5" hidden="1" customHeight="1" x14ac:dyDescent="0.3">
      <c r="A178" s="191"/>
      <c r="B178" s="47" t="s">
        <v>263</v>
      </c>
      <c r="C178" s="37" t="s">
        <v>284</v>
      </c>
      <c r="D178" s="23">
        <f t="shared" ref="D178" si="325">SUM(E178:G178)</f>
        <v>11241900</v>
      </c>
      <c r="E178" s="23">
        <f t="shared" ref="E178" si="326">I178+M178+Q178+U178</f>
        <v>8431400</v>
      </c>
      <c r="F178" s="23">
        <f t="shared" ref="F178" si="327">J178+N178+R178+V178</f>
        <v>0</v>
      </c>
      <c r="G178" s="23">
        <f t="shared" ref="G178" si="328">K178+O178+S178+W178</f>
        <v>2810500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0</v>
      </c>
      <c r="M178" s="23">
        <v>0</v>
      </c>
      <c r="N178" s="23">
        <v>0</v>
      </c>
      <c r="O178" s="23">
        <v>0</v>
      </c>
      <c r="P178" s="43">
        <f>Q178+R178+S178</f>
        <v>11241900</v>
      </c>
      <c r="Q178" s="23">
        <v>8431400</v>
      </c>
      <c r="R178" s="23">
        <v>0</v>
      </c>
      <c r="S178" s="23">
        <v>2810500</v>
      </c>
      <c r="T178" s="43">
        <f>U178+V178+W178</f>
        <v>0</v>
      </c>
      <c r="U178" s="23">
        <v>0</v>
      </c>
      <c r="V178" s="23">
        <v>0</v>
      </c>
      <c r="W178" s="23">
        <v>0</v>
      </c>
      <c r="X178" s="43">
        <f t="shared" si="322"/>
        <v>0</v>
      </c>
      <c r="Y178" s="23">
        <v>0</v>
      </c>
      <c r="Z178" s="23">
        <v>0</v>
      </c>
      <c r="AA178" s="23">
        <v>0</v>
      </c>
      <c r="AB178" s="23"/>
      <c r="AC178" s="23"/>
      <c r="AD178" s="23"/>
      <c r="AE178" s="23"/>
      <c r="AF178" s="24">
        <f t="shared" si="323"/>
        <v>0</v>
      </c>
      <c r="AG178" s="24">
        <f t="shared" si="323"/>
        <v>0</v>
      </c>
      <c r="AH178" s="24"/>
      <c r="AI178" s="24">
        <f t="shared" si="324"/>
        <v>0</v>
      </c>
      <c r="AJ178" s="83"/>
    </row>
    <row r="179" spans="1:36" s="1" customFormat="1" ht="47.25" hidden="1" customHeight="1" x14ac:dyDescent="0.3">
      <c r="A179" s="192"/>
      <c r="B179" s="47" t="s">
        <v>277</v>
      </c>
      <c r="C179" s="37" t="s">
        <v>284</v>
      </c>
      <c r="D179" s="23">
        <f t="shared" ref="D179" si="329">SUM(E179:G179)</f>
        <v>10470000</v>
      </c>
      <c r="E179" s="23">
        <f t="shared" ref="E179" si="330">I179+M179+Q179+U179</f>
        <v>0</v>
      </c>
      <c r="F179" s="23">
        <f t="shared" ref="F179" si="331">J179+N179+R179+V179</f>
        <v>0</v>
      </c>
      <c r="G179" s="23">
        <f t="shared" ref="G179" si="332">K179+O179+S179+W179</f>
        <v>10470000</v>
      </c>
      <c r="H179" s="43">
        <f>I179+J179+K179</f>
        <v>10470000</v>
      </c>
      <c r="I179" s="23">
        <v>0</v>
      </c>
      <c r="J179" s="23">
        <v>0</v>
      </c>
      <c r="K179" s="23">
        <v>10470000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>U179+V179+W179</f>
        <v>0</v>
      </c>
      <c r="U179" s="23">
        <v>0</v>
      </c>
      <c r="V179" s="23">
        <v>0</v>
      </c>
      <c r="W179" s="23">
        <v>0</v>
      </c>
      <c r="X179" s="43">
        <f t="shared" si="322"/>
        <v>0</v>
      </c>
      <c r="Y179" s="23">
        <v>0</v>
      </c>
      <c r="Z179" s="23">
        <v>0</v>
      </c>
      <c r="AA179" s="23">
        <v>0</v>
      </c>
      <c r="AB179" s="23"/>
      <c r="AC179" s="23"/>
      <c r="AD179" s="23"/>
      <c r="AE179" s="23"/>
      <c r="AF179" s="24">
        <f t="shared" ref="AF179:AF186" si="333">X179/D179*100</f>
        <v>0</v>
      </c>
      <c r="AG179" s="24"/>
      <c r="AH179" s="24"/>
      <c r="AI179" s="24">
        <f t="shared" si="324"/>
        <v>0</v>
      </c>
      <c r="AJ179" s="47" t="s">
        <v>341</v>
      </c>
    </row>
    <row r="180" spans="1:36" s="1" customFormat="1" ht="44.25" hidden="1" customHeight="1" x14ac:dyDescent="0.3">
      <c r="A180" s="100" t="s">
        <v>248</v>
      </c>
      <c r="B180" s="109" t="s">
        <v>210</v>
      </c>
      <c r="C180" s="37"/>
      <c r="D180" s="43">
        <f>SUM(D181:D184)</f>
        <v>97579462</v>
      </c>
      <c r="E180" s="43">
        <f t="shared" ref="E180:AA180" si="334">SUM(E181:E184)</f>
        <v>74310600</v>
      </c>
      <c r="F180" s="43">
        <f t="shared" si="334"/>
        <v>0</v>
      </c>
      <c r="G180" s="43">
        <f t="shared" si="334"/>
        <v>23268862</v>
      </c>
      <c r="H180" s="43">
        <f t="shared" si="334"/>
        <v>11987611</v>
      </c>
      <c r="I180" s="43">
        <f t="shared" si="334"/>
        <v>0</v>
      </c>
      <c r="J180" s="43">
        <f t="shared" si="334"/>
        <v>0</v>
      </c>
      <c r="K180" s="43">
        <f t="shared" si="334"/>
        <v>11987611</v>
      </c>
      <c r="L180" s="43">
        <f t="shared" si="334"/>
        <v>13749872</v>
      </c>
      <c r="M180" s="43">
        <f t="shared" si="334"/>
        <v>11513100</v>
      </c>
      <c r="N180" s="43">
        <f t="shared" si="334"/>
        <v>0</v>
      </c>
      <c r="O180" s="43">
        <f t="shared" si="334"/>
        <v>2236772</v>
      </c>
      <c r="P180" s="43">
        <f t="shared" si="334"/>
        <v>56126367</v>
      </c>
      <c r="Q180" s="43">
        <f t="shared" si="334"/>
        <v>49952400</v>
      </c>
      <c r="R180" s="43">
        <f t="shared" si="334"/>
        <v>0</v>
      </c>
      <c r="S180" s="43">
        <f t="shared" si="334"/>
        <v>6173967</v>
      </c>
      <c r="T180" s="43">
        <f t="shared" si="334"/>
        <v>15715612</v>
      </c>
      <c r="U180" s="43">
        <f t="shared" si="334"/>
        <v>12845100</v>
      </c>
      <c r="V180" s="43">
        <f t="shared" si="334"/>
        <v>0</v>
      </c>
      <c r="W180" s="43">
        <f t="shared" si="334"/>
        <v>2870512</v>
      </c>
      <c r="X180" s="43">
        <f t="shared" si="334"/>
        <v>0</v>
      </c>
      <c r="Y180" s="43">
        <f t="shared" si="334"/>
        <v>0</v>
      </c>
      <c r="Z180" s="43">
        <f t="shared" si="334"/>
        <v>0</v>
      </c>
      <c r="AA180" s="43">
        <f t="shared" si="334"/>
        <v>0</v>
      </c>
      <c r="AB180" s="43"/>
      <c r="AC180" s="43"/>
      <c r="AD180" s="43"/>
      <c r="AE180" s="43"/>
      <c r="AF180" s="24">
        <f t="shared" si="333"/>
        <v>0</v>
      </c>
      <c r="AG180" s="24">
        <f t="shared" ref="AG180:AG186" si="335">Y180/E180*100</f>
        <v>0</v>
      </c>
      <c r="AH180" s="24"/>
      <c r="AI180" s="24">
        <f t="shared" si="324"/>
        <v>0</v>
      </c>
      <c r="AJ180" s="83"/>
    </row>
    <row r="181" spans="1:36" s="1" customFormat="1" ht="78.75" hidden="1" customHeight="1" x14ac:dyDescent="0.3">
      <c r="A181" s="174"/>
      <c r="B181" s="109" t="s">
        <v>249</v>
      </c>
      <c r="C181" s="37" t="s">
        <v>283</v>
      </c>
      <c r="D181" s="23">
        <f t="shared" ref="D181" si="336">H181+L181+P181+T181</f>
        <v>43016444</v>
      </c>
      <c r="E181" s="23">
        <f t="shared" ref="E181" si="337">I181+M181+Q181+U181</f>
        <v>37139300</v>
      </c>
      <c r="F181" s="23">
        <f t="shared" ref="F181:F182" si="338">J181+N181+R181+V181</f>
        <v>0</v>
      </c>
      <c r="G181" s="23">
        <f t="shared" ref="G181:G184" si="339">K181+O181+S181+W181</f>
        <v>5877144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0</v>
      </c>
      <c r="M181" s="23">
        <v>0</v>
      </c>
      <c r="N181" s="23">
        <v>0</v>
      </c>
      <c r="O181" s="23">
        <v>0</v>
      </c>
      <c r="P181" s="43">
        <f>Q181+R181+S181</f>
        <v>41729600</v>
      </c>
      <c r="Q181" s="23">
        <v>37139300</v>
      </c>
      <c r="R181" s="23">
        <v>0</v>
      </c>
      <c r="S181" s="23">
        <v>4590300</v>
      </c>
      <c r="T181" s="43">
        <f>U181+V181+W181</f>
        <v>1286844</v>
      </c>
      <c r="U181" s="23">
        <v>0</v>
      </c>
      <c r="V181" s="23">
        <v>0</v>
      </c>
      <c r="W181" s="23">
        <v>1286844</v>
      </c>
      <c r="X181" s="43">
        <f t="shared" si="322"/>
        <v>0</v>
      </c>
      <c r="Y181" s="23">
        <v>0</v>
      </c>
      <c r="Z181" s="23">
        <v>0</v>
      </c>
      <c r="AA181" s="23">
        <v>0</v>
      </c>
      <c r="AB181" s="23"/>
      <c r="AC181" s="23"/>
      <c r="AD181" s="23"/>
      <c r="AE181" s="23"/>
      <c r="AF181" s="24">
        <f t="shared" si="333"/>
        <v>0</v>
      </c>
      <c r="AG181" s="24">
        <f t="shared" si="335"/>
        <v>0</v>
      </c>
      <c r="AH181" s="24"/>
      <c r="AI181" s="24">
        <f t="shared" si="324"/>
        <v>0</v>
      </c>
      <c r="AJ181" s="46"/>
    </row>
    <row r="182" spans="1:36" s="1" customFormat="1" ht="64.5" hidden="1" customHeight="1" x14ac:dyDescent="0.3">
      <c r="A182" s="175"/>
      <c r="B182" s="109" t="s">
        <v>250</v>
      </c>
      <c r="C182" s="37" t="s">
        <v>3</v>
      </c>
      <c r="D182" s="23">
        <f>H182+L182+P182+T182</f>
        <v>41729602</v>
      </c>
      <c r="E182" s="23">
        <v>37139300</v>
      </c>
      <c r="F182" s="23">
        <f t="shared" si="338"/>
        <v>0</v>
      </c>
      <c r="G182" s="23">
        <f t="shared" ref="G182" si="340">K182+O182+S182+W182</f>
        <v>4590302</v>
      </c>
      <c r="H182" s="43">
        <f>I182+J182+K182</f>
        <v>0</v>
      </c>
      <c r="I182" s="23">
        <v>0</v>
      </c>
      <c r="J182" s="23">
        <v>0</v>
      </c>
      <c r="K182" s="23">
        <v>0</v>
      </c>
      <c r="L182" s="43">
        <f>M182+N182+O182</f>
        <v>12936067</v>
      </c>
      <c r="M182" s="23">
        <v>11513100</v>
      </c>
      <c r="N182" s="23">
        <v>0</v>
      </c>
      <c r="O182" s="23">
        <v>1422967</v>
      </c>
      <c r="P182" s="43">
        <f>Q182+R182+S182</f>
        <v>14396767</v>
      </c>
      <c r="Q182" s="23">
        <v>12813100</v>
      </c>
      <c r="R182" s="23">
        <v>0</v>
      </c>
      <c r="S182" s="23">
        <v>1583667</v>
      </c>
      <c r="T182" s="43">
        <f>U182+V182+W182</f>
        <v>14396768</v>
      </c>
      <c r="U182" s="23">
        <v>12813100</v>
      </c>
      <c r="V182" s="23">
        <v>0</v>
      </c>
      <c r="W182" s="23">
        <v>1583668</v>
      </c>
      <c r="X182" s="43">
        <f t="shared" si="322"/>
        <v>0</v>
      </c>
      <c r="Y182" s="23">
        <v>0</v>
      </c>
      <c r="Z182" s="23">
        <v>0</v>
      </c>
      <c r="AA182" s="23">
        <v>0</v>
      </c>
      <c r="AB182" s="23"/>
      <c r="AC182" s="23"/>
      <c r="AD182" s="23"/>
      <c r="AE182" s="23"/>
      <c r="AF182" s="24">
        <f t="shared" si="333"/>
        <v>0</v>
      </c>
      <c r="AG182" s="24">
        <f t="shared" si="335"/>
        <v>0</v>
      </c>
      <c r="AH182" s="24"/>
      <c r="AI182" s="24">
        <f t="shared" si="324"/>
        <v>0</v>
      </c>
      <c r="AJ182" s="83"/>
    </row>
    <row r="183" spans="1:36" s="1" customFormat="1" ht="64.5" hidden="1" customHeight="1" x14ac:dyDescent="0.3">
      <c r="A183" s="175"/>
      <c r="B183" s="109" t="s">
        <v>429</v>
      </c>
      <c r="C183" s="37" t="s">
        <v>283</v>
      </c>
      <c r="D183" s="23">
        <f>H183+L183+P183+T183</f>
        <v>12801416</v>
      </c>
      <c r="E183" s="23">
        <f t="shared" ref="E183" si="341">I183+M183+Q183+U183</f>
        <v>0</v>
      </c>
      <c r="F183" s="23">
        <f t="shared" ref="F183" si="342">J183+N183+R183+V183</f>
        <v>0</v>
      </c>
      <c r="G183" s="23">
        <f t="shared" ref="G183" si="343">K183+O183+S183+W183</f>
        <v>12801416</v>
      </c>
      <c r="H183" s="43">
        <f>I183+J183+K183</f>
        <v>11987611</v>
      </c>
      <c r="I183" s="23">
        <v>0</v>
      </c>
      <c r="J183" s="23">
        <v>0</v>
      </c>
      <c r="K183" s="23">
        <v>11987611</v>
      </c>
      <c r="L183" s="43">
        <f>M183+N183+O183</f>
        <v>813805</v>
      </c>
      <c r="M183" s="23">
        <v>0</v>
      </c>
      <c r="N183" s="23">
        <v>0</v>
      </c>
      <c r="O183" s="23">
        <v>813805</v>
      </c>
      <c r="P183" s="43"/>
      <c r="Q183" s="23"/>
      <c r="R183" s="23"/>
      <c r="S183" s="23"/>
      <c r="T183" s="43"/>
      <c r="U183" s="23"/>
      <c r="V183" s="23"/>
      <c r="W183" s="23"/>
      <c r="X183" s="43">
        <f t="shared" si="322"/>
        <v>0</v>
      </c>
      <c r="Y183" s="23">
        <v>0</v>
      </c>
      <c r="Z183" s="23">
        <v>0</v>
      </c>
      <c r="AA183" s="23">
        <v>0</v>
      </c>
      <c r="AB183" s="23"/>
      <c r="AC183" s="23"/>
      <c r="AD183" s="23"/>
      <c r="AE183" s="23"/>
      <c r="AF183" s="24">
        <f t="shared" si="333"/>
        <v>0</v>
      </c>
      <c r="AG183" s="24" t="e">
        <f t="shared" si="335"/>
        <v>#DIV/0!</v>
      </c>
      <c r="AH183" s="24"/>
      <c r="AI183" s="24">
        <f t="shared" si="324"/>
        <v>0</v>
      </c>
      <c r="AJ183" s="83"/>
    </row>
    <row r="184" spans="1:36" s="1" customFormat="1" ht="83.25" hidden="1" customHeight="1" x14ac:dyDescent="0.3">
      <c r="A184" s="175"/>
      <c r="B184" s="109" t="s">
        <v>276</v>
      </c>
      <c r="C184" s="37" t="s">
        <v>3</v>
      </c>
      <c r="D184" s="23">
        <f t="shared" ref="D184" si="344">SUM(E184:G184)</f>
        <v>32000</v>
      </c>
      <c r="E184" s="23">
        <f t="shared" ref="E184" si="345">I184+M184+Q184+U184</f>
        <v>32000</v>
      </c>
      <c r="F184" s="23">
        <f t="shared" ref="F184" si="346">J184+N184+R184+V184</f>
        <v>0</v>
      </c>
      <c r="G184" s="23">
        <f t="shared" si="339"/>
        <v>0</v>
      </c>
      <c r="H184" s="23"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0</v>
      </c>
      <c r="Q184" s="23">
        <v>0</v>
      </c>
      <c r="R184" s="23">
        <v>0</v>
      </c>
      <c r="S184" s="23">
        <v>0</v>
      </c>
      <c r="T184" s="43">
        <f>U184+V184+W184</f>
        <v>32000</v>
      </c>
      <c r="U184" s="23">
        <v>32000</v>
      </c>
      <c r="V184" s="23">
        <v>0</v>
      </c>
      <c r="W184" s="23">
        <v>0</v>
      </c>
      <c r="X184" s="43">
        <f t="shared" si="322"/>
        <v>0</v>
      </c>
      <c r="Y184" s="23">
        <v>0</v>
      </c>
      <c r="Z184" s="23">
        <v>0</v>
      </c>
      <c r="AA184" s="23">
        <v>0</v>
      </c>
      <c r="AB184" s="23"/>
      <c r="AC184" s="23"/>
      <c r="AD184" s="23"/>
      <c r="AE184" s="23"/>
      <c r="AF184" s="24">
        <f t="shared" si="333"/>
        <v>0</v>
      </c>
      <c r="AG184" s="24">
        <f t="shared" si="335"/>
        <v>0</v>
      </c>
      <c r="AH184" s="24"/>
      <c r="AI184" s="24"/>
      <c r="AJ184" s="83"/>
    </row>
    <row r="185" spans="1:36" s="30" customFormat="1" ht="81" hidden="1" customHeight="1" x14ac:dyDescent="0.3">
      <c r="A185" s="32" t="s">
        <v>50</v>
      </c>
      <c r="B185" s="107" t="s">
        <v>84</v>
      </c>
      <c r="C185" s="38"/>
      <c r="D185" s="36">
        <f t="shared" ref="D185:AA185" si="347">SUM(D186:D187)</f>
        <v>5208323</v>
      </c>
      <c r="E185" s="36">
        <f t="shared" si="347"/>
        <v>1233100</v>
      </c>
      <c r="F185" s="36">
        <f t="shared" si="347"/>
        <v>3364700</v>
      </c>
      <c r="G185" s="36">
        <f t="shared" si="347"/>
        <v>610523</v>
      </c>
      <c r="H185" s="36">
        <f t="shared" si="347"/>
        <v>0</v>
      </c>
      <c r="I185" s="36">
        <f t="shared" si="347"/>
        <v>0</v>
      </c>
      <c r="J185" s="36">
        <f t="shared" si="347"/>
        <v>0</v>
      </c>
      <c r="K185" s="36">
        <f t="shared" si="347"/>
        <v>0</v>
      </c>
      <c r="L185" s="36">
        <f t="shared" si="347"/>
        <v>0</v>
      </c>
      <c r="M185" s="36">
        <f t="shared" si="347"/>
        <v>0</v>
      </c>
      <c r="N185" s="36">
        <f t="shared" si="347"/>
        <v>0</v>
      </c>
      <c r="O185" s="36">
        <f t="shared" si="347"/>
        <v>0</v>
      </c>
      <c r="P185" s="36">
        <f t="shared" si="347"/>
        <v>4019223</v>
      </c>
      <c r="Q185" s="36">
        <f t="shared" si="347"/>
        <v>1233100</v>
      </c>
      <c r="R185" s="36">
        <f t="shared" si="347"/>
        <v>2175600</v>
      </c>
      <c r="S185" s="36">
        <f t="shared" si="347"/>
        <v>610523</v>
      </c>
      <c r="T185" s="36">
        <f t="shared" si="347"/>
        <v>1189100</v>
      </c>
      <c r="U185" s="36">
        <f t="shared" si="347"/>
        <v>0</v>
      </c>
      <c r="V185" s="36">
        <f t="shared" si="347"/>
        <v>1189100</v>
      </c>
      <c r="W185" s="36">
        <f t="shared" si="347"/>
        <v>0</v>
      </c>
      <c r="X185" s="36">
        <f t="shared" si="347"/>
        <v>0</v>
      </c>
      <c r="Y185" s="36">
        <f t="shared" si="347"/>
        <v>0</v>
      </c>
      <c r="Z185" s="36">
        <f t="shared" si="347"/>
        <v>0</v>
      </c>
      <c r="AA185" s="36">
        <f t="shared" si="347"/>
        <v>0</v>
      </c>
      <c r="AB185" s="36"/>
      <c r="AC185" s="36"/>
      <c r="AD185" s="36"/>
      <c r="AE185" s="36"/>
      <c r="AF185" s="28">
        <f t="shared" si="333"/>
        <v>0</v>
      </c>
      <c r="AG185" s="28">
        <f t="shared" si="335"/>
        <v>0</v>
      </c>
      <c r="AH185" s="28">
        <f>Z185/F185*100</f>
        <v>0</v>
      </c>
      <c r="AI185" s="28">
        <f>AA185/G185*100</f>
        <v>0</v>
      </c>
      <c r="AJ185" s="83"/>
    </row>
    <row r="186" spans="1:36" s="1" customFormat="1" ht="56.25" hidden="1" customHeight="1" x14ac:dyDescent="0.3">
      <c r="A186" s="142" t="s">
        <v>90</v>
      </c>
      <c r="B186" s="167" t="s">
        <v>45</v>
      </c>
      <c r="C186" s="37" t="s">
        <v>5</v>
      </c>
      <c r="D186" s="23">
        <f>SUM(E186:G186)</f>
        <v>2037423</v>
      </c>
      <c r="E186" s="23">
        <f>I186+M186+Q186+U186</f>
        <v>1233100</v>
      </c>
      <c r="F186" s="23">
        <f t="shared" ref="F186:F187" si="348">J186+N186+R186+V186</f>
        <v>193800</v>
      </c>
      <c r="G186" s="23">
        <f t="shared" ref="G186:G187" si="349">K186+O186+S186+W186</f>
        <v>610523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0</v>
      </c>
      <c r="M186" s="23">
        <v>0</v>
      </c>
      <c r="N186" s="23">
        <v>0</v>
      </c>
      <c r="O186" s="23">
        <v>0</v>
      </c>
      <c r="P186" s="23">
        <f>Q186+R186+S186</f>
        <v>2037423</v>
      </c>
      <c r="Q186" s="23">
        <v>1233100</v>
      </c>
      <c r="R186" s="23">
        <v>193800</v>
      </c>
      <c r="S186" s="23">
        <v>610523</v>
      </c>
      <c r="T186" s="23">
        <f>U186+V186+W186</f>
        <v>0</v>
      </c>
      <c r="U186" s="23">
        <v>0</v>
      </c>
      <c r="V186" s="23">
        <v>0</v>
      </c>
      <c r="W186" s="23">
        <v>0</v>
      </c>
      <c r="X186" s="23">
        <f>SUM(Y186:AA186)</f>
        <v>0</v>
      </c>
      <c r="Y186" s="23">
        <v>0</v>
      </c>
      <c r="Z186" s="23">
        <v>0</v>
      </c>
      <c r="AA186" s="23">
        <v>0</v>
      </c>
      <c r="AB186" s="23"/>
      <c r="AC186" s="23"/>
      <c r="AD186" s="23"/>
      <c r="AE186" s="23"/>
      <c r="AF186" s="24">
        <f t="shared" si="333"/>
        <v>0</v>
      </c>
      <c r="AG186" s="24">
        <f t="shared" si="335"/>
        <v>0</v>
      </c>
      <c r="AH186" s="24">
        <f>Z186/F186*100</f>
        <v>0</v>
      </c>
      <c r="AI186" s="24">
        <f>AA186/G186*100</f>
        <v>0</v>
      </c>
      <c r="AJ186" s="83"/>
    </row>
    <row r="187" spans="1:36" s="1" customFormat="1" ht="56.25" hidden="1" customHeight="1" x14ac:dyDescent="0.3">
      <c r="A187" s="170"/>
      <c r="B187" s="169"/>
      <c r="C187" s="37" t="s">
        <v>3</v>
      </c>
      <c r="D187" s="23">
        <f>SUM(E187:G187)</f>
        <v>3170900</v>
      </c>
      <c r="E187" s="23">
        <f t="shared" ref="E187" si="350">I187+M187+Q187+U187</f>
        <v>0</v>
      </c>
      <c r="F187" s="23">
        <f t="shared" si="348"/>
        <v>3170900</v>
      </c>
      <c r="G187" s="23">
        <f t="shared" si="349"/>
        <v>0</v>
      </c>
      <c r="H187" s="23">
        <f t="shared" ref="H187" si="351">I187+J187+K187</f>
        <v>0</v>
      </c>
      <c r="I187" s="23">
        <v>0</v>
      </c>
      <c r="J187" s="23">
        <v>0</v>
      </c>
      <c r="K187" s="23">
        <v>0</v>
      </c>
      <c r="L187" s="23">
        <f t="shared" ref="L187" si="352">M187+N187+O187</f>
        <v>0</v>
      </c>
      <c r="M187" s="23">
        <v>0</v>
      </c>
      <c r="N187" s="23">
        <v>0</v>
      </c>
      <c r="O187" s="23">
        <v>0</v>
      </c>
      <c r="P187" s="23">
        <f t="shared" ref="P187" si="353">Q187+R187+S187</f>
        <v>1981800</v>
      </c>
      <c r="Q187" s="23">
        <v>0</v>
      </c>
      <c r="R187" s="23">
        <f>1189100+792700</f>
        <v>1981800</v>
      </c>
      <c r="S187" s="23">
        <v>0</v>
      </c>
      <c r="T187" s="23">
        <f t="shared" ref="T187" si="354">U187+V187+W187</f>
        <v>1189100</v>
      </c>
      <c r="U187" s="23">
        <v>0</v>
      </c>
      <c r="V187" s="23">
        <v>1189100</v>
      </c>
      <c r="W187" s="23">
        <v>0</v>
      </c>
      <c r="X187" s="23">
        <f>SUM(Y187:AA187)</f>
        <v>0</v>
      </c>
      <c r="Y187" s="23">
        <v>0</v>
      </c>
      <c r="Z187" s="23">
        <v>0</v>
      </c>
      <c r="AA187" s="23">
        <v>0</v>
      </c>
      <c r="AB187" s="23"/>
      <c r="AC187" s="23"/>
      <c r="AD187" s="23"/>
      <c r="AE187" s="23"/>
      <c r="AF187" s="24"/>
      <c r="AG187" s="24"/>
      <c r="AH187" s="24"/>
      <c r="AI187" s="24"/>
      <c r="AJ187" s="83"/>
    </row>
    <row r="188" spans="1:36" s="1" customFormat="1" ht="21.75" hidden="1" customHeight="1" x14ac:dyDescent="0.3">
      <c r="A188" s="159"/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31"/>
    </row>
    <row r="189" spans="1:36" s="1" customFormat="1" ht="122.25" hidden="1" customHeight="1" x14ac:dyDescent="0.3">
      <c r="A189" s="32" t="s">
        <v>118</v>
      </c>
      <c r="B189" s="163" t="s">
        <v>35</v>
      </c>
      <c r="C189" s="163"/>
      <c r="D189" s="36">
        <f>D190+D193</f>
        <v>13362053</v>
      </c>
      <c r="E189" s="36">
        <f t="shared" ref="E189:W189" si="355">E190+E193</f>
        <v>92000</v>
      </c>
      <c r="F189" s="36">
        <f t="shared" si="355"/>
        <v>0</v>
      </c>
      <c r="G189" s="36">
        <f t="shared" si="355"/>
        <v>13270053</v>
      </c>
      <c r="H189" s="36">
        <f t="shared" si="355"/>
        <v>518533</v>
      </c>
      <c r="I189" s="36">
        <f t="shared" si="355"/>
        <v>7000</v>
      </c>
      <c r="J189" s="36">
        <f t="shared" si="355"/>
        <v>0</v>
      </c>
      <c r="K189" s="36">
        <f t="shared" si="355"/>
        <v>511533</v>
      </c>
      <c r="L189" s="36">
        <f t="shared" si="355"/>
        <v>1713312</v>
      </c>
      <c r="M189" s="36">
        <f t="shared" si="355"/>
        <v>42500</v>
      </c>
      <c r="N189" s="36">
        <f t="shared" si="355"/>
        <v>0</v>
      </c>
      <c r="O189" s="36">
        <f t="shared" si="355"/>
        <v>1670812</v>
      </c>
      <c r="P189" s="36">
        <f t="shared" si="355"/>
        <v>8052641</v>
      </c>
      <c r="Q189" s="36">
        <f t="shared" si="355"/>
        <v>0</v>
      </c>
      <c r="R189" s="36">
        <f t="shared" si="355"/>
        <v>0</v>
      </c>
      <c r="S189" s="36">
        <f t="shared" si="355"/>
        <v>8052641</v>
      </c>
      <c r="T189" s="36">
        <f t="shared" si="355"/>
        <v>3077567</v>
      </c>
      <c r="U189" s="36">
        <f t="shared" si="355"/>
        <v>42500</v>
      </c>
      <c r="V189" s="36">
        <f t="shared" si="355"/>
        <v>0</v>
      </c>
      <c r="W189" s="36">
        <f t="shared" si="355"/>
        <v>3035067</v>
      </c>
      <c r="X189" s="36">
        <f>X190+X193</f>
        <v>106055.81</v>
      </c>
      <c r="Y189" s="36">
        <f t="shared" ref="Y189:AA189" si="356">Y190+Y193</f>
        <v>0</v>
      </c>
      <c r="Z189" s="36">
        <f>Z190+Z193</f>
        <v>0</v>
      </c>
      <c r="AA189" s="36">
        <f t="shared" si="356"/>
        <v>106055.81</v>
      </c>
      <c r="AB189" s="36"/>
      <c r="AC189" s="36"/>
      <c r="AD189" s="36"/>
      <c r="AE189" s="36"/>
      <c r="AF189" s="28">
        <f t="shared" ref="AF189:AG192" si="357">X189/D189*100</f>
        <v>0.79370894577352746</v>
      </c>
      <c r="AG189" s="28">
        <f t="shared" si="357"/>
        <v>0</v>
      </c>
      <c r="AH189" s="28"/>
      <c r="AI189" s="28">
        <f t="shared" ref="AI189:AI224" si="358">AA189/G189*100</f>
        <v>0.79921165348774414</v>
      </c>
      <c r="AJ189" s="83"/>
    </row>
    <row r="190" spans="1:36" s="30" customFormat="1" ht="42.75" hidden="1" customHeight="1" x14ac:dyDescent="0.3">
      <c r="A190" s="32" t="s">
        <v>119</v>
      </c>
      <c r="B190" s="107" t="s">
        <v>85</v>
      </c>
      <c r="C190" s="38"/>
      <c r="D190" s="36">
        <f>SUM(D191:D192)</f>
        <v>4762053</v>
      </c>
      <c r="E190" s="36">
        <f t="shared" ref="E190:W190" si="359">SUM(E191:E192)</f>
        <v>92000</v>
      </c>
      <c r="F190" s="36">
        <f t="shared" si="359"/>
        <v>0</v>
      </c>
      <c r="G190" s="36">
        <f t="shared" si="359"/>
        <v>4670053</v>
      </c>
      <c r="H190" s="36">
        <f t="shared" si="359"/>
        <v>518533</v>
      </c>
      <c r="I190" s="36">
        <f t="shared" si="359"/>
        <v>7000</v>
      </c>
      <c r="J190" s="36">
        <f t="shared" si="359"/>
        <v>0</v>
      </c>
      <c r="K190" s="36">
        <f t="shared" si="359"/>
        <v>511533</v>
      </c>
      <c r="L190" s="36">
        <f t="shared" si="359"/>
        <v>1713312</v>
      </c>
      <c r="M190" s="36">
        <f t="shared" si="359"/>
        <v>42500</v>
      </c>
      <c r="N190" s="36">
        <f t="shared" si="359"/>
        <v>0</v>
      </c>
      <c r="O190" s="36">
        <f t="shared" si="359"/>
        <v>1670812</v>
      </c>
      <c r="P190" s="36">
        <f t="shared" si="359"/>
        <v>1452641</v>
      </c>
      <c r="Q190" s="36">
        <f t="shared" si="359"/>
        <v>0</v>
      </c>
      <c r="R190" s="36">
        <f t="shared" si="359"/>
        <v>0</v>
      </c>
      <c r="S190" s="36">
        <f t="shared" si="359"/>
        <v>1452641</v>
      </c>
      <c r="T190" s="36">
        <f t="shared" si="359"/>
        <v>1077567</v>
      </c>
      <c r="U190" s="36">
        <f t="shared" si="359"/>
        <v>42500</v>
      </c>
      <c r="V190" s="36">
        <f t="shared" si="359"/>
        <v>0</v>
      </c>
      <c r="W190" s="36">
        <f t="shared" si="359"/>
        <v>1035067</v>
      </c>
      <c r="X190" s="36">
        <f t="shared" ref="X190:AA190" si="360">SUM(X191:X192)</f>
        <v>106055.81</v>
      </c>
      <c r="Y190" s="36">
        <f t="shared" si="360"/>
        <v>0</v>
      </c>
      <c r="Z190" s="36">
        <f t="shared" si="360"/>
        <v>0</v>
      </c>
      <c r="AA190" s="36">
        <f t="shared" si="360"/>
        <v>106055.81</v>
      </c>
      <c r="AB190" s="36"/>
      <c r="AC190" s="36"/>
      <c r="AD190" s="36"/>
      <c r="AE190" s="36"/>
      <c r="AF190" s="28">
        <f t="shared" si="357"/>
        <v>2.2271026802935623</v>
      </c>
      <c r="AG190" s="28">
        <f t="shared" si="357"/>
        <v>0</v>
      </c>
      <c r="AH190" s="28"/>
      <c r="AI190" s="28">
        <f t="shared" si="358"/>
        <v>2.270976582064486</v>
      </c>
      <c r="AJ190" s="83"/>
    </row>
    <row r="191" spans="1:36" s="1" customFormat="1" ht="48" hidden="1" customHeight="1" x14ac:dyDescent="0.3">
      <c r="A191" s="100" t="s">
        <v>307</v>
      </c>
      <c r="B191" s="109" t="s">
        <v>211</v>
      </c>
      <c r="C191" s="37" t="s">
        <v>36</v>
      </c>
      <c r="D191" s="23">
        <f>SUM(E191:G191)</f>
        <v>131500</v>
      </c>
      <c r="E191" s="43">
        <f t="shared" ref="E191:E192" si="361">I191+M191+Q191+U191</f>
        <v>92000</v>
      </c>
      <c r="F191" s="43">
        <f t="shared" ref="F191:F192" si="362">J191+N191+R191+V191</f>
        <v>0</v>
      </c>
      <c r="G191" s="43">
        <f t="shared" ref="G191:G192" si="363">K191+O191+S191+W191</f>
        <v>39500</v>
      </c>
      <c r="H191" s="23">
        <f>I191+J191+K191</f>
        <v>10000</v>
      </c>
      <c r="I191" s="23">
        <v>7000</v>
      </c>
      <c r="J191" s="23">
        <v>0</v>
      </c>
      <c r="K191" s="23">
        <v>3000</v>
      </c>
      <c r="L191" s="23">
        <f>M191+N191+O191</f>
        <v>60900</v>
      </c>
      <c r="M191" s="23">
        <v>42500</v>
      </c>
      <c r="N191" s="23">
        <v>0</v>
      </c>
      <c r="O191" s="23">
        <v>18400</v>
      </c>
      <c r="P191" s="23">
        <f>Q191+R191+S191</f>
        <v>0</v>
      </c>
      <c r="Q191" s="23">
        <v>0</v>
      </c>
      <c r="R191" s="23">
        <v>0</v>
      </c>
      <c r="S191" s="23">
        <v>0</v>
      </c>
      <c r="T191" s="23">
        <f>U191+V191+W191</f>
        <v>60600</v>
      </c>
      <c r="U191" s="23">
        <v>42500</v>
      </c>
      <c r="V191" s="23">
        <v>0</v>
      </c>
      <c r="W191" s="23">
        <v>18100</v>
      </c>
      <c r="X191" s="24">
        <f t="shared" ref="X191:X192" si="364">Y191+AA191</f>
        <v>0</v>
      </c>
      <c r="Y191" s="24">
        <v>0</v>
      </c>
      <c r="Z191" s="24">
        <v>0</v>
      </c>
      <c r="AA191" s="24">
        <v>0</v>
      </c>
      <c r="AB191" s="24"/>
      <c r="AC191" s="24"/>
      <c r="AD191" s="24"/>
      <c r="AE191" s="24"/>
      <c r="AF191" s="24">
        <f t="shared" si="357"/>
        <v>0</v>
      </c>
      <c r="AG191" s="24">
        <f t="shared" si="357"/>
        <v>0</v>
      </c>
      <c r="AH191" s="24"/>
      <c r="AI191" s="24">
        <f t="shared" si="358"/>
        <v>0</v>
      </c>
      <c r="AJ191" s="83"/>
    </row>
    <row r="192" spans="1:36" s="1" customFormat="1" ht="61.5" hidden="1" customHeight="1" x14ac:dyDescent="0.3">
      <c r="A192" s="100" t="s">
        <v>120</v>
      </c>
      <c r="B192" s="109" t="s">
        <v>278</v>
      </c>
      <c r="C192" s="37" t="s">
        <v>3</v>
      </c>
      <c r="D192" s="23">
        <f>SUM(E192:G192)</f>
        <v>4630553</v>
      </c>
      <c r="E192" s="43">
        <f t="shared" si="361"/>
        <v>0</v>
      </c>
      <c r="F192" s="43">
        <f t="shared" si="362"/>
        <v>0</v>
      </c>
      <c r="G192" s="43">
        <f t="shared" si="363"/>
        <v>4630553</v>
      </c>
      <c r="H192" s="23">
        <f>I192+J192+K192</f>
        <v>508533</v>
      </c>
      <c r="I192" s="23">
        <v>0</v>
      </c>
      <c r="J192" s="23">
        <v>0</v>
      </c>
      <c r="K192" s="23">
        <v>508533</v>
      </c>
      <c r="L192" s="23">
        <f>M192+N192+O192</f>
        <v>1652412</v>
      </c>
      <c r="M192" s="23">
        <v>0</v>
      </c>
      <c r="N192" s="23">
        <v>0</v>
      </c>
      <c r="O192" s="23">
        <v>1652412</v>
      </c>
      <c r="P192" s="23">
        <f>Q192+R192+S192</f>
        <v>1452641</v>
      </c>
      <c r="Q192" s="23">
        <v>0</v>
      </c>
      <c r="R192" s="23">
        <v>0</v>
      </c>
      <c r="S192" s="23">
        <v>1452641</v>
      </c>
      <c r="T192" s="23">
        <f>U192+V192+W192</f>
        <v>1016967</v>
      </c>
      <c r="U192" s="23">
        <v>0</v>
      </c>
      <c r="V192" s="23">
        <v>0</v>
      </c>
      <c r="W192" s="23">
        <v>1016967</v>
      </c>
      <c r="X192" s="24">
        <f t="shared" si="364"/>
        <v>106055.81</v>
      </c>
      <c r="Y192" s="24">
        <v>0</v>
      </c>
      <c r="Z192" s="24">
        <v>0</v>
      </c>
      <c r="AA192" s="24">
        <v>106055.81</v>
      </c>
      <c r="AB192" s="24"/>
      <c r="AC192" s="24"/>
      <c r="AD192" s="24"/>
      <c r="AE192" s="24"/>
      <c r="AF192" s="24">
        <f t="shared" si="357"/>
        <v>2.2903486905343704</v>
      </c>
      <c r="AG192" s="24" t="e">
        <f t="shared" si="357"/>
        <v>#DIV/0!</v>
      </c>
      <c r="AH192" s="24"/>
      <c r="AI192" s="24">
        <f t="shared" si="358"/>
        <v>2.2903486905343704</v>
      </c>
      <c r="AJ192" s="83"/>
    </row>
    <row r="193" spans="1:36" s="1" customFormat="1" ht="46.5" hidden="1" customHeight="1" x14ac:dyDescent="0.3">
      <c r="A193" s="32" t="s">
        <v>330</v>
      </c>
      <c r="B193" s="107" t="s">
        <v>331</v>
      </c>
      <c r="C193" s="37"/>
      <c r="D193" s="33">
        <f>D194</f>
        <v>8600000</v>
      </c>
      <c r="E193" s="33">
        <f t="shared" ref="E193:AA193" si="365">E194</f>
        <v>0</v>
      </c>
      <c r="F193" s="33">
        <f t="shared" si="365"/>
        <v>0</v>
      </c>
      <c r="G193" s="33">
        <f t="shared" si="365"/>
        <v>8600000</v>
      </c>
      <c r="H193" s="33">
        <f t="shared" si="365"/>
        <v>0</v>
      </c>
      <c r="I193" s="33">
        <f t="shared" si="365"/>
        <v>0</v>
      </c>
      <c r="J193" s="33">
        <f t="shared" si="365"/>
        <v>0</v>
      </c>
      <c r="K193" s="33">
        <f t="shared" si="365"/>
        <v>0</v>
      </c>
      <c r="L193" s="33">
        <f t="shared" si="365"/>
        <v>0</v>
      </c>
      <c r="M193" s="33">
        <f t="shared" si="365"/>
        <v>0</v>
      </c>
      <c r="N193" s="33">
        <f t="shared" si="365"/>
        <v>0</v>
      </c>
      <c r="O193" s="33">
        <f t="shared" si="365"/>
        <v>0</v>
      </c>
      <c r="P193" s="33">
        <f t="shared" si="365"/>
        <v>6600000</v>
      </c>
      <c r="Q193" s="33">
        <f t="shared" si="365"/>
        <v>0</v>
      </c>
      <c r="R193" s="33">
        <f t="shared" si="365"/>
        <v>0</v>
      </c>
      <c r="S193" s="33">
        <f t="shared" si="365"/>
        <v>6600000</v>
      </c>
      <c r="T193" s="33">
        <f t="shared" si="365"/>
        <v>2000000</v>
      </c>
      <c r="U193" s="33">
        <f t="shared" si="365"/>
        <v>0</v>
      </c>
      <c r="V193" s="33">
        <f t="shared" si="365"/>
        <v>0</v>
      </c>
      <c r="W193" s="33">
        <f t="shared" si="365"/>
        <v>2000000</v>
      </c>
      <c r="X193" s="33">
        <f t="shared" si="365"/>
        <v>0</v>
      </c>
      <c r="Y193" s="33">
        <f t="shared" si="365"/>
        <v>0</v>
      </c>
      <c r="Z193" s="33">
        <f t="shared" si="365"/>
        <v>0</v>
      </c>
      <c r="AA193" s="33">
        <f t="shared" si="365"/>
        <v>0</v>
      </c>
      <c r="AB193" s="33"/>
      <c r="AC193" s="33"/>
      <c r="AD193" s="33"/>
      <c r="AE193" s="33"/>
      <c r="AF193" s="28">
        <f t="shared" ref="AF193:AF213" si="366">X193/D193*100</f>
        <v>0</v>
      </c>
      <c r="AG193" s="28"/>
      <c r="AH193" s="28"/>
      <c r="AI193" s="28">
        <f t="shared" si="358"/>
        <v>0</v>
      </c>
      <c r="AJ193" s="83"/>
    </row>
    <row r="194" spans="1:36" s="1" customFormat="1" ht="80.25" hidden="1" customHeight="1" x14ac:dyDescent="0.3">
      <c r="A194" s="100" t="s">
        <v>333</v>
      </c>
      <c r="B194" s="109" t="s">
        <v>332</v>
      </c>
      <c r="C194" s="37" t="s">
        <v>3</v>
      </c>
      <c r="D194" s="23">
        <f>E194+F194+G194</f>
        <v>8600000</v>
      </c>
      <c r="E194" s="23">
        <v>0</v>
      </c>
      <c r="F194" s="23">
        <v>0</v>
      </c>
      <c r="G194" s="43">
        <f>K194+O194+S194+W194</f>
        <v>8600000</v>
      </c>
      <c r="H194" s="43">
        <f t="shared" ref="H194" si="367">I194+J194+K194</f>
        <v>0</v>
      </c>
      <c r="I194" s="23">
        <v>0</v>
      </c>
      <c r="J194" s="23">
        <v>0</v>
      </c>
      <c r="K194" s="23">
        <v>0</v>
      </c>
      <c r="L194" s="43">
        <f t="shared" ref="L194" si="368">M194+N194+O194</f>
        <v>0</v>
      </c>
      <c r="M194" s="23">
        <v>0</v>
      </c>
      <c r="N194" s="23">
        <v>0</v>
      </c>
      <c r="O194" s="23">
        <v>0</v>
      </c>
      <c r="P194" s="43">
        <f>Q194+R194+S194</f>
        <v>6600000</v>
      </c>
      <c r="Q194" s="23">
        <v>0</v>
      </c>
      <c r="R194" s="23">
        <v>0</v>
      </c>
      <c r="S194" s="23">
        <v>6600000</v>
      </c>
      <c r="T194" s="43">
        <f>U194+V194+W194</f>
        <v>2000000</v>
      </c>
      <c r="U194" s="23">
        <v>0</v>
      </c>
      <c r="V194" s="23">
        <v>0</v>
      </c>
      <c r="W194" s="23">
        <v>2000000</v>
      </c>
      <c r="X194" s="23">
        <f>Y194+Z194+AA194</f>
        <v>0</v>
      </c>
      <c r="Y194" s="24">
        <v>0</v>
      </c>
      <c r="Z194" s="24">
        <v>0</v>
      </c>
      <c r="AA194" s="24">
        <v>0</v>
      </c>
      <c r="AB194" s="24"/>
      <c r="AC194" s="24"/>
      <c r="AD194" s="24"/>
      <c r="AE194" s="24"/>
      <c r="AF194" s="24">
        <f t="shared" si="366"/>
        <v>0</v>
      </c>
      <c r="AG194" s="24"/>
      <c r="AH194" s="24"/>
      <c r="AI194" s="24">
        <f t="shared" si="358"/>
        <v>0</v>
      </c>
      <c r="AJ194" s="83"/>
    </row>
    <row r="195" spans="1:36" s="1" customFormat="1" ht="67.5" hidden="1" customHeight="1" x14ac:dyDescent="0.3">
      <c r="A195" s="32" t="s">
        <v>121</v>
      </c>
      <c r="B195" s="173" t="s">
        <v>37</v>
      </c>
      <c r="C195" s="173"/>
      <c r="D195" s="36">
        <f>SUM(D196:D199)</f>
        <v>705400</v>
      </c>
      <c r="E195" s="36">
        <f t="shared" ref="E195:AA195" si="369">SUM(E196:E199)</f>
        <v>0</v>
      </c>
      <c r="F195" s="36">
        <f t="shared" si="369"/>
        <v>0</v>
      </c>
      <c r="G195" s="36">
        <f t="shared" si="369"/>
        <v>705400</v>
      </c>
      <c r="H195" s="36">
        <f t="shared" si="369"/>
        <v>173025</v>
      </c>
      <c r="I195" s="36">
        <f t="shared" si="369"/>
        <v>0</v>
      </c>
      <c r="J195" s="36">
        <f t="shared" si="369"/>
        <v>0</v>
      </c>
      <c r="K195" s="36">
        <f t="shared" si="369"/>
        <v>173025</v>
      </c>
      <c r="L195" s="36">
        <f t="shared" si="369"/>
        <v>232125</v>
      </c>
      <c r="M195" s="36">
        <f t="shared" si="369"/>
        <v>0</v>
      </c>
      <c r="N195" s="36">
        <f t="shared" si="369"/>
        <v>0</v>
      </c>
      <c r="O195" s="36">
        <f t="shared" si="369"/>
        <v>232125</v>
      </c>
      <c r="P195" s="36">
        <f t="shared" si="369"/>
        <v>26125</v>
      </c>
      <c r="Q195" s="36">
        <f t="shared" si="369"/>
        <v>0</v>
      </c>
      <c r="R195" s="36">
        <f t="shared" si="369"/>
        <v>0</v>
      </c>
      <c r="S195" s="36">
        <f t="shared" si="369"/>
        <v>26125</v>
      </c>
      <c r="T195" s="36">
        <f t="shared" si="369"/>
        <v>274125</v>
      </c>
      <c r="U195" s="36">
        <f t="shared" si="369"/>
        <v>0</v>
      </c>
      <c r="V195" s="36">
        <f t="shared" si="369"/>
        <v>0</v>
      </c>
      <c r="W195" s="36">
        <f t="shared" si="369"/>
        <v>274125</v>
      </c>
      <c r="X195" s="36">
        <f t="shared" si="369"/>
        <v>113400</v>
      </c>
      <c r="Y195" s="36">
        <f t="shared" si="369"/>
        <v>0</v>
      </c>
      <c r="Z195" s="36">
        <f t="shared" si="369"/>
        <v>0</v>
      </c>
      <c r="AA195" s="36">
        <f t="shared" si="369"/>
        <v>113400</v>
      </c>
      <c r="AB195" s="36"/>
      <c r="AC195" s="36"/>
      <c r="AD195" s="36"/>
      <c r="AE195" s="36"/>
      <c r="AF195" s="28">
        <f t="shared" si="366"/>
        <v>16.075985256592006</v>
      </c>
      <c r="AG195" s="28"/>
      <c r="AH195" s="28"/>
      <c r="AI195" s="28">
        <f t="shared" si="358"/>
        <v>16.075985256592006</v>
      </c>
      <c r="AJ195" s="83"/>
    </row>
    <row r="196" spans="1:36" s="1" customFormat="1" ht="36.75" hidden="1" customHeight="1" x14ac:dyDescent="0.3">
      <c r="A196" s="134" t="s">
        <v>122</v>
      </c>
      <c r="B196" s="165" t="s">
        <v>91</v>
      </c>
      <c r="C196" s="22" t="s">
        <v>5</v>
      </c>
      <c r="D196" s="43">
        <f>SUM(E196:G196)</f>
        <v>360000</v>
      </c>
      <c r="E196" s="43">
        <v>0</v>
      </c>
      <c r="F196" s="43">
        <v>0</v>
      </c>
      <c r="G196" s="43">
        <f>K196+O196+S196+W196</f>
        <v>360000</v>
      </c>
      <c r="H196" s="43">
        <f>I196+J196+K196</f>
        <v>70000</v>
      </c>
      <c r="I196" s="43">
        <v>0</v>
      </c>
      <c r="J196" s="43">
        <v>0</v>
      </c>
      <c r="K196" s="43">
        <v>70000</v>
      </c>
      <c r="L196" s="43">
        <f>M196+N196+O196</f>
        <v>100000</v>
      </c>
      <c r="M196" s="43">
        <v>0</v>
      </c>
      <c r="N196" s="43">
        <v>0</v>
      </c>
      <c r="O196" s="43">
        <v>100000</v>
      </c>
      <c r="P196" s="43">
        <f>Q196+R196+S196</f>
        <v>0</v>
      </c>
      <c r="Q196" s="43">
        <v>0</v>
      </c>
      <c r="R196" s="43">
        <v>0</v>
      </c>
      <c r="S196" s="43">
        <v>0</v>
      </c>
      <c r="T196" s="43">
        <f>U196+V196+W196</f>
        <v>190000</v>
      </c>
      <c r="U196" s="43">
        <v>0</v>
      </c>
      <c r="V196" s="43">
        <v>0</v>
      </c>
      <c r="W196" s="43">
        <v>190000</v>
      </c>
      <c r="X196" s="43">
        <f>SUM(Y196:AA196)</f>
        <v>50000</v>
      </c>
      <c r="Y196" s="43">
        <v>0</v>
      </c>
      <c r="Z196" s="43">
        <v>0</v>
      </c>
      <c r="AA196" s="43">
        <v>50000</v>
      </c>
      <c r="AB196" s="43"/>
      <c r="AC196" s="43"/>
      <c r="AD196" s="43"/>
      <c r="AE196" s="43"/>
      <c r="AF196" s="24">
        <f t="shared" si="366"/>
        <v>13.888888888888889</v>
      </c>
      <c r="AG196" s="24"/>
      <c r="AH196" s="24"/>
      <c r="AI196" s="24">
        <f t="shared" si="358"/>
        <v>13.888888888888889</v>
      </c>
      <c r="AJ196" s="83"/>
    </row>
    <row r="197" spans="1:36" s="1" customFormat="1" ht="30.75" hidden="1" customHeight="1" x14ac:dyDescent="0.3">
      <c r="A197" s="134"/>
      <c r="B197" s="165"/>
      <c r="C197" s="22" t="s">
        <v>36</v>
      </c>
      <c r="D197" s="43">
        <f t="shared" ref="D197:D199" si="370">SUM(E197:G197)</f>
        <v>104500</v>
      </c>
      <c r="E197" s="43">
        <v>0</v>
      </c>
      <c r="F197" s="43">
        <v>0</v>
      </c>
      <c r="G197" s="43">
        <f t="shared" ref="G197:G199" si="371">K197+O197+S197+W197</f>
        <v>104500</v>
      </c>
      <c r="H197" s="43">
        <f t="shared" ref="H197:H199" si="372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373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374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375">U197+V197+W197</f>
        <v>26125</v>
      </c>
      <c r="U197" s="43">
        <v>0</v>
      </c>
      <c r="V197" s="43">
        <v>0</v>
      </c>
      <c r="W197" s="43">
        <v>26125</v>
      </c>
      <c r="X197" s="43">
        <f t="shared" ref="X197:X199" si="376">SUM(Y197:AA197)</f>
        <v>0</v>
      </c>
      <c r="Y197" s="43">
        <v>0</v>
      </c>
      <c r="Z197" s="43">
        <v>0</v>
      </c>
      <c r="AA197" s="43">
        <v>0</v>
      </c>
      <c r="AB197" s="43"/>
      <c r="AC197" s="43"/>
      <c r="AD197" s="43"/>
      <c r="AE197" s="43"/>
      <c r="AF197" s="24">
        <f t="shared" si="366"/>
        <v>0</v>
      </c>
      <c r="AG197" s="24"/>
      <c r="AH197" s="24"/>
      <c r="AI197" s="24">
        <f t="shared" si="358"/>
        <v>0</v>
      </c>
      <c r="AJ197" s="83"/>
    </row>
    <row r="198" spans="1:36" s="1" customFormat="1" ht="26.25" hidden="1" customHeight="1" x14ac:dyDescent="0.3">
      <c r="A198" s="134"/>
      <c r="B198" s="165"/>
      <c r="C198" s="22" t="s">
        <v>310</v>
      </c>
      <c r="D198" s="43">
        <f t="shared" si="370"/>
        <v>183900</v>
      </c>
      <c r="E198" s="43">
        <v>0</v>
      </c>
      <c r="F198" s="43">
        <v>0</v>
      </c>
      <c r="G198" s="43">
        <f t="shared" si="371"/>
        <v>183900</v>
      </c>
      <c r="H198" s="43">
        <f t="shared" si="372"/>
        <v>76900</v>
      </c>
      <c r="I198" s="43">
        <v>0</v>
      </c>
      <c r="J198" s="43">
        <v>0</v>
      </c>
      <c r="K198" s="43">
        <v>76900</v>
      </c>
      <c r="L198" s="43">
        <f t="shared" si="373"/>
        <v>106000</v>
      </c>
      <c r="M198" s="43">
        <v>0</v>
      </c>
      <c r="N198" s="43">
        <v>0</v>
      </c>
      <c r="O198" s="43">
        <v>106000</v>
      </c>
      <c r="P198" s="43">
        <f t="shared" si="374"/>
        <v>0</v>
      </c>
      <c r="Q198" s="43">
        <v>0</v>
      </c>
      <c r="R198" s="43">
        <v>0</v>
      </c>
      <c r="S198" s="43">
        <v>0</v>
      </c>
      <c r="T198" s="43">
        <f t="shared" si="375"/>
        <v>1000</v>
      </c>
      <c r="U198" s="43">
        <v>0</v>
      </c>
      <c r="V198" s="43">
        <v>0</v>
      </c>
      <c r="W198" s="43">
        <v>1000</v>
      </c>
      <c r="X198" s="43">
        <f t="shared" si="376"/>
        <v>63400</v>
      </c>
      <c r="Y198" s="43">
        <v>0</v>
      </c>
      <c r="Z198" s="43">
        <v>0</v>
      </c>
      <c r="AA198" s="43">
        <v>63400</v>
      </c>
      <c r="AB198" s="43"/>
      <c r="AC198" s="43"/>
      <c r="AD198" s="43"/>
      <c r="AE198" s="43"/>
      <c r="AF198" s="24">
        <f t="shared" si="366"/>
        <v>34.475258292550301</v>
      </c>
      <c r="AG198" s="24"/>
      <c r="AH198" s="24"/>
      <c r="AI198" s="24">
        <f t="shared" si="358"/>
        <v>34.475258292550301</v>
      </c>
      <c r="AJ198" s="83"/>
    </row>
    <row r="199" spans="1:36" s="1" customFormat="1" ht="33" hidden="1" customHeight="1" x14ac:dyDescent="0.3">
      <c r="A199" s="134"/>
      <c r="B199" s="165"/>
      <c r="C199" s="22" t="s">
        <v>6</v>
      </c>
      <c r="D199" s="43">
        <f t="shared" si="370"/>
        <v>57000</v>
      </c>
      <c r="E199" s="43">
        <v>0</v>
      </c>
      <c r="F199" s="43">
        <v>0</v>
      </c>
      <c r="G199" s="43">
        <f t="shared" si="371"/>
        <v>57000</v>
      </c>
      <c r="H199" s="43">
        <f t="shared" si="372"/>
        <v>0</v>
      </c>
      <c r="I199" s="43">
        <v>0</v>
      </c>
      <c r="J199" s="43">
        <v>0</v>
      </c>
      <c r="K199" s="43">
        <v>0</v>
      </c>
      <c r="L199" s="43">
        <f t="shared" si="373"/>
        <v>0</v>
      </c>
      <c r="M199" s="43">
        <v>0</v>
      </c>
      <c r="N199" s="43">
        <v>0</v>
      </c>
      <c r="O199" s="43">
        <v>0</v>
      </c>
      <c r="P199" s="43">
        <f t="shared" si="374"/>
        <v>0</v>
      </c>
      <c r="Q199" s="43">
        <v>0</v>
      </c>
      <c r="R199" s="43">
        <v>0</v>
      </c>
      <c r="S199" s="43">
        <v>0</v>
      </c>
      <c r="T199" s="43">
        <f t="shared" si="375"/>
        <v>57000</v>
      </c>
      <c r="U199" s="43">
        <v>0</v>
      </c>
      <c r="V199" s="43">
        <v>0</v>
      </c>
      <c r="W199" s="43">
        <v>57000</v>
      </c>
      <c r="X199" s="43">
        <f t="shared" si="376"/>
        <v>0</v>
      </c>
      <c r="Y199" s="43">
        <v>0</v>
      </c>
      <c r="Z199" s="43">
        <v>0</v>
      </c>
      <c r="AA199" s="43">
        <v>0</v>
      </c>
      <c r="AB199" s="43"/>
      <c r="AC199" s="43"/>
      <c r="AD199" s="43"/>
      <c r="AE199" s="43"/>
      <c r="AF199" s="24">
        <f t="shared" si="366"/>
        <v>0</v>
      </c>
      <c r="AG199" s="24"/>
      <c r="AH199" s="24"/>
      <c r="AI199" s="24">
        <f t="shared" si="358"/>
        <v>0</v>
      </c>
      <c r="AJ199" s="83"/>
    </row>
    <row r="200" spans="1:36" s="1" customFormat="1" ht="76.5" hidden="1" customHeight="1" x14ac:dyDescent="0.3">
      <c r="A200" s="32" t="s">
        <v>123</v>
      </c>
      <c r="B200" s="163" t="s">
        <v>38</v>
      </c>
      <c r="C200" s="163"/>
      <c r="D200" s="36">
        <f>D201+D204</f>
        <v>22619429</v>
      </c>
      <c r="E200" s="36">
        <f t="shared" ref="E200:AA200" si="377">E201+E204</f>
        <v>0</v>
      </c>
      <c r="F200" s="36">
        <f t="shared" si="377"/>
        <v>0</v>
      </c>
      <c r="G200" s="36">
        <f t="shared" si="377"/>
        <v>22619429</v>
      </c>
      <c r="H200" s="36">
        <f t="shared" si="377"/>
        <v>1405316</v>
      </c>
      <c r="I200" s="36">
        <f t="shared" si="377"/>
        <v>0</v>
      </c>
      <c r="J200" s="36">
        <f t="shared" si="377"/>
        <v>0</v>
      </c>
      <c r="K200" s="36">
        <f t="shared" si="377"/>
        <v>1405316</v>
      </c>
      <c r="L200" s="36">
        <f t="shared" si="377"/>
        <v>9829145</v>
      </c>
      <c r="M200" s="36">
        <f t="shared" si="377"/>
        <v>0</v>
      </c>
      <c r="N200" s="36">
        <f t="shared" si="377"/>
        <v>0</v>
      </c>
      <c r="O200" s="36">
        <f t="shared" si="377"/>
        <v>9829145</v>
      </c>
      <c r="P200" s="36">
        <f t="shared" si="377"/>
        <v>8465322</v>
      </c>
      <c r="Q200" s="36">
        <f t="shared" si="377"/>
        <v>0</v>
      </c>
      <c r="R200" s="36">
        <f t="shared" si="377"/>
        <v>0</v>
      </c>
      <c r="S200" s="36">
        <f t="shared" si="377"/>
        <v>8465322</v>
      </c>
      <c r="T200" s="36">
        <f t="shared" si="377"/>
        <v>2884782</v>
      </c>
      <c r="U200" s="36">
        <f t="shared" si="377"/>
        <v>0</v>
      </c>
      <c r="V200" s="36">
        <f t="shared" si="377"/>
        <v>0</v>
      </c>
      <c r="W200" s="36">
        <f t="shared" si="377"/>
        <v>2884782</v>
      </c>
      <c r="X200" s="36">
        <f t="shared" si="377"/>
        <v>1104820.44</v>
      </c>
      <c r="Y200" s="36">
        <f t="shared" si="377"/>
        <v>0</v>
      </c>
      <c r="Z200" s="36">
        <f t="shared" si="377"/>
        <v>0</v>
      </c>
      <c r="AA200" s="36">
        <f t="shared" si="377"/>
        <v>1104820.44</v>
      </c>
      <c r="AB200" s="36"/>
      <c r="AC200" s="36"/>
      <c r="AD200" s="36"/>
      <c r="AE200" s="36"/>
      <c r="AF200" s="28">
        <f t="shared" si="366"/>
        <v>4.8843869577786423</v>
      </c>
      <c r="AG200" s="28"/>
      <c r="AH200" s="28"/>
      <c r="AI200" s="28">
        <f t="shared" si="358"/>
        <v>4.8843869577786423</v>
      </c>
      <c r="AJ200" s="83"/>
    </row>
    <row r="201" spans="1:36" s="1" customFormat="1" ht="93.75" hidden="1" x14ac:dyDescent="0.3">
      <c r="A201" s="32" t="s">
        <v>124</v>
      </c>
      <c r="B201" s="107" t="s">
        <v>86</v>
      </c>
      <c r="C201" s="107"/>
      <c r="D201" s="36">
        <f>D202+D203</f>
        <v>6665915</v>
      </c>
      <c r="E201" s="36">
        <f t="shared" ref="E201:Z201" si="378">E202+E203</f>
        <v>0</v>
      </c>
      <c r="F201" s="36">
        <f t="shared" si="378"/>
        <v>0</v>
      </c>
      <c r="G201" s="36">
        <f t="shared" si="378"/>
        <v>6665915</v>
      </c>
      <c r="H201" s="36">
        <f t="shared" si="378"/>
        <v>99800</v>
      </c>
      <c r="I201" s="36">
        <f t="shared" si="378"/>
        <v>0</v>
      </c>
      <c r="J201" s="36">
        <f t="shared" si="378"/>
        <v>0</v>
      </c>
      <c r="K201" s="36">
        <f t="shared" si="378"/>
        <v>99800</v>
      </c>
      <c r="L201" s="36">
        <f t="shared" si="378"/>
        <v>119400</v>
      </c>
      <c r="M201" s="36">
        <f t="shared" si="378"/>
        <v>0</v>
      </c>
      <c r="N201" s="36">
        <f t="shared" si="378"/>
        <v>0</v>
      </c>
      <c r="O201" s="36">
        <f t="shared" si="378"/>
        <v>119400</v>
      </c>
      <c r="P201" s="36">
        <f t="shared" si="378"/>
        <v>5906515</v>
      </c>
      <c r="Q201" s="36">
        <f t="shared" si="378"/>
        <v>0</v>
      </c>
      <c r="R201" s="36">
        <f t="shared" si="378"/>
        <v>0</v>
      </c>
      <c r="S201" s="36">
        <f t="shared" si="378"/>
        <v>5906515</v>
      </c>
      <c r="T201" s="36">
        <f t="shared" si="378"/>
        <v>540200</v>
      </c>
      <c r="U201" s="36">
        <f t="shared" si="378"/>
        <v>0</v>
      </c>
      <c r="V201" s="36">
        <f t="shared" si="378"/>
        <v>0</v>
      </c>
      <c r="W201" s="36">
        <f t="shared" si="378"/>
        <v>540200</v>
      </c>
      <c r="X201" s="36">
        <f t="shared" si="378"/>
        <v>0</v>
      </c>
      <c r="Y201" s="36">
        <f t="shared" si="378"/>
        <v>0</v>
      </c>
      <c r="Z201" s="36">
        <f t="shared" si="378"/>
        <v>0</v>
      </c>
      <c r="AA201" s="36">
        <f t="shared" ref="AA201" si="379">AA202+AA203</f>
        <v>0</v>
      </c>
      <c r="AB201" s="36"/>
      <c r="AC201" s="36"/>
      <c r="AD201" s="36"/>
      <c r="AE201" s="36"/>
      <c r="AF201" s="28">
        <f t="shared" si="366"/>
        <v>0</v>
      </c>
      <c r="AG201" s="28"/>
      <c r="AH201" s="28"/>
      <c r="AI201" s="28">
        <f t="shared" si="358"/>
        <v>0</v>
      </c>
      <c r="AJ201" s="83"/>
    </row>
    <row r="202" spans="1:36" s="1" customFormat="1" ht="31.5" hidden="1" customHeight="1" x14ac:dyDescent="0.3">
      <c r="A202" s="142" t="s">
        <v>125</v>
      </c>
      <c r="B202" s="167" t="s">
        <v>212</v>
      </c>
      <c r="C202" s="22" t="s">
        <v>36</v>
      </c>
      <c r="D202" s="23">
        <f>E202+G202</f>
        <v>759400</v>
      </c>
      <c r="E202" s="23">
        <v>0</v>
      </c>
      <c r="F202" s="23">
        <v>0</v>
      </c>
      <c r="G202" s="23">
        <f>K202+O202+S202+W202</f>
        <v>759400</v>
      </c>
      <c r="H202" s="23">
        <f>I202+J202+K202</f>
        <v>99800</v>
      </c>
      <c r="I202" s="23">
        <v>0</v>
      </c>
      <c r="J202" s="23">
        <v>0</v>
      </c>
      <c r="K202" s="23">
        <v>99800</v>
      </c>
      <c r="L202" s="23">
        <f>M202+N202+O202</f>
        <v>119400</v>
      </c>
      <c r="M202" s="23">
        <v>0</v>
      </c>
      <c r="N202" s="23">
        <v>0</v>
      </c>
      <c r="O202" s="23">
        <v>119400</v>
      </c>
      <c r="P202" s="23">
        <f>Q202+R202+S202</f>
        <v>0</v>
      </c>
      <c r="Q202" s="23">
        <v>0</v>
      </c>
      <c r="R202" s="23">
        <v>0</v>
      </c>
      <c r="S202" s="23">
        <v>0</v>
      </c>
      <c r="T202" s="23">
        <f>U202+V202+W202</f>
        <v>540200</v>
      </c>
      <c r="U202" s="23">
        <v>0</v>
      </c>
      <c r="V202" s="23">
        <v>0</v>
      </c>
      <c r="W202" s="23">
        <v>540200</v>
      </c>
      <c r="X202" s="24">
        <f>Y202+AA202</f>
        <v>0</v>
      </c>
      <c r="Y202" s="24">
        <v>0</v>
      </c>
      <c r="Z202" s="24">
        <v>0</v>
      </c>
      <c r="AA202" s="24">
        <v>0</v>
      </c>
      <c r="AB202" s="24"/>
      <c r="AC202" s="24"/>
      <c r="AD202" s="24"/>
      <c r="AE202" s="24"/>
      <c r="AF202" s="28">
        <f t="shared" si="366"/>
        <v>0</v>
      </c>
      <c r="AG202" s="24"/>
      <c r="AH202" s="24"/>
      <c r="AI202" s="24">
        <f t="shared" si="358"/>
        <v>0</v>
      </c>
      <c r="AJ202" s="83"/>
    </row>
    <row r="203" spans="1:36" s="1" customFormat="1" ht="29.25" hidden="1" customHeight="1" x14ac:dyDescent="0.3">
      <c r="A203" s="162"/>
      <c r="B203" s="168"/>
      <c r="C203" s="22" t="s">
        <v>284</v>
      </c>
      <c r="D203" s="23">
        <f>E203+G203</f>
        <v>5906515</v>
      </c>
      <c r="E203" s="23">
        <v>0</v>
      </c>
      <c r="F203" s="23">
        <v>0</v>
      </c>
      <c r="G203" s="23">
        <f>K203+O203+S203+W203</f>
        <v>5906515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0</v>
      </c>
      <c r="M203" s="23">
        <v>0</v>
      </c>
      <c r="N203" s="23">
        <v>0</v>
      </c>
      <c r="O203" s="23">
        <v>0</v>
      </c>
      <c r="P203" s="23">
        <f>Q203+R203+S203</f>
        <v>5906515</v>
      </c>
      <c r="Q203" s="23">
        <v>0</v>
      </c>
      <c r="R203" s="23">
        <v>0</v>
      </c>
      <c r="S203" s="23">
        <v>5906515</v>
      </c>
      <c r="T203" s="23">
        <f>U203+V203+W203</f>
        <v>0</v>
      </c>
      <c r="U203" s="23">
        <v>0</v>
      </c>
      <c r="V203" s="23">
        <v>0</v>
      </c>
      <c r="W203" s="23">
        <v>0</v>
      </c>
      <c r="X203" s="24">
        <f>Y203+AA203</f>
        <v>0</v>
      </c>
      <c r="Y203" s="24">
        <v>0</v>
      </c>
      <c r="Z203" s="24">
        <v>0</v>
      </c>
      <c r="AA203" s="24">
        <v>0</v>
      </c>
      <c r="AB203" s="24"/>
      <c r="AC203" s="24"/>
      <c r="AD203" s="24"/>
      <c r="AE203" s="24"/>
      <c r="AF203" s="28">
        <f t="shared" si="366"/>
        <v>0</v>
      </c>
      <c r="AG203" s="24"/>
      <c r="AH203" s="24"/>
      <c r="AI203" s="24">
        <f t="shared" si="358"/>
        <v>0</v>
      </c>
      <c r="AJ203" s="83"/>
    </row>
    <row r="204" spans="1:36" s="30" customFormat="1" ht="56.25" hidden="1" x14ac:dyDescent="0.3">
      <c r="A204" s="32" t="s">
        <v>126</v>
      </c>
      <c r="B204" s="49" t="s">
        <v>87</v>
      </c>
      <c r="C204" s="34"/>
      <c r="D204" s="33">
        <f>D205+D206+D207+D208+D209+D210+D211</f>
        <v>15953514</v>
      </c>
      <c r="E204" s="33">
        <f t="shared" ref="E204:AA204" si="380">E205+E206+E207+E208+E209+E210+E211</f>
        <v>0</v>
      </c>
      <c r="F204" s="33">
        <f t="shared" si="380"/>
        <v>0</v>
      </c>
      <c r="G204" s="33">
        <f t="shared" si="380"/>
        <v>15953514</v>
      </c>
      <c r="H204" s="33">
        <f t="shared" si="380"/>
        <v>1305516</v>
      </c>
      <c r="I204" s="33">
        <f t="shared" si="380"/>
        <v>0</v>
      </c>
      <c r="J204" s="33">
        <f t="shared" si="380"/>
        <v>0</v>
      </c>
      <c r="K204" s="33">
        <f t="shared" si="380"/>
        <v>1305516</v>
      </c>
      <c r="L204" s="33">
        <f t="shared" si="380"/>
        <v>9709745</v>
      </c>
      <c r="M204" s="33">
        <f t="shared" si="380"/>
        <v>0</v>
      </c>
      <c r="N204" s="33">
        <f t="shared" si="380"/>
        <v>0</v>
      </c>
      <c r="O204" s="33">
        <f t="shared" si="380"/>
        <v>9709745</v>
      </c>
      <c r="P204" s="33">
        <f t="shared" si="380"/>
        <v>2558807</v>
      </c>
      <c r="Q204" s="33">
        <f t="shared" si="380"/>
        <v>0</v>
      </c>
      <c r="R204" s="33">
        <f t="shared" si="380"/>
        <v>0</v>
      </c>
      <c r="S204" s="33">
        <f t="shared" si="380"/>
        <v>2558807</v>
      </c>
      <c r="T204" s="33">
        <f t="shared" si="380"/>
        <v>2344582</v>
      </c>
      <c r="U204" s="33">
        <f t="shared" si="380"/>
        <v>0</v>
      </c>
      <c r="V204" s="33">
        <f t="shared" si="380"/>
        <v>0</v>
      </c>
      <c r="W204" s="33">
        <f t="shared" si="380"/>
        <v>2344582</v>
      </c>
      <c r="X204" s="33">
        <f t="shared" si="380"/>
        <v>1104820.44</v>
      </c>
      <c r="Y204" s="33">
        <f t="shared" si="380"/>
        <v>0</v>
      </c>
      <c r="Z204" s="33">
        <f t="shared" si="380"/>
        <v>0</v>
      </c>
      <c r="AA204" s="33">
        <f t="shared" si="380"/>
        <v>1104820.44</v>
      </c>
      <c r="AB204" s="33"/>
      <c r="AC204" s="33"/>
      <c r="AD204" s="33"/>
      <c r="AE204" s="33"/>
      <c r="AF204" s="28">
        <f t="shared" si="366"/>
        <v>6.9252481929686454</v>
      </c>
      <c r="AG204" s="28"/>
      <c r="AH204" s="28"/>
      <c r="AI204" s="28">
        <f t="shared" si="358"/>
        <v>6.9252481929686454</v>
      </c>
      <c r="AJ204" s="83"/>
    </row>
    <row r="205" spans="1:36" s="1" customFormat="1" ht="30" hidden="1" customHeight="1" x14ac:dyDescent="0.3">
      <c r="A205" s="142" t="s">
        <v>282</v>
      </c>
      <c r="B205" s="165" t="s">
        <v>213</v>
      </c>
      <c r="C205" s="22" t="s">
        <v>284</v>
      </c>
      <c r="D205" s="23">
        <f>SUM(E205:G205)</f>
        <v>66500</v>
      </c>
      <c r="E205" s="23">
        <v>0</v>
      </c>
      <c r="F205" s="23">
        <v>0</v>
      </c>
      <c r="G205" s="23">
        <f t="shared" ref="G205:G210" si="381">K205+O205+S205+W205</f>
        <v>66500</v>
      </c>
      <c r="H205" s="23">
        <f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382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383">Q205+R205+S205</f>
        <v>14025</v>
      </c>
      <c r="Q205" s="23">
        <v>0</v>
      </c>
      <c r="R205" s="23">
        <v>0</v>
      </c>
      <c r="S205" s="23">
        <v>14025</v>
      </c>
      <c r="T205" s="23">
        <f t="shared" ref="T205:T211" si="384">U205+V205+W205</f>
        <v>24425</v>
      </c>
      <c r="U205" s="23">
        <v>0</v>
      </c>
      <c r="V205" s="23">
        <v>0</v>
      </c>
      <c r="W205" s="23">
        <v>24425</v>
      </c>
      <c r="X205" s="24">
        <f>Y205+AA205</f>
        <v>8000</v>
      </c>
      <c r="Y205" s="24">
        <v>0</v>
      </c>
      <c r="Z205" s="24">
        <v>0</v>
      </c>
      <c r="AA205" s="24">
        <v>8000</v>
      </c>
      <c r="AB205" s="24"/>
      <c r="AC205" s="24"/>
      <c r="AD205" s="24"/>
      <c r="AE205" s="24"/>
      <c r="AF205" s="24">
        <f t="shared" si="366"/>
        <v>12.030075187969924</v>
      </c>
      <c r="AG205" s="24"/>
      <c r="AH205" s="24"/>
      <c r="AI205" s="24">
        <f t="shared" si="358"/>
        <v>12.030075187969924</v>
      </c>
      <c r="AJ205" s="50"/>
    </row>
    <row r="206" spans="1:36" s="1" customFormat="1" ht="25.5" hidden="1" customHeight="1" x14ac:dyDescent="0.3">
      <c r="A206" s="155"/>
      <c r="B206" s="165"/>
      <c r="C206" s="22" t="s">
        <v>36</v>
      </c>
      <c r="D206" s="23">
        <f t="shared" ref="D206:D211" si="385">SUM(E206:G206)</f>
        <v>151240</v>
      </c>
      <c r="E206" s="23">
        <v>0</v>
      </c>
      <c r="F206" s="23">
        <v>0</v>
      </c>
      <c r="G206" s="23">
        <v>151240</v>
      </c>
      <c r="H206" s="23">
        <f t="shared" ref="H206:H211" si="386">I206+J206+K206</f>
        <v>19500</v>
      </c>
      <c r="I206" s="23">
        <v>0</v>
      </c>
      <c r="J206" s="23">
        <v>0</v>
      </c>
      <c r="K206" s="23">
        <v>19500</v>
      </c>
      <c r="L206" s="23">
        <f t="shared" si="382"/>
        <v>29300</v>
      </c>
      <c r="M206" s="23">
        <v>0</v>
      </c>
      <c r="N206" s="23">
        <v>0</v>
      </c>
      <c r="O206" s="23">
        <v>29300</v>
      </c>
      <c r="P206" s="23">
        <f t="shared" si="383"/>
        <v>63000</v>
      </c>
      <c r="Q206" s="23">
        <v>0</v>
      </c>
      <c r="R206" s="23">
        <v>0</v>
      </c>
      <c r="S206" s="23">
        <v>63000</v>
      </c>
      <c r="T206" s="23">
        <f t="shared" si="384"/>
        <v>39440</v>
      </c>
      <c r="U206" s="23">
        <v>0</v>
      </c>
      <c r="V206" s="23">
        <v>0</v>
      </c>
      <c r="W206" s="23">
        <v>39440</v>
      </c>
      <c r="X206" s="24">
        <f>Y206+AA206</f>
        <v>7939.94</v>
      </c>
      <c r="Y206" s="23">
        <v>0</v>
      </c>
      <c r="Z206" s="23">
        <v>0</v>
      </c>
      <c r="AA206" s="23">
        <v>7939.94</v>
      </c>
      <c r="AB206" s="23"/>
      <c r="AC206" s="23"/>
      <c r="AD206" s="23"/>
      <c r="AE206" s="23"/>
      <c r="AF206" s="24">
        <f t="shared" si="366"/>
        <v>5.2498942078815132</v>
      </c>
      <c r="AG206" s="24"/>
      <c r="AH206" s="24"/>
      <c r="AI206" s="24">
        <f t="shared" si="358"/>
        <v>5.2498942078815132</v>
      </c>
      <c r="AJ206" s="83"/>
    </row>
    <row r="207" spans="1:36" s="1" customFormat="1" ht="24" hidden="1" customHeight="1" x14ac:dyDescent="0.3">
      <c r="A207" s="155"/>
      <c r="B207" s="165"/>
      <c r="C207" s="22" t="s">
        <v>3</v>
      </c>
      <c r="D207" s="23">
        <f t="shared" si="385"/>
        <v>287100</v>
      </c>
      <c r="E207" s="23">
        <v>0</v>
      </c>
      <c r="F207" s="23">
        <v>0</v>
      </c>
      <c r="G207" s="23">
        <f t="shared" si="381"/>
        <v>287100</v>
      </c>
      <c r="H207" s="23">
        <f t="shared" si="386"/>
        <v>43416</v>
      </c>
      <c r="I207" s="23">
        <v>0</v>
      </c>
      <c r="J207" s="23">
        <v>0</v>
      </c>
      <c r="K207" s="23">
        <v>43416</v>
      </c>
      <c r="L207" s="23">
        <f t="shared" si="382"/>
        <v>67099</v>
      </c>
      <c r="M207" s="23">
        <v>0</v>
      </c>
      <c r="N207" s="23">
        <v>0</v>
      </c>
      <c r="O207" s="23">
        <v>67099</v>
      </c>
      <c r="P207" s="23">
        <f t="shared" si="383"/>
        <v>95599</v>
      </c>
      <c r="Q207" s="23">
        <v>0</v>
      </c>
      <c r="R207" s="23">
        <v>0</v>
      </c>
      <c r="S207" s="23">
        <v>95599</v>
      </c>
      <c r="T207" s="23">
        <f t="shared" si="384"/>
        <v>80986</v>
      </c>
      <c r="U207" s="23">
        <v>0</v>
      </c>
      <c r="V207" s="23">
        <v>0</v>
      </c>
      <c r="W207" s="23">
        <v>80986</v>
      </c>
      <c r="X207" s="24">
        <f t="shared" ref="X207:X210" si="387">Y207+AA207</f>
        <v>33572.720000000001</v>
      </c>
      <c r="Y207" s="24">
        <v>0</v>
      </c>
      <c r="Z207" s="24">
        <v>0</v>
      </c>
      <c r="AA207" s="24">
        <v>33572.720000000001</v>
      </c>
      <c r="AB207" s="24"/>
      <c r="AC207" s="24"/>
      <c r="AD207" s="24"/>
      <c r="AE207" s="24"/>
      <c r="AF207" s="24">
        <f t="shared" si="366"/>
        <v>11.693737373737374</v>
      </c>
      <c r="AG207" s="24"/>
      <c r="AH207" s="24"/>
      <c r="AI207" s="24">
        <f t="shared" si="358"/>
        <v>11.693737373737374</v>
      </c>
      <c r="AJ207" s="83"/>
    </row>
    <row r="208" spans="1:36" s="1" customFormat="1" ht="27" hidden="1" customHeight="1" x14ac:dyDescent="0.3">
      <c r="A208" s="155"/>
      <c r="B208" s="165"/>
      <c r="C208" s="22" t="s">
        <v>283</v>
      </c>
      <c r="D208" s="23">
        <f t="shared" si="385"/>
        <v>120000</v>
      </c>
      <c r="E208" s="23">
        <v>0</v>
      </c>
      <c r="F208" s="23">
        <v>0</v>
      </c>
      <c r="G208" s="23">
        <v>120000</v>
      </c>
      <c r="H208" s="23">
        <f t="shared" si="386"/>
        <v>8836</v>
      </c>
      <c r="I208" s="23">
        <v>0</v>
      </c>
      <c r="J208" s="23">
        <v>0</v>
      </c>
      <c r="K208" s="23">
        <v>8836</v>
      </c>
      <c r="L208" s="23">
        <f t="shared" si="382"/>
        <v>26500</v>
      </c>
      <c r="M208" s="23">
        <v>0</v>
      </c>
      <c r="N208" s="23">
        <v>0</v>
      </c>
      <c r="O208" s="23">
        <v>26500</v>
      </c>
      <c r="P208" s="23">
        <f t="shared" si="383"/>
        <v>26500</v>
      </c>
      <c r="Q208" s="23">
        <v>0</v>
      </c>
      <c r="R208" s="23">
        <v>0</v>
      </c>
      <c r="S208" s="23">
        <v>26500</v>
      </c>
      <c r="T208" s="23">
        <f t="shared" si="384"/>
        <v>35300</v>
      </c>
      <c r="U208" s="23">
        <v>0</v>
      </c>
      <c r="V208" s="23">
        <v>0</v>
      </c>
      <c r="W208" s="23">
        <v>35300</v>
      </c>
      <c r="X208" s="24">
        <f t="shared" si="387"/>
        <v>8836</v>
      </c>
      <c r="Y208" s="24">
        <v>0</v>
      </c>
      <c r="Z208" s="24">
        <v>0</v>
      </c>
      <c r="AA208" s="24">
        <v>8836</v>
      </c>
      <c r="AB208" s="24"/>
      <c r="AC208" s="24"/>
      <c r="AD208" s="24"/>
      <c r="AE208" s="24"/>
      <c r="AF208" s="24">
        <f t="shared" si="366"/>
        <v>7.3633333333333333</v>
      </c>
      <c r="AG208" s="24"/>
      <c r="AH208" s="24"/>
      <c r="AI208" s="24">
        <f t="shared" si="358"/>
        <v>7.3633333333333333</v>
      </c>
      <c r="AJ208" s="83"/>
    </row>
    <row r="209" spans="1:36" s="1" customFormat="1" ht="32.25" hidden="1" customHeight="1" x14ac:dyDescent="0.3">
      <c r="A209" s="155"/>
      <c r="B209" s="165"/>
      <c r="C209" s="37" t="s">
        <v>5</v>
      </c>
      <c r="D209" s="23">
        <f t="shared" si="385"/>
        <v>13179706</v>
      </c>
      <c r="E209" s="23">
        <v>0</v>
      </c>
      <c r="F209" s="23">
        <v>0</v>
      </c>
      <c r="G209" s="23">
        <f t="shared" si="381"/>
        <v>13179706</v>
      </c>
      <c r="H209" s="23">
        <f t="shared" si="386"/>
        <v>726005</v>
      </c>
      <c r="I209" s="23">
        <v>0</v>
      </c>
      <c r="J209" s="23">
        <v>0</v>
      </c>
      <c r="K209" s="23">
        <v>726005</v>
      </c>
      <c r="L209" s="23">
        <f t="shared" si="382"/>
        <v>9095441</v>
      </c>
      <c r="M209" s="23">
        <v>0</v>
      </c>
      <c r="N209" s="23">
        <v>0</v>
      </c>
      <c r="O209" s="23">
        <v>9095441</v>
      </c>
      <c r="P209" s="23">
        <f t="shared" si="383"/>
        <v>1755555</v>
      </c>
      <c r="Q209" s="23">
        <v>0</v>
      </c>
      <c r="R209" s="23">
        <v>0</v>
      </c>
      <c r="S209" s="23">
        <v>1755555</v>
      </c>
      <c r="T209" s="23">
        <f t="shared" si="384"/>
        <v>1602705</v>
      </c>
      <c r="U209" s="23">
        <v>0</v>
      </c>
      <c r="V209" s="23">
        <v>0</v>
      </c>
      <c r="W209" s="23">
        <v>1602705</v>
      </c>
      <c r="X209" s="24">
        <f t="shared" si="387"/>
        <v>640238.28</v>
      </c>
      <c r="Y209" s="24">
        <v>0</v>
      </c>
      <c r="Z209" s="24">
        <v>0</v>
      </c>
      <c r="AA209" s="24">
        <v>640238.28</v>
      </c>
      <c r="AB209" s="24"/>
      <c r="AC209" s="24"/>
      <c r="AD209" s="24"/>
      <c r="AE209" s="24"/>
      <c r="AF209" s="24">
        <f t="shared" si="366"/>
        <v>4.8577584355827064</v>
      </c>
      <c r="AG209" s="24"/>
      <c r="AH209" s="24"/>
      <c r="AI209" s="24">
        <f t="shared" si="358"/>
        <v>4.8577584355827064</v>
      </c>
      <c r="AJ209" s="83"/>
    </row>
    <row r="210" spans="1:36" s="1" customFormat="1" ht="25.5" hidden="1" customHeight="1" x14ac:dyDescent="0.3">
      <c r="A210" s="155"/>
      <c r="B210" s="165"/>
      <c r="C210" s="22" t="s">
        <v>26</v>
      </c>
      <c r="D210" s="23">
        <f t="shared" si="385"/>
        <v>1150168</v>
      </c>
      <c r="E210" s="23">
        <v>0</v>
      </c>
      <c r="F210" s="23">
        <v>0</v>
      </c>
      <c r="G210" s="23">
        <f t="shared" si="381"/>
        <v>1150168</v>
      </c>
      <c r="H210" s="23">
        <f t="shared" si="386"/>
        <v>252640</v>
      </c>
      <c r="I210" s="23">
        <v>0</v>
      </c>
      <c r="J210" s="23">
        <v>0</v>
      </c>
      <c r="K210" s="23">
        <v>252640</v>
      </c>
      <c r="L210" s="23">
        <f t="shared" si="382"/>
        <v>274640</v>
      </c>
      <c r="M210" s="23">
        <v>0</v>
      </c>
      <c r="N210" s="23">
        <v>0</v>
      </c>
      <c r="O210" s="23">
        <v>274640</v>
      </c>
      <c r="P210" s="23">
        <f t="shared" si="383"/>
        <v>279140</v>
      </c>
      <c r="Q210" s="23">
        <v>0</v>
      </c>
      <c r="R210" s="23">
        <v>0</v>
      </c>
      <c r="S210" s="23">
        <v>279140</v>
      </c>
      <c r="T210" s="23">
        <f t="shared" si="384"/>
        <v>343748</v>
      </c>
      <c r="U210" s="23">
        <v>0</v>
      </c>
      <c r="V210" s="23">
        <v>0</v>
      </c>
      <c r="W210" s="23">
        <v>343748</v>
      </c>
      <c r="X210" s="24">
        <f t="shared" si="387"/>
        <v>167194.64000000001</v>
      </c>
      <c r="Y210" s="24">
        <v>0</v>
      </c>
      <c r="Z210" s="24">
        <v>0</v>
      </c>
      <c r="AA210" s="24">
        <v>167194.64000000001</v>
      </c>
      <c r="AB210" s="24"/>
      <c r="AC210" s="24"/>
      <c r="AD210" s="24"/>
      <c r="AE210" s="24"/>
      <c r="AF210" s="24">
        <f t="shared" si="366"/>
        <v>14.536540748829738</v>
      </c>
      <c r="AG210" s="24"/>
      <c r="AH210" s="24"/>
      <c r="AI210" s="24">
        <f t="shared" si="358"/>
        <v>14.536540748829738</v>
      </c>
      <c r="AJ210" s="83"/>
    </row>
    <row r="211" spans="1:36" s="1" customFormat="1" ht="24" hidden="1" customHeight="1" x14ac:dyDescent="0.3">
      <c r="A211" s="143"/>
      <c r="B211" s="165"/>
      <c r="C211" s="22" t="s">
        <v>6</v>
      </c>
      <c r="D211" s="23">
        <f t="shared" si="385"/>
        <v>998800</v>
      </c>
      <c r="E211" s="23">
        <v>0</v>
      </c>
      <c r="F211" s="23">
        <v>0</v>
      </c>
      <c r="G211" s="23">
        <v>998800</v>
      </c>
      <c r="H211" s="23">
        <f t="shared" si="386"/>
        <v>241094</v>
      </c>
      <c r="I211" s="23">
        <v>0</v>
      </c>
      <c r="J211" s="23">
        <v>0</v>
      </c>
      <c r="K211" s="23">
        <v>241094</v>
      </c>
      <c r="L211" s="23">
        <f t="shared" si="382"/>
        <v>202740</v>
      </c>
      <c r="M211" s="23">
        <v>0</v>
      </c>
      <c r="N211" s="23">
        <v>0</v>
      </c>
      <c r="O211" s="23">
        <v>202740</v>
      </c>
      <c r="P211" s="23">
        <f t="shared" si="383"/>
        <v>324988</v>
      </c>
      <c r="Q211" s="23">
        <v>0</v>
      </c>
      <c r="R211" s="23">
        <v>0</v>
      </c>
      <c r="S211" s="23">
        <v>324988</v>
      </c>
      <c r="T211" s="23">
        <f t="shared" si="384"/>
        <v>217978</v>
      </c>
      <c r="U211" s="23">
        <v>0</v>
      </c>
      <c r="V211" s="23">
        <v>0</v>
      </c>
      <c r="W211" s="23">
        <v>217978</v>
      </c>
      <c r="X211" s="24">
        <f>Y211+AA211</f>
        <v>239038.86</v>
      </c>
      <c r="Y211" s="24">
        <v>0</v>
      </c>
      <c r="Z211" s="24">
        <v>0</v>
      </c>
      <c r="AA211" s="24">
        <v>239038.86</v>
      </c>
      <c r="AB211" s="24"/>
      <c r="AC211" s="24"/>
      <c r="AD211" s="24"/>
      <c r="AE211" s="24"/>
      <c r="AF211" s="24">
        <f t="shared" si="366"/>
        <v>23.93260512615138</v>
      </c>
      <c r="AG211" s="24"/>
      <c r="AH211" s="24"/>
      <c r="AI211" s="24">
        <f t="shared" si="358"/>
        <v>23.93260512615138</v>
      </c>
      <c r="AJ211" s="83"/>
    </row>
    <row r="212" spans="1:36" s="30" customFormat="1" ht="43.5" hidden="1" customHeight="1" x14ac:dyDescent="0.3">
      <c r="A212" s="32" t="s">
        <v>127</v>
      </c>
      <c r="B212" s="164" t="s">
        <v>46</v>
      </c>
      <c r="C212" s="164"/>
      <c r="D212" s="51">
        <f>H212+L212+P212+T212</f>
        <v>2240634</v>
      </c>
      <c r="E212" s="51">
        <f t="shared" ref="E212:W212" si="388">E213+E214+E215</f>
        <v>0</v>
      </c>
      <c r="F212" s="51">
        <f t="shared" si="388"/>
        <v>0</v>
      </c>
      <c r="G212" s="51">
        <f t="shared" si="388"/>
        <v>2240634</v>
      </c>
      <c r="H212" s="51">
        <f t="shared" si="388"/>
        <v>0</v>
      </c>
      <c r="I212" s="51">
        <f t="shared" si="388"/>
        <v>0</v>
      </c>
      <c r="J212" s="51">
        <f t="shared" si="388"/>
        <v>0</v>
      </c>
      <c r="K212" s="51">
        <f t="shared" si="388"/>
        <v>0</v>
      </c>
      <c r="L212" s="51">
        <f t="shared" si="388"/>
        <v>1259634</v>
      </c>
      <c r="M212" s="51">
        <f t="shared" si="388"/>
        <v>0</v>
      </c>
      <c r="N212" s="51">
        <f t="shared" si="388"/>
        <v>0</v>
      </c>
      <c r="O212" s="51">
        <f t="shared" si="388"/>
        <v>1259634</v>
      </c>
      <c r="P212" s="51">
        <f t="shared" si="388"/>
        <v>981000</v>
      </c>
      <c r="Q212" s="51">
        <f t="shared" si="388"/>
        <v>0</v>
      </c>
      <c r="R212" s="51">
        <f t="shared" si="388"/>
        <v>0</v>
      </c>
      <c r="S212" s="51">
        <f t="shared" si="388"/>
        <v>981000</v>
      </c>
      <c r="T212" s="51">
        <f t="shared" si="388"/>
        <v>0</v>
      </c>
      <c r="U212" s="51">
        <f t="shared" si="388"/>
        <v>0</v>
      </c>
      <c r="V212" s="51">
        <f t="shared" si="388"/>
        <v>0</v>
      </c>
      <c r="W212" s="51">
        <f t="shared" si="388"/>
        <v>0</v>
      </c>
      <c r="X212" s="33">
        <f>Y212+Z212+AA212</f>
        <v>0</v>
      </c>
      <c r="Y212" s="33">
        <f>SUM(Y213:Y215)</f>
        <v>0</v>
      </c>
      <c r="Z212" s="33">
        <f>SUM(Z213:Z215)</f>
        <v>0</v>
      </c>
      <c r="AA212" s="33">
        <f>SUM(AA213:AA215)</f>
        <v>0</v>
      </c>
      <c r="AB212" s="33"/>
      <c r="AC212" s="33"/>
      <c r="AD212" s="33"/>
      <c r="AE212" s="33"/>
      <c r="AF212" s="28">
        <f t="shared" si="366"/>
        <v>0</v>
      </c>
      <c r="AG212" s="28"/>
      <c r="AH212" s="28"/>
      <c r="AI212" s="28">
        <f t="shared" si="358"/>
        <v>0</v>
      </c>
      <c r="AJ212" s="83"/>
    </row>
    <row r="213" spans="1:36" s="30" customFormat="1" hidden="1" x14ac:dyDescent="0.3">
      <c r="A213" s="142">
        <v>12.1</v>
      </c>
      <c r="B213" s="156" t="s">
        <v>354</v>
      </c>
      <c r="C213" s="37" t="s">
        <v>310</v>
      </c>
      <c r="D213" s="82">
        <f t="shared" ref="D213:F213" si="389">H213+L213+P213+T213</f>
        <v>1318000</v>
      </c>
      <c r="E213" s="82">
        <f t="shared" si="389"/>
        <v>0</v>
      </c>
      <c r="F213" s="82">
        <f t="shared" si="389"/>
        <v>0</v>
      </c>
      <c r="G213" s="82">
        <f>K213+O213+S213+W213</f>
        <v>1318000</v>
      </c>
      <c r="H213" s="82">
        <f>I213+J213+K213</f>
        <v>0</v>
      </c>
      <c r="I213" s="82">
        <v>0</v>
      </c>
      <c r="J213" s="82">
        <v>0</v>
      </c>
      <c r="K213" s="82">
        <v>0</v>
      </c>
      <c r="L213" s="82">
        <f>M213+N213+O213</f>
        <v>499000</v>
      </c>
      <c r="M213" s="82">
        <v>0</v>
      </c>
      <c r="N213" s="82">
        <v>0</v>
      </c>
      <c r="O213" s="82">
        <v>499000</v>
      </c>
      <c r="P213" s="82">
        <f>Q213+R213+S213</f>
        <v>819000</v>
      </c>
      <c r="Q213" s="82">
        <v>0</v>
      </c>
      <c r="R213" s="82">
        <v>0</v>
      </c>
      <c r="S213" s="82">
        <v>819000</v>
      </c>
      <c r="T213" s="82">
        <f>U213+V213+W213</f>
        <v>0</v>
      </c>
      <c r="U213" s="82">
        <v>0</v>
      </c>
      <c r="V213" s="82">
        <v>0</v>
      </c>
      <c r="W213" s="82">
        <v>0</v>
      </c>
      <c r="X213" s="23">
        <f t="shared" ref="X213:X215" si="390">Y213+Z213+AA213</f>
        <v>0</v>
      </c>
      <c r="Y213" s="23">
        <v>0</v>
      </c>
      <c r="Z213" s="23">
        <v>0</v>
      </c>
      <c r="AA213" s="23">
        <v>0</v>
      </c>
      <c r="AB213" s="23"/>
      <c r="AC213" s="23"/>
      <c r="AD213" s="23"/>
      <c r="AE213" s="23"/>
      <c r="AF213" s="24">
        <f t="shared" si="366"/>
        <v>0</v>
      </c>
      <c r="AG213" s="24"/>
      <c r="AH213" s="24"/>
      <c r="AI213" s="24">
        <f t="shared" si="358"/>
        <v>0</v>
      </c>
      <c r="AJ213" s="83"/>
    </row>
    <row r="214" spans="1:36" s="30" customFormat="1" ht="29.25" hidden="1" customHeight="1" x14ac:dyDescent="0.3">
      <c r="A214" s="155"/>
      <c r="B214" s="157"/>
      <c r="C214" s="37" t="s">
        <v>6</v>
      </c>
      <c r="D214" s="82">
        <f t="shared" ref="D214" si="391">H214+L214+P214+T214</f>
        <v>162000</v>
      </c>
      <c r="E214" s="82">
        <f t="shared" ref="E214" si="392">I214+M214+Q214+U214</f>
        <v>0</v>
      </c>
      <c r="F214" s="82">
        <f t="shared" ref="F214" si="393">J214+N214+R214+V214</f>
        <v>0</v>
      </c>
      <c r="G214" s="82">
        <f t="shared" ref="G214:G215" si="394">K214+O214+S214+W214</f>
        <v>162000</v>
      </c>
      <c r="H214" s="82">
        <f t="shared" ref="H214:H215" si="395">I214+J214+K214</f>
        <v>0</v>
      </c>
      <c r="I214" s="82">
        <v>0</v>
      </c>
      <c r="J214" s="82">
        <v>0</v>
      </c>
      <c r="K214" s="82">
        <v>0</v>
      </c>
      <c r="L214" s="82">
        <f t="shared" ref="L214:L215" si="396">M214+N214+O214</f>
        <v>0</v>
      </c>
      <c r="M214" s="82">
        <v>0</v>
      </c>
      <c r="N214" s="82">
        <v>0</v>
      </c>
      <c r="O214" s="82">
        <v>0</v>
      </c>
      <c r="P214" s="82">
        <f t="shared" ref="P214:P215" si="397">Q214+R214+S214</f>
        <v>162000</v>
      </c>
      <c r="Q214" s="82">
        <v>0</v>
      </c>
      <c r="R214" s="82">
        <v>0</v>
      </c>
      <c r="S214" s="82">
        <v>162000</v>
      </c>
      <c r="T214" s="82">
        <f t="shared" ref="T214:T215" si="398">U214+V214+W214</f>
        <v>0</v>
      </c>
      <c r="U214" s="82">
        <v>0</v>
      </c>
      <c r="V214" s="82">
        <v>0</v>
      </c>
      <c r="W214" s="82">
        <v>0</v>
      </c>
      <c r="X214" s="23">
        <f t="shared" si="390"/>
        <v>0</v>
      </c>
      <c r="Y214" s="23">
        <v>0</v>
      </c>
      <c r="Z214" s="23">
        <v>0</v>
      </c>
      <c r="AA214" s="23">
        <v>0</v>
      </c>
      <c r="AB214" s="23"/>
      <c r="AC214" s="23"/>
      <c r="AD214" s="23"/>
      <c r="AE214" s="23"/>
      <c r="AF214" s="24"/>
      <c r="AG214" s="24"/>
      <c r="AH214" s="24"/>
      <c r="AI214" s="24">
        <f t="shared" si="358"/>
        <v>0</v>
      </c>
      <c r="AJ214" s="83"/>
    </row>
    <row r="215" spans="1:36" s="1" customFormat="1" ht="71.25" hidden="1" customHeight="1" x14ac:dyDescent="0.3">
      <c r="A215" s="155"/>
      <c r="B215" s="158"/>
      <c r="C215" s="37" t="s">
        <v>5</v>
      </c>
      <c r="D215" s="82">
        <f t="shared" ref="D215" si="399">H215+L215+P215+T215</f>
        <v>760634</v>
      </c>
      <c r="E215" s="82">
        <f t="shared" ref="E215" si="400">I215+M215+Q215+U215</f>
        <v>0</v>
      </c>
      <c r="F215" s="82">
        <f t="shared" ref="F215" si="401">J215+N215+R215+V215</f>
        <v>0</v>
      </c>
      <c r="G215" s="82">
        <f t="shared" si="394"/>
        <v>760634</v>
      </c>
      <c r="H215" s="82">
        <f t="shared" si="395"/>
        <v>0</v>
      </c>
      <c r="I215" s="23">
        <v>0</v>
      </c>
      <c r="J215" s="23">
        <v>0</v>
      </c>
      <c r="K215" s="23">
        <v>0</v>
      </c>
      <c r="L215" s="82">
        <f t="shared" si="396"/>
        <v>760634</v>
      </c>
      <c r="M215" s="23">
        <v>0</v>
      </c>
      <c r="N215" s="23">
        <v>0</v>
      </c>
      <c r="O215" s="23">
        <v>760634</v>
      </c>
      <c r="P215" s="82">
        <f t="shared" si="397"/>
        <v>0</v>
      </c>
      <c r="Q215" s="23">
        <v>0</v>
      </c>
      <c r="R215" s="23">
        <v>0</v>
      </c>
      <c r="S215" s="23">
        <v>0</v>
      </c>
      <c r="T215" s="82">
        <f t="shared" si="398"/>
        <v>0</v>
      </c>
      <c r="U215" s="23">
        <v>0</v>
      </c>
      <c r="V215" s="23">
        <v>0</v>
      </c>
      <c r="W215" s="23">
        <v>0</v>
      </c>
      <c r="X215" s="23">
        <f t="shared" si="390"/>
        <v>0</v>
      </c>
      <c r="Y215" s="23">
        <v>0</v>
      </c>
      <c r="Z215" s="23">
        <v>0</v>
      </c>
      <c r="AA215" s="23">
        <v>0</v>
      </c>
      <c r="AB215" s="23"/>
      <c r="AC215" s="23"/>
      <c r="AD215" s="23"/>
      <c r="AE215" s="23"/>
      <c r="AF215" s="24">
        <f t="shared" ref="AF215:AF237" si="402">X215/D215*100</f>
        <v>0</v>
      </c>
      <c r="AG215" s="24"/>
      <c r="AH215" s="24"/>
      <c r="AI215" s="24">
        <f t="shared" si="358"/>
        <v>0</v>
      </c>
      <c r="AJ215" s="83"/>
    </row>
    <row r="216" spans="1:36" s="1" customFormat="1" ht="75.75" hidden="1" customHeight="1" x14ac:dyDescent="0.3">
      <c r="A216" s="32" t="s">
        <v>128</v>
      </c>
      <c r="B216" s="164" t="s">
        <v>47</v>
      </c>
      <c r="C216" s="164"/>
      <c r="D216" s="51">
        <f>SUM(D217:D218)</f>
        <v>2465200</v>
      </c>
      <c r="E216" s="51">
        <f t="shared" ref="E216:W216" si="403">SUM(E217:E218)</f>
        <v>0</v>
      </c>
      <c r="F216" s="51">
        <f t="shared" si="403"/>
        <v>0</v>
      </c>
      <c r="G216" s="51">
        <f t="shared" si="403"/>
        <v>2465200</v>
      </c>
      <c r="H216" s="51">
        <f t="shared" si="403"/>
        <v>358700</v>
      </c>
      <c r="I216" s="51">
        <f t="shared" si="403"/>
        <v>0</v>
      </c>
      <c r="J216" s="51">
        <f t="shared" si="403"/>
        <v>0</v>
      </c>
      <c r="K216" s="51">
        <f t="shared" si="403"/>
        <v>358700</v>
      </c>
      <c r="L216" s="51">
        <f t="shared" si="403"/>
        <v>360050</v>
      </c>
      <c r="M216" s="51">
        <f t="shared" si="403"/>
        <v>0</v>
      </c>
      <c r="N216" s="51">
        <f t="shared" si="403"/>
        <v>0</v>
      </c>
      <c r="O216" s="51">
        <f t="shared" si="403"/>
        <v>360050</v>
      </c>
      <c r="P216" s="51">
        <f t="shared" si="403"/>
        <v>1040050</v>
      </c>
      <c r="Q216" s="51">
        <f t="shared" si="403"/>
        <v>0</v>
      </c>
      <c r="R216" s="51">
        <f t="shared" si="403"/>
        <v>0</v>
      </c>
      <c r="S216" s="51">
        <f t="shared" si="403"/>
        <v>1040050</v>
      </c>
      <c r="T216" s="51">
        <f t="shared" si="403"/>
        <v>706400</v>
      </c>
      <c r="U216" s="51">
        <f t="shared" si="403"/>
        <v>0</v>
      </c>
      <c r="V216" s="51">
        <f t="shared" si="403"/>
        <v>0</v>
      </c>
      <c r="W216" s="51">
        <f t="shared" si="403"/>
        <v>706400</v>
      </c>
      <c r="X216" s="51">
        <f t="shared" ref="X216:AA216" si="404">SUM(X217:X218)</f>
        <v>358700</v>
      </c>
      <c r="Y216" s="51">
        <f t="shared" si="404"/>
        <v>0</v>
      </c>
      <c r="Z216" s="51">
        <f t="shared" si="404"/>
        <v>0</v>
      </c>
      <c r="AA216" s="51">
        <f t="shared" si="404"/>
        <v>358700</v>
      </c>
      <c r="AB216" s="51"/>
      <c r="AC216" s="51"/>
      <c r="AD216" s="51"/>
      <c r="AE216" s="51"/>
      <c r="AF216" s="28">
        <f t="shared" si="402"/>
        <v>14.550543566444912</v>
      </c>
      <c r="AG216" s="24"/>
      <c r="AH216" s="24"/>
      <c r="AI216" s="24">
        <f t="shared" si="358"/>
        <v>14.550543566444912</v>
      </c>
      <c r="AJ216" s="83"/>
    </row>
    <row r="217" spans="1:36" s="1" customFormat="1" ht="26.25" hidden="1" customHeight="1" x14ac:dyDescent="0.3">
      <c r="A217" s="134" t="s">
        <v>24</v>
      </c>
      <c r="B217" s="161" t="s">
        <v>214</v>
      </c>
      <c r="C217" s="22" t="s">
        <v>36</v>
      </c>
      <c r="D217" s="23">
        <f>SUM(E217:G217)</f>
        <v>950000</v>
      </c>
      <c r="E217" s="23">
        <v>0</v>
      </c>
      <c r="F217" s="23">
        <v>0</v>
      </c>
      <c r="G217" s="23">
        <f>K217+O217+S217+W217</f>
        <v>950000</v>
      </c>
      <c r="H217" s="23">
        <f>I217+J217+K217</f>
        <v>0</v>
      </c>
      <c r="I217" s="23">
        <v>0</v>
      </c>
      <c r="J217" s="23">
        <v>0</v>
      </c>
      <c r="K217" s="23">
        <v>0</v>
      </c>
      <c r="L217" s="23">
        <f t="shared" ref="L217:L218" si="405">M217+N217+O217</f>
        <v>0</v>
      </c>
      <c r="M217" s="23">
        <v>0</v>
      </c>
      <c r="N217" s="23">
        <v>0</v>
      </c>
      <c r="O217" s="23">
        <v>0</v>
      </c>
      <c r="P217" s="23">
        <f t="shared" ref="P217:P218" si="406">Q217+R217+S217</f>
        <v>950000</v>
      </c>
      <c r="Q217" s="23">
        <v>0</v>
      </c>
      <c r="R217" s="23">
        <v>0</v>
      </c>
      <c r="S217" s="23">
        <v>950000</v>
      </c>
      <c r="T217" s="23">
        <f t="shared" ref="T217:T218" si="407">U217+V217+W217</f>
        <v>0</v>
      </c>
      <c r="U217" s="23">
        <v>0</v>
      </c>
      <c r="V217" s="23">
        <v>0</v>
      </c>
      <c r="W217" s="23">
        <v>0</v>
      </c>
      <c r="X217" s="23">
        <f>Y217+AA217</f>
        <v>0</v>
      </c>
      <c r="Y217" s="23">
        <v>0</v>
      </c>
      <c r="Z217" s="23">
        <v>0</v>
      </c>
      <c r="AA217" s="23">
        <v>0</v>
      </c>
      <c r="AB217" s="23"/>
      <c r="AC217" s="23"/>
      <c r="AD217" s="23"/>
      <c r="AE217" s="23"/>
      <c r="AF217" s="24">
        <f t="shared" si="402"/>
        <v>0</v>
      </c>
      <c r="AG217" s="24"/>
      <c r="AH217" s="24"/>
      <c r="AI217" s="24">
        <f t="shared" si="358"/>
        <v>0</v>
      </c>
      <c r="AJ217" s="83"/>
    </row>
    <row r="218" spans="1:36" s="1" customFormat="1" ht="42" hidden="1" customHeight="1" x14ac:dyDescent="0.3">
      <c r="A218" s="134"/>
      <c r="B218" s="161"/>
      <c r="C218" s="22" t="s">
        <v>5</v>
      </c>
      <c r="D218" s="23">
        <f>SUM(E218:G218)</f>
        <v>1515200</v>
      </c>
      <c r="E218" s="23">
        <v>0</v>
      </c>
      <c r="F218" s="23">
        <v>0</v>
      </c>
      <c r="G218" s="23">
        <f>K218+O218+S218+W218</f>
        <v>1515200</v>
      </c>
      <c r="H218" s="23">
        <f>I218+J218+K218</f>
        <v>358700</v>
      </c>
      <c r="I218" s="23">
        <v>0</v>
      </c>
      <c r="J218" s="23">
        <v>0</v>
      </c>
      <c r="K218" s="23">
        <v>358700</v>
      </c>
      <c r="L218" s="23">
        <f t="shared" si="405"/>
        <v>360050</v>
      </c>
      <c r="M218" s="23">
        <v>0</v>
      </c>
      <c r="N218" s="23">
        <v>0</v>
      </c>
      <c r="O218" s="23">
        <v>360050</v>
      </c>
      <c r="P218" s="23">
        <f t="shared" si="406"/>
        <v>90050</v>
      </c>
      <c r="Q218" s="23">
        <v>0</v>
      </c>
      <c r="R218" s="23">
        <v>0</v>
      </c>
      <c r="S218" s="23">
        <v>90050</v>
      </c>
      <c r="T218" s="23">
        <f t="shared" si="407"/>
        <v>706400</v>
      </c>
      <c r="U218" s="23">
        <v>0</v>
      </c>
      <c r="V218" s="23">
        <v>0</v>
      </c>
      <c r="W218" s="23">
        <v>706400</v>
      </c>
      <c r="X218" s="23">
        <f t="shared" ref="X218" si="408">Y218+AA218</f>
        <v>358700</v>
      </c>
      <c r="Y218" s="23">
        <v>0</v>
      </c>
      <c r="Z218" s="23">
        <v>0</v>
      </c>
      <c r="AA218" s="23">
        <v>358700</v>
      </c>
      <c r="AB218" s="23"/>
      <c r="AC218" s="23"/>
      <c r="AD218" s="23"/>
      <c r="AE218" s="23"/>
      <c r="AF218" s="24">
        <f t="shared" si="402"/>
        <v>23.673442449841605</v>
      </c>
      <c r="AG218" s="24"/>
      <c r="AH218" s="24"/>
      <c r="AI218" s="24">
        <f t="shared" si="358"/>
        <v>23.673442449841605</v>
      </c>
      <c r="AJ218" s="83"/>
    </row>
    <row r="219" spans="1:36" s="1" customFormat="1" ht="61.5" hidden="1" customHeight="1" x14ac:dyDescent="0.3">
      <c r="A219" s="32" t="s">
        <v>129</v>
      </c>
      <c r="B219" s="164" t="s">
        <v>343</v>
      </c>
      <c r="C219" s="164"/>
      <c r="D219" s="51">
        <f>D220+D225+D233+D235</f>
        <v>409729055</v>
      </c>
      <c r="E219" s="51">
        <f t="shared" ref="E219:AA219" si="409">E220+E225+E233+E235</f>
        <v>47658300</v>
      </c>
      <c r="F219" s="51">
        <f t="shared" si="409"/>
        <v>9596200</v>
      </c>
      <c r="G219" s="51">
        <f t="shared" si="409"/>
        <v>352474555</v>
      </c>
      <c r="H219" s="51">
        <f t="shared" si="409"/>
        <v>113983785</v>
      </c>
      <c r="I219" s="51">
        <f t="shared" si="409"/>
        <v>12223266</v>
      </c>
      <c r="J219" s="51">
        <f t="shared" si="409"/>
        <v>5500000</v>
      </c>
      <c r="K219" s="51">
        <f t="shared" si="409"/>
        <v>96260519</v>
      </c>
      <c r="L219" s="51">
        <f t="shared" si="409"/>
        <v>102156349</v>
      </c>
      <c r="M219" s="51">
        <f t="shared" si="409"/>
        <v>11593249</v>
      </c>
      <c r="N219" s="51">
        <f t="shared" si="409"/>
        <v>1750000</v>
      </c>
      <c r="O219" s="51">
        <f t="shared" si="409"/>
        <v>88813100</v>
      </c>
      <c r="P219" s="51">
        <f t="shared" si="409"/>
        <v>101169103</v>
      </c>
      <c r="Q219" s="51">
        <f t="shared" si="409"/>
        <v>12586149</v>
      </c>
      <c r="R219" s="51">
        <f t="shared" si="409"/>
        <v>1200000</v>
      </c>
      <c r="S219" s="51">
        <f t="shared" si="409"/>
        <v>87382954</v>
      </c>
      <c r="T219" s="51">
        <f t="shared" si="409"/>
        <v>92419818</v>
      </c>
      <c r="U219" s="51">
        <f t="shared" si="409"/>
        <v>11255636</v>
      </c>
      <c r="V219" s="51">
        <f t="shared" si="409"/>
        <v>1146200</v>
      </c>
      <c r="W219" s="51">
        <f t="shared" si="409"/>
        <v>80017982</v>
      </c>
      <c r="X219" s="51">
        <f t="shared" si="409"/>
        <v>72542813.729999989</v>
      </c>
      <c r="Y219" s="51">
        <f t="shared" si="409"/>
        <v>3748355.64</v>
      </c>
      <c r="Z219" s="51">
        <f t="shared" si="409"/>
        <v>3644705.9</v>
      </c>
      <c r="AA219" s="51">
        <f t="shared" si="409"/>
        <v>65149752.18999999</v>
      </c>
      <c r="AB219" s="51"/>
      <c r="AC219" s="51"/>
      <c r="AD219" s="51"/>
      <c r="AE219" s="51"/>
      <c r="AF219" s="28">
        <f t="shared" si="402"/>
        <v>17.705069446441865</v>
      </c>
      <c r="AG219" s="28">
        <f>Y219/E219*100</f>
        <v>7.8650636720151583</v>
      </c>
      <c r="AH219" s="28">
        <f>Z219/F219*100</f>
        <v>37.980720493528686</v>
      </c>
      <c r="AI219" s="28">
        <f t="shared" si="358"/>
        <v>18.483533425554644</v>
      </c>
      <c r="AJ219" s="83"/>
    </row>
    <row r="220" spans="1:36" s="1" customFormat="1" ht="40.5" hidden="1" customHeight="1" x14ac:dyDescent="0.3">
      <c r="A220" s="32" t="s">
        <v>130</v>
      </c>
      <c r="B220" s="108" t="s">
        <v>88</v>
      </c>
      <c r="C220" s="108"/>
      <c r="D220" s="51">
        <f>SUM(D221:D224)</f>
        <v>305628500</v>
      </c>
      <c r="E220" s="51">
        <f t="shared" ref="E220:AA220" si="410">SUM(E221:E224)</f>
        <v>0</v>
      </c>
      <c r="F220" s="51">
        <f t="shared" si="410"/>
        <v>0</v>
      </c>
      <c r="G220" s="51">
        <f t="shared" si="410"/>
        <v>305628500</v>
      </c>
      <c r="H220" s="51">
        <f t="shared" si="410"/>
        <v>88547649</v>
      </c>
      <c r="I220" s="51">
        <f t="shared" si="410"/>
        <v>0</v>
      </c>
      <c r="J220" s="51">
        <f t="shared" si="410"/>
        <v>0</v>
      </c>
      <c r="K220" s="51">
        <f t="shared" si="410"/>
        <v>88547649</v>
      </c>
      <c r="L220" s="51">
        <f t="shared" si="410"/>
        <v>75587875</v>
      </c>
      <c r="M220" s="51">
        <f t="shared" si="410"/>
        <v>0</v>
      </c>
      <c r="N220" s="51">
        <f t="shared" si="410"/>
        <v>0</v>
      </c>
      <c r="O220" s="51">
        <f t="shared" si="410"/>
        <v>75587875</v>
      </c>
      <c r="P220" s="51">
        <f t="shared" si="410"/>
        <v>72478054</v>
      </c>
      <c r="Q220" s="51">
        <f t="shared" si="410"/>
        <v>0</v>
      </c>
      <c r="R220" s="51">
        <f t="shared" si="410"/>
        <v>0</v>
      </c>
      <c r="S220" s="51">
        <f t="shared" si="410"/>
        <v>72478054</v>
      </c>
      <c r="T220" s="51">
        <f t="shared" si="410"/>
        <v>69014922</v>
      </c>
      <c r="U220" s="51">
        <f t="shared" si="410"/>
        <v>0</v>
      </c>
      <c r="V220" s="51">
        <f t="shared" si="410"/>
        <v>0</v>
      </c>
      <c r="W220" s="51">
        <f t="shared" si="410"/>
        <v>69014922</v>
      </c>
      <c r="X220" s="51">
        <f t="shared" si="410"/>
        <v>61713715.499999993</v>
      </c>
      <c r="Y220" s="51">
        <f t="shared" si="410"/>
        <v>0</v>
      </c>
      <c r="Z220" s="51">
        <f t="shared" si="410"/>
        <v>0</v>
      </c>
      <c r="AA220" s="51">
        <f t="shared" si="410"/>
        <v>61713715.499999993</v>
      </c>
      <c r="AB220" s="51"/>
      <c r="AC220" s="51"/>
      <c r="AD220" s="51"/>
      <c r="AE220" s="51"/>
      <c r="AF220" s="28">
        <f t="shared" si="402"/>
        <v>20.192395506309126</v>
      </c>
      <c r="AG220" s="28"/>
      <c r="AH220" s="28"/>
      <c r="AI220" s="28">
        <f t="shared" si="358"/>
        <v>20.192395506309126</v>
      </c>
      <c r="AJ220" s="83"/>
    </row>
    <row r="221" spans="1:36" s="1" customFormat="1" ht="42" hidden="1" customHeight="1" x14ac:dyDescent="0.3">
      <c r="A221" s="100" t="s">
        <v>131</v>
      </c>
      <c r="B221" s="106" t="s">
        <v>62</v>
      </c>
      <c r="C221" s="22" t="s">
        <v>36</v>
      </c>
      <c r="D221" s="23">
        <f>SUM(E221:G221)</f>
        <v>77119200</v>
      </c>
      <c r="E221" s="23">
        <v>0</v>
      </c>
      <c r="F221" s="23">
        <v>0</v>
      </c>
      <c r="G221" s="23">
        <f>K221+O221+S221+W221</f>
        <v>77119200</v>
      </c>
      <c r="H221" s="23">
        <f>I221++J221+K221</f>
        <v>19055037</v>
      </c>
      <c r="I221" s="23">
        <v>0</v>
      </c>
      <c r="J221" s="23">
        <v>0</v>
      </c>
      <c r="K221" s="23">
        <v>19055037</v>
      </c>
      <c r="L221" s="23">
        <f t="shared" ref="L221:L224" si="411">M221++N221+O221</f>
        <v>18131855</v>
      </c>
      <c r="M221" s="23">
        <v>0</v>
      </c>
      <c r="N221" s="23">
        <v>0</v>
      </c>
      <c r="O221" s="23">
        <v>18131855</v>
      </c>
      <c r="P221" s="23">
        <f t="shared" ref="P221:P224" si="412">Q221++R221+S221</f>
        <v>19679490</v>
      </c>
      <c r="Q221" s="23">
        <v>0</v>
      </c>
      <c r="R221" s="23">
        <v>0</v>
      </c>
      <c r="S221" s="23">
        <v>19679490</v>
      </c>
      <c r="T221" s="23">
        <f t="shared" ref="T221:T224" si="413">U221++V221+W221</f>
        <v>20252818</v>
      </c>
      <c r="U221" s="23">
        <v>0</v>
      </c>
      <c r="V221" s="23">
        <v>0</v>
      </c>
      <c r="W221" s="23">
        <v>20252818</v>
      </c>
      <c r="X221" s="23">
        <f>Y221+AA221</f>
        <v>14301775.689999999</v>
      </c>
      <c r="Y221" s="23">
        <v>0</v>
      </c>
      <c r="Z221" s="23">
        <v>0</v>
      </c>
      <c r="AA221" s="23">
        <v>14301775.689999999</v>
      </c>
      <c r="AB221" s="23"/>
      <c r="AC221" s="23"/>
      <c r="AD221" s="23"/>
      <c r="AE221" s="23"/>
      <c r="AF221" s="24">
        <f t="shared" si="402"/>
        <v>18.54502599871368</v>
      </c>
      <c r="AG221" s="24"/>
      <c r="AH221" s="24"/>
      <c r="AI221" s="24">
        <f t="shared" si="358"/>
        <v>18.54502599871368</v>
      </c>
      <c r="AJ221" s="83"/>
    </row>
    <row r="222" spans="1:36" s="1" customFormat="1" ht="48" hidden="1" customHeight="1" x14ac:dyDescent="0.3">
      <c r="A222" s="100" t="s">
        <v>132</v>
      </c>
      <c r="B222" s="106" t="s">
        <v>74</v>
      </c>
      <c r="C222" s="22" t="s">
        <v>36</v>
      </c>
      <c r="D222" s="23">
        <f t="shared" ref="D222:D224" si="414">SUM(E222:G222)</f>
        <v>179665700</v>
      </c>
      <c r="E222" s="23">
        <v>0</v>
      </c>
      <c r="F222" s="23">
        <v>0</v>
      </c>
      <c r="G222" s="23">
        <f t="shared" ref="G222:G224" si="415">K222+O222+S222+W222</f>
        <v>179665700</v>
      </c>
      <c r="H222" s="23">
        <f t="shared" ref="H222:H224" si="416">I222++J222+K222</f>
        <v>61200112</v>
      </c>
      <c r="I222" s="23">
        <v>0</v>
      </c>
      <c r="J222" s="23">
        <v>0</v>
      </c>
      <c r="K222" s="23">
        <v>61200112</v>
      </c>
      <c r="L222" s="23">
        <f t="shared" si="411"/>
        <v>44793520</v>
      </c>
      <c r="M222" s="23">
        <v>0</v>
      </c>
      <c r="N222" s="23">
        <v>0</v>
      </c>
      <c r="O222" s="23">
        <v>44793520</v>
      </c>
      <c r="P222" s="23">
        <f t="shared" si="412"/>
        <v>40801764</v>
      </c>
      <c r="Q222" s="23">
        <v>0</v>
      </c>
      <c r="R222" s="23">
        <v>0</v>
      </c>
      <c r="S222" s="23">
        <v>40801764</v>
      </c>
      <c r="T222" s="23">
        <f t="shared" si="413"/>
        <v>32870304</v>
      </c>
      <c r="U222" s="23">
        <v>0</v>
      </c>
      <c r="V222" s="23">
        <v>0</v>
      </c>
      <c r="W222" s="23">
        <v>32870304</v>
      </c>
      <c r="X222" s="23">
        <f t="shared" ref="X222:X224" si="417">Y222+AA222</f>
        <v>43666335.079999998</v>
      </c>
      <c r="Y222" s="23">
        <v>0</v>
      </c>
      <c r="Z222" s="23">
        <v>0</v>
      </c>
      <c r="AA222" s="23">
        <v>43666335.079999998</v>
      </c>
      <c r="AB222" s="23"/>
      <c r="AC222" s="23"/>
      <c r="AD222" s="23"/>
      <c r="AE222" s="23"/>
      <c r="AF222" s="24">
        <f t="shared" si="402"/>
        <v>24.30421336960811</v>
      </c>
      <c r="AG222" s="24"/>
      <c r="AH222" s="24"/>
      <c r="AI222" s="24">
        <f t="shared" si="358"/>
        <v>24.30421336960811</v>
      </c>
      <c r="AJ222" s="83"/>
    </row>
    <row r="223" spans="1:36" s="1" customFormat="1" ht="39" hidden="1" customHeight="1" x14ac:dyDescent="0.3">
      <c r="A223" s="100" t="s">
        <v>308</v>
      </c>
      <c r="B223" s="106" t="s">
        <v>215</v>
      </c>
      <c r="C223" s="22" t="s">
        <v>36</v>
      </c>
      <c r="D223" s="23">
        <f t="shared" si="414"/>
        <v>3258600</v>
      </c>
      <c r="E223" s="23">
        <v>0</v>
      </c>
      <c r="F223" s="23">
        <v>0</v>
      </c>
      <c r="G223" s="23">
        <f t="shared" si="415"/>
        <v>3258600</v>
      </c>
      <c r="H223" s="23">
        <f t="shared" si="416"/>
        <v>497000</v>
      </c>
      <c r="I223" s="23">
        <v>0</v>
      </c>
      <c r="J223" s="23">
        <v>0</v>
      </c>
      <c r="K223" s="23">
        <v>497000</v>
      </c>
      <c r="L223" s="23">
        <f t="shared" si="411"/>
        <v>1117000</v>
      </c>
      <c r="M223" s="23">
        <v>0</v>
      </c>
      <c r="N223" s="23">
        <v>0</v>
      </c>
      <c r="O223" s="23">
        <v>1117000</v>
      </c>
      <c r="P223" s="23">
        <f t="shared" si="412"/>
        <v>733800</v>
      </c>
      <c r="Q223" s="23">
        <v>0</v>
      </c>
      <c r="R223" s="23">
        <v>0</v>
      </c>
      <c r="S223" s="23">
        <v>733800</v>
      </c>
      <c r="T223" s="23">
        <f t="shared" si="413"/>
        <v>910800</v>
      </c>
      <c r="U223" s="23">
        <v>0</v>
      </c>
      <c r="V223" s="23">
        <v>0</v>
      </c>
      <c r="W223" s="23">
        <v>910800</v>
      </c>
      <c r="X223" s="23">
        <f t="shared" si="417"/>
        <v>74859.399999999994</v>
      </c>
      <c r="Y223" s="23">
        <v>0</v>
      </c>
      <c r="Z223" s="23">
        <v>0</v>
      </c>
      <c r="AA223" s="23">
        <v>74859.399999999994</v>
      </c>
      <c r="AB223" s="23"/>
      <c r="AC223" s="23"/>
      <c r="AD223" s="23"/>
      <c r="AE223" s="23"/>
      <c r="AF223" s="24">
        <f t="shared" si="402"/>
        <v>2.2972871785429323</v>
      </c>
      <c r="AG223" s="24"/>
      <c r="AH223" s="24"/>
      <c r="AI223" s="24">
        <f t="shared" si="358"/>
        <v>2.2972871785429323</v>
      </c>
      <c r="AJ223" s="83"/>
    </row>
    <row r="224" spans="1:36" s="1" customFormat="1" ht="60.75" hidden="1" customHeight="1" x14ac:dyDescent="0.3">
      <c r="A224" s="100" t="s">
        <v>309</v>
      </c>
      <c r="B224" s="106" t="s">
        <v>279</v>
      </c>
      <c r="C224" s="22" t="s">
        <v>36</v>
      </c>
      <c r="D224" s="23">
        <f t="shared" si="414"/>
        <v>45585000</v>
      </c>
      <c r="E224" s="23">
        <v>0</v>
      </c>
      <c r="F224" s="23">
        <v>0</v>
      </c>
      <c r="G224" s="23">
        <f t="shared" si="415"/>
        <v>45585000</v>
      </c>
      <c r="H224" s="23">
        <f t="shared" si="416"/>
        <v>7795500</v>
      </c>
      <c r="I224" s="23">
        <v>0</v>
      </c>
      <c r="J224" s="23">
        <v>0</v>
      </c>
      <c r="K224" s="23">
        <v>7795500</v>
      </c>
      <c r="L224" s="23">
        <f t="shared" si="411"/>
        <v>11545500</v>
      </c>
      <c r="M224" s="23">
        <v>0</v>
      </c>
      <c r="N224" s="23">
        <v>0</v>
      </c>
      <c r="O224" s="23">
        <v>11545500</v>
      </c>
      <c r="P224" s="23">
        <f t="shared" si="412"/>
        <v>11263000</v>
      </c>
      <c r="Q224" s="23">
        <v>0</v>
      </c>
      <c r="R224" s="23">
        <v>0</v>
      </c>
      <c r="S224" s="23">
        <v>11263000</v>
      </c>
      <c r="T224" s="23">
        <f t="shared" si="413"/>
        <v>14981000</v>
      </c>
      <c r="U224" s="23">
        <v>0</v>
      </c>
      <c r="V224" s="23">
        <v>0</v>
      </c>
      <c r="W224" s="23">
        <v>14981000</v>
      </c>
      <c r="X224" s="23">
        <f t="shared" si="417"/>
        <v>3670745.33</v>
      </c>
      <c r="Y224" s="23">
        <v>0</v>
      </c>
      <c r="Z224" s="23">
        <v>0</v>
      </c>
      <c r="AA224" s="23">
        <v>3670745.33</v>
      </c>
      <c r="AB224" s="23"/>
      <c r="AC224" s="23"/>
      <c r="AD224" s="23"/>
      <c r="AE224" s="23"/>
      <c r="AF224" s="24">
        <f t="shared" si="402"/>
        <v>8.0525289678622354</v>
      </c>
      <c r="AG224" s="24"/>
      <c r="AH224" s="24"/>
      <c r="AI224" s="24">
        <f t="shared" si="358"/>
        <v>8.0525289678622354</v>
      </c>
      <c r="AJ224" s="83"/>
    </row>
    <row r="225" spans="1:36" s="1" customFormat="1" ht="49.5" hidden="1" customHeight="1" x14ac:dyDescent="0.3">
      <c r="A225" s="32" t="s">
        <v>133</v>
      </c>
      <c r="B225" s="108" t="s">
        <v>216</v>
      </c>
      <c r="C225" s="34"/>
      <c r="D225" s="33">
        <f>SUM(D226:D232)</f>
        <v>57411700</v>
      </c>
      <c r="E225" s="33">
        <f t="shared" ref="E225:AA225" si="418">SUM(E226:E232)</f>
        <v>47658300</v>
      </c>
      <c r="F225" s="33">
        <f t="shared" si="418"/>
        <v>9596200</v>
      </c>
      <c r="G225" s="33">
        <f t="shared" si="418"/>
        <v>157200</v>
      </c>
      <c r="H225" s="33">
        <f t="shared" si="418"/>
        <v>17763866</v>
      </c>
      <c r="I225" s="33">
        <f t="shared" si="418"/>
        <v>12223266</v>
      </c>
      <c r="J225" s="33">
        <f t="shared" si="418"/>
        <v>5500000</v>
      </c>
      <c r="K225" s="33">
        <f t="shared" si="418"/>
        <v>40600</v>
      </c>
      <c r="L225" s="33">
        <f t="shared" si="418"/>
        <v>13383449</v>
      </c>
      <c r="M225" s="33">
        <f t="shared" si="418"/>
        <v>11593249</v>
      </c>
      <c r="N225" s="33">
        <f t="shared" si="418"/>
        <v>1750000</v>
      </c>
      <c r="O225" s="33">
        <f t="shared" si="418"/>
        <v>40200</v>
      </c>
      <c r="P225" s="33">
        <f t="shared" si="418"/>
        <v>13825849</v>
      </c>
      <c r="Q225" s="33">
        <f t="shared" si="418"/>
        <v>12586149</v>
      </c>
      <c r="R225" s="33">
        <f t="shared" si="418"/>
        <v>1200000</v>
      </c>
      <c r="S225" s="33">
        <f t="shared" si="418"/>
        <v>39700</v>
      </c>
      <c r="T225" s="33">
        <f t="shared" si="418"/>
        <v>12438536</v>
      </c>
      <c r="U225" s="33">
        <f t="shared" si="418"/>
        <v>11255636</v>
      </c>
      <c r="V225" s="33">
        <f t="shared" si="418"/>
        <v>1146200</v>
      </c>
      <c r="W225" s="33">
        <f t="shared" si="418"/>
        <v>36700</v>
      </c>
      <c r="X225" s="33">
        <f t="shared" si="418"/>
        <v>7393061.540000001</v>
      </c>
      <c r="Y225" s="33">
        <f t="shared" si="418"/>
        <v>3748355.64</v>
      </c>
      <c r="Z225" s="33">
        <f t="shared" si="418"/>
        <v>3644705.9</v>
      </c>
      <c r="AA225" s="33">
        <f t="shared" si="418"/>
        <v>0</v>
      </c>
      <c r="AB225" s="33"/>
      <c r="AC225" s="33"/>
      <c r="AD225" s="33"/>
      <c r="AE225" s="33"/>
      <c r="AF225" s="28">
        <f t="shared" si="402"/>
        <v>12.877273343238402</v>
      </c>
      <c r="AG225" s="28">
        <f>Y225/E225*100</f>
        <v>7.8650636720151583</v>
      </c>
      <c r="AH225" s="28">
        <f>Z225/F225*100</f>
        <v>37.980720493528686</v>
      </c>
      <c r="AI225" s="28"/>
      <c r="AJ225" s="83"/>
    </row>
    <row r="226" spans="1:36" s="1" customFormat="1" ht="62.25" hidden="1" customHeight="1" x14ac:dyDescent="0.3">
      <c r="A226" s="100" t="s">
        <v>134</v>
      </c>
      <c r="B226" s="106" t="s">
        <v>217</v>
      </c>
      <c r="C226" s="22" t="s">
        <v>218</v>
      </c>
      <c r="D226" s="23">
        <f>SUM(E226:G226)</f>
        <v>10843000</v>
      </c>
      <c r="E226" s="23">
        <f t="shared" ref="E226:E232" si="419">I226+M226+Q226+U226</f>
        <v>1187000</v>
      </c>
      <c r="F226" s="23">
        <f t="shared" ref="F226:F227" si="420">J226+N226+R226+V226</f>
        <v>9498800</v>
      </c>
      <c r="G226" s="23">
        <f t="shared" ref="G226:G227" si="421">K226+O226+S226+W226</f>
        <v>157200</v>
      </c>
      <c r="H226" s="23">
        <f t="shared" ref="H226:H232" si="422">I226++J226+K226</f>
        <v>5853200</v>
      </c>
      <c r="I226" s="23">
        <v>312600</v>
      </c>
      <c r="J226" s="23">
        <v>5500000</v>
      </c>
      <c r="K226" s="23">
        <v>40600</v>
      </c>
      <c r="L226" s="23">
        <f t="shared" ref="L226:L232" si="423">M226++N226+O226</f>
        <v>2039500</v>
      </c>
      <c r="M226" s="23">
        <v>249300</v>
      </c>
      <c r="N226" s="23">
        <v>1750000</v>
      </c>
      <c r="O226" s="23">
        <v>40200</v>
      </c>
      <c r="P226" s="23">
        <f t="shared" ref="P226:P232" si="424">Q226++R226+S226</f>
        <v>1540600</v>
      </c>
      <c r="Q226" s="23">
        <v>300900</v>
      </c>
      <c r="R226" s="23">
        <v>1200000</v>
      </c>
      <c r="S226" s="23">
        <v>39700</v>
      </c>
      <c r="T226" s="23">
        <f t="shared" ref="T226:T232" si="425">U226++V226+W226</f>
        <v>1409700</v>
      </c>
      <c r="U226" s="23">
        <v>324200</v>
      </c>
      <c r="V226" s="23">
        <v>1048800</v>
      </c>
      <c r="W226" s="23">
        <v>36700</v>
      </c>
      <c r="X226" s="23">
        <f>SUM(Y226:AA226)</f>
        <v>3740238.08</v>
      </c>
      <c r="Y226" s="23">
        <v>95532.18</v>
      </c>
      <c r="Z226" s="23">
        <v>3644705.9</v>
      </c>
      <c r="AA226" s="23">
        <v>0</v>
      </c>
      <c r="AB226" s="23"/>
      <c r="AC226" s="23"/>
      <c r="AD226" s="23"/>
      <c r="AE226" s="23"/>
      <c r="AF226" s="24">
        <f t="shared" si="402"/>
        <v>34.494494881490361</v>
      </c>
      <c r="AG226" s="24">
        <f>Y226/E226*100</f>
        <v>8.048203875315922</v>
      </c>
      <c r="AH226" s="24">
        <f>Z226/F226*100</f>
        <v>38.370172021729061</v>
      </c>
      <c r="AI226" s="24"/>
      <c r="AJ226" s="83"/>
    </row>
    <row r="227" spans="1:36" s="1" customFormat="1" ht="114.75" hidden="1" customHeight="1" x14ac:dyDescent="0.3">
      <c r="A227" s="100" t="s">
        <v>220</v>
      </c>
      <c r="B227" s="106" t="s">
        <v>219</v>
      </c>
      <c r="C227" s="22" t="s">
        <v>36</v>
      </c>
      <c r="D227" s="23">
        <f t="shared" ref="D227:D232" si="426">SUM(E227:G227)</f>
        <v>521400</v>
      </c>
      <c r="E227" s="23">
        <f t="shared" si="419"/>
        <v>521400</v>
      </c>
      <c r="F227" s="23">
        <f t="shared" si="420"/>
        <v>0</v>
      </c>
      <c r="G227" s="23">
        <f t="shared" si="421"/>
        <v>0</v>
      </c>
      <c r="H227" s="23">
        <f t="shared" si="422"/>
        <v>0</v>
      </c>
      <c r="I227" s="23">
        <v>0</v>
      </c>
      <c r="J227" s="23">
        <v>0</v>
      </c>
      <c r="K227" s="23">
        <v>0</v>
      </c>
      <c r="L227" s="23">
        <f t="shared" si="423"/>
        <v>521400</v>
      </c>
      <c r="M227" s="23">
        <v>521400</v>
      </c>
      <c r="N227" s="23">
        <v>0</v>
      </c>
      <c r="O227" s="23">
        <v>0</v>
      </c>
      <c r="P227" s="23">
        <f t="shared" si="424"/>
        <v>0</v>
      </c>
      <c r="Q227" s="23">
        <v>0</v>
      </c>
      <c r="R227" s="23">
        <v>0</v>
      </c>
      <c r="S227" s="23">
        <v>0</v>
      </c>
      <c r="T227" s="23">
        <f t="shared" si="425"/>
        <v>0</v>
      </c>
      <c r="U227" s="23">
        <v>0</v>
      </c>
      <c r="V227" s="23">
        <v>0</v>
      </c>
      <c r="W227" s="23">
        <v>0</v>
      </c>
      <c r="X227" s="23">
        <f t="shared" ref="X227:X232" si="427">SUM(Y227:AA227)</f>
        <v>0</v>
      </c>
      <c r="Y227" s="23">
        <v>0</v>
      </c>
      <c r="Z227" s="23">
        <v>0</v>
      </c>
      <c r="AA227" s="23">
        <v>0</v>
      </c>
      <c r="AB227" s="23"/>
      <c r="AC227" s="23"/>
      <c r="AD227" s="23"/>
      <c r="AE227" s="23"/>
      <c r="AF227" s="24">
        <f t="shared" si="402"/>
        <v>0</v>
      </c>
      <c r="AG227" s="24">
        <f>Y227/E227*100</f>
        <v>0</v>
      </c>
      <c r="AH227" s="24"/>
      <c r="AI227" s="24"/>
      <c r="AJ227" s="83"/>
    </row>
    <row r="228" spans="1:36" s="1" customFormat="1" ht="84" hidden="1" customHeight="1" x14ac:dyDescent="0.3">
      <c r="A228" s="100" t="s">
        <v>223</v>
      </c>
      <c r="B228" s="106" t="s">
        <v>221</v>
      </c>
      <c r="C228" s="22" t="s">
        <v>36</v>
      </c>
      <c r="D228" s="23">
        <f t="shared" si="426"/>
        <v>3639800</v>
      </c>
      <c r="E228" s="23">
        <f t="shared" si="419"/>
        <v>3639800</v>
      </c>
      <c r="F228" s="23">
        <f t="shared" ref="F228:F231" si="428">J228+N228+R228+V228</f>
        <v>0</v>
      </c>
      <c r="G228" s="23">
        <f t="shared" ref="G228:G231" si="429">K228+O228+S228+W228</f>
        <v>0</v>
      </c>
      <c r="H228" s="23">
        <f t="shared" si="422"/>
        <v>1152566</v>
      </c>
      <c r="I228" s="23">
        <v>1152566</v>
      </c>
      <c r="J228" s="23">
        <v>0</v>
      </c>
      <c r="K228" s="23">
        <v>0</v>
      </c>
      <c r="L228" s="23">
        <f t="shared" si="423"/>
        <v>1043849</v>
      </c>
      <c r="M228" s="23">
        <v>1043849</v>
      </c>
      <c r="N228" s="23">
        <v>0</v>
      </c>
      <c r="O228" s="23">
        <v>0</v>
      </c>
      <c r="P228" s="23">
        <f t="shared" si="424"/>
        <v>745349</v>
      </c>
      <c r="Q228" s="23">
        <v>745349</v>
      </c>
      <c r="R228" s="23">
        <v>0</v>
      </c>
      <c r="S228" s="23">
        <v>0</v>
      </c>
      <c r="T228" s="23">
        <f t="shared" si="425"/>
        <v>698036</v>
      </c>
      <c r="U228" s="23">
        <v>698036</v>
      </c>
      <c r="V228" s="23">
        <v>0</v>
      </c>
      <c r="W228" s="23">
        <v>0</v>
      </c>
      <c r="X228" s="23">
        <f t="shared" si="427"/>
        <v>938681.11</v>
      </c>
      <c r="Y228" s="23">
        <v>938681.11</v>
      </c>
      <c r="Z228" s="23">
        <v>0</v>
      </c>
      <c r="AA228" s="23">
        <v>0</v>
      </c>
      <c r="AB228" s="23"/>
      <c r="AC228" s="23"/>
      <c r="AD228" s="23"/>
      <c r="AE228" s="23"/>
      <c r="AF228" s="24">
        <f t="shared" si="402"/>
        <v>25.789359580196713</v>
      </c>
      <c r="AG228" s="24">
        <f>Y228/E228*100</f>
        <v>25.789359580196713</v>
      </c>
      <c r="AH228" s="24"/>
      <c r="AI228" s="24"/>
      <c r="AJ228" s="83"/>
    </row>
    <row r="229" spans="1:36" s="1" customFormat="1" ht="60.75" hidden="1" customHeight="1" x14ac:dyDescent="0.3">
      <c r="A229" s="100" t="s">
        <v>224</v>
      </c>
      <c r="B229" s="106" t="s">
        <v>222</v>
      </c>
      <c r="C229" s="22" t="s">
        <v>36</v>
      </c>
      <c r="D229" s="23">
        <f t="shared" si="426"/>
        <v>4413500</v>
      </c>
      <c r="E229" s="23">
        <f t="shared" si="419"/>
        <v>4413500</v>
      </c>
      <c r="F229" s="23">
        <f t="shared" si="428"/>
        <v>0</v>
      </c>
      <c r="G229" s="23">
        <f t="shared" si="429"/>
        <v>0</v>
      </c>
      <c r="H229" s="23">
        <f t="shared" si="422"/>
        <v>1464100</v>
      </c>
      <c r="I229" s="23">
        <v>1464100</v>
      </c>
      <c r="J229" s="23">
        <v>0</v>
      </c>
      <c r="K229" s="23">
        <v>0</v>
      </c>
      <c r="L229" s="23">
        <f t="shared" si="423"/>
        <v>1455400</v>
      </c>
      <c r="M229" s="23">
        <v>1455400</v>
      </c>
      <c r="N229" s="23">
        <v>0</v>
      </c>
      <c r="O229" s="23">
        <v>0</v>
      </c>
      <c r="P229" s="23">
        <f t="shared" si="424"/>
        <v>571100</v>
      </c>
      <c r="Q229" s="23">
        <v>571100</v>
      </c>
      <c r="R229" s="23">
        <v>0</v>
      </c>
      <c r="S229" s="23">
        <v>0</v>
      </c>
      <c r="T229" s="23">
        <f t="shared" si="425"/>
        <v>922900</v>
      </c>
      <c r="U229" s="23">
        <v>922900</v>
      </c>
      <c r="V229" s="23">
        <v>0</v>
      </c>
      <c r="W229" s="23">
        <v>0</v>
      </c>
      <c r="X229" s="23">
        <f t="shared" si="427"/>
        <v>756239.03</v>
      </c>
      <c r="Y229" s="23">
        <v>756239.03</v>
      </c>
      <c r="Z229" s="23">
        <v>0</v>
      </c>
      <c r="AA229" s="23">
        <v>0</v>
      </c>
      <c r="AB229" s="23"/>
      <c r="AC229" s="23"/>
      <c r="AD229" s="23"/>
      <c r="AE229" s="23"/>
      <c r="AF229" s="24">
        <f t="shared" si="402"/>
        <v>17.13467837317322</v>
      </c>
      <c r="AG229" s="24">
        <f>Y229/E229*100</f>
        <v>17.13467837317322</v>
      </c>
      <c r="AH229" s="24"/>
      <c r="AI229" s="24"/>
      <c r="AJ229" s="83"/>
    </row>
    <row r="230" spans="1:36" s="1" customFormat="1" ht="81" hidden="1" customHeight="1" x14ac:dyDescent="0.3">
      <c r="A230" s="100" t="s">
        <v>226</v>
      </c>
      <c r="B230" s="106" t="s">
        <v>225</v>
      </c>
      <c r="C230" s="22" t="s">
        <v>36</v>
      </c>
      <c r="D230" s="23">
        <f t="shared" si="426"/>
        <v>9576600</v>
      </c>
      <c r="E230" s="23">
        <f t="shared" si="419"/>
        <v>9576600</v>
      </c>
      <c r="F230" s="23">
        <f t="shared" si="428"/>
        <v>0</v>
      </c>
      <c r="G230" s="23">
        <f t="shared" si="429"/>
        <v>0</v>
      </c>
      <c r="H230" s="23">
        <f t="shared" si="422"/>
        <v>3351000</v>
      </c>
      <c r="I230" s="23">
        <v>3351000</v>
      </c>
      <c r="J230" s="23">
        <v>0</v>
      </c>
      <c r="K230" s="23">
        <v>0</v>
      </c>
      <c r="L230" s="23">
        <f t="shared" si="423"/>
        <v>2360300</v>
      </c>
      <c r="M230" s="23">
        <v>2360300</v>
      </c>
      <c r="N230" s="23">
        <v>0</v>
      </c>
      <c r="O230" s="23">
        <v>0</v>
      </c>
      <c r="P230" s="23">
        <f t="shared" si="424"/>
        <v>2195800</v>
      </c>
      <c r="Q230" s="23">
        <v>2195800</v>
      </c>
      <c r="R230" s="23">
        <v>0</v>
      </c>
      <c r="S230" s="23">
        <v>0</v>
      </c>
      <c r="T230" s="23">
        <f t="shared" si="425"/>
        <v>1669500</v>
      </c>
      <c r="U230" s="23">
        <v>1669500</v>
      </c>
      <c r="V230" s="23">
        <v>0</v>
      </c>
      <c r="W230" s="23">
        <v>0</v>
      </c>
      <c r="X230" s="23">
        <f t="shared" si="427"/>
        <v>1957903.32</v>
      </c>
      <c r="Y230" s="23">
        <v>1957903.32</v>
      </c>
      <c r="Z230" s="23">
        <v>0</v>
      </c>
      <c r="AA230" s="23">
        <v>0</v>
      </c>
      <c r="AB230" s="23"/>
      <c r="AC230" s="23"/>
      <c r="AD230" s="23"/>
      <c r="AE230" s="23"/>
      <c r="AF230" s="24">
        <f t="shared" si="402"/>
        <v>20.444660109015729</v>
      </c>
      <c r="AG230" s="24">
        <f>Y230/E230*100</f>
        <v>20.444660109015729</v>
      </c>
      <c r="AH230" s="24"/>
      <c r="AI230" s="24"/>
      <c r="AJ230" s="83"/>
    </row>
    <row r="231" spans="1:36" s="1" customFormat="1" ht="80.25" hidden="1" customHeight="1" x14ac:dyDescent="0.3">
      <c r="A231" s="100" t="s">
        <v>301</v>
      </c>
      <c r="B231" s="106" t="s">
        <v>291</v>
      </c>
      <c r="C231" s="22" t="s">
        <v>36</v>
      </c>
      <c r="D231" s="23">
        <f t="shared" si="426"/>
        <v>97400</v>
      </c>
      <c r="E231" s="23">
        <f t="shared" si="419"/>
        <v>0</v>
      </c>
      <c r="F231" s="23">
        <f t="shared" si="428"/>
        <v>97400</v>
      </c>
      <c r="G231" s="23">
        <f t="shared" si="429"/>
        <v>0</v>
      </c>
      <c r="H231" s="23">
        <f t="shared" si="422"/>
        <v>0</v>
      </c>
      <c r="I231" s="23">
        <v>0</v>
      </c>
      <c r="J231" s="23">
        <v>0</v>
      </c>
      <c r="K231" s="23">
        <v>0</v>
      </c>
      <c r="L231" s="23">
        <f t="shared" si="423"/>
        <v>0</v>
      </c>
      <c r="M231" s="23">
        <v>0</v>
      </c>
      <c r="N231" s="23">
        <v>0</v>
      </c>
      <c r="O231" s="23">
        <v>0</v>
      </c>
      <c r="P231" s="23">
        <f t="shared" si="424"/>
        <v>0</v>
      </c>
      <c r="Q231" s="23">
        <v>0</v>
      </c>
      <c r="R231" s="23">
        <v>0</v>
      </c>
      <c r="S231" s="23">
        <v>0</v>
      </c>
      <c r="T231" s="23">
        <f t="shared" si="425"/>
        <v>97400</v>
      </c>
      <c r="U231" s="23">
        <v>0</v>
      </c>
      <c r="V231" s="23">
        <v>97400</v>
      </c>
      <c r="W231" s="23">
        <v>0</v>
      </c>
      <c r="X231" s="23">
        <f t="shared" si="427"/>
        <v>0</v>
      </c>
      <c r="Y231" s="23">
        <v>0</v>
      </c>
      <c r="Z231" s="23">
        <v>0</v>
      </c>
      <c r="AA231" s="23">
        <v>0</v>
      </c>
      <c r="AB231" s="23"/>
      <c r="AC231" s="23"/>
      <c r="AD231" s="23"/>
      <c r="AE231" s="23"/>
      <c r="AF231" s="24">
        <f t="shared" si="402"/>
        <v>0</v>
      </c>
      <c r="AG231" s="24"/>
      <c r="AH231" s="24">
        <f>Z231/F231*100</f>
        <v>0</v>
      </c>
      <c r="AI231" s="24"/>
      <c r="AJ231" s="83"/>
    </row>
    <row r="232" spans="1:36" s="1" customFormat="1" ht="63" hidden="1" customHeight="1" x14ac:dyDescent="0.3">
      <c r="A232" s="100" t="s">
        <v>228</v>
      </c>
      <c r="B232" s="106" t="s">
        <v>227</v>
      </c>
      <c r="C232" s="22" t="s">
        <v>36</v>
      </c>
      <c r="D232" s="23">
        <f t="shared" si="426"/>
        <v>28320000</v>
      </c>
      <c r="E232" s="23">
        <f t="shared" si="419"/>
        <v>28320000</v>
      </c>
      <c r="F232" s="23">
        <f t="shared" ref="F232" si="430">J232+N232+R232+V232</f>
        <v>0</v>
      </c>
      <c r="G232" s="23">
        <f t="shared" ref="G232" si="431">K232+O232+S232+W232</f>
        <v>0</v>
      </c>
      <c r="H232" s="23">
        <f t="shared" si="422"/>
        <v>5943000</v>
      </c>
      <c r="I232" s="23">
        <v>5943000</v>
      </c>
      <c r="J232" s="23">
        <v>0</v>
      </c>
      <c r="K232" s="23">
        <v>0</v>
      </c>
      <c r="L232" s="23">
        <f t="shared" si="423"/>
        <v>5963000</v>
      </c>
      <c r="M232" s="23">
        <v>5963000</v>
      </c>
      <c r="N232" s="23">
        <v>0</v>
      </c>
      <c r="O232" s="23">
        <v>0</v>
      </c>
      <c r="P232" s="23">
        <f t="shared" si="424"/>
        <v>8773000</v>
      </c>
      <c r="Q232" s="23">
        <v>8773000</v>
      </c>
      <c r="R232" s="23">
        <v>0</v>
      </c>
      <c r="S232" s="23">
        <v>0</v>
      </c>
      <c r="T232" s="23">
        <f t="shared" si="425"/>
        <v>7641000</v>
      </c>
      <c r="U232" s="23">
        <v>7641000</v>
      </c>
      <c r="V232" s="23">
        <v>0</v>
      </c>
      <c r="W232" s="23">
        <v>0</v>
      </c>
      <c r="X232" s="23">
        <f t="shared" si="427"/>
        <v>0</v>
      </c>
      <c r="Y232" s="23">
        <v>0</v>
      </c>
      <c r="Z232" s="23">
        <v>0</v>
      </c>
      <c r="AA232" s="23">
        <v>0</v>
      </c>
      <c r="AB232" s="23"/>
      <c r="AC232" s="23"/>
      <c r="AD232" s="23"/>
      <c r="AE232" s="23"/>
      <c r="AF232" s="24">
        <f t="shared" si="402"/>
        <v>0</v>
      </c>
      <c r="AG232" s="24">
        <f>Y232/E232*100</f>
        <v>0</v>
      </c>
      <c r="AH232" s="24"/>
      <c r="AI232" s="24"/>
      <c r="AJ232" s="83"/>
    </row>
    <row r="233" spans="1:36" s="30" customFormat="1" ht="42" hidden="1" customHeight="1" x14ac:dyDescent="0.3">
      <c r="A233" s="32" t="s">
        <v>230</v>
      </c>
      <c r="B233" s="108" t="s">
        <v>89</v>
      </c>
      <c r="C233" s="34"/>
      <c r="D233" s="33">
        <f>SUM(D234:D234)</f>
        <v>2497855</v>
      </c>
      <c r="E233" s="33">
        <f t="shared" ref="E233:AA233" si="432">SUM(E234:E234)</f>
        <v>0</v>
      </c>
      <c r="F233" s="33">
        <f t="shared" si="432"/>
        <v>0</v>
      </c>
      <c r="G233" s="33">
        <f t="shared" si="432"/>
        <v>2497855</v>
      </c>
      <c r="H233" s="33">
        <f t="shared" si="432"/>
        <v>0</v>
      </c>
      <c r="I233" s="33">
        <f t="shared" si="432"/>
        <v>0</v>
      </c>
      <c r="J233" s="33">
        <f t="shared" si="432"/>
        <v>0</v>
      </c>
      <c r="K233" s="33">
        <f t="shared" si="432"/>
        <v>0</v>
      </c>
      <c r="L233" s="33">
        <f t="shared" si="432"/>
        <v>510815</v>
      </c>
      <c r="M233" s="33">
        <f t="shared" si="432"/>
        <v>0</v>
      </c>
      <c r="N233" s="33">
        <f t="shared" si="432"/>
        <v>0</v>
      </c>
      <c r="O233" s="33">
        <f t="shared" si="432"/>
        <v>510815</v>
      </c>
      <c r="P233" s="33">
        <f t="shared" si="432"/>
        <v>1887040</v>
      </c>
      <c r="Q233" s="33">
        <f t="shared" si="432"/>
        <v>0</v>
      </c>
      <c r="R233" s="33">
        <f t="shared" si="432"/>
        <v>0</v>
      </c>
      <c r="S233" s="33">
        <f t="shared" si="432"/>
        <v>1887040</v>
      </c>
      <c r="T233" s="33">
        <f t="shared" si="432"/>
        <v>100000</v>
      </c>
      <c r="U233" s="33">
        <f t="shared" si="432"/>
        <v>0</v>
      </c>
      <c r="V233" s="33">
        <f t="shared" si="432"/>
        <v>0</v>
      </c>
      <c r="W233" s="33">
        <f t="shared" si="432"/>
        <v>100000</v>
      </c>
      <c r="X233" s="33">
        <f t="shared" si="432"/>
        <v>0</v>
      </c>
      <c r="Y233" s="33">
        <f t="shared" si="432"/>
        <v>0</v>
      </c>
      <c r="Z233" s="33">
        <f t="shared" si="432"/>
        <v>0</v>
      </c>
      <c r="AA233" s="33">
        <f t="shared" si="432"/>
        <v>0</v>
      </c>
      <c r="AB233" s="33"/>
      <c r="AC233" s="33"/>
      <c r="AD233" s="33"/>
      <c r="AE233" s="33"/>
      <c r="AF233" s="28">
        <f t="shared" si="402"/>
        <v>0</v>
      </c>
      <c r="AG233" s="28"/>
      <c r="AH233" s="28"/>
      <c r="AI233" s="28">
        <f>AA233/G233*100</f>
        <v>0</v>
      </c>
      <c r="AJ233" s="29"/>
    </row>
    <row r="234" spans="1:36" s="1" customFormat="1" ht="62.25" hidden="1" customHeight="1" x14ac:dyDescent="0.3">
      <c r="A234" s="100" t="s">
        <v>233</v>
      </c>
      <c r="B234" s="106" t="s">
        <v>229</v>
      </c>
      <c r="C234" s="22" t="s">
        <v>36</v>
      </c>
      <c r="D234" s="23">
        <f>SUM(E234:G234)</f>
        <v>2497855</v>
      </c>
      <c r="E234" s="23">
        <f t="shared" ref="E234" si="433">I234+M234+Q234+U234</f>
        <v>0</v>
      </c>
      <c r="F234" s="23">
        <f t="shared" ref="F234" si="434">J234+N234+R234+V234</f>
        <v>0</v>
      </c>
      <c r="G234" s="23">
        <f t="shared" ref="G234" si="435">K234+O234+S234+W234</f>
        <v>2497855</v>
      </c>
      <c r="H234" s="23">
        <f>I234++J234+K234</f>
        <v>0</v>
      </c>
      <c r="I234" s="23">
        <v>0</v>
      </c>
      <c r="J234" s="23">
        <v>0</v>
      </c>
      <c r="K234" s="23">
        <v>0</v>
      </c>
      <c r="L234" s="23">
        <f>M234++N234+O234</f>
        <v>510815</v>
      </c>
      <c r="M234" s="23">
        <v>0</v>
      </c>
      <c r="N234" s="23">
        <v>0</v>
      </c>
      <c r="O234" s="23">
        <v>510815</v>
      </c>
      <c r="P234" s="23">
        <f>Q234++R234+S234</f>
        <v>1887040</v>
      </c>
      <c r="Q234" s="23">
        <v>0</v>
      </c>
      <c r="R234" s="23">
        <v>0</v>
      </c>
      <c r="S234" s="23">
        <v>1887040</v>
      </c>
      <c r="T234" s="23">
        <f>U234++V234+W234</f>
        <v>100000</v>
      </c>
      <c r="U234" s="23">
        <v>0</v>
      </c>
      <c r="V234" s="23">
        <v>0</v>
      </c>
      <c r="W234" s="23">
        <v>100000</v>
      </c>
      <c r="X234" s="23">
        <f>Y234+AA234</f>
        <v>0</v>
      </c>
      <c r="Y234" s="23">
        <v>0</v>
      </c>
      <c r="Z234" s="23">
        <v>0</v>
      </c>
      <c r="AA234" s="23">
        <v>0</v>
      </c>
      <c r="AB234" s="23"/>
      <c r="AC234" s="23"/>
      <c r="AD234" s="23"/>
      <c r="AE234" s="23"/>
      <c r="AF234" s="24">
        <f t="shared" si="402"/>
        <v>0</v>
      </c>
      <c r="AG234" s="24"/>
      <c r="AH234" s="24"/>
      <c r="AI234" s="24">
        <f>AA234/G234*100</f>
        <v>0</v>
      </c>
      <c r="AJ234" s="83"/>
    </row>
    <row r="235" spans="1:36" s="1" customFormat="1" ht="96.75" hidden="1" customHeight="1" x14ac:dyDescent="0.3">
      <c r="A235" s="32" t="s">
        <v>257</v>
      </c>
      <c r="B235" s="108" t="s">
        <v>231</v>
      </c>
      <c r="C235" s="34"/>
      <c r="D235" s="52">
        <f>SUM(D236:D237)</f>
        <v>44191000</v>
      </c>
      <c r="E235" s="52">
        <f t="shared" ref="E235:AA235" si="436">SUM(E236:E237)</f>
        <v>0</v>
      </c>
      <c r="F235" s="52">
        <f t="shared" si="436"/>
        <v>0</v>
      </c>
      <c r="G235" s="52">
        <f t="shared" si="436"/>
        <v>44191000</v>
      </c>
      <c r="H235" s="52">
        <f t="shared" si="436"/>
        <v>7672270</v>
      </c>
      <c r="I235" s="52">
        <f t="shared" si="436"/>
        <v>0</v>
      </c>
      <c r="J235" s="52">
        <f t="shared" si="436"/>
        <v>0</v>
      </c>
      <c r="K235" s="52">
        <f t="shared" si="436"/>
        <v>7672270</v>
      </c>
      <c r="L235" s="52">
        <f t="shared" si="436"/>
        <v>12674210</v>
      </c>
      <c r="M235" s="52">
        <f t="shared" si="436"/>
        <v>0</v>
      </c>
      <c r="N235" s="52">
        <f t="shared" si="436"/>
        <v>0</v>
      </c>
      <c r="O235" s="52">
        <f t="shared" si="436"/>
        <v>12674210</v>
      </c>
      <c r="P235" s="52">
        <f t="shared" si="436"/>
        <v>12978160</v>
      </c>
      <c r="Q235" s="52">
        <f t="shared" si="436"/>
        <v>0</v>
      </c>
      <c r="R235" s="52">
        <f t="shared" si="436"/>
        <v>0</v>
      </c>
      <c r="S235" s="52">
        <f t="shared" si="436"/>
        <v>12978160</v>
      </c>
      <c r="T235" s="52">
        <f t="shared" si="436"/>
        <v>10866360</v>
      </c>
      <c r="U235" s="52">
        <f t="shared" si="436"/>
        <v>0</v>
      </c>
      <c r="V235" s="52">
        <f t="shared" si="436"/>
        <v>0</v>
      </c>
      <c r="W235" s="52">
        <f t="shared" si="436"/>
        <v>10866360</v>
      </c>
      <c r="X235" s="52">
        <f t="shared" si="436"/>
        <v>3436036.69</v>
      </c>
      <c r="Y235" s="52">
        <f t="shared" si="436"/>
        <v>0</v>
      </c>
      <c r="Z235" s="52">
        <f t="shared" si="436"/>
        <v>0</v>
      </c>
      <c r="AA235" s="52">
        <f t="shared" si="436"/>
        <v>3436036.69</v>
      </c>
      <c r="AB235" s="52"/>
      <c r="AC235" s="52"/>
      <c r="AD235" s="52"/>
      <c r="AE235" s="52"/>
      <c r="AF235" s="28">
        <f t="shared" si="402"/>
        <v>7.7754218958611485</v>
      </c>
      <c r="AG235" s="28"/>
      <c r="AH235" s="28"/>
      <c r="AI235" s="28">
        <f>AA235/G235*100</f>
        <v>7.7754218958611485</v>
      </c>
      <c r="AJ235" s="83"/>
    </row>
    <row r="236" spans="1:36" s="1" customFormat="1" ht="50.25" hidden="1" customHeight="1" x14ac:dyDescent="0.3">
      <c r="A236" s="142" t="s">
        <v>258</v>
      </c>
      <c r="B236" s="156" t="s">
        <v>232</v>
      </c>
      <c r="C236" s="22" t="s">
        <v>36</v>
      </c>
      <c r="D236" s="23">
        <f>SUM(E236:G236)</f>
        <v>22788400</v>
      </c>
      <c r="E236" s="23">
        <f t="shared" ref="E236:E237" si="437">I236+M236+Q236+U236</f>
        <v>0</v>
      </c>
      <c r="F236" s="23">
        <f t="shared" ref="F236:F237" si="438">J236+N236+R236+V236</f>
        <v>0</v>
      </c>
      <c r="G236" s="23">
        <f t="shared" ref="G236:G237" si="439">K236+O236+S236+W236</f>
        <v>22788400</v>
      </c>
      <c r="H236" s="23">
        <f t="shared" ref="H236:H237" si="440">I236++J236+K236</f>
        <v>3282400</v>
      </c>
      <c r="I236" s="23">
        <v>0</v>
      </c>
      <c r="J236" s="23">
        <v>0</v>
      </c>
      <c r="K236" s="23">
        <v>3282400</v>
      </c>
      <c r="L236" s="23">
        <f t="shared" ref="L236:L237" si="441">M236++N236+O236</f>
        <v>6793300</v>
      </c>
      <c r="M236" s="23">
        <v>0</v>
      </c>
      <c r="N236" s="23">
        <v>0</v>
      </c>
      <c r="O236" s="23">
        <v>6793300</v>
      </c>
      <c r="P236" s="23">
        <f t="shared" ref="P236:P237" si="442">Q236++R236+S236</f>
        <v>7164350</v>
      </c>
      <c r="Q236" s="23">
        <v>0</v>
      </c>
      <c r="R236" s="23">
        <v>0</v>
      </c>
      <c r="S236" s="23">
        <v>7164350</v>
      </c>
      <c r="T236" s="23">
        <f t="shared" ref="T236:T237" si="443">U236++V236+W236</f>
        <v>5548350</v>
      </c>
      <c r="U236" s="23">
        <v>0</v>
      </c>
      <c r="V236" s="23">
        <v>0</v>
      </c>
      <c r="W236" s="23">
        <v>5548350</v>
      </c>
      <c r="X236" s="23">
        <f>SUM(Y236:AA236)</f>
        <v>1772375.5</v>
      </c>
      <c r="Y236" s="23">
        <v>0</v>
      </c>
      <c r="Z236" s="23">
        <v>0</v>
      </c>
      <c r="AA236" s="23">
        <v>1772375.5</v>
      </c>
      <c r="AB236" s="23"/>
      <c r="AC236" s="23"/>
      <c r="AD236" s="23"/>
      <c r="AE236" s="23"/>
      <c r="AF236" s="24">
        <f t="shared" si="402"/>
        <v>7.7775337452388058</v>
      </c>
      <c r="AG236" s="24"/>
      <c r="AH236" s="24"/>
      <c r="AI236" s="24">
        <f>AA236/G236*100</f>
        <v>7.7775337452388058</v>
      </c>
      <c r="AJ236" s="83"/>
    </row>
    <row r="237" spans="1:36" s="1" customFormat="1" ht="51.75" hidden="1" customHeight="1" x14ac:dyDescent="0.3">
      <c r="A237" s="162"/>
      <c r="B237" s="166"/>
      <c r="C237" s="22" t="s">
        <v>283</v>
      </c>
      <c r="D237" s="23">
        <f>SUM(E237:G237)</f>
        <v>21402600</v>
      </c>
      <c r="E237" s="23">
        <f t="shared" si="437"/>
        <v>0</v>
      </c>
      <c r="F237" s="23">
        <f t="shared" si="438"/>
        <v>0</v>
      </c>
      <c r="G237" s="23">
        <f t="shared" si="439"/>
        <v>21402600</v>
      </c>
      <c r="H237" s="23">
        <f t="shared" si="440"/>
        <v>4389870</v>
      </c>
      <c r="I237" s="23">
        <v>0</v>
      </c>
      <c r="J237" s="23">
        <v>0</v>
      </c>
      <c r="K237" s="23">
        <v>4389870</v>
      </c>
      <c r="L237" s="23">
        <f t="shared" si="441"/>
        <v>5880910</v>
      </c>
      <c r="M237" s="23">
        <v>0</v>
      </c>
      <c r="N237" s="23">
        <v>0</v>
      </c>
      <c r="O237" s="23">
        <v>5880910</v>
      </c>
      <c r="P237" s="23">
        <f t="shared" si="442"/>
        <v>5813810</v>
      </c>
      <c r="Q237" s="23">
        <v>0</v>
      </c>
      <c r="R237" s="23">
        <v>0</v>
      </c>
      <c r="S237" s="23">
        <v>5813810</v>
      </c>
      <c r="T237" s="23">
        <f t="shared" si="443"/>
        <v>5318010</v>
      </c>
      <c r="U237" s="23">
        <v>0</v>
      </c>
      <c r="V237" s="23">
        <v>0</v>
      </c>
      <c r="W237" s="23">
        <v>5318010</v>
      </c>
      <c r="X237" s="23">
        <f>SUM(Y237:AA237)</f>
        <v>1663661.19</v>
      </c>
      <c r="Y237" s="23">
        <v>0</v>
      </c>
      <c r="Z237" s="23">
        <v>0</v>
      </c>
      <c r="AA237" s="23">
        <v>1663661.19</v>
      </c>
      <c r="AB237" s="23"/>
      <c r="AC237" s="23"/>
      <c r="AD237" s="23"/>
      <c r="AE237" s="23"/>
      <c r="AF237" s="24">
        <f t="shared" si="402"/>
        <v>7.7731733060469281</v>
      </c>
      <c r="AG237" s="24"/>
      <c r="AH237" s="24"/>
      <c r="AI237" s="24">
        <f>AA237/G237*100</f>
        <v>7.7731733060469281</v>
      </c>
      <c r="AJ237" s="83"/>
    </row>
    <row r="238" spans="1:36" ht="33.75" customHeight="1" x14ac:dyDescent="0.3">
      <c r="A238" s="159" t="s">
        <v>235</v>
      </c>
      <c r="B238" s="160"/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31"/>
    </row>
    <row r="239" spans="1:36" ht="63.75" customHeight="1" x14ac:dyDescent="0.3">
      <c r="A239" s="32" t="s">
        <v>135</v>
      </c>
      <c r="B239" s="148" t="s">
        <v>234</v>
      </c>
      <c r="C239" s="149"/>
      <c r="D239" s="33">
        <f>D240+D242</f>
        <v>99232800</v>
      </c>
      <c r="E239" s="33">
        <f t="shared" ref="E239:AA239" si="444">E240+E242</f>
        <v>99232800</v>
      </c>
      <c r="F239" s="33">
        <f t="shared" si="444"/>
        <v>0</v>
      </c>
      <c r="G239" s="33">
        <f t="shared" si="444"/>
        <v>0</v>
      </c>
      <c r="H239" s="33">
        <f t="shared" si="444"/>
        <v>16509620</v>
      </c>
      <c r="I239" s="33">
        <f t="shared" si="444"/>
        <v>16509620</v>
      </c>
      <c r="J239" s="33">
        <f t="shared" si="444"/>
        <v>0</v>
      </c>
      <c r="K239" s="33">
        <f t="shared" si="444"/>
        <v>0</v>
      </c>
      <c r="L239" s="33">
        <f t="shared" si="444"/>
        <v>13426650</v>
      </c>
      <c r="M239" s="33">
        <f t="shared" si="444"/>
        <v>13426650</v>
      </c>
      <c r="N239" s="33">
        <f t="shared" si="444"/>
        <v>0</v>
      </c>
      <c r="O239" s="33">
        <f t="shared" si="444"/>
        <v>0</v>
      </c>
      <c r="P239" s="33">
        <f t="shared" si="444"/>
        <v>55670950</v>
      </c>
      <c r="Q239" s="33">
        <f t="shared" si="444"/>
        <v>55670950</v>
      </c>
      <c r="R239" s="33">
        <f t="shared" si="444"/>
        <v>0</v>
      </c>
      <c r="S239" s="33">
        <f t="shared" si="444"/>
        <v>0</v>
      </c>
      <c r="T239" s="33">
        <f t="shared" si="444"/>
        <v>14108580</v>
      </c>
      <c r="U239" s="33">
        <f t="shared" si="444"/>
        <v>14108580</v>
      </c>
      <c r="V239" s="33">
        <f t="shared" si="444"/>
        <v>0</v>
      </c>
      <c r="W239" s="33">
        <f t="shared" si="444"/>
        <v>0</v>
      </c>
      <c r="X239" s="33">
        <f t="shared" si="444"/>
        <v>13104261.48</v>
      </c>
      <c r="Y239" s="33">
        <f t="shared" si="444"/>
        <v>13104261.48</v>
      </c>
      <c r="Z239" s="33">
        <f t="shared" si="444"/>
        <v>0</v>
      </c>
      <c r="AA239" s="33">
        <f t="shared" si="444"/>
        <v>0</v>
      </c>
      <c r="AB239" s="33"/>
      <c r="AC239" s="33"/>
      <c r="AD239" s="33"/>
      <c r="AE239" s="33"/>
      <c r="AF239" s="28">
        <f t="shared" ref="AF239:AG244" si="445">X239/D239*100</f>
        <v>13.205574648704864</v>
      </c>
      <c r="AG239" s="28">
        <f t="shared" si="445"/>
        <v>13.205574648704864</v>
      </c>
      <c r="AH239" s="24"/>
      <c r="AI239" s="24"/>
      <c r="AJ239" s="31"/>
    </row>
    <row r="240" spans="1:36" ht="56.25" x14ac:dyDescent="0.3">
      <c r="A240" s="32" t="s">
        <v>136</v>
      </c>
      <c r="B240" s="53" t="s">
        <v>236</v>
      </c>
      <c r="C240" s="34"/>
      <c r="D240" s="33">
        <f>D241</f>
        <v>32088300</v>
      </c>
      <c r="E240" s="33">
        <f t="shared" ref="E240:AA240" si="446">E241</f>
        <v>32088300</v>
      </c>
      <c r="F240" s="33">
        <f t="shared" si="446"/>
        <v>0</v>
      </c>
      <c r="G240" s="33">
        <f t="shared" si="446"/>
        <v>0</v>
      </c>
      <c r="H240" s="33">
        <f t="shared" si="446"/>
        <v>10456820</v>
      </c>
      <c r="I240" s="33">
        <f t="shared" si="446"/>
        <v>10456820</v>
      </c>
      <c r="J240" s="33">
        <f t="shared" si="446"/>
        <v>0</v>
      </c>
      <c r="K240" s="33">
        <f t="shared" si="446"/>
        <v>0</v>
      </c>
      <c r="L240" s="33">
        <f t="shared" si="446"/>
        <v>7816650</v>
      </c>
      <c r="M240" s="33">
        <f t="shared" si="446"/>
        <v>7816650</v>
      </c>
      <c r="N240" s="33">
        <f t="shared" si="446"/>
        <v>0</v>
      </c>
      <c r="O240" s="33">
        <f t="shared" si="446"/>
        <v>0</v>
      </c>
      <c r="P240" s="33">
        <f t="shared" si="446"/>
        <v>6300250</v>
      </c>
      <c r="Q240" s="33">
        <f t="shared" si="446"/>
        <v>6300250</v>
      </c>
      <c r="R240" s="33">
        <f t="shared" si="446"/>
        <v>0</v>
      </c>
      <c r="S240" s="33">
        <f t="shared" si="446"/>
        <v>0</v>
      </c>
      <c r="T240" s="33">
        <f t="shared" si="446"/>
        <v>7997580</v>
      </c>
      <c r="U240" s="33">
        <f t="shared" si="446"/>
        <v>7997580</v>
      </c>
      <c r="V240" s="33">
        <f t="shared" si="446"/>
        <v>0</v>
      </c>
      <c r="W240" s="33">
        <f t="shared" si="446"/>
        <v>0</v>
      </c>
      <c r="X240" s="33">
        <f t="shared" si="446"/>
        <v>9353858.9199999999</v>
      </c>
      <c r="Y240" s="33">
        <f t="shared" si="446"/>
        <v>9353858.9199999999</v>
      </c>
      <c r="Z240" s="33">
        <f t="shared" si="446"/>
        <v>0</v>
      </c>
      <c r="AA240" s="33">
        <f t="shared" si="446"/>
        <v>0</v>
      </c>
      <c r="AB240" s="33"/>
      <c r="AC240" s="33"/>
      <c r="AD240" s="33"/>
      <c r="AE240" s="33"/>
      <c r="AF240" s="28">
        <f t="shared" si="445"/>
        <v>29.150372316389461</v>
      </c>
      <c r="AG240" s="28">
        <f t="shared" si="445"/>
        <v>29.150372316389461</v>
      </c>
      <c r="AH240" s="24"/>
      <c r="AI240" s="24"/>
      <c r="AJ240" s="31"/>
    </row>
    <row r="241" spans="1:36" ht="83.25" customHeight="1" x14ac:dyDescent="0.3">
      <c r="A241" s="100" t="s">
        <v>238</v>
      </c>
      <c r="B241" s="83" t="s">
        <v>237</v>
      </c>
      <c r="C241" s="22" t="s">
        <v>239</v>
      </c>
      <c r="D241" s="23">
        <f>SUM(E241:G241)</f>
        <v>32088300</v>
      </c>
      <c r="E241" s="23">
        <v>32088300</v>
      </c>
      <c r="F241" s="23">
        <v>0</v>
      </c>
      <c r="G241" s="23">
        <v>0</v>
      </c>
      <c r="H241" s="23">
        <f>SUM(I241:K241)</f>
        <v>10456820</v>
      </c>
      <c r="I241" s="23">
        <v>10456820</v>
      </c>
      <c r="J241" s="23">
        <v>0</v>
      </c>
      <c r="K241" s="23">
        <v>0</v>
      </c>
      <c r="L241" s="23">
        <f>SUM(M241:O241)</f>
        <v>7816650</v>
      </c>
      <c r="M241" s="23">
        <v>7816650</v>
      </c>
      <c r="N241" s="23">
        <v>0</v>
      </c>
      <c r="O241" s="23">
        <v>0</v>
      </c>
      <c r="P241" s="23">
        <f>SUM(Q241:S241)</f>
        <v>6300250</v>
      </c>
      <c r="Q241" s="23">
        <v>6300250</v>
      </c>
      <c r="R241" s="23">
        <v>0</v>
      </c>
      <c r="S241" s="23">
        <v>0</v>
      </c>
      <c r="T241" s="23">
        <f>SUM(U241:W241)</f>
        <v>7997580</v>
      </c>
      <c r="U241" s="23">
        <v>7997580</v>
      </c>
      <c r="V241" s="23">
        <v>0</v>
      </c>
      <c r="W241" s="23">
        <v>0</v>
      </c>
      <c r="X241" s="24">
        <f>SUM(Y241:AA241)</f>
        <v>9353858.9199999999</v>
      </c>
      <c r="Y241" s="24">
        <v>9353858.9199999999</v>
      </c>
      <c r="Z241" s="54">
        <v>0</v>
      </c>
      <c r="AA241" s="54">
        <v>0</v>
      </c>
      <c r="AB241" s="54"/>
      <c r="AC241" s="54"/>
      <c r="AD241" s="54"/>
      <c r="AE241" s="54"/>
      <c r="AF241" s="24">
        <f t="shared" si="445"/>
        <v>29.150372316389461</v>
      </c>
      <c r="AG241" s="24">
        <f t="shared" si="445"/>
        <v>29.150372316389461</v>
      </c>
      <c r="AH241" s="24"/>
      <c r="AI241" s="24"/>
      <c r="AJ241" s="83" t="s">
        <v>450</v>
      </c>
    </row>
    <row r="242" spans="1:36" ht="112.5" x14ac:dyDescent="0.3">
      <c r="A242" s="32" t="s">
        <v>137</v>
      </c>
      <c r="B242" s="53" t="s">
        <v>240</v>
      </c>
      <c r="C242" s="34"/>
      <c r="D242" s="33">
        <f t="shared" ref="D242:AA242" si="447">D243+D244</f>
        <v>67144500</v>
      </c>
      <c r="E242" s="33">
        <f t="shared" si="447"/>
        <v>67144500</v>
      </c>
      <c r="F242" s="33">
        <f t="shared" si="447"/>
        <v>0</v>
      </c>
      <c r="G242" s="33">
        <f t="shared" si="447"/>
        <v>0</v>
      </c>
      <c r="H242" s="33">
        <f t="shared" si="447"/>
        <v>6052800</v>
      </c>
      <c r="I242" s="33">
        <f t="shared" si="447"/>
        <v>6052800</v>
      </c>
      <c r="J242" s="33">
        <f t="shared" si="447"/>
        <v>0</v>
      </c>
      <c r="K242" s="33">
        <f t="shared" si="447"/>
        <v>0</v>
      </c>
      <c r="L242" s="33">
        <f t="shared" si="447"/>
        <v>5610000</v>
      </c>
      <c r="M242" s="33">
        <f t="shared" si="447"/>
        <v>5610000</v>
      </c>
      <c r="N242" s="33">
        <f t="shared" si="447"/>
        <v>0</v>
      </c>
      <c r="O242" s="33">
        <f t="shared" si="447"/>
        <v>0</v>
      </c>
      <c r="P242" s="33">
        <f t="shared" si="447"/>
        <v>49370700</v>
      </c>
      <c r="Q242" s="33">
        <f t="shared" si="447"/>
        <v>49370700</v>
      </c>
      <c r="R242" s="33">
        <f t="shared" si="447"/>
        <v>0</v>
      </c>
      <c r="S242" s="33">
        <f t="shared" si="447"/>
        <v>0</v>
      </c>
      <c r="T242" s="33">
        <f t="shared" si="447"/>
        <v>6111000</v>
      </c>
      <c r="U242" s="33">
        <f t="shared" si="447"/>
        <v>6111000</v>
      </c>
      <c r="V242" s="33">
        <f t="shared" si="447"/>
        <v>0</v>
      </c>
      <c r="W242" s="33">
        <f t="shared" si="447"/>
        <v>0</v>
      </c>
      <c r="X242" s="33">
        <f t="shared" si="447"/>
        <v>3750402.56</v>
      </c>
      <c r="Y242" s="33">
        <f t="shared" si="447"/>
        <v>3750402.56</v>
      </c>
      <c r="Z242" s="33">
        <f t="shared" si="447"/>
        <v>0</v>
      </c>
      <c r="AA242" s="33">
        <f t="shared" si="447"/>
        <v>0</v>
      </c>
      <c r="AB242" s="33"/>
      <c r="AC242" s="33"/>
      <c r="AD242" s="33"/>
      <c r="AE242" s="33"/>
      <c r="AF242" s="28">
        <f t="shared" si="445"/>
        <v>5.5855692722412114</v>
      </c>
      <c r="AG242" s="28">
        <f t="shared" si="445"/>
        <v>5.5855692722412114</v>
      </c>
      <c r="AH242" s="24"/>
      <c r="AI242" s="24"/>
      <c r="AJ242" s="84"/>
    </row>
    <row r="243" spans="1:36" ht="105.75" customHeight="1" x14ac:dyDescent="0.3">
      <c r="A243" s="134" t="s">
        <v>242</v>
      </c>
      <c r="B243" s="151" t="s">
        <v>241</v>
      </c>
      <c r="C243" s="22" t="s">
        <v>239</v>
      </c>
      <c r="D243" s="23">
        <f>SUM(E243:G243)</f>
        <v>23389000</v>
      </c>
      <c r="E243" s="23">
        <f t="shared" ref="E243" si="448">I243+M243+Q243+U243</f>
        <v>23389000</v>
      </c>
      <c r="F243" s="23">
        <v>0</v>
      </c>
      <c r="G243" s="23">
        <v>0</v>
      </c>
      <c r="H243" s="23">
        <f t="shared" ref="H243" si="449">I243+J243+K243</f>
        <v>6052800</v>
      </c>
      <c r="I243" s="23">
        <v>6052800</v>
      </c>
      <c r="J243" s="23">
        <v>0</v>
      </c>
      <c r="K243" s="23">
        <v>0</v>
      </c>
      <c r="L243" s="23">
        <f t="shared" ref="L243" si="450">M243+N243+O243</f>
        <v>5610000</v>
      </c>
      <c r="M243" s="23">
        <v>5610000</v>
      </c>
      <c r="N243" s="23">
        <v>0</v>
      </c>
      <c r="O243" s="23">
        <v>0</v>
      </c>
      <c r="P243" s="23">
        <f t="shared" ref="P243" si="451">Q243+R243+S243</f>
        <v>5615200</v>
      </c>
      <c r="Q243" s="23">
        <v>5615200</v>
      </c>
      <c r="R243" s="23">
        <v>0</v>
      </c>
      <c r="S243" s="23">
        <v>0</v>
      </c>
      <c r="T243" s="23">
        <f t="shared" ref="T243" si="452">U243+V243+W243</f>
        <v>6111000</v>
      </c>
      <c r="U243" s="23">
        <f>5720000+391000</f>
        <v>6111000</v>
      </c>
      <c r="V243" s="23">
        <v>0</v>
      </c>
      <c r="W243" s="23">
        <v>0</v>
      </c>
      <c r="X243" s="54">
        <f t="shared" ref="X243:X244" si="453">SUM(Y243:AA243)</f>
        <v>3750402.56</v>
      </c>
      <c r="Y243" s="24">
        <v>3750402.56</v>
      </c>
      <c r="Z243" s="54">
        <v>0</v>
      </c>
      <c r="AA243" s="54">
        <v>0</v>
      </c>
      <c r="AB243" s="54"/>
      <c r="AC243" s="54"/>
      <c r="AD243" s="54"/>
      <c r="AE243" s="54"/>
      <c r="AF243" s="24">
        <f t="shared" si="445"/>
        <v>16.034899140621661</v>
      </c>
      <c r="AG243" s="24">
        <f t="shared" si="445"/>
        <v>16.034899140621661</v>
      </c>
      <c r="AH243" s="24"/>
      <c r="AI243" s="24"/>
      <c r="AJ243" s="83" t="s">
        <v>451</v>
      </c>
    </row>
    <row r="244" spans="1:36" ht="81" customHeight="1" x14ac:dyDescent="0.3">
      <c r="A244" s="150"/>
      <c r="B244" s="141"/>
      <c r="C244" s="22" t="s">
        <v>283</v>
      </c>
      <c r="D244" s="23">
        <f>SUM(E244:G244)</f>
        <v>43755500</v>
      </c>
      <c r="E244" s="23">
        <f>I244+M244+Q244+U244</f>
        <v>43755500</v>
      </c>
      <c r="F244" s="23">
        <v>0</v>
      </c>
      <c r="G244" s="23">
        <v>0</v>
      </c>
      <c r="H244" s="23">
        <f>I244+J244+K244</f>
        <v>0</v>
      </c>
      <c r="I244" s="23">
        <v>0</v>
      </c>
      <c r="J244" s="23">
        <v>0</v>
      </c>
      <c r="K244" s="23">
        <v>0</v>
      </c>
      <c r="L244" s="23">
        <f>M244+N244+O244</f>
        <v>0</v>
      </c>
      <c r="M244" s="23">
        <v>0</v>
      </c>
      <c r="N244" s="23">
        <v>0</v>
      </c>
      <c r="O244" s="23">
        <v>0</v>
      </c>
      <c r="P244" s="23">
        <f>Q244+R244+S244</f>
        <v>43755500</v>
      </c>
      <c r="Q244" s="23">
        <v>43755500</v>
      </c>
      <c r="R244" s="23">
        <v>0</v>
      </c>
      <c r="S244" s="23">
        <v>0</v>
      </c>
      <c r="T244" s="23">
        <f>U244+V244+W244</f>
        <v>0</v>
      </c>
      <c r="U244" s="23">
        <v>0</v>
      </c>
      <c r="V244" s="23">
        <v>0</v>
      </c>
      <c r="W244" s="23">
        <v>0</v>
      </c>
      <c r="X244" s="54">
        <f t="shared" si="453"/>
        <v>0</v>
      </c>
      <c r="Y244" s="23">
        <v>0</v>
      </c>
      <c r="Z244" s="23">
        <v>0</v>
      </c>
      <c r="AA244" s="23">
        <v>0</v>
      </c>
      <c r="AB244" s="23"/>
      <c r="AC244" s="23"/>
      <c r="AD244" s="23"/>
      <c r="AE244" s="23"/>
      <c r="AF244" s="24">
        <f t="shared" si="445"/>
        <v>0</v>
      </c>
      <c r="AG244" s="24">
        <f t="shared" si="445"/>
        <v>0</v>
      </c>
      <c r="AH244" s="24"/>
      <c r="AI244" s="24"/>
      <c r="AJ244" s="83"/>
    </row>
    <row r="245" spans="1:36" s="1" customFormat="1" ht="78.75" customHeight="1" x14ac:dyDescent="0.3">
      <c r="A245" s="3"/>
      <c r="X245" s="55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6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6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6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6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6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6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6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6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54" spans="1:36" s="1" customFormat="1" x14ac:dyDescent="0.3">
      <c r="A254" s="3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1"/>
      <c r="AI254" s="21"/>
    </row>
    <row r="255" spans="1:36" s="1" customFormat="1" x14ac:dyDescent="0.3">
      <c r="A255" s="3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1"/>
      <c r="AI255" s="21"/>
    </row>
    <row r="256" spans="1:36" s="1" customFormat="1" x14ac:dyDescent="0.3">
      <c r="A256" s="3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1"/>
      <c r="AI256" s="21"/>
    </row>
    <row r="257" spans="1:35" s="1" customFormat="1" x14ac:dyDescent="0.3">
      <c r="A257" s="3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1"/>
      <c r="AI257" s="21"/>
    </row>
    <row r="258" spans="1:35" s="1" customFormat="1" x14ac:dyDescent="0.3">
      <c r="A258" s="3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1"/>
      <c r="AI258" s="21"/>
    </row>
    <row r="259" spans="1:35" s="1" customFormat="1" x14ac:dyDescent="0.3">
      <c r="A259" s="3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1"/>
      <c r="AI259" s="21"/>
    </row>
    <row r="260" spans="1:35" s="1" customFormat="1" x14ac:dyDescent="0.3">
      <c r="A260" s="3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1"/>
      <c r="AI260" s="21"/>
    </row>
    <row r="261" spans="1:35" s="1" customFormat="1" x14ac:dyDescent="0.3">
      <c r="A261" s="3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1"/>
      <c r="AI261" s="21"/>
    </row>
    <row r="262" spans="1:35" s="1" customFormat="1" x14ac:dyDescent="0.3">
      <c r="A262" s="3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1"/>
      <c r="AI262" s="21"/>
    </row>
    <row r="263" spans="1:35" s="1" customFormat="1" x14ac:dyDescent="0.3">
      <c r="A263" s="3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1"/>
      <c r="AI263" s="21"/>
    </row>
    <row r="264" spans="1:35" s="1" customFormat="1" x14ac:dyDescent="0.3">
      <c r="A264" s="3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1"/>
      <c r="AI264" s="21"/>
    </row>
    <row r="265" spans="1:35" s="1" customFormat="1" x14ac:dyDescent="0.3">
      <c r="A265" s="3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1"/>
      <c r="AI265" s="21"/>
    </row>
    <row r="266" spans="1:35" s="1" customFormat="1" x14ac:dyDescent="0.3">
      <c r="A266" s="3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1"/>
      <c r="AI266" s="21"/>
    </row>
    <row r="267" spans="1:35" s="1" customFormat="1" x14ac:dyDescent="0.3">
      <c r="A267" s="3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1"/>
      <c r="AI267" s="21"/>
    </row>
    <row r="268" spans="1:35" s="1" customFormat="1" x14ac:dyDescent="0.3">
      <c r="A268" s="3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1"/>
      <c r="AI268" s="21"/>
    </row>
    <row r="269" spans="1:35" s="1" customFormat="1" x14ac:dyDescent="0.3">
      <c r="A269" s="3"/>
      <c r="X269" s="20"/>
      <c r="Y269" s="20"/>
      <c r="Z269" s="20"/>
      <c r="AA269" s="20"/>
      <c r="AB269" s="20"/>
      <c r="AC269" s="20"/>
      <c r="AD269" s="20"/>
      <c r="AE269" s="20"/>
      <c r="AF269" s="21"/>
      <c r="AG269" s="21"/>
      <c r="AH269" s="21"/>
      <c r="AI269" s="21"/>
    </row>
    <row r="270" spans="1:35" s="1" customFormat="1" x14ac:dyDescent="0.3">
      <c r="A270" s="3"/>
      <c r="X270" s="20"/>
      <c r="Y270" s="20"/>
      <c r="Z270" s="20"/>
      <c r="AA270" s="20"/>
      <c r="AB270" s="20"/>
      <c r="AC270" s="20"/>
      <c r="AD270" s="20"/>
      <c r="AE270" s="20"/>
      <c r="AF270" s="21"/>
      <c r="AG270" s="21"/>
      <c r="AH270" s="21"/>
      <c r="AI270" s="21"/>
    </row>
    <row r="271" spans="1:35" s="1" customFormat="1" x14ac:dyDescent="0.3">
      <c r="A271" s="3"/>
      <c r="X271" s="20"/>
      <c r="Y271" s="20"/>
      <c r="Z271" s="20"/>
      <c r="AA271" s="20"/>
      <c r="AB271" s="20"/>
      <c r="AC271" s="20"/>
      <c r="AD271" s="20"/>
      <c r="AE271" s="20"/>
      <c r="AF271" s="21"/>
      <c r="AG271" s="21"/>
      <c r="AH271" s="21"/>
      <c r="AI271" s="21"/>
    </row>
    <row r="272" spans="1:35" s="1" customFormat="1" x14ac:dyDescent="0.3">
      <c r="A272" s="3"/>
      <c r="X272" s="20"/>
      <c r="Y272" s="20"/>
      <c r="Z272" s="20"/>
      <c r="AA272" s="20"/>
      <c r="AB272" s="20"/>
      <c r="AC272" s="20"/>
      <c r="AD272" s="20"/>
      <c r="AE272" s="20"/>
      <c r="AF272" s="21"/>
      <c r="AG272" s="21"/>
      <c r="AH272" s="21"/>
      <c r="AI272" s="21"/>
    </row>
    <row r="273" spans="1:35" s="1" customFormat="1" x14ac:dyDescent="0.3">
      <c r="A273" s="3"/>
      <c r="X273" s="20"/>
      <c r="Y273" s="20"/>
      <c r="Z273" s="20"/>
      <c r="AA273" s="20"/>
      <c r="AB273" s="20"/>
      <c r="AC273" s="20"/>
      <c r="AD273" s="20"/>
      <c r="AE273" s="20"/>
      <c r="AF273" s="21"/>
      <c r="AG273" s="21"/>
      <c r="AH273" s="21"/>
      <c r="AI273" s="21"/>
    </row>
    <row r="274" spans="1:35" s="1" customFormat="1" x14ac:dyDescent="0.3">
      <c r="A274" s="3"/>
      <c r="X274" s="20"/>
      <c r="Y274" s="20"/>
      <c r="Z274" s="20"/>
      <c r="AA274" s="20"/>
      <c r="AB274" s="20"/>
      <c r="AC274" s="20"/>
      <c r="AD274" s="20"/>
      <c r="AE274" s="20"/>
      <c r="AF274" s="21"/>
      <c r="AG274" s="21"/>
      <c r="AH274" s="21"/>
      <c r="AI274" s="21"/>
    </row>
    <row r="275" spans="1:35" s="1" customFormat="1" x14ac:dyDescent="0.3">
      <c r="A275" s="3"/>
      <c r="X275" s="20"/>
      <c r="Y275" s="20"/>
      <c r="Z275" s="20"/>
      <c r="AA275" s="20"/>
      <c r="AB275" s="20"/>
      <c r="AC275" s="20"/>
      <c r="AD275" s="20"/>
      <c r="AE275" s="20"/>
      <c r="AF275" s="21"/>
      <c r="AG275" s="21"/>
      <c r="AH275" s="21"/>
      <c r="AI275" s="21"/>
    </row>
    <row r="276" spans="1:35" s="1" customFormat="1" x14ac:dyDescent="0.3">
      <c r="A276" s="3"/>
      <c r="X276" s="20"/>
      <c r="Y276" s="20"/>
      <c r="Z276" s="20"/>
      <c r="AA276" s="20"/>
      <c r="AB276" s="20"/>
      <c r="AC276" s="20"/>
      <c r="AD276" s="20"/>
      <c r="AE276" s="20"/>
      <c r="AF276" s="21"/>
      <c r="AG276" s="21"/>
      <c r="AH276" s="21"/>
      <c r="AI276" s="21"/>
    </row>
    <row r="277" spans="1:35" s="1" customFormat="1" x14ac:dyDescent="0.3">
      <c r="A277" s="3"/>
      <c r="X277" s="20"/>
      <c r="Y277" s="20"/>
      <c r="Z277" s="20"/>
      <c r="AA277" s="20"/>
      <c r="AB277" s="20"/>
      <c r="AC277" s="20"/>
      <c r="AD277" s="20"/>
      <c r="AE277" s="20"/>
      <c r="AF277" s="21"/>
      <c r="AG277" s="21"/>
      <c r="AH277" s="21"/>
      <c r="AI277" s="21"/>
    </row>
    <row r="278" spans="1:35" s="1" customFormat="1" x14ac:dyDescent="0.3">
      <c r="A278" s="3"/>
      <c r="X278" s="20"/>
      <c r="Y278" s="20"/>
      <c r="Z278" s="20"/>
      <c r="AA278" s="20"/>
      <c r="AB278" s="20"/>
      <c r="AC278" s="20"/>
      <c r="AD278" s="20"/>
      <c r="AE278" s="20"/>
      <c r="AF278" s="21"/>
      <c r="AG278" s="21"/>
      <c r="AH278" s="21"/>
      <c r="AI278" s="21"/>
    </row>
    <row r="279" spans="1:35" s="1" customFormat="1" x14ac:dyDescent="0.3">
      <c r="A279" s="3"/>
      <c r="X279" s="20"/>
      <c r="Y279" s="20"/>
      <c r="Z279" s="20"/>
      <c r="AA279" s="20"/>
      <c r="AB279" s="20"/>
      <c r="AC279" s="20"/>
      <c r="AD279" s="20"/>
      <c r="AE279" s="20"/>
      <c r="AF279" s="21"/>
      <c r="AG279" s="21"/>
      <c r="AH279" s="21"/>
      <c r="AI279" s="21"/>
    </row>
    <row r="280" spans="1:35" s="1" customFormat="1" x14ac:dyDescent="0.3">
      <c r="A280" s="3"/>
      <c r="X280" s="20"/>
      <c r="Y280" s="20"/>
      <c r="Z280" s="20"/>
      <c r="AA280" s="20"/>
      <c r="AB280" s="20"/>
      <c r="AC280" s="20"/>
      <c r="AD280" s="20"/>
      <c r="AE280" s="20"/>
      <c r="AF280" s="21"/>
      <c r="AG280" s="21"/>
      <c r="AH280" s="21"/>
      <c r="AI280" s="21"/>
    </row>
    <row r="281" spans="1:35" s="1" customFormat="1" x14ac:dyDescent="0.3">
      <c r="A281" s="3"/>
      <c r="X281" s="20"/>
      <c r="Y281" s="20"/>
      <c r="Z281" s="20"/>
      <c r="AA281" s="20"/>
      <c r="AB281" s="20"/>
      <c r="AC281" s="20"/>
      <c r="AD281" s="20"/>
      <c r="AE281" s="20"/>
      <c r="AF281" s="21"/>
      <c r="AG281" s="21"/>
      <c r="AH281" s="21"/>
      <c r="AI281" s="21"/>
    </row>
    <row r="282" spans="1:35" s="1" customFormat="1" x14ac:dyDescent="0.3">
      <c r="A282" s="3"/>
      <c r="X282" s="20"/>
      <c r="Y282" s="20"/>
      <c r="Z282" s="20"/>
      <c r="AA282" s="20"/>
      <c r="AB282" s="20"/>
      <c r="AC282" s="20"/>
      <c r="AD282" s="20"/>
      <c r="AE282" s="20"/>
      <c r="AF282" s="21"/>
      <c r="AG282" s="21"/>
      <c r="AH282" s="21"/>
      <c r="AI282" s="21"/>
    </row>
    <row r="283" spans="1:35" s="1" customFormat="1" x14ac:dyDescent="0.3">
      <c r="A283" s="3"/>
      <c r="X283" s="20"/>
      <c r="Y283" s="20"/>
      <c r="Z283" s="20"/>
      <c r="AA283" s="20"/>
      <c r="AB283" s="20"/>
      <c r="AC283" s="20"/>
      <c r="AD283" s="20"/>
      <c r="AE283" s="20"/>
      <c r="AF283" s="21"/>
      <c r="AG283" s="21"/>
      <c r="AH283" s="21"/>
      <c r="AI283" s="21"/>
    </row>
    <row r="284" spans="1:35" s="1" customFormat="1" x14ac:dyDescent="0.3">
      <c r="A284" s="3"/>
      <c r="X284" s="20"/>
      <c r="Y284" s="20"/>
      <c r="Z284" s="20"/>
      <c r="AA284" s="20"/>
      <c r="AB284" s="20"/>
      <c r="AC284" s="20"/>
      <c r="AD284" s="20"/>
      <c r="AE284" s="20"/>
      <c r="AF284" s="21"/>
      <c r="AG284" s="21"/>
      <c r="AH284" s="21"/>
      <c r="AI284" s="21"/>
    </row>
    <row r="285" spans="1:35" s="1" customFormat="1" x14ac:dyDescent="0.3">
      <c r="A285" s="3"/>
      <c r="X285" s="20"/>
      <c r="Y285" s="20"/>
      <c r="Z285" s="20"/>
      <c r="AA285" s="20"/>
      <c r="AB285" s="20"/>
      <c r="AC285" s="20"/>
      <c r="AD285" s="20"/>
      <c r="AE285" s="20"/>
      <c r="AF285" s="21"/>
      <c r="AG285" s="21"/>
      <c r="AH285" s="21"/>
      <c r="AI285" s="21"/>
    </row>
    <row r="286" spans="1:35" s="1" customFormat="1" x14ac:dyDescent="0.3">
      <c r="A286" s="3"/>
      <c r="X286" s="20"/>
      <c r="Y286" s="20"/>
      <c r="Z286" s="20"/>
      <c r="AA286" s="20"/>
      <c r="AB286" s="20"/>
      <c r="AC286" s="20"/>
      <c r="AD286" s="20"/>
      <c r="AE286" s="20"/>
      <c r="AF286" s="21"/>
      <c r="AG286" s="21"/>
      <c r="AH286" s="21"/>
      <c r="AI286" s="21"/>
    </row>
    <row r="287" spans="1:35" s="1" customFormat="1" x14ac:dyDescent="0.3">
      <c r="A287" s="3"/>
      <c r="X287" s="20"/>
      <c r="Y287" s="20"/>
      <c r="Z287" s="20"/>
      <c r="AA287" s="20"/>
      <c r="AB287" s="20"/>
      <c r="AC287" s="20"/>
      <c r="AD287" s="20"/>
      <c r="AE287" s="20"/>
      <c r="AF287" s="21"/>
      <c r="AG287" s="21"/>
      <c r="AH287" s="21"/>
      <c r="AI287" s="21"/>
    </row>
    <row r="288" spans="1:35" s="1" customFormat="1" x14ac:dyDescent="0.3">
      <c r="A288" s="3"/>
      <c r="X288" s="20"/>
      <c r="Y288" s="20"/>
      <c r="Z288" s="20"/>
      <c r="AA288" s="20"/>
      <c r="AB288" s="20"/>
      <c r="AC288" s="20"/>
      <c r="AD288" s="20"/>
      <c r="AE288" s="20"/>
      <c r="AF288" s="21"/>
      <c r="AG288" s="21"/>
      <c r="AH288" s="21"/>
      <c r="AI288" s="21"/>
    </row>
    <row r="289" spans="1:35" s="1" customFormat="1" x14ac:dyDescent="0.3">
      <c r="A289" s="3"/>
      <c r="X289" s="20"/>
      <c r="Y289" s="20"/>
      <c r="Z289" s="20"/>
      <c r="AA289" s="20"/>
      <c r="AB289" s="20"/>
      <c r="AC289" s="20"/>
      <c r="AD289" s="20"/>
      <c r="AE289" s="20"/>
      <c r="AF289" s="21"/>
      <c r="AG289" s="21"/>
      <c r="AH289" s="21"/>
      <c r="AI289" s="21"/>
    </row>
    <row r="290" spans="1:35" s="1" customFormat="1" x14ac:dyDescent="0.3">
      <c r="A290" s="3"/>
      <c r="X290" s="20"/>
      <c r="Y290" s="20"/>
      <c r="Z290" s="20"/>
      <c r="AA290" s="20"/>
      <c r="AB290" s="20"/>
      <c r="AC290" s="20"/>
      <c r="AD290" s="20"/>
      <c r="AE290" s="20"/>
      <c r="AF290" s="21"/>
      <c r="AG290" s="21"/>
      <c r="AH290" s="21"/>
      <c r="AI290" s="21"/>
    </row>
    <row r="291" spans="1:35" s="1" customFormat="1" x14ac:dyDescent="0.3">
      <c r="A291" s="3"/>
      <c r="X291" s="20"/>
      <c r="Y291" s="20"/>
      <c r="Z291" s="20"/>
      <c r="AA291" s="20"/>
      <c r="AB291" s="20"/>
      <c r="AC291" s="20"/>
      <c r="AD291" s="20"/>
      <c r="AE291" s="20"/>
      <c r="AF291" s="21"/>
      <c r="AG291" s="21"/>
      <c r="AH291" s="21"/>
      <c r="AI291" s="21"/>
    </row>
    <row r="292" spans="1:35" s="1" customFormat="1" x14ac:dyDescent="0.3">
      <c r="A292" s="3"/>
      <c r="X292" s="20"/>
      <c r="Y292" s="20"/>
      <c r="Z292" s="20"/>
      <c r="AA292" s="20"/>
      <c r="AB292" s="20"/>
      <c r="AC292" s="20"/>
      <c r="AD292" s="20"/>
      <c r="AE292" s="20"/>
      <c r="AF292" s="21"/>
      <c r="AG292" s="21"/>
      <c r="AH292" s="21"/>
      <c r="AI292" s="21"/>
    </row>
    <row r="293" spans="1:35" s="1" customFormat="1" x14ac:dyDescent="0.3">
      <c r="A293" s="3"/>
      <c r="X293" s="20"/>
      <c r="Y293" s="20"/>
      <c r="Z293" s="20"/>
      <c r="AA293" s="20"/>
      <c r="AB293" s="20"/>
      <c r="AC293" s="20"/>
      <c r="AD293" s="20"/>
      <c r="AE293" s="20"/>
      <c r="AF293" s="21"/>
      <c r="AG293" s="21"/>
      <c r="AH293" s="21"/>
      <c r="AI293" s="21"/>
    </row>
    <row r="294" spans="1:35" s="1" customFormat="1" x14ac:dyDescent="0.3">
      <c r="A294" s="3"/>
      <c r="X294" s="20"/>
      <c r="Y294" s="20"/>
      <c r="Z294" s="20"/>
      <c r="AA294" s="20"/>
      <c r="AB294" s="20"/>
      <c r="AC294" s="20"/>
      <c r="AD294" s="20"/>
      <c r="AE294" s="20"/>
      <c r="AF294" s="21"/>
      <c r="AG294" s="21"/>
      <c r="AH294" s="21"/>
      <c r="AI294" s="21"/>
    </row>
    <row r="295" spans="1:35" s="1" customFormat="1" x14ac:dyDescent="0.3">
      <c r="A295" s="3"/>
      <c r="X295" s="20"/>
      <c r="Y295" s="20"/>
      <c r="Z295" s="20"/>
      <c r="AA295" s="20"/>
      <c r="AB295" s="20"/>
      <c r="AC295" s="20"/>
      <c r="AD295" s="20"/>
      <c r="AE295" s="20"/>
      <c r="AF295" s="21"/>
      <c r="AG295" s="21"/>
      <c r="AH295" s="21"/>
      <c r="AI295" s="21"/>
    </row>
    <row r="296" spans="1:35" s="1" customFormat="1" x14ac:dyDescent="0.3">
      <c r="A296" s="3"/>
      <c r="X296" s="20"/>
      <c r="Y296" s="20"/>
      <c r="Z296" s="20"/>
      <c r="AA296" s="20"/>
      <c r="AB296" s="20"/>
      <c r="AC296" s="20"/>
      <c r="AD296" s="20"/>
      <c r="AE296" s="20"/>
      <c r="AF296" s="21"/>
      <c r="AG296" s="21"/>
      <c r="AH296" s="21"/>
      <c r="AI296" s="21"/>
    </row>
    <row r="297" spans="1:35" s="1" customFormat="1" x14ac:dyDescent="0.3">
      <c r="A297" s="3"/>
      <c r="X297" s="20"/>
      <c r="Y297" s="20"/>
      <c r="Z297" s="20"/>
      <c r="AA297" s="20"/>
      <c r="AB297" s="20"/>
      <c r="AC297" s="20"/>
      <c r="AD297" s="20"/>
      <c r="AE297" s="20"/>
      <c r="AF297" s="21"/>
      <c r="AG297" s="21"/>
      <c r="AH297" s="21"/>
      <c r="AI297" s="21"/>
    </row>
    <row r="298" spans="1:35" s="1" customFormat="1" x14ac:dyDescent="0.3">
      <c r="A298" s="3"/>
      <c r="X298" s="20"/>
      <c r="Y298" s="20"/>
      <c r="Z298" s="20"/>
      <c r="AA298" s="20"/>
      <c r="AB298" s="20"/>
      <c r="AC298" s="20"/>
      <c r="AD298" s="20"/>
      <c r="AE298" s="20"/>
      <c r="AF298" s="21"/>
      <c r="AG298" s="21"/>
      <c r="AH298" s="21"/>
      <c r="AI298" s="21"/>
    </row>
    <row r="299" spans="1:35" s="1" customFormat="1" x14ac:dyDescent="0.3">
      <c r="A299" s="3"/>
      <c r="X299" s="20"/>
      <c r="Y299" s="20"/>
      <c r="Z299" s="20"/>
      <c r="AA299" s="20"/>
      <c r="AB299" s="20"/>
      <c r="AC299" s="20"/>
      <c r="AD299" s="20"/>
      <c r="AE299" s="20"/>
      <c r="AF299" s="21"/>
      <c r="AG299" s="21"/>
      <c r="AH299" s="21"/>
      <c r="AI299" s="21"/>
    </row>
    <row r="300" spans="1:35" s="1" customFormat="1" x14ac:dyDescent="0.3">
      <c r="A300" s="3"/>
      <c r="X300" s="20"/>
      <c r="Y300" s="20"/>
      <c r="Z300" s="20"/>
      <c r="AA300" s="20"/>
      <c r="AB300" s="20"/>
      <c r="AC300" s="20"/>
      <c r="AD300" s="20"/>
      <c r="AE300" s="20"/>
      <c r="AF300" s="21"/>
      <c r="AG300" s="21"/>
      <c r="AH300" s="21"/>
      <c r="AI300" s="21"/>
    </row>
    <row r="301" spans="1:35" s="1" customFormat="1" x14ac:dyDescent="0.3">
      <c r="A301" s="3"/>
      <c r="X301" s="20"/>
      <c r="Y301" s="20"/>
      <c r="Z301" s="20"/>
      <c r="AA301" s="20"/>
      <c r="AB301" s="20"/>
      <c r="AC301" s="20"/>
      <c r="AD301" s="20"/>
      <c r="AE301" s="20"/>
      <c r="AF301" s="21"/>
      <c r="AG301" s="21"/>
      <c r="AH301" s="21"/>
      <c r="AI301" s="21"/>
    </row>
    <row r="302" spans="1:35" s="1" customFormat="1" x14ac:dyDescent="0.3">
      <c r="A302" s="3"/>
      <c r="X302" s="20"/>
      <c r="Y302" s="20"/>
      <c r="Z302" s="20"/>
      <c r="AA302" s="20"/>
      <c r="AB302" s="20"/>
      <c r="AC302" s="20"/>
      <c r="AD302" s="20"/>
      <c r="AE302" s="20"/>
      <c r="AF302" s="21"/>
      <c r="AG302" s="21"/>
      <c r="AH302" s="21"/>
      <c r="AI302" s="21"/>
    </row>
    <row r="303" spans="1:35" s="1" customFormat="1" x14ac:dyDescent="0.3">
      <c r="A303" s="3"/>
      <c r="X303" s="20"/>
      <c r="Y303" s="20"/>
      <c r="Z303" s="20"/>
      <c r="AA303" s="20"/>
      <c r="AB303" s="20"/>
      <c r="AC303" s="20"/>
      <c r="AD303" s="20"/>
      <c r="AE303" s="20"/>
      <c r="AF303" s="21"/>
      <c r="AG303" s="21"/>
      <c r="AH303" s="21"/>
      <c r="AI303" s="21"/>
    </row>
    <row r="304" spans="1:35" s="1" customFormat="1" x14ac:dyDescent="0.3">
      <c r="A304" s="3"/>
      <c r="X304" s="20"/>
      <c r="Y304" s="20"/>
      <c r="Z304" s="20"/>
      <c r="AA304" s="20"/>
      <c r="AB304" s="20"/>
      <c r="AC304" s="20"/>
      <c r="AD304" s="20"/>
      <c r="AE304" s="20"/>
      <c r="AF304" s="21"/>
      <c r="AG304" s="21"/>
      <c r="AH304" s="21"/>
      <c r="AI304" s="21"/>
    </row>
    <row r="305" spans="1:35" s="1" customFormat="1" x14ac:dyDescent="0.3">
      <c r="A305" s="3"/>
      <c r="X305" s="20"/>
      <c r="Y305" s="20"/>
      <c r="Z305" s="20"/>
      <c r="AA305" s="20"/>
      <c r="AB305" s="20"/>
      <c r="AC305" s="20"/>
      <c r="AD305" s="20"/>
      <c r="AE305" s="20"/>
      <c r="AF305" s="21"/>
      <c r="AG305" s="21"/>
      <c r="AH305" s="21"/>
      <c r="AI305" s="21"/>
    </row>
    <row r="306" spans="1:35" s="1" customFormat="1" x14ac:dyDescent="0.3">
      <c r="A306" s="3"/>
      <c r="X306" s="20"/>
      <c r="Y306" s="20"/>
      <c r="Z306" s="20"/>
      <c r="AA306" s="20"/>
      <c r="AB306" s="20"/>
      <c r="AC306" s="20"/>
      <c r="AD306" s="20"/>
      <c r="AE306" s="20"/>
      <c r="AF306" s="21"/>
      <c r="AG306" s="21"/>
      <c r="AH306" s="21"/>
      <c r="AI306" s="21"/>
    </row>
    <row r="307" spans="1:35" s="1" customFormat="1" x14ac:dyDescent="0.3">
      <c r="A307" s="3"/>
      <c r="X307" s="20"/>
      <c r="Y307" s="20"/>
      <c r="Z307" s="20"/>
      <c r="AA307" s="20"/>
      <c r="AB307" s="20"/>
      <c r="AC307" s="20"/>
      <c r="AD307" s="20"/>
      <c r="AE307" s="20"/>
      <c r="AF307" s="21"/>
      <c r="AG307" s="21"/>
      <c r="AH307" s="21"/>
      <c r="AI307" s="21"/>
    </row>
    <row r="308" spans="1:35" s="1" customFormat="1" x14ac:dyDescent="0.3">
      <c r="A308" s="3"/>
      <c r="X308" s="20"/>
      <c r="Y308" s="20"/>
      <c r="Z308" s="20"/>
      <c r="AA308" s="20"/>
      <c r="AB308" s="20"/>
      <c r="AC308" s="20"/>
      <c r="AD308" s="20"/>
      <c r="AE308" s="20"/>
      <c r="AF308" s="21"/>
      <c r="AG308" s="21"/>
      <c r="AH308" s="21"/>
      <c r="AI308" s="21"/>
    </row>
    <row r="309" spans="1:35" s="1" customFormat="1" x14ac:dyDescent="0.3">
      <c r="A309" s="3"/>
      <c r="X309" s="20"/>
      <c r="Y309" s="20"/>
      <c r="Z309" s="20"/>
      <c r="AA309" s="20"/>
      <c r="AB309" s="20"/>
      <c r="AC309" s="20"/>
      <c r="AD309" s="20"/>
      <c r="AE309" s="20"/>
      <c r="AF309" s="21"/>
      <c r="AG309" s="21"/>
      <c r="AH309" s="21"/>
      <c r="AI309" s="21"/>
    </row>
    <row r="310" spans="1:35" s="1" customFormat="1" x14ac:dyDescent="0.3">
      <c r="A310" s="3"/>
      <c r="X310" s="20"/>
      <c r="Y310" s="20"/>
      <c r="Z310" s="20"/>
      <c r="AA310" s="20"/>
      <c r="AB310" s="20"/>
      <c r="AC310" s="20"/>
      <c r="AD310" s="20"/>
      <c r="AE310" s="20"/>
      <c r="AF310" s="21"/>
      <c r="AG310" s="21"/>
      <c r="AH310" s="21"/>
      <c r="AI310" s="21"/>
    </row>
    <row r="311" spans="1:35" s="1" customFormat="1" x14ac:dyDescent="0.3">
      <c r="A311" s="3"/>
      <c r="X311" s="20"/>
      <c r="Y311" s="20"/>
      <c r="Z311" s="20"/>
      <c r="AA311" s="20"/>
      <c r="AB311" s="20"/>
      <c r="AC311" s="20"/>
      <c r="AD311" s="20"/>
      <c r="AE311" s="20"/>
      <c r="AF311" s="21"/>
      <c r="AG311" s="21"/>
      <c r="AH311" s="21"/>
      <c r="AI311" s="21"/>
    </row>
    <row r="312" spans="1:35" s="1" customFormat="1" x14ac:dyDescent="0.3">
      <c r="A312" s="3"/>
      <c r="X312" s="20"/>
      <c r="Y312" s="20"/>
      <c r="Z312" s="20"/>
      <c r="AA312" s="20"/>
      <c r="AB312" s="20"/>
      <c r="AC312" s="20"/>
      <c r="AD312" s="20"/>
      <c r="AE312" s="20"/>
      <c r="AF312" s="21"/>
      <c r="AG312" s="21"/>
      <c r="AH312" s="21"/>
      <c r="AI312" s="21"/>
    </row>
    <row r="313" spans="1:35" s="1" customFormat="1" x14ac:dyDescent="0.3">
      <c r="A313" s="3"/>
      <c r="X313" s="20"/>
      <c r="Y313" s="20"/>
      <c r="Z313" s="20"/>
      <c r="AA313" s="20"/>
      <c r="AB313" s="20"/>
      <c r="AC313" s="20"/>
      <c r="AD313" s="20"/>
      <c r="AE313" s="20"/>
      <c r="AF313" s="21"/>
      <c r="AG313" s="21"/>
      <c r="AH313" s="21"/>
      <c r="AI313" s="21"/>
    </row>
    <row r="314" spans="1:35" s="1" customFormat="1" x14ac:dyDescent="0.3">
      <c r="A314" s="3"/>
      <c r="X314" s="20"/>
      <c r="Y314" s="20"/>
      <c r="Z314" s="20"/>
      <c r="AA314" s="20"/>
      <c r="AB314" s="20"/>
      <c r="AC314" s="20"/>
      <c r="AD314" s="20"/>
      <c r="AE314" s="20"/>
      <c r="AF314" s="21"/>
      <c r="AG314" s="21"/>
      <c r="AH314" s="21"/>
      <c r="AI314" s="21"/>
    </row>
    <row r="315" spans="1:35" s="1" customFormat="1" x14ac:dyDescent="0.3">
      <c r="A315" s="3"/>
      <c r="X315" s="20"/>
      <c r="Y315" s="20"/>
      <c r="Z315" s="20"/>
      <c r="AA315" s="20"/>
      <c r="AB315" s="20"/>
      <c r="AC315" s="20"/>
      <c r="AD315" s="20"/>
      <c r="AE315" s="20"/>
      <c r="AF315" s="21"/>
      <c r="AG315" s="21"/>
      <c r="AH315" s="21"/>
      <c r="AI315" s="21"/>
    </row>
    <row r="316" spans="1:35" s="1" customFormat="1" x14ac:dyDescent="0.3">
      <c r="A316" s="3"/>
      <c r="X316" s="20"/>
      <c r="Y316" s="20"/>
      <c r="Z316" s="20"/>
      <c r="AA316" s="20"/>
      <c r="AB316" s="20"/>
      <c r="AC316" s="20"/>
      <c r="AD316" s="20"/>
      <c r="AE316" s="20"/>
      <c r="AF316" s="21"/>
      <c r="AG316" s="21"/>
      <c r="AH316" s="21"/>
      <c r="AI316" s="21"/>
    </row>
    <row r="317" spans="1:35" s="1" customFormat="1" x14ac:dyDescent="0.3">
      <c r="A317" s="3"/>
      <c r="X317" s="20"/>
      <c r="Y317" s="20"/>
      <c r="Z317" s="20"/>
      <c r="AA317" s="20"/>
      <c r="AB317" s="20"/>
      <c r="AC317" s="20"/>
      <c r="AD317" s="20"/>
      <c r="AE317" s="20"/>
      <c r="AF317" s="21"/>
      <c r="AG317" s="21"/>
      <c r="AH317" s="21"/>
      <c r="AI317" s="21"/>
    </row>
    <row r="318" spans="1:35" s="1" customFormat="1" x14ac:dyDescent="0.3">
      <c r="A318" s="3"/>
      <c r="X318" s="20"/>
      <c r="Y318" s="20"/>
      <c r="Z318" s="20"/>
      <c r="AA318" s="20"/>
      <c r="AB318" s="20"/>
      <c r="AC318" s="20"/>
      <c r="AD318" s="20"/>
      <c r="AE318" s="20"/>
      <c r="AF318" s="21"/>
      <c r="AG318" s="21"/>
      <c r="AH318" s="21"/>
      <c r="AI318" s="21"/>
    </row>
    <row r="319" spans="1:35" s="1" customFormat="1" x14ac:dyDescent="0.3">
      <c r="A319" s="3"/>
      <c r="X319" s="20"/>
      <c r="Y319" s="20"/>
      <c r="Z319" s="20"/>
      <c r="AA319" s="20"/>
      <c r="AB319" s="20"/>
      <c r="AC319" s="20"/>
      <c r="AD319" s="20"/>
      <c r="AE319" s="20"/>
      <c r="AF319" s="21"/>
      <c r="AG319" s="21"/>
      <c r="AH319" s="21"/>
      <c r="AI319" s="21"/>
    </row>
    <row r="320" spans="1:35" s="1" customFormat="1" x14ac:dyDescent="0.3">
      <c r="A320" s="3"/>
      <c r="X320" s="20"/>
      <c r="Y320" s="20"/>
      <c r="Z320" s="20"/>
      <c r="AA320" s="20"/>
      <c r="AB320" s="20"/>
      <c r="AC320" s="20"/>
      <c r="AD320" s="20"/>
      <c r="AE320" s="20"/>
      <c r="AF320" s="21"/>
      <c r="AG320" s="21"/>
      <c r="AH320" s="21"/>
      <c r="AI320" s="21"/>
    </row>
    <row r="321" spans="1:35" s="1" customFormat="1" x14ac:dyDescent="0.3">
      <c r="A321" s="3"/>
      <c r="X321" s="20"/>
      <c r="Y321" s="20"/>
      <c r="Z321" s="20"/>
      <c r="AA321" s="20"/>
      <c r="AB321" s="20"/>
      <c r="AC321" s="20"/>
      <c r="AD321" s="20"/>
      <c r="AE321" s="20"/>
      <c r="AF321" s="21"/>
      <c r="AG321" s="21"/>
      <c r="AH321" s="21"/>
      <c r="AI321" s="21"/>
    </row>
    <row r="322" spans="1:35" s="1" customFormat="1" x14ac:dyDescent="0.3">
      <c r="A322" s="3"/>
      <c r="X322" s="20"/>
      <c r="Y322" s="20"/>
      <c r="Z322" s="20"/>
      <c r="AA322" s="20"/>
      <c r="AB322" s="20"/>
      <c r="AC322" s="20"/>
      <c r="AD322" s="20"/>
      <c r="AE322" s="20"/>
      <c r="AF322" s="21"/>
      <c r="AG322" s="21"/>
      <c r="AH322" s="21"/>
      <c r="AI322" s="21"/>
    </row>
    <row r="323" spans="1:35" s="1" customFormat="1" x14ac:dyDescent="0.3">
      <c r="A323" s="3"/>
      <c r="X323" s="20"/>
      <c r="Y323" s="20"/>
      <c r="Z323" s="20"/>
      <c r="AA323" s="20"/>
      <c r="AB323" s="20"/>
      <c r="AC323" s="20"/>
      <c r="AD323" s="20"/>
      <c r="AE323" s="20"/>
      <c r="AF323" s="21"/>
      <c r="AG323" s="21"/>
      <c r="AH323" s="21"/>
      <c r="AI323" s="21"/>
    </row>
    <row r="324" spans="1:35" s="1" customFormat="1" x14ac:dyDescent="0.3">
      <c r="A324" s="3"/>
      <c r="X324" s="20"/>
      <c r="Y324" s="20"/>
      <c r="Z324" s="20"/>
      <c r="AA324" s="20"/>
      <c r="AB324" s="20"/>
      <c r="AC324" s="20"/>
      <c r="AD324" s="20"/>
      <c r="AE324" s="20"/>
      <c r="AF324" s="21"/>
      <c r="AG324" s="21"/>
      <c r="AH324" s="21"/>
      <c r="AI324" s="21"/>
    </row>
    <row r="325" spans="1:35" s="1" customFormat="1" x14ac:dyDescent="0.3">
      <c r="A325" s="3"/>
      <c r="X325" s="20"/>
      <c r="Y325" s="20"/>
      <c r="Z325" s="20"/>
      <c r="AA325" s="20"/>
      <c r="AB325" s="20"/>
      <c r="AC325" s="20"/>
      <c r="AD325" s="20"/>
      <c r="AE325" s="20"/>
      <c r="AF325" s="21"/>
      <c r="AG325" s="21"/>
      <c r="AH325" s="21"/>
      <c r="AI325" s="21"/>
    </row>
    <row r="326" spans="1:35" s="1" customFormat="1" x14ac:dyDescent="0.3">
      <c r="A326" s="3"/>
      <c r="X326" s="20"/>
      <c r="Y326" s="20"/>
      <c r="Z326" s="20"/>
      <c r="AA326" s="20"/>
      <c r="AB326" s="20"/>
      <c r="AC326" s="20"/>
      <c r="AD326" s="20"/>
      <c r="AE326" s="20"/>
      <c r="AF326" s="21"/>
      <c r="AG326" s="21"/>
      <c r="AH326" s="21"/>
      <c r="AI326" s="21"/>
    </row>
    <row r="327" spans="1:35" s="1" customFormat="1" x14ac:dyDescent="0.3">
      <c r="A327" s="3"/>
      <c r="X327" s="20"/>
      <c r="Y327" s="20"/>
      <c r="Z327" s="20"/>
      <c r="AA327" s="20"/>
      <c r="AB327" s="20"/>
      <c r="AC327" s="20"/>
      <c r="AD327" s="20"/>
      <c r="AE327" s="20"/>
      <c r="AF327" s="21"/>
      <c r="AG327" s="21"/>
      <c r="AH327" s="21"/>
      <c r="AI327" s="21"/>
    </row>
    <row r="328" spans="1:35" s="1" customFormat="1" x14ac:dyDescent="0.3">
      <c r="A328" s="3"/>
      <c r="X328" s="20"/>
      <c r="Y328" s="20"/>
      <c r="Z328" s="20"/>
      <c r="AA328" s="20"/>
      <c r="AB328" s="20"/>
      <c r="AC328" s="20"/>
      <c r="AD328" s="20"/>
      <c r="AE328" s="20"/>
      <c r="AF328" s="21"/>
      <c r="AG328" s="21"/>
      <c r="AH328" s="21"/>
      <c r="AI328" s="21"/>
    </row>
    <row r="329" spans="1:35" s="1" customFormat="1" x14ac:dyDescent="0.3">
      <c r="A329" s="3"/>
      <c r="X329" s="20"/>
      <c r="Y329" s="20"/>
      <c r="Z329" s="20"/>
      <c r="AA329" s="20"/>
      <c r="AB329" s="20"/>
      <c r="AC329" s="20"/>
      <c r="AD329" s="20"/>
      <c r="AE329" s="20"/>
      <c r="AF329" s="21"/>
      <c r="AG329" s="21"/>
      <c r="AH329" s="21"/>
      <c r="AI329" s="21"/>
    </row>
    <row r="330" spans="1:35" s="1" customFormat="1" x14ac:dyDescent="0.3">
      <c r="A330" s="3"/>
      <c r="X330" s="20"/>
      <c r="Y330" s="20"/>
      <c r="Z330" s="20"/>
      <c r="AA330" s="20"/>
      <c r="AB330" s="20"/>
      <c r="AC330" s="20"/>
      <c r="AD330" s="20"/>
      <c r="AE330" s="20"/>
      <c r="AF330" s="21"/>
      <c r="AG330" s="21"/>
      <c r="AH330" s="21"/>
      <c r="AI330" s="21"/>
    </row>
    <row r="331" spans="1:35" s="1" customFormat="1" x14ac:dyDescent="0.3">
      <c r="A331" s="3"/>
      <c r="X331" s="20"/>
      <c r="Y331" s="20"/>
      <c r="Z331" s="20"/>
      <c r="AA331" s="20"/>
      <c r="AB331" s="20"/>
      <c r="AC331" s="20"/>
      <c r="AD331" s="20"/>
      <c r="AE331" s="20"/>
      <c r="AF331" s="21"/>
      <c r="AG331" s="21"/>
      <c r="AH331" s="21"/>
      <c r="AI331" s="21"/>
    </row>
    <row r="332" spans="1:35" s="1" customFormat="1" x14ac:dyDescent="0.3">
      <c r="A332" s="3"/>
      <c r="X332" s="20"/>
      <c r="Y332" s="20"/>
      <c r="Z332" s="20"/>
      <c r="AA332" s="20"/>
      <c r="AB332" s="20"/>
      <c r="AC332" s="20"/>
      <c r="AD332" s="20"/>
      <c r="AE332" s="20"/>
      <c r="AF332" s="21"/>
      <c r="AG332" s="21"/>
      <c r="AH332" s="21"/>
      <c r="AI332" s="21"/>
    </row>
    <row r="333" spans="1:35" s="1" customFormat="1" x14ac:dyDescent="0.3">
      <c r="A333" s="3"/>
      <c r="X333" s="20"/>
      <c r="Y333" s="20"/>
      <c r="Z333" s="20"/>
      <c r="AA333" s="20"/>
      <c r="AB333" s="20"/>
      <c r="AC333" s="20"/>
      <c r="AD333" s="20"/>
      <c r="AE333" s="20"/>
      <c r="AF333" s="21"/>
      <c r="AG333" s="21"/>
      <c r="AH333" s="21"/>
      <c r="AI333" s="21"/>
    </row>
    <row r="334" spans="1:35" s="1" customFormat="1" x14ac:dyDescent="0.3">
      <c r="A334" s="3"/>
      <c r="X334" s="20"/>
      <c r="Y334" s="20"/>
      <c r="Z334" s="20"/>
      <c r="AA334" s="20"/>
      <c r="AB334" s="20"/>
      <c r="AC334" s="20"/>
      <c r="AD334" s="20"/>
      <c r="AE334" s="20"/>
      <c r="AF334" s="21"/>
      <c r="AG334" s="21"/>
      <c r="AH334" s="21"/>
      <c r="AI334" s="21"/>
    </row>
    <row r="335" spans="1:35" s="1" customFormat="1" x14ac:dyDescent="0.3">
      <c r="A335" s="3"/>
      <c r="X335" s="20"/>
      <c r="Y335" s="20"/>
      <c r="Z335" s="20"/>
      <c r="AA335" s="20"/>
      <c r="AB335" s="20"/>
      <c r="AC335" s="20"/>
      <c r="AD335" s="20"/>
      <c r="AE335" s="20"/>
      <c r="AF335" s="21"/>
      <c r="AG335" s="21"/>
      <c r="AH335" s="21"/>
      <c r="AI335" s="21"/>
    </row>
    <row r="336" spans="1:35" s="1" customFormat="1" x14ac:dyDescent="0.3">
      <c r="A336" s="3"/>
      <c r="X336" s="20"/>
      <c r="Y336" s="20"/>
      <c r="Z336" s="20"/>
      <c r="AA336" s="20"/>
      <c r="AB336" s="20"/>
      <c r="AC336" s="20"/>
      <c r="AD336" s="20"/>
      <c r="AE336" s="20"/>
      <c r="AF336" s="21"/>
      <c r="AG336" s="21"/>
      <c r="AH336" s="21"/>
      <c r="AI336" s="21"/>
    </row>
    <row r="337" spans="1:35" s="1" customFormat="1" x14ac:dyDescent="0.3">
      <c r="A337" s="3"/>
      <c r="X337" s="20"/>
      <c r="Y337" s="20"/>
      <c r="Z337" s="20"/>
      <c r="AA337" s="20"/>
      <c r="AB337" s="20"/>
      <c r="AC337" s="20"/>
      <c r="AD337" s="20"/>
      <c r="AE337" s="20"/>
      <c r="AF337" s="21"/>
      <c r="AG337" s="21"/>
      <c r="AH337" s="21"/>
      <c r="AI337" s="21"/>
    </row>
    <row r="338" spans="1:35" s="1" customFormat="1" x14ac:dyDescent="0.3">
      <c r="A338" s="3"/>
      <c r="X338" s="20"/>
      <c r="Y338" s="20"/>
      <c r="Z338" s="20"/>
      <c r="AA338" s="20"/>
      <c r="AB338" s="20"/>
      <c r="AC338" s="20"/>
      <c r="AD338" s="20"/>
      <c r="AE338" s="20"/>
      <c r="AF338" s="21"/>
      <c r="AG338" s="21"/>
      <c r="AH338" s="21"/>
      <c r="AI338" s="21"/>
    </row>
    <row r="339" spans="1:35" s="1" customFormat="1" x14ac:dyDescent="0.3">
      <c r="A339" s="3"/>
      <c r="X339" s="20"/>
      <c r="Y339" s="20"/>
      <c r="Z339" s="20"/>
      <c r="AA339" s="20"/>
      <c r="AB339" s="20"/>
      <c r="AC339" s="20"/>
      <c r="AD339" s="20"/>
      <c r="AE339" s="20"/>
      <c r="AF339" s="21"/>
      <c r="AG339" s="21"/>
      <c r="AH339" s="21"/>
      <c r="AI339" s="21"/>
    </row>
    <row r="340" spans="1:35" s="1" customFormat="1" x14ac:dyDescent="0.3">
      <c r="A340" s="3"/>
      <c r="X340" s="20"/>
      <c r="Y340" s="20"/>
      <c r="Z340" s="20"/>
      <c r="AA340" s="20"/>
      <c r="AB340" s="20"/>
      <c r="AC340" s="20"/>
      <c r="AD340" s="20"/>
      <c r="AE340" s="20"/>
      <c r="AF340" s="21"/>
      <c r="AG340" s="21"/>
      <c r="AH340" s="21"/>
      <c r="AI340" s="21"/>
    </row>
    <row r="341" spans="1:35" s="1" customFormat="1" x14ac:dyDescent="0.3">
      <c r="A341" s="3"/>
      <c r="X341" s="20"/>
      <c r="Y341" s="20"/>
      <c r="Z341" s="20"/>
      <c r="AA341" s="20"/>
      <c r="AB341" s="20"/>
      <c r="AC341" s="20"/>
      <c r="AD341" s="20"/>
      <c r="AE341" s="20"/>
      <c r="AF341" s="21"/>
      <c r="AG341" s="21"/>
      <c r="AH341" s="21"/>
      <c r="AI341" s="21"/>
    </row>
    <row r="342" spans="1:35" s="1" customFormat="1" x14ac:dyDescent="0.3">
      <c r="A342" s="3"/>
      <c r="X342" s="20"/>
      <c r="Y342" s="20"/>
      <c r="Z342" s="20"/>
      <c r="AA342" s="20"/>
      <c r="AB342" s="20"/>
      <c r="AC342" s="20"/>
      <c r="AD342" s="20"/>
      <c r="AE342" s="20"/>
      <c r="AF342" s="21"/>
      <c r="AG342" s="21"/>
      <c r="AH342" s="21"/>
      <c r="AI342" s="21"/>
    </row>
    <row r="343" spans="1:35" s="1" customFormat="1" x14ac:dyDescent="0.3">
      <c r="A343" s="3"/>
      <c r="X343" s="20"/>
      <c r="Y343" s="20"/>
      <c r="Z343" s="20"/>
      <c r="AA343" s="20"/>
      <c r="AB343" s="20"/>
      <c r="AC343" s="20"/>
      <c r="AD343" s="20"/>
      <c r="AE343" s="20"/>
      <c r="AF343" s="21"/>
      <c r="AG343" s="21"/>
      <c r="AH343" s="21"/>
      <c r="AI343" s="21"/>
    </row>
    <row r="344" spans="1:35" s="1" customFormat="1" x14ac:dyDescent="0.3">
      <c r="A344" s="3"/>
      <c r="X344" s="20"/>
      <c r="Y344" s="20"/>
      <c r="Z344" s="20"/>
      <c r="AA344" s="20"/>
      <c r="AB344" s="20"/>
      <c r="AC344" s="20"/>
      <c r="AD344" s="20"/>
      <c r="AE344" s="20"/>
      <c r="AF344" s="21"/>
      <c r="AG344" s="21"/>
      <c r="AH344" s="21"/>
      <c r="AI344" s="21"/>
    </row>
    <row r="345" spans="1:35" s="1" customFormat="1" x14ac:dyDescent="0.3">
      <c r="A345" s="3"/>
      <c r="X345" s="20"/>
      <c r="Y345" s="20"/>
      <c r="Z345" s="20"/>
      <c r="AA345" s="20"/>
      <c r="AB345" s="20"/>
      <c r="AC345" s="20"/>
      <c r="AD345" s="20"/>
      <c r="AE345" s="20"/>
      <c r="AF345" s="21"/>
      <c r="AG345" s="21"/>
      <c r="AH345" s="21"/>
      <c r="AI345" s="21"/>
    </row>
    <row r="346" spans="1:35" s="1" customFormat="1" x14ac:dyDescent="0.3">
      <c r="A346" s="3"/>
      <c r="X346" s="20"/>
      <c r="Y346" s="20"/>
      <c r="Z346" s="20"/>
      <c r="AA346" s="20"/>
      <c r="AB346" s="20"/>
      <c r="AC346" s="20"/>
      <c r="AD346" s="20"/>
      <c r="AE346" s="20"/>
      <c r="AF346" s="21"/>
      <c r="AG346" s="21"/>
      <c r="AH346" s="21"/>
      <c r="AI346" s="21"/>
    </row>
    <row r="347" spans="1:35" s="1" customFormat="1" x14ac:dyDescent="0.3">
      <c r="A347" s="3"/>
      <c r="X347" s="20"/>
      <c r="Y347" s="20"/>
      <c r="Z347" s="20"/>
      <c r="AA347" s="20"/>
      <c r="AB347" s="20"/>
      <c r="AC347" s="20"/>
      <c r="AD347" s="20"/>
      <c r="AE347" s="20"/>
      <c r="AF347" s="21"/>
      <c r="AG347" s="21"/>
      <c r="AH347" s="21"/>
      <c r="AI347" s="21"/>
    </row>
    <row r="348" spans="1:35" s="1" customFormat="1" x14ac:dyDescent="0.3">
      <c r="A348" s="3"/>
      <c r="X348" s="20"/>
      <c r="Y348" s="20"/>
      <c r="Z348" s="20"/>
      <c r="AA348" s="20"/>
      <c r="AB348" s="20"/>
      <c r="AC348" s="20"/>
      <c r="AD348" s="20"/>
      <c r="AE348" s="20"/>
      <c r="AF348" s="21"/>
      <c r="AG348" s="21"/>
      <c r="AH348" s="21"/>
      <c r="AI348" s="21"/>
    </row>
    <row r="349" spans="1:35" s="1" customFormat="1" x14ac:dyDescent="0.3">
      <c r="A349" s="3"/>
      <c r="X349" s="20"/>
      <c r="Y349" s="20"/>
      <c r="Z349" s="20"/>
      <c r="AA349" s="20"/>
      <c r="AB349" s="20"/>
      <c r="AC349" s="20"/>
      <c r="AD349" s="20"/>
      <c r="AE349" s="20"/>
      <c r="AF349" s="21"/>
      <c r="AG349" s="21"/>
      <c r="AH349" s="21"/>
      <c r="AI349" s="21"/>
    </row>
    <row r="350" spans="1:35" s="1" customFormat="1" x14ac:dyDescent="0.3">
      <c r="A350" s="3"/>
      <c r="X350" s="20"/>
      <c r="Y350" s="20"/>
      <c r="Z350" s="20"/>
      <c r="AA350" s="20"/>
      <c r="AB350" s="20"/>
      <c r="AC350" s="20"/>
      <c r="AD350" s="20"/>
      <c r="AE350" s="20"/>
      <c r="AF350" s="21"/>
      <c r="AG350" s="21"/>
      <c r="AH350" s="21"/>
      <c r="AI350" s="21"/>
    </row>
    <row r="351" spans="1:35" s="1" customFormat="1" x14ac:dyDescent="0.3">
      <c r="A351" s="3"/>
      <c r="X351" s="20"/>
      <c r="Y351" s="20"/>
      <c r="Z351" s="20"/>
      <c r="AA351" s="20"/>
      <c r="AB351" s="20"/>
      <c r="AC351" s="20"/>
      <c r="AD351" s="20"/>
      <c r="AE351" s="20"/>
      <c r="AF351" s="21"/>
      <c r="AG351" s="21"/>
      <c r="AH351" s="21"/>
      <c r="AI351" s="21"/>
    </row>
    <row r="352" spans="1:35" s="1" customFormat="1" x14ac:dyDescent="0.3">
      <c r="A352" s="3"/>
      <c r="X352" s="20"/>
      <c r="Y352" s="20"/>
      <c r="Z352" s="20"/>
      <c r="AA352" s="20"/>
      <c r="AB352" s="20"/>
      <c r="AC352" s="20"/>
      <c r="AD352" s="20"/>
      <c r="AE352" s="20"/>
      <c r="AF352" s="21"/>
      <c r="AG352" s="21"/>
      <c r="AH352" s="21"/>
      <c r="AI352" s="21"/>
    </row>
    <row r="353" spans="1:35" s="1" customFormat="1" x14ac:dyDescent="0.3">
      <c r="A353" s="3"/>
      <c r="X353" s="20"/>
      <c r="Y353" s="20"/>
      <c r="Z353" s="20"/>
      <c r="AA353" s="20"/>
      <c r="AB353" s="20"/>
      <c r="AC353" s="20"/>
      <c r="AD353" s="20"/>
      <c r="AE353" s="20"/>
      <c r="AF353" s="21"/>
      <c r="AG353" s="21"/>
      <c r="AH353" s="21"/>
      <c r="AI353" s="21"/>
    </row>
    <row r="354" spans="1:35" s="1" customFormat="1" x14ac:dyDescent="0.3">
      <c r="A354" s="3"/>
      <c r="X354" s="20"/>
      <c r="Y354" s="20"/>
      <c r="Z354" s="20"/>
      <c r="AA354" s="20"/>
      <c r="AB354" s="20"/>
      <c r="AC354" s="20"/>
      <c r="AD354" s="20"/>
      <c r="AE354" s="20"/>
      <c r="AF354" s="21"/>
      <c r="AG354" s="21"/>
      <c r="AH354" s="21"/>
      <c r="AI354" s="21"/>
    </row>
    <row r="355" spans="1:35" s="1" customFormat="1" x14ac:dyDescent="0.3">
      <c r="A355" s="3"/>
      <c r="X355" s="20"/>
      <c r="Y355" s="20"/>
      <c r="Z355" s="20"/>
      <c r="AA355" s="20"/>
      <c r="AB355" s="20"/>
      <c r="AC355" s="20"/>
      <c r="AD355" s="20"/>
      <c r="AE355" s="20"/>
      <c r="AF355" s="21"/>
      <c r="AG355" s="21"/>
      <c r="AH355" s="21"/>
      <c r="AI355" s="21"/>
    </row>
    <row r="356" spans="1:35" s="1" customFormat="1" x14ac:dyDescent="0.3">
      <c r="A356" s="3"/>
      <c r="X356" s="20"/>
      <c r="Y356" s="20"/>
      <c r="Z356" s="20"/>
      <c r="AA356" s="20"/>
      <c r="AB356" s="20"/>
      <c r="AC356" s="20"/>
      <c r="AD356" s="20"/>
      <c r="AE356" s="20"/>
      <c r="AF356" s="21"/>
      <c r="AG356" s="21"/>
      <c r="AH356" s="21"/>
      <c r="AI356" s="21"/>
    </row>
    <row r="357" spans="1:35" s="1" customFormat="1" x14ac:dyDescent="0.3">
      <c r="A357" s="3"/>
      <c r="X357" s="20"/>
      <c r="Y357" s="20"/>
      <c r="Z357" s="20"/>
      <c r="AA357" s="20"/>
      <c r="AB357" s="20"/>
      <c r="AC357" s="20"/>
      <c r="AD357" s="20"/>
      <c r="AE357" s="20"/>
      <c r="AF357" s="21"/>
      <c r="AG357" s="21"/>
      <c r="AH357" s="21"/>
      <c r="AI357" s="21"/>
    </row>
    <row r="358" spans="1:35" s="1" customFormat="1" x14ac:dyDescent="0.3">
      <c r="A358" s="3"/>
      <c r="X358" s="20"/>
      <c r="Y358" s="20"/>
      <c r="Z358" s="20"/>
      <c r="AA358" s="20"/>
      <c r="AB358" s="20"/>
      <c r="AC358" s="20"/>
      <c r="AD358" s="20"/>
      <c r="AE358" s="20"/>
      <c r="AF358" s="21"/>
      <c r="AG358" s="21"/>
      <c r="AH358" s="21"/>
      <c r="AI358" s="21"/>
    </row>
    <row r="359" spans="1:35" s="1" customFormat="1" x14ac:dyDescent="0.3">
      <c r="A359" s="3"/>
      <c r="X359" s="20"/>
      <c r="Y359" s="20"/>
      <c r="Z359" s="20"/>
      <c r="AA359" s="20"/>
      <c r="AB359" s="20"/>
      <c r="AC359" s="20"/>
      <c r="AD359" s="20"/>
      <c r="AE359" s="20"/>
      <c r="AF359" s="21"/>
      <c r="AG359" s="21"/>
      <c r="AH359" s="21"/>
      <c r="AI359" s="21"/>
    </row>
    <row r="360" spans="1:35" s="1" customFormat="1" x14ac:dyDescent="0.3">
      <c r="A360" s="3"/>
      <c r="X360" s="20"/>
      <c r="Y360" s="20"/>
      <c r="Z360" s="20"/>
      <c r="AA360" s="20"/>
      <c r="AB360" s="20"/>
      <c r="AC360" s="20"/>
      <c r="AD360" s="20"/>
      <c r="AE360" s="20"/>
      <c r="AF360" s="21"/>
      <c r="AG360" s="21"/>
      <c r="AH360" s="21"/>
      <c r="AI360" s="21"/>
    </row>
    <row r="361" spans="1:35" s="1" customFormat="1" x14ac:dyDescent="0.3">
      <c r="A361" s="3"/>
      <c r="X361" s="20"/>
      <c r="Y361" s="20"/>
      <c r="Z361" s="20"/>
      <c r="AA361" s="20"/>
      <c r="AB361" s="20"/>
      <c r="AC361" s="20"/>
      <c r="AD361" s="20"/>
      <c r="AE361" s="20"/>
      <c r="AF361" s="21"/>
      <c r="AG361" s="21"/>
      <c r="AH361" s="21"/>
      <c r="AI361" s="21"/>
    </row>
    <row r="362" spans="1:35" s="1" customFormat="1" x14ac:dyDescent="0.3">
      <c r="A362" s="3"/>
      <c r="X362" s="20"/>
      <c r="Y362" s="20"/>
      <c r="Z362" s="20"/>
      <c r="AA362" s="20"/>
      <c r="AB362" s="20"/>
      <c r="AC362" s="20"/>
      <c r="AD362" s="20"/>
      <c r="AE362" s="20"/>
      <c r="AF362" s="21"/>
      <c r="AG362" s="21"/>
      <c r="AH362" s="21"/>
      <c r="AI362" s="21"/>
    </row>
    <row r="363" spans="1:35" s="1" customFormat="1" x14ac:dyDescent="0.3">
      <c r="A363" s="3"/>
      <c r="X363" s="20"/>
      <c r="Y363" s="20"/>
      <c r="Z363" s="20"/>
      <c r="AA363" s="20"/>
      <c r="AB363" s="20"/>
      <c r="AC363" s="20"/>
      <c r="AD363" s="20"/>
      <c r="AE363" s="20"/>
      <c r="AF363" s="21"/>
      <c r="AG363" s="21"/>
      <c r="AH363" s="21"/>
      <c r="AI363" s="21"/>
    </row>
    <row r="364" spans="1:35" s="1" customFormat="1" x14ac:dyDescent="0.3">
      <c r="A364" s="3"/>
      <c r="X364" s="20"/>
      <c r="Y364" s="20"/>
      <c r="Z364" s="20"/>
      <c r="AA364" s="20"/>
      <c r="AB364" s="20"/>
      <c r="AC364" s="20"/>
      <c r="AD364" s="20"/>
      <c r="AE364" s="20"/>
      <c r="AF364" s="21"/>
      <c r="AG364" s="21"/>
      <c r="AH364" s="21"/>
      <c r="AI364" s="21"/>
    </row>
    <row r="365" spans="1:35" s="1" customFormat="1" x14ac:dyDescent="0.3">
      <c r="A365" s="3"/>
      <c r="X365" s="20"/>
      <c r="Y365" s="20"/>
      <c r="Z365" s="20"/>
      <c r="AA365" s="20"/>
      <c r="AB365" s="20"/>
      <c r="AC365" s="20"/>
      <c r="AD365" s="20"/>
      <c r="AE365" s="20"/>
      <c r="AF365" s="21"/>
      <c r="AG365" s="21"/>
      <c r="AH365" s="21"/>
      <c r="AI365" s="21"/>
    </row>
    <row r="366" spans="1:35" s="1" customFormat="1" x14ac:dyDescent="0.3">
      <c r="A366" s="3"/>
      <c r="X366" s="20"/>
      <c r="Y366" s="20"/>
      <c r="Z366" s="20"/>
      <c r="AA366" s="20"/>
      <c r="AB366" s="20"/>
      <c r="AC366" s="20"/>
      <c r="AD366" s="20"/>
      <c r="AE366" s="20"/>
      <c r="AF366" s="21"/>
      <c r="AG366" s="21"/>
      <c r="AH366" s="21"/>
      <c r="AI366" s="21"/>
    </row>
    <row r="367" spans="1:35" s="1" customFormat="1" x14ac:dyDescent="0.3">
      <c r="A367" s="3"/>
      <c r="X367" s="20"/>
      <c r="Y367" s="20"/>
      <c r="Z367" s="20"/>
      <c r="AA367" s="20"/>
      <c r="AB367" s="20"/>
      <c r="AC367" s="20"/>
      <c r="AD367" s="20"/>
      <c r="AE367" s="20"/>
      <c r="AF367" s="21"/>
      <c r="AG367" s="21"/>
      <c r="AH367" s="21"/>
      <c r="AI367" s="21"/>
    </row>
    <row r="368" spans="1:35" s="1" customFormat="1" x14ac:dyDescent="0.3">
      <c r="A368" s="3"/>
      <c r="X368" s="20"/>
      <c r="Y368" s="20"/>
      <c r="Z368" s="20"/>
      <c r="AA368" s="20"/>
      <c r="AB368" s="20"/>
      <c r="AC368" s="20"/>
      <c r="AD368" s="20"/>
      <c r="AE368" s="20"/>
      <c r="AF368" s="21"/>
      <c r="AG368" s="21"/>
      <c r="AH368" s="21"/>
      <c r="AI368" s="21"/>
    </row>
    <row r="369" spans="1:39" s="1" customFormat="1" x14ac:dyDescent="0.3">
      <c r="A369" s="3"/>
      <c r="X369" s="20"/>
      <c r="Y369" s="20"/>
      <c r="Z369" s="20"/>
      <c r="AA369" s="20"/>
      <c r="AB369" s="20"/>
      <c r="AC369" s="20"/>
      <c r="AD369" s="20"/>
      <c r="AE369" s="20"/>
      <c r="AF369" s="21"/>
      <c r="AG369" s="21"/>
      <c r="AH369" s="21"/>
      <c r="AI369" s="21"/>
    </row>
    <row r="370" spans="1:39" s="1" customFormat="1" x14ac:dyDescent="0.3">
      <c r="A370" s="3"/>
      <c r="X370" s="20"/>
      <c r="Y370" s="20"/>
      <c r="Z370" s="20"/>
      <c r="AA370" s="20"/>
      <c r="AB370" s="20"/>
      <c r="AC370" s="20"/>
      <c r="AD370" s="20"/>
      <c r="AE370" s="20"/>
      <c r="AF370" s="21"/>
      <c r="AG370" s="21"/>
      <c r="AH370" s="21"/>
      <c r="AI370" s="21"/>
    </row>
    <row r="371" spans="1:39" s="1" customFormat="1" x14ac:dyDescent="0.3">
      <c r="A371" s="3"/>
      <c r="X371" s="20"/>
      <c r="Y371" s="20"/>
      <c r="Z371" s="20"/>
      <c r="AA371" s="20"/>
      <c r="AB371" s="20"/>
      <c r="AC371" s="20"/>
      <c r="AD371" s="20"/>
      <c r="AE371" s="20"/>
      <c r="AF371" s="21"/>
      <c r="AG371" s="21"/>
      <c r="AH371" s="21"/>
      <c r="AI371" s="21"/>
    </row>
    <row r="372" spans="1:39" s="1" customFormat="1" x14ac:dyDescent="0.3">
      <c r="A372" s="3"/>
      <c r="X372" s="20"/>
      <c r="Y372" s="20"/>
      <c r="Z372" s="20"/>
      <c r="AA372" s="20"/>
      <c r="AB372" s="20"/>
      <c r="AC372" s="20"/>
      <c r="AD372" s="20"/>
      <c r="AE372" s="20"/>
      <c r="AF372" s="21"/>
      <c r="AG372" s="21"/>
      <c r="AH372" s="21"/>
      <c r="AI372" s="21"/>
    </row>
    <row r="373" spans="1:39" s="1" customFormat="1" x14ac:dyDescent="0.3">
      <c r="A373" s="3"/>
      <c r="X373" s="20"/>
      <c r="Y373" s="20"/>
      <c r="Z373" s="20"/>
      <c r="AA373" s="20"/>
      <c r="AB373" s="20"/>
      <c r="AC373" s="20"/>
      <c r="AD373" s="20"/>
      <c r="AE373" s="20"/>
      <c r="AF373" s="21"/>
      <c r="AG373" s="21"/>
      <c r="AH373" s="21"/>
      <c r="AI373" s="21"/>
    </row>
    <row r="374" spans="1:39" s="1" customFormat="1" x14ac:dyDescent="0.3">
      <c r="A374" s="3"/>
      <c r="X374" s="20"/>
      <c r="Y374" s="20"/>
      <c r="Z374" s="20"/>
      <c r="AA374" s="20"/>
      <c r="AB374" s="20"/>
      <c r="AC374" s="20"/>
      <c r="AD374" s="20"/>
      <c r="AE374" s="20"/>
      <c r="AF374" s="21"/>
      <c r="AG374" s="21"/>
      <c r="AH374" s="21"/>
      <c r="AI374" s="21"/>
    </row>
    <row r="375" spans="1:39" s="1" customFormat="1" x14ac:dyDescent="0.3">
      <c r="A375" s="3"/>
      <c r="X375" s="20"/>
      <c r="Y375" s="20"/>
      <c r="Z375" s="20"/>
      <c r="AA375" s="20"/>
      <c r="AB375" s="20"/>
      <c r="AC375" s="20"/>
      <c r="AD375" s="20"/>
      <c r="AE375" s="20"/>
      <c r="AF375" s="21"/>
      <c r="AG375" s="21"/>
      <c r="AH375" s="21"/>
      <c r="AI375" s="21"/>
    </row>
    <row r="376" spans="1:39" s="1" customFormat="1" x14ac:dyDescent="0.3">
      <c r="A376" s="3"/>
      <c r="X376" s="20"/>
      <c r="Y376" s="20"/>
      <c r="Z376" s="20"/>
      <c r="AA376" s="20"/>
      <c r="AB376" s="20"/>
      <c r="AC376" s="20"/>
      <c r="AD376" s="20"/>
      <c r="AE376" s="20"/>
      <c r="AF376" s="21"/>
      <c r="AG376" s="21"/>
      <c r="AH376" s="21"/>
      <c r="AI376" s="21"/>
    </row>
    <row r="377" spans="1:39" s="1" customFormat="1" x14ac:dyDescent="0.3">
      <c r="A377" s="3"/>
      <c r="X377" s="20"/>
      <c r="Y377" s="20"/>
      <c r="Z377" s="20"/>
      <c r="AA377" s="20"/>
      <c r="AB377" s="20"/>
      <c r="AC377" s="20"/>
      <c r="AD377" s="20"/>
      <c r="AE377" s="20"/>
      <c r="AF377" s="21"/>
      <c r="AG377" s="21"/>
      <c r="AH377" s="21"/>
      <c r="AI377" s="21"/>
    </row>
    <row r="378" spans="1:39" s="1" customFormat="1" x14ac:dyDescent="0.3">
      <c r="A378" s="3"/>
      <c r="X378" s="20"/>
      <c r="Y378" s="20"/>
      <c r="Z378" s="20"/>
      <c r="AA378" s="20"/>
      <c r="AB378" s="20"/>
      <c r="AC378" s="20"/>
      <c r="AD378" s="20"/>
      <c r="AE378" s="20"/>
      <c r="AF378" s="21"/>
      <c r="AG378" s="21"/>
      <c r="AH378" s="21"/>
      <c r="AI378" s="21"/>
    </row>
    <row r="379" spans="1:39" s="1" customFormat="1" x14ac:dyDescent="0.3">
      <c r="A379" s="3"/>
      <c r="X379" s="20"/>
      <c r="Y379" s="20"/>
      <c r="Z379" s="20"/>
      <c r="AA379" s="20"/>
      <c r="AB379" s="20"/>
      <c r="AC379" s="20"/>
      <c r="AD379" s="20"/>
      <c r="AE379" s="20"/>
      <c r="AF379" s="21"/>
      <c r="AG379" s="21"/>
      <c r="AH379" s="21"/>
      <c r="AI379" s="21"/>
    </row>
    <row r="380" spans="1:39" s="1" customFormat="1" x14ac:dyDescent="0.3">
      <c r="A380" s="3"/>
      <c r="X380" s="20"/>
      <c r="Y380" s="20"/>
      <c r="Z380" s="20"/>
      <c r="AA380" s="20"/>
      <c r="AB380" s="20"/>
      <c r="AC380" s="20"/>
      <c r="AD380" s="20"/>
      <c r="AE380" s="20"/>
      <c r="AF380" s="21"/>
      <c r="AG380" s="21"/>
      <c r="AH380" s="21"/>
      <c r="AI380" s="21"/>
      <c r="AM380" s="1" t="s">
        <v>272</v>
      </c>
    </row>
    <row r="381" spans="1:39" s="1" customFormat="1" x14ac:dyDescent="0.3">
      <c r="A381" s="3"/>
      <c r="X381" s="20"/>
      <c r="Y381" s="20"/>
      <c r="Z381" s="20"/>
      <c r="AA381" s="20"/>
      <c r="AB381" s="20"/>
      <c r="AC381" s="20"/>
      <c r="AD381" s="20"/>
      <c r="AE381" s="20"/>
      <c r="AF381" s="21"/>
      <c r="AG381" s="21"/>
      <c r="AH381" s="21"/>
      <c r="AI381" s="21"/>
    </row>
    <row r="382" spans="1:39" s="1" customFormat="1" x14ac:dyDescent="0.3">
      <c r="A382" s="3"/>
      <c r="X382" s="20"/>
      <c r="Y382" s="20"/>
      <c r="Z382" s="20"/>
      <c r="AA382" s="20"/>
      <c r="AB382" s="20"/>
      <c r="AC382" s="20"/>
      <c r="AD382" s="20"/>
      <c r="AE382" s="20"/>
      <c r="AF382" s="21"/>
      <c r="AG382" s="21"/>
      <c r="AH382" s="21"/>
      <c r="AI382" s="21"/>
    </row>
    <row r="383" spans="1:39" s="1" customFormat="1" x14ac:dyDescent="0.3">
      <c r="A383" s="3"/>
      <c r="X383" s="20"/>
      <c r="Y383" s="20"/>
      <c r="Z383" s="20"/>
      <c r="AA383" s="20"/>
      <c r="AB383" s="20"/>
      <c r="AC383" s="20"/>
      <c r="AD383" s="20"/>
      <c r="AE383" s="20"/>
      <c r="AF383" s="21"/>
      <c r="AG383" s="21"/>
      <c r="AH383" s="21"/>
      <c r="AI383" s="21"/>
    </row>
    <row r="395" ht="12" customHeight="1" x14ac:dyDescent="0.3"/>
    <row r="396" hidden="1" x14ac:dyDescent="0.3"/>
  </sheetData>
  <mergeCells count="64">
    <mergeCell ref="AB2:AE2"/>
    <mergeCell ref="A166:AI166"/>
    <mergeCell ref="B73:C73"/>
    <mergeCell ref="A175:A179"/>
    <mergeCell ref="A84:AI84"/>
    <mergeCell ref="B7:C7"/>
    <mergeCell ref="B99:C99"/>
    <mergeCell ref="B133:C133"/>
    <mergeCell ref="B186:B187"/>
    <mergeCell ref="A186:A187"/>
    <mergeCell ref="B85:C85"/>
    <mergeCell ref="A6:AI6"/>
    <mergeCell ref="A196:A199"/>
    <mergeCell ref="B196:B199"/>
    <mergeCell ref="A188:AI188"/>
    <mergeCell ref="B195:C195"/>
    <mergeCell ref="A181:A184"/>
    <mergeCell ref="B62:C62"/>
    <mergeCell ref="A74:A75"/>
    <mergeCell ref="B74:B75"/>
    <mergeCell ref="A127:A129"/>
    <mergeCell ref="B79:C79"/>
    <mergeCell ref="B42:B45"/>
    <mergeCell ref="A42:A45"/>
    <mergeCell ref="A205:A211"/>
    <mergeCell ref="B205:B211"/>
    <mergeCell ref="B236:B237"/>
    <mergeCell ref="B202:B203"/>
    <mergeCell ref="A202:A203"/>
    <mergeCell ref="B219:C219"/>
    <mergeCell ref="B216:C216"/>
    <mergeCell ref="A217:A218"/>
    <mergeCell ref="B239:C239"/>
    <mergeCell ref="A243:A244"/>
    <mergeCell ref="B243:B244"/>
    <mergeCell ref="A72:AJ72"/>
    <mergeCell ref="A78:AJ78"/>
    <mergeCell ref="A98:AJ98"/>
    <mergeCell ref="A132:AJ132"/>
    <mergeCell ref="A213:A215"/>
    <mergeCell ref="B213:B215"/>
    <mergeCell ref="A238:AI238"/>
    <mergeCell ref="B217:B218"/>
    <mergeCell ref="A236:A237"/>
    <mergeCell ref="B167:C167"/>
    <mergeCell ref="B212:C212"/>
    <mergeCell ref="B200:C200"/>
    <mergeCell ref="B189:C189"/>
    <mergeCell ref="A1:AJ1"/>
    <mergeCell ref="A5:C5"/>
    <mergeCell ref="B35:B39"/>
    <mergeCell ref="A35:A39"/>
    <mergeCell ref="AJ2:AJ3"/>
    <mergeCell ref="AF2:AI2"/>
    <mergeCell ref="B31:B32"/>
    <mergeCell ref="A31:A32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32" fitToHeight="14" orientation="landscape" verticalDpi="4294967295" r:id="rId1"/>
  <headerFooter>
    <oddFooter>&amp;C&amp;P</oddFooter>
  </headerFooter>
  <rowBreaks count="2" manualBreakCount="2">
    <brk id="142" max="16383" man="1"/>
    <brk id="1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5" t="s">
        <v>157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32.25" customHeight="1" x14ac:dyDescent="0.25">
      <c r="A2" s="197" t="s">
        <v>0</v>
      </c>
      <c r="B2" s="7" t="s">
        <v>1</v>
      </c>
      <c r="C2" s="198" t="s">
        <v>51</v>
      </c>
      <c r="D2" s="199" t="s">
        <v>152</v>
      </c>
      <c r="E2" s="199"/>
      <c r="F2" s="199"/>
      <c r="G2" s="200" t="s">
        <v>162</v>
      </c>
      <c r="H2" s="200"/>
      <c r="I2" s="200"/>
      <c r="J2" s="201" t="s">
        <v>160</v>
      </c>
      <c r="K2" s="202"/>
      <c r="L2" s="203"/>
      <c r="M2" s="204" t="s">
        <v>155</v>
      </c>
      <c r="N2" s="204" t="s">
        <v>156</v>
      </c>
    </row>
    <row r="3" spans="1:14" ht="25.5" x14ac:dyDescent="0.25">
      <c r="A3" s="197"/>
      <c r="B3" s="8" t="s">
        <v>2</v>
      </c>
      <c r="C3" s="198"/>
      <c r="D3" s="9" t="s">
        <v>92</v>
      </c>
      <c r="E3" s="9" t="s">
        <v>93</v>
      </c>
      <c r="F3" s="9" t="s">
        <v>94</v>
      </c>
      <c r="G3" s="9" t="s">
        <v>92</v>
      </c>
      <c r="H3" s="9" t="s">
        <v>93</v>
      </c>
      <c r="I3" s="9" t="s">
        <v>94</v>
      </c>
      <c r="J3" s="9" t="s">
        <v>92</v>
      </c>
      <c r="K3" s="9" t="s">
        <v>93</v>
      </c>
      <c r="L3" s="9" t="s">
        <v>94</v>
      </c>
      <c r="M3" s="205"/>
      <c r="N3" s="205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94" t="s">
        <v>158</v>
      </c>
      <c r="C5" s="194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70</v>
      </c>
      <c r="C6" s="16" t="s">
        <v>161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159</v>
      </c>
      <c r="C7" s="16" t="s">
        <v>161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3" t="s">
        <v>0</v>
      </c>
      <c r="B1" s="62" t="s">
        <v>1</v>
      </c>
      <c r="C1" s="214" t="s">
        <v>51</v>
      </c>
      <c r="D1" s="215" t="s">
        <v>317</v>
      </c>
      <c r="E1" s="215"/>
      <c r="F1" s="215"/>
      <c r="G1" s="215"/>
      <c r="H1" s="215" t="s">
        <v>318</v>
      </c>
      <c r="I1" s="215"/>
      <c r="J1" s="215"/>
      <c r="K1" s="215"/>
      <c r="L1" s="216" t="s">
        <v>328</v>
      </c>
      <c r="M1" s="217"/>
      <c r="N1" s="217"/>
      <c r="O1" s="218"/>
      <c r="P1" s="210" t="s">
        <v>319</v>
      </c>
      <c r="Q1" s="210"/>
      <c r="R1" s="210"/>
      <c r="S1" s="210"/>
      <c r="T1" s="210" t="s">
        <v>320</v>
      </c>
      <c r="U1" s="211"/>
      <c r="V1" s="211"/>
      <c r="W1" s="211"/>
    </row>
    <row r="2" spans="1:23" ht="22.5" x14ac:dyDescent="0.25">
      <c r="A2" s="213"/>
      <c r="B2" s="62" t="s">
        <v>2</v>
      </c>
      <c r="C2" s="214"/>
      <c r="D2" s="63" t="s">
        <v>92</v>
      </c>
      <c r="E2" s="63" t="s">
        <v>93</v>
      </c>
      <c r="F2" s="63" t="s">
        <v>165</v>
      </c>
      <c r="G2" s="63" t="s">
        <v>94</v>
      </c>
      <c r="H2" s="63" t="s">
        <v>92</v>
      </c>
      <c r="I2" s="63" t="s">
        <v>93</v>
      </c>
      <c r="J2" s="63" t="s">
        <v>165</v>
      </c>
      <c r="K2" s="63" t="s">
        <v>94</v>
      </c>
      <c r="L2" s="63" t="s">
        <v>92</v>
      </c>
      <c r="M2" s="63" t="s">
        <v>93</v>
      </c>
      <c r="N2" s="63" t="s">
        <v>165</v>
      </c>
      <c r="O2" s="63" t="s">
        <v>94</v>
      </c>
      <c r="P2" s="63" t="s">
        <v>92</v>
      </c>
      <c r="Q2" s="63" t="s">
        <v>93</v>
      </c>
      <c r="R2" s="63" t="s">
        <v>165</v>
      </c>
      <c r="S2" s="63" t="s">
        <v>94</v>
      </c>
      <c r="T2" s="63" t="s">
        <v>92</v>
      </c>
      <c r="U2" s="64" t="s">
        <v>93</v>
      </c>
      <c r="V2" s="63" t="s">
        <v>165</v>
      </c>
      <c r="W2" s="63" t="s">
        <v>94</v>
      </c>
    </row>
    <row r="3" spans="1:23" x14ac:dyDescent="0.25">
      <c r="A3" s="60" t="s">
        <v>7</v>
      </c>
      <c r="B3" s="60" t="s">
        <v>42</v>
      </c>
      <c r="C3" s="60" t="s">
        <v>96</v>
      </c>
      <c r="D3" s="60" t="s">
        <v>100</v>
      </c>
      <c r="E3" s="60" t="s">
        <v>48</v>
      </c>
      <c r="F3" s="60" t="s">
        <v>108</v>
      </c>
      <c r="G3" s="60" t="s">
        <v>108</v>
      </c>
      <c r="H3" s="60" t="s">
        <v>138</v>
      </c>
      <c r="I3" s="60" t="s">
        <v>118</v>
      </c>
      <c r="J3" s="60" t="s">
        <v>121</v>
      </c>
      <c r="K3" s="60" t="s">
        <v>123</v>
      </c>
      <c r="L3" s="60" t="s">
        <v>127</v>
      </c>
      <c r="M3" s="60" t="s">
        <v>128</v>
      </c>
      <c r="N3" s="60" t="s">
        <v>129</v>
      </c>
      <c r="O3" s="60" t="s">
        <v>135</v>
      </c>
      <c r="P3" s="60" t="s">
        <v>49</v>
      </c>
      <c r="Q3" s="60" t="s">
        <v>118</v>
      </c>
      <c r="R3" s="60" t="s">
        <v>315</v>
      </c>
      <c r="S3" s="60" t="s">
        <v>121</v>
      </c>
      <c r="T3" s="60" t="s">
        <v>123</v>
      </c>
      <c r="U3" s="60" t="s">
        <v>321</v>
      </c>
      <c r="V3" s="60" t="s">
        <v>252</v>
      </c>
      <c r="W3" s="60" t="s">
        <v>296</v>
      </c>
    </row>
    <row r="4" spans="1:23" x14ac:dyDescent="0.25">
      <c r="A4" s="212" t="s">
        <v>95</v>
      </c>
      <c r="B4" s="212"/>
      <c r="C4" s="212"/>
      <c r="D4" s="65">
        <f>D5+D7+D10+D12+D14</f>
        <v>184652.19499999998</v>
      </c>
      <c r="E4" s="65">
        <f t="shared" ref="E4:S4" si="0">E5+E7+E10+E12+E14</f>
        <v>157039.4</v>
      </c>
      <c r="F4" s="65">
        <f t="shared" si="0"/>
        <v>0</v>
      </c>
      <c r="G4" s="65">
        <f t="shared" si="0"/>
        <v>27612.795000000002</v>
      </c>
      <c r="H4" s="65">
        <f t="shared" si="0"/>
        <v>165482.53099999999</v>
      </c>
      <c r="I4" s="65">
        <f t="shared" si="0"/>
        <v>28216.291000000005</v>
      </c>
      <c r="J4" s="65">
        <f t="shared" si="0"/>
        <v>0</v>
      </c>
      <c r="K4" s="65">
        <f t="shared" si="0"/>
        <v>19077.455999999998</v>
      </c>
      <c r="L4" s="65">
        <f t="shared" si="0"/>
        <v>7375.1418100000001</v>
      </c>
      <c r="M4" s="65">
        <f t="shared" si="0"/>
        <v>0</v>
      </c>
      <c r="N4" s="65">
        <f t="shared" si="0"/>
        <v>0</v>
      </c>
      <c r="O4" s="65">
        <f t="shared" si="0"/>
        <v>7375.1418100000001</v>
      </c>
      <c r="P4" s="65">
        <f t="shared" si="0"/>
        <v>82223.705759999983</v>
      </c>
      <c r="Q4" s="65">
        <f t="shared" si="0"/>
        <v>66038.538280000008</v>
      </c>
      <c r="R4" s="65">
        <f t="shared" si="0"/>
        <v>0</v>
      </c>
      <c r="S4" s="65">
        <f t="shared" si="0"/>
        <v>16185.16748</v>
      </c>
      <c r="T4" s="65">
        <f>P4/D4*100</f>
        <v>44.528962008818787</v>
      </c>
      <c r="U4" s="65">
        <f t="shared" ref="U4:W16" si="1">Q4/E4*100</f>
        <v>42.052210005896619</v>
      </c>
      <c r="V4" s="65"/>
      <c r="W4" s="65">
        <f t="shared" si="1"/>
        <v>58.614738131362657</v>
      </c>
    </row>
    <row r="5" spans="1:23" s="75" customFormat="1" ht="34.5" customHeight="1" x14ac:dyDescent="0.25">
      <c r="A5" s="66">
        <v>1</v>
      </c>
      <c r="B5" s="194" t="s">
        <v>25</v>
      </c>
      <c r="C5" s="194"/>
      <c r="D5" s="65">
        <f>D6</f>
        <v>26153.7</v>
      </c>
      <c r="E5" s="65">
        <f t="shared" ref="E5:S5" si="2">E6</f>
        <v>24846</v>
      </c>
      <c r="F5" s="65">
        <f t="shared" si="2"/>
        <v>0</v>
      </c>
      <c r="G5" s="65">
        <f t="shared" si="2"/>
        <v>1307.7</v>
      </c>
      <c r="H5" s="65">
        <f t="shared" si="2"/>
        <v>0</v>
      </c>
      <c r="I5" s="65">
        <f t="shared" si="2"/>
        <v>0</v>
      </c>
      <c r="J5" s="65">
        <f t="shared" si="2"/>
        <v>0</v>
      </c>
      <c r="K5" s="65">
        <f t="shared" si="2"/>
        <v>0</v>
      </c>
      <c r="L5" s="65">
        <f t="shared" si="2"/>
        <v>0</v>
      </c>
      <c r="M5" s="65">
        <f t="shared" si="2"/>
        <v>0</v>
      </c>
      <c r="N5" s="65">
        <f t="shared" si="2"/>
        <v>0</v>
      </c>
      <c r="O5" s="65">
        <f t="shared" si="2"/>
        <v>0</v>
      </c>
      <c r="P5" s="65">
        <f t="shared" si="2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ref="T5:U18" si="3">P5/D5*100</f>
        <v>0</v>
      </c>
      <c r="U5" s="65">
        <f t="shared" si="1"/>
        <v>0</v>
      </c>
      <c r="V5" s="65"/>
      <c r="W5" s="65">
        <f t="shared" si="1"/>
        <v>0</v>
      </c>
    </row>
    <row r="6" spans="1:23" s="75" customFormat="1" x14ac:dyDescent="0.25">
      <c r="A6" s="67" t="s">
        <v>14</v>
      </c>
      <c r="B6" s="68" t="s">
        <v>246</v>
      </c>
      <c r="C6" s="7" t="s">
        <v>284</v>
      </c>
      <c r="D6" s="69">
        <f t="shared" ref="D6" si="4">E6+G6</f>
        <v>26153.7</v>
      </c>
      <c r="E6" s="69">
        <v>24846</v>
      </c>
      <c r="F6" s="69">
        <v>0</v>
      </c>
      <c r="G6" s="69">
        <v>1307.7</v>
      </c>
      <c r="H6" s="69">
        <f>I6+J6+K6</f>
        <v>0</v>
      </c>
      <c r="I6" s="69">
        <v>0</v>
      </c>
      <c r="J6" s="69">
        <v>0</v>
      </c>
      <c r="K6" s="69">
        <v>0</v>
      </c>
      <c r="L6" s="69">
        <f t="shared" ref="L6" si="5">M6+O6</f>
        <v>0</v>
      </c>
      <c r="M6" s="69">
        <v>0</v>
      </c>
      <c r="N6" s="69">
        <v>0</v>
      </c>
      <c r="O6" s="69">
        <f>S6</f>
        <v>0</v>
      </c>
      <c r="P6" s="69">
        <f>Q6+R6+S6</f>
        <v>0</v>
      </c>
      <c r="Q6" s="69">
        <v>0</v>
      </c>
      <c r="R6" s="69">
        <v>0</v>
      </c>
      <c r="S6" s="69">
        <v>0</v>
      </c>
      <c r="T6" s="69">
        <f t="shared" si="3"/>
        <v>0</v>
      </c>
      <c r="U6" s="69">
        <f t="shared" si="1"/>
        <v>0</v>
      </c>
      <c r="V6" s="69"/>
      <c r="W6" s="69">
        <f t="shared" si="1"/>
        <v>0</v>
      </c>
    </row>
    <row r="7" spans="1:23" ht="37.5" customHeight="1" x14ac:dyDescent="0.25">
      <c r="A7" s="66" t="s">
        <v>42</v>
      </c>
      <c r="B7" s="194" t="s">
        <v>322</v>
      </c>
      <c r="C7" s="194"/>
      <c r="D7" s="65">
        <f>E7+F7+G7</f>
        <v>94522.269</v>
      </c>
      <c r="E7" s="65">
        <f>E8+E9</f>
        <v>89702.2</v>
      </c>
      <c r="F7" s="65">
        <f t="shared" ref="F7:G7" si="6">F8+F9</f>
        <v>0</v>
      </c>
      <c r="G7" s="65">
        <f t="shared" si="6"/>
        <v>4820.0689999999995</v>
      </c>
      <c r="H7" s="72">
        <f t="shared" ref="H7:H12" si="7">H8+H9+H10+H11</f>
        <v>80586.006999999998</v>
      </c>
      <c r="I7" s="71">
        <v>0</v>
      </c>
      <c r="J7" s="71">
        <v>0</v>
      </c>
      <c r="K7" s="71">
        <v>0</v>
      </c>
      <c r="L7" s="65">
        <f>M7+N7+O7</f>
        <v>1960.5039999999999</v>
      </c>
      <c r="M7" s="65">
        <f>M8+M9</f>
        <v>0</v>
      </c>
      <c r="N7" s="65">
        <f t="shared" ref="N7" si="8">N8+N9</f>
        <v>0</v>
      </c>
      <c r="O7" s="65">
        <f t="shared" ref="O7:O12" si="9">S7</f>
        <v>1960.5039999999999</v>
      </c>
      <c r="P7" s="65">
        <f t="shared" ref="P7:P18" si="10">Q7+S7</f>
        <v>39209.203999999998</v>
      </c>
      <c r="Q7" s="65">
        <f>Q8+Q9</f>
        <v>37248.699999999997</v>
      </c>
      <c r="R7" s="65">
        <f t="shared" ref="R7:S7" si="11">R8+R9</f>
        <v>0</v>
      </c>
      <c r="S7" s="65">
        <f t="shared" si="11"/>
        <v>1960.5039999999999</v>
      </c>
      <c r="T7" s="65">
        <f t="shared" si="3"/>
        <v>41.481446028342802</v>
      </c>
      <c r="U7" s="65">
        <f t="shared" si="1"/>
        <v>41.524845544479398</v>
      </c>
      <c r="V7" s="65">
        <v>0</v>
      </c>
      <c r="W7" s="65">
        <f t="shared" si="1"/>
        <v>40.673774587044299</v>
      </c>
    </row>
    <row r="8" spans="1:23" ht="25.5" x14ac:dyDescent="0.25">
      <c r="A8" s="67" t="s">
        <v>18</v>
      </c>
      <c r="B8" s="70" t="s">
        <v>323</v>
      </c>
      <c r="C8" s="7" t="s">
        <v>284</v>
      </c>
      <c r="D8" s="73">
        <f>SUM(E8:G8)</f>
        <v>55313.065000000002</v>
      </c>
      <c r="E8" s="73">
        <v>52453.5</v>
      </c>
      <c r="F8" s="73">
        <v>0</v>
      </c>
      <c r="G8" s="73">
        <f>2760.7+98.865</f>
        <v>2859.5649999999996</v>
      </c>
      <c r="H8" s="73">
        <v>11086.165000000001</v>
      </c>
      <c r="I8" s="73">
        <v>10437.94</v>
      </c>
      <c r="J8" s="73">
        <v>0</v>
      </c>
      <c r="K8" s="73">
        <f>549.36+98.865</f>
        <v>648.22500000000002</v>
      </c>
      <c r="L8" s="73">
        <f t="shared" ref="L8:L9" si="12">M8+O8</f>
        <v>0</v>
      </c>
      <c r="M8" s="73">
        <v>0</v>
      </c>
      <c r="N8" s="73">
        <v>0</v>
      </c>
      <c r="O8" s="69">
        <v>0</v>
      </c>
      <c r="P8" s="69">
        <f t="shared" si="10"/>
        <v>0</v>
      </c>
      <c r="Q8" s="73">
        <v>0</v>
      </c>
      <c r="R8" s="73">
        <v>0</v>
      </c>
      <c r="S8" s="73">
        <v>0</v>
      </c>
      <c r="T8" s="69">
        <f t="shared" si="3"/>
        <v>0</v>
      </c>
      <c r="U8" s="69">
        <f t="shared" si="1"/>
        <v>0</v>
      </c>
      <c r="V8" s="69">
        <v>0</v>
      </c>
      <c r="W8" s="69">
        <f t="shared" si="1"/>
        <v>0</v>
      </c>
    </row>
    <row r="9" spans="1:23" s="78" customFormat="1" ht="38.25" x14ac:dyDescent="0.25">
      <c r="A9" s="67" t="s">
        <v>19</v>
      </c>
      <c r="B9" s="70" t="s">
        <v>324</v>
      </c>
      <c r="C9" s="7" t="s">
        <v>284</v>
      </c>
      <c r="D9" s="73">
        <f>SUM(E9:G9)</f>
        <v>39209.203999999998</v>
      </c>
      <c r="E9" s="73">
        <v>37248.699999999997</v>
      </c>
      <c r="F9" s="73">
        <v>0</v>
      </c>
      <c r="G9" s="73">
        <v>1960.5039999999999</v>
      </c>
      <c r="H9" s="73">
        <v>48966.2</v>
      </c>
      <c r="I9" s="73">
        <v>37248.699999999997</v>
      </c>
      <c r="J9" s="73">
        <v>0</v>
      </c>
      <c r="K9" s="73">
        <v>1960.5039999999999</v>
      </c>
      <c r="L9" s="76">
        <f t="shared" si="12"/>
        <v>0</v>
      </c>
      <c r="M9" s="76">
        <v>0</v>
      </c>
      <c r="N9" s="76">
        <v>0</v>
      </c>
      <c r="O9" s="77">
        <v>0</v>
      </c>
      <c r="P9" s="73">
        <f t="shared" si="10"/>
        <v>39209.203999999998</v>
      </c>
      <c r="Q9" s="73">
        <v>37248.699999999997</v>
      </c>
      <c r="R9" s="73">
        <v>0</v>
      </c>
      <c r="S9" s="73">
        <v>1960.5039999999999</v>
      </c>
      <c r="T9" s="73">
        <f t="shared" si="3"/>
        <v>100</v>
      </c>
      <c r="U9" s="73">
        <f t="shared" si="1"/>
        <v>100</v>
      </c>
      <c r="V9" s="73">
        <v>0</v>
      </c>
      <c r="W9" s="73">
        <f t="shared" si="1"/>
        <v>100</v>
      </c>
    </row>
    <row r="10" spans="1:23" s="78" customFormat="1" ht="33" customHeight="1" x14ac:dyDescent="0.25">
      <c r="A10" s="80" t="s">
        <v>96</v>
      </c>
      <c r="B10" s="59" t="s">
        <v>27</v>
      </c>
      <c r="C10" s="59"/>
      <c r="D10" s="72">
        <f>D11</f>
        <v>10266.821</v>
      </c>
      <c r="E10" s="72">
        <f t="shared" ref="E10:W10" si="13">E11</f>
        <v>0</v>
      </c>
      <c r="F10" s="72">
        <f t="shared" si="13"/>
        <v>0</v>
      </c>
      <c r="G10" s="72">
        <f t="shared" si="13"/>
        <v>10266.821</v>
      </c>
      <c r="H10" s="72">
        <f t="shared" si="13"/>
        <v>10266.821</v>
      </c>
      <c r="I10" s="72">
        <f t="shared" si="13"/>
        <v>0</v>
      </c>
      <c r="J10" s="72">
        <f t="shared" si="13"/>
        <v>0</v>
      </c>
      <c r="K10" s="72">
        <f t="shared" si="13"/>
        <v>10266.821</v>
      </c>
      <c r="L10" s="72">
        <f t="shared" si="13"/>
        <v>4923.6239999999998</v>
      </c>
      <c r="M10" s="72">
        <f t="shared" si="13"/>
        <v>0</v>
      </c>
      <c r="N10" s="72">
        <f t="shared" si="13"/>
        <v>0</v>
      </c>
      <c r="O10" s="72">
        <f t="shared" si="13"/>
        <v>4923.6239999999998</v>
      </c>
      <c r="P10" s="72">
        <f t="shared" si="13"/>
        <v>4923.6239999999998</v>
      </c>
      <c r="Q10" s="72">
        <f t="shared" si="13"/>
        <v>0</v>
      </c>
      <c r="R10" s="72">
        <f t="shared" si="13"/>
        <v>0</v>
      </c>
      <c r="S10" s="72">
        <f t="shared" si="13"/>
        <v>4923.6239999999998</v>
      </c>
      <c r="T10" s="72">
        <f t="shared" si="13"/>
        <v>47.956655716506596</v>
      </c>
      <c r="U10" s="72"/>
      <c r="V10" s="72"/>
      <c r="W10" s="72">
        <f t="shared" si="13"/>
        <v>47.956655716506596</v>
      </c>
    </row>
    <row r="11" spans="1:23" s="78" customFormat="1" ht="25.5" x14ac:dyDescent="0.25">
      <c r="A11" s="61" t="s">
        <v>325</v>
      </c>
      <c r="B11" s="70" t="s">
        <v>326</v>
      </c>
      <c r="C11" s="70"/>
      <c r="D11" s="73">
        <f t="shared" ref="D11" si="14">E11+G11</f>
        <v>10266.821</v>
      </c>
      <c r="E11" s="73">
        <v>0</v>
      </c>
      <c r="F11" s="73">
        <v>0</v>
      </c>
      <c r="G11" s="73">
        <v>10266.821</v>
      </c>
      <c r="H11" s="73">
        <f>J11+K11</f>
        <v>10266.821</v>
      </c>
      <c r="I11" s="73">
        <v>0</v>
      </c>
      <c r="J11" s="73">
        <v>0</v>
      </c>
      <c r="K11" s="73">
        <v>10266.821</v>
      </c>
      <c r="L11" s="73">
        <f t="shared" ref="L11" si="15">M11+O11</f>
        <v>4923.6239999999998</v>
      </c>
      <c r="M11" s="73">
        <v>0</v>
      </c>
      <c r="N11" s="73">
        <v>0</v>
      </c>
      <c r="O11" s="73">
        <f t="shared" si="9"/>
        <v>4923.6239999999998</v>
      </c>
      <c r="P11" s="73">
        <f t="shared" si="10"/>
        <v>4923.6239999999998</v>
      </c>
      <c r="Q11" s="73">
        <v>0</v>
      </c>
      <c r="R11" s="73">
        <v>0</v>
      </c>
      <c r="S11" s="73">
        <v>4923.6239999999998</v>
      </c>
      <c r="T11" s="73">
        <f t="shared" si="3"/>
        <v>47.956655716506596</v>
      </c>
      <c r="U11" s="73"/>
      <c r="V11" s="73"/>
      <c r="W11" s="73">
        <f t="shared" si="1"/>
        <v>47.956655716506596</v>
      </c>
    </row>
    <row r="12" spans="1:23" s="79" customFormat="1" ht="27.75" customHeight="1" x14ac:dyDescent="0.25">
      <c r="A12" s="66" t="s">
        <v>96</v>
      </c>
      <c r="B12" s="194" t="s">
        <v>29</v>
      </c>
      <c r="C12" s="194"/>
      <c r="D12" s="65">
        <f>E12+F12+G12</f>
        <v>3100.0950000000003</v>
      </c>
      <c r="E12" s="65">
        <f>E13</f>
        <v>2574</v>
      </c>
      <c r="F12" s="65">
        <f>F13</f>
        <v>0</v>
      </c>
      <c r="G12" s="65">
        <f>G13</f>
        <v>526.09500000000003</v>
      </c>
      <c r="H12" s="72">
        <f t="shared" si="7"/>
        <v>48093.157000000007</v>
      </c>
      <c r="I12" s="65"/>
      <c r="J12" s="65"/>
      <c r="K12" s="65"/>
      <c r="L12" s="65">
        <f>M12+N12+O12</f>
        <v>491.01380999999998</v>
      </c>
      <c r="M12" s="65">
        <f>M13</f>
        <v>0</v>
      </c>
      <c r="N12" s="65">
        <f t="shared" ref="N12" si="16">N13</f>
        <v>0</v>
      </c>
      <c r="O12" s="69">
        <f t="shared" si="9"/>
        <v>491.01380999999998</v>
      </c>
      <c r="P12" s="65">
        <f t="shared" si="10"/>
        <v>2807.3417100000001</v>
      </c>
      <c r="Q12" s="65">
        <f>Q13</f>
        <v>2316.3279000000002</v>
      </c>
      <c r="R12" s="65">
        <f t="shared" ref="R12:S12" si="17">R13</f>
        <v>0</v>
      </c>
      <c r="S12" s="65">
        <f t="shared" si="17"/>
        <v>491.01380999999998</v>
      </c>
      <c r="T12" s="65">
        <f t="shared" si="3"/>
        <v>90.556634877318274</v>
      </c>
      <c r="U12" s="65">
        <f t="shared" si="1"/>
        <v>89.98942890442892</v>
      </c>
      <c r="V12" s="65"/>
      <c r="W12" s="65">
        <f t="shared" si="1"/>
        <v>93.331776580275417</v>
      </c>
    </row>
    <row r="13" spans="1:23" s="79" customFormat="1" x14ac:dyDescent="0.25">
      <c r="A13" s="67" t="s">
        <v>97</v>
      </c>
      <c r="B13" s="74" t="s">
        <v>44</v>
      </c>
      <c r="C13" s="7" t="s">
        <v>284</v>
      </c>
      <c r="D13" s="69">
        <f>SUM(E13:G13)</f>
        <v>3100.0950000000003</v>
      </c>
      <c r="E13" s="71">
        <v>2574</v>
      </c>
      <c r="F13" s="71">
        <v>0</v>
      </c>
      <c r="G13" s="69">
        <v>526.09500000000003</v>
      </c>
      <c r="H13" s="69">
        <f>I13+J13+K13</f>
        <v>3100.0950000000003</v>
      </c>
      <c r="I13" s="69">
        <v>2574</v>
      </c>
      <c r="J13" s="69">
        <v>0</v>
      </c>
      <c r="K13" s="69">
        <v>526.09500000000003</v>
      </c>
      <c r="L13" s="69">
        <f t="shared" ref="L13" si="18">M13+N13+O13</f>
        <v>491.01380999999998</v>
      </c>
      <c r="M13" s="71">
        <v>0</v>
      </c>
      <c r="N13" s="71">
        <v>0</v>
      </c>
      <c r="O13" s="71">
        <f>S13</f>
        <v>491.01380999999998</v>
      </c>
      <c r="P13" s="69">
        <f t="shared" ref="P13" si="19">Q13+S13</f>
        <v>2807.3417100000001</v>
      </c>
      <c r="Q13" s="69">
        <v>2316.3279000000002</v>
      </c>
      <c r="R13" s="69">
        <v>0</v>
      </c>
      <c r="S13" s="69">
        <v>491.01380999999998</v>
      </c>
      <c r="T13" s="65">
        <f t="shared" si="3"/>
        <v>90.556634877318274</v>
      </c>
      <c r="U13" s="65">
        <f t="shared" si="1"/>
        <v>89.98942890442892</v>
      </c>
      <c r="V13" s="65"/>
      <c r="W13" s="65">
        <f t="shared" si="1"/>
        <v>93.331776580275417</v>
      </c>
    </row>
    <row r="14" spans="1:23" s="78" customFormat="1" ht="28.5" customHeight="1" x14ac:dyDescent="0.25">
      <c r="A14" s="80" t="s">
        <v>49</v>
      </c>
      <c r="B14" s="206" t="s">
        <v>34</v>
      </c>
      <c r="C14" s="207"/>
      <c r="D14" s="72">
        <f>D15+D16+D17+D18</f>
        <v>50609.31</v>
      </c>
      <c r="E14" s="72">
        <f t="shared" ref="E14:S14" si="20">E15+E16+E17+E18</f>
        <v>39917.199999999997</v>
      </c>
      <c r="F14" s="72">
        <f t="shared" si="20"/>
        <v>0</v>
      </c>
      <c r="G14" s="72">
        <f t="shared" si="20"/>
        <v>10692.11</v>
      </c>
      <c r="H14" s="72">
        <f t="shared" si="20"/>
        <v>26536.546000000002</v>
      </c>
      <c r="I14" s="72">
        <f t="shared" si="20"/>
        <v>28216.291000000005</v>
      </c>
      <c r="J14" s="72">
        <f t="shared" si="20"/>
        <v>0</v>
      </c>
      <c r="K14" s="72">
        <f t="shared" si="20"/>
        <v>8810.6349999999984</v>
      </c>
      <c r="L14" s="72">
        <f t="shared" si="20"/>
        <v>0</v>
      </c>
      <c r="M14" s="72">
        <f t="shared" si="20"/>
        <v>0</v>
      </c>
      <c r="N14" s="72">
        <f t="shared" si="20"/>
        <v>0</v>
      </c>
      <c r="O14" s="72">
        <f t="shared" si="20"/>
        <v>0</v>
      </c>
      <c r="P14" s="65">
        <f t="shared" si="10"/>
        <v>35283.536049999995</v>
      </c>
      <c r="Q14" s="72">
        <f t="shared" si="20"/>
        <v>26473.51038</v>
      </c>
      <c r="R14" s="72">
        <f t="shared" si="20"/>
        <v>0</v>
      </c>
      <c r="S14" s="72">
        <f t="shared" si="20"/>
        <v>8810.0256699999991</v>
      </c>
      <c r="T14" s="65">
        <f>P14/D14*100</f>
        <v>69.717480933843987</v>
      </c>
      <c r="U14" s="65">
        <f t="shared" si="1"/>
        <v>66.321060545328834</v>
      </c>
      <c r="V14" s="65">
        <v>0</v>
      </c>
      <c r="W14" s="65">
        <f t="shared" si="1"/>
        <v>82.397446995962426</v>
      </c>
    </row>
    <row r="15" spans="1:23" s="78" customFormat="1" ht="38.25" x14ac:dyDescent="0.25">
      <c r="A15" s="204" t="s">
        <v>68</v>
      </c>
      <c r="B15" s="70" t="s">
        <v>327</v>
      </c>
      <c r="C15" s="7" t="s">
        <v>284</v>
      </c>
      <c r="D15" s="73">
        <f t="shared" ref="D15" si="21">SUM(E15:G15)</f>
        <v>9863.4000000000015</v>
      </c>
      <c r="E15" s="73">
        <v>7382.6</v>
      </c>
      <c r="F15" s="73">
        <v>0</v>
      </c>
      <c r="G15" s="73">
        <v>2480.8000000000002</v>
      </c>
      <c r="H15" s="73">
        <v>9228.2579999999998</v>
      </c>
      <c r="I15" s="73">
        <v>1115.94</v>
      </c>
      <c r="J15" s="73">
        <v>0</v>
      </c>
      <c r="K15" s="73">
        <v>905.38199999999995</v>
      </c>
      <c r="L15" s="73">
        <f t="shared" ref="L15" si="22">M15+O15</f>
        <v>0</v>
      </c>
      <c r="M15" s="73">
        <v>0</v>
      </c>
      <c r="N15" s="73">
        <v>0</v>
      </c>
      <c r="O15" s="73">
        <v>0</v>
      </c>
      <c r="P15" s="73">
        <f t="shared" ref="P15" si="23">Q15+S15</f>
        <v>905.38153999999997</v>
      </c>
      <c r="Q15" s="73">
        <v>0</v>
      </c>
      <c r="R15" s="73">
        <v>0</v>
      </c>
      <c r="S15" s="73">
        <v>905.38153999999997</v>
      </c>
      <c r="T15" s="73">
        <f t="shared" si="3"/>
        <v>9.1792033173145153</v>
      </c>
      <c r="U15" s="73">
        <f t="shared" si="1"/>
        <v>0</v>
      </c>
      <c r="V15" s="73">
        <v>0</v>
      </c>
      <c r="W15" s="73">
        <f t="shared" si="1"/>
        <v>36.495547404063203</v>
      </c>
    </row>
    <row r="16" spans="1:23" s="78" customFormat="1" ht="38.25" x14ac:dyDescent="0.25">
      <c r="A16" s="208"/>
      <c r="B16" s="70" t="s">
        <v>261</v>
      </c>
      <c r="C16" s="7" t="s">
        <v>284</v>
      </c>
      <c r="D16" s="73">
        <f t="shared" ref="D16:D18" si="24">SUM(E16:G16)</f>
        <v>9228.2890000000007</v>
      </c>
      <c r="E16" s="73">
        <v>7382.6</v>
      </c>
      <c r="F16" s="73">
        <v>0</v>
      </c>
      <c r="G16" s="73">
        <v>1845.6890000000001</v>
      </c>
      <c r="H16" s="73">
        <v>9228.2579999999998</v>
      </c>
      <c r="I16" s="73">
        <v>7382.6</v>
      </c>
      <c r="J16" s="73">
        <v>0</v>
      </c>
      <c r="K16" s="73">
        <v>1845.6890000000001</v>
      </c>
      <c r="L16" s="73">
        <f t="shared" ref="L16:L18" si="25">M16+O16</f>
        <v>0</v>
      </c>
      <c r="M16" s="73">
        <v>0</v>
      </c>
      <c r="N16" s="73">
        <v>0</v>
      </c>
      <c r="O16" s="73">
        <v>0</v>
      </c>
      <c r="P16" s="73">
        <f t="shared" si="10"/>
        <v>9228.2885400000014</v>
      </c>
      <c r="Q16" s="73">
        <v>7382.6</v>
      </c>
      <c r="R16" s="73">
        <v>0</v>
      </c>
      <c r="S16" s="73">
        <v>1845.6885400000001</v>
      </c>
      <c r="T16" s="73">
        <f t="shared" si="3"/>
        <v>99.999995015327343</v>
      </c>
      <c r="U16" s="73">
        <f t="shared" si="1"/>
        <v>100</v>
      </c>
      <c r="V16" s="73">
        <v>0</v>
      </c>
      <c r="W16" s="73">
        <f t="shared" si="1"/>
        <v>99.99997507705794</v>
      </c>
    </row>
    <row r="17" spans="1:23" s="78" customFormat="1" ht="38.25" x14ac:dyDescent="0.25">
      <c r="A17" s="208"/>
      <c r="B17" s="70" t="s">
        <v>262</v>
      </c>
      <c r="C17" s="7" t="s">
        <v>284</v>
      </c>
      <c r="D17" s="73">
        <f t="shared" si="24"/>
        <v>3540.8130000000001</v>
      </c>
      <c r="E17" s="73">
        <v>2832.6</v>
      </c>
      <c r="F17" s="73">
        <v>0</v>
      </c>
      <c r="G17" s="73">
        <v>708.21299999999997</v>
      </c>
      <c r="H17" s="73">
        <v>3642.13</v>
      </c>
      <c r="I17" s="73">
        <v>2832.6</v>
      </c>
      <c r="J17" s="73">
        <v>0</v>
      </c>
      <c r="K17" s="73">
        <v>708.21299999999997</v>
      </c>
      <c r="L17" s="73">
        <f t="shared" si="25"/>
        <v>0</v>
      </c>
      <c r="M17" s="73">
        <v>0</v>
      </c>
      <c r="N17" s="73">
        <v>0</v>
      </c>
      <c r="O17" s="73">
        <v>0</v>
      </c>
      <c r="P17" s="73">
        <f t="shared" si="10"/>
        <v>2913.3654099999999</v>
      </c>
      <c r="Q17" s="73">
        <v>2205.75992</v>
      </c>
      <c r="R17" s="73">
        <v>0</v>
      </c>
      <c r="S17" s="73">
        <v>707.60549000000003</v>
      </c>
      <c r="T17" s="73">
        <f t="shared" si="3"/>
        <v>82.279561501835872</v>
      </c>
      <c r="U17" s="73">
        <f t="shared" si="3"/>
        <v>77.870504836545933</v>
      </c>
      <c r="V17" s="73">
        <v>0</v>
      </c>
      <c r="W17" s="73">
        <f t="shared" ref="W17:W18" si="26">S17/G17*100</f>
        <v>99.914219309727443</v>
      </c>
    </row>
    <row r="18" spans="1:23" s="78" customFormat="1" ht="25.5" x14ac:dyDescent="0.25">
      <c r="A18" s="209"/>
      <c r="B18" s="70" t="s">
        <v>263</v>
      </c>
      <c r="C18" s="7" t="s">
        <v>284</v>
      </c>
      <c r="D18" s="73">
        <f t="shared" si="24"/>
        <v>27976.808000000001</v>
      </c>
      <c r="E18" s="73">
        <v>22319.4</v>
      </c>
      <c r="F18" s="73">
        <v>0</v>
      </c>
      <c r="G18" s="73">
        <f>5579.9+77.508</f>
        <v>5657.4079999999994</v>
      </c>
      <c r="H18" s="73">
        <v>4437.8999999999996</v>
      </c>
      <c r="I18" s="73">
        <v>16885.151000000002</v>
      </c>
      <c r="J18" s="73">
        <v>0</v>
      </c>
      <c r="K18" s="73">
        <v>5351.3509999999997</v>
      </c>
      <c r="L18" s="73">
        <f t="shared" si="25"/>
        <v>0</v>
      </c>
      <c r="M18" s="73">
        <v>0</v>
      </c>
      <c r="N18" s="73">
        <v>0</v>
      </c>
      <c r="O18" s="73">
        <v>0</v>
      </c>
      <c r="P18" s="73">
        <f t="shared" si="10"/>
        <v>22236.50056</v>
      </c>
      <c r="Q18" s="73">
        <v>16885.150460000001</v>
      </c>
      <c r="R18" s="73">
        <v>0</v>
      </c>
      <c r="S18" s="73">
        <v>5351.3500999999997</v>
      </c>
      <c r="T18" s="73">
        <f t="shared" si="3"/>
        <v>79.481907156813605</v>
      </c>
      <c r="U18" s="73">
        <f t="shared" si="3"/>
        <v>75.652349346308583</v>
      </c>
      <c r="V18" s="73">
        <v>0</v>
      </c>
      <c r="W18" s="7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7" sqref="B7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213" t="s">
        <v>0</v>
      </c>
      <c r="B1" s="90" t="s">
        <v>1</v>
      </c>
      <c r="C1" s="214" t="s">
        <v>51</v>
      </c>
      <c r="D1" s="215" t="s">
        <v>350</v>
      </c>
      <c r="E1" s="215"/>
      <c r="F1" s="215"/>
      <c r="G1" s="215"/>
      <c r="H1" s="210" t="s">
        <v>351</v>
      </c>
      <c r="I1" s="210"/>
      <c r="J1" s="210"/>
      <c r="K1" s="210"/>
      <c r="L1" s="210" t="s">
        <v>320</v>
      </c>
      <c r="M1" s="211"/>
      <c r="N1" s="211"/>
      <c r="O1" s="211"/>
    </row>
    <row r="2" spans="1:15" ht="30" customHeight="1" x14ac:dyDescent="0.25">
      <c r="A2" s="213"/>
      <c r="B2" s="90" t="s">
        <v>2</v>
      </c>
      <c r="C2" s="214"/>
      <c r="D2" s="91" t="s">
        <v>92</v>
      </c>
      <c r="E2" s="91" t="s">
        <v>93</v>
      </c>
      <c r="F2" s="91" t="s">
        <v>165</v>
      </c>
      <c r="G2" s="91" t="s">
        <v>94</v>
      </c>
      <c r="H2" s="91" t="s">
        <v>92</v>
      </c>
      <c r="I2" s="91" t="s">
        <v>93</v>
      </c>
      <c r="J2" s="91" t="s">
        <v>165</v>
      </c>
      <c r="K2" s="91" t="s">
        <v>94</v>
      </c>
      <c r="L2" s="91" t="s">
        <v>92</v>
      </c>
      <c r="M2" s="64" t="s">
        <v>93</v>
      </c>
      <c r="N2" s="91" t="s">
        <v>165</v>
      </c>
      <c r="O2" s="91" t="s">
        <v>94</v>
      </c>
    </row>
    <row r="3" spans="1:15" x14ac:dyDescent="0.25">
      <c r="A3" s="89" t="s">
        <v>7</v>
      </c>
      <c r="B3" s="89" t="s">
        <v>42</v>
      </c>
      <c r="C3" s="89" t="s">
        <v>96</v>
      </c>
      <c r="D3" s="89" t="s">
        <v>100</v>
      </c>
      <c r="E3" s="89" t="s">
        <v>48</v>
      </c>
      <c r="F3" s="89" t="s">
        <v>108</v>
      </c>
      <c r="G3" s="89" t="s">
        <v>138</v>
      </c>
      <c r="H3" s="89" t="s">
        <v>49</v>
      </c>
      <c r="I3" s="89" t="s">
        <v>118</v>
      </c>
      <c r="J3" s="89" t="s">
        <v>121</v>
      </c>
      <c r="K3" s="89" t="s">
        <v>123</v>
      </c>
      <c r="L3" s="89" t="s">
        <v>127</v>
      </c>
      <c r="M3" s="89" t="s">
        <v>128</v>
      </c>
      <c r="N3" s="89" t="s">
        <v>129</v>
      </c>
      <c r="O3" s="89" t="s">
        <v>135</v>
      </c>
    </row>
    <row r="4" spans="1:15" x14ac:dyDescent="0.25">
      <c r="A4" s="212" t="s">
        <v>95</v>
      </c>
      <c r="B4" s="212"/>
      <c r="C4" s="212"/>
      <c r="D4" s="65">
        <f>D5+D8</f>
        <v>129642.04300000001</v>
      </c>
      <c r="E4" s="65">
        <f t="shared" ref="E4:K4" si="0">E5+E8</f>
        <v>117226.1</v>
      </c>
      <c r="F4" s="65">
        <f t="shared" si="0"/>
        <v>0</v>
      </c>
      <c r="G4" s="65">
        <f t="shared" si="0"/>
        <v>12415.942999999999</v>
      </c>
      <c r="H4" s="65">
        <f t="shared" si="0"/>
        <v>0</v>
      </c>
      <c r="I4" s="65">
        <f t="shared" si="0"/>
        <v>0</v>
      </c>
      <c r="J4" s="65">
        <f t="shared" si="0"/>
        <v>0</v>
      </c>
      <c r="K4" s="65">
        <f t="shared" si="0"/>
        <v>0</v>
      </c>
      <c r="L4" s="65">
        <f>H4/D4*100</f>
        <v>0</v>
      </c>
      <c r="M4" s="65">
        <f>I4/E4*100</f>
        <v>0</v>
      </c>
      <c r="N4" s="65">
        <v>0</v>
      </c>
      <c r="O4" s="65">
        <f t="shared" ref="O4:O9" si="1">K4/G4*100</f>
        <v>0</v>
      </c>
    </row>
    <row r="5" spans="1:15" ht="29.25" customHeight="1" x14ac:dyDescent="0.25">
      <c r="A5" s="66" t="s">
        <v>42</v>
      </c>
      <c r="B5" s="194" t="s">
        <v>322</v>
      </c>
      <c r="C5" s="194"/>
      <c r="D5" s="65">
        <f>D6+D7</f>
        <v>90435</v>
      </c>
      <c r="E5" s="65">
        <f t="shared" ref="E5:G5" si="2">E6+E7</f>
        <v>85913.2</v>
      </c>
      <c r="F5" s="65">
        <f t="shared" si="2"/>
        <v>0</v>
      </c>
      <c r="G5" s="65">
        <f t="shared" si="2"/>
        <v>4521.8</v>
      </c>
      <c r="H5" s="65">
        <f t="shared" ref="H5:L5" si="3">H6</f>
        <v>0</v>
      </c>
      <c r="I5" s="65">
        <f t="shared" si="3"/>
        <v>0</v>
      </c>
      <c r="J5" s="65">
        <f t="shared" si="3"/>
        <v>0</v>
      </c>
      <c r="K5" s="65">
        <f t="shared" si="3"/>
        <v>0</v>
      </c>
      <c r="L5" s="65">
        <f t="shared" si="3"/>
        <v>0</v>
      </c>
      <c r="M5" s="65">
        <f>I5/E5*100</f>
        <v>0</v>
      </c>
      <c r="N5" s="69">
        <v>0</v>
      </c>
      <c r="O5" s="65">
        <f t="shared" si="1"/>
        <v>0</v>
      </c>
    </row>
    <row r="6" spans="1:15" ht="38.25" x14ac:dyDescent="0.25">
      <c r="A6" s="67"/>
      <c r="B6" s="68" t="s">
        <v>352</v>
      </c>
      <c r="C6" s="7" t="s">
        <v>284</v>
      </c>
      <c r="D6" s="69">
        <f>SUM(E6:G6)</f>
        <v>32705.599999999999</v>
      </c>
      <c r="E6" s="93">
        <v>31070.3</v>
      </c>
      <c r="F6" s="69">
        <v>0</v>
      </c>
      <c r="G6" s="93">
        <v>1635.3</v>
      </c>
      <c r="H6" s="69">
        <f>I6+K6</f>
        <v>0</v>
      </c>
      <c r="I6" s="69">
        <v>0</v>
      </c>
      <c r="J6" s="69">
        <v>0</v>
      </c>
      <c r="K6" s="69">
        <v>0</v>
      </c>
      <c r="L6" s="69">
        <f>H6/D6*100</f>
        <v>0</v>
      </c>
      <c r="M6" s="69">
        <f>I6/E6*100</f>
        <v>0</v>
      </c>
      <c r="N6" s="69">
        <v>0</v>
      </c>
      <c r="O6" s="69">
        <f t="shared" si="1"/>
        <v>0</v>
      </c>
    </row>
    <row r="7" spans="1:15" ht="38.25" x14ac:dyDescent="0.25">
      <c r="A7" s="67"/>
      <c r="B7" s="68" t="s">
        <v>353</v>
      </c>
      <c r="C7" s="7" t="s">
        <v>284</v>
      </c>
      <c r="D7" s="69">
        <f>SUM(E7:G7)</f>
        <v>57729.4</v>
      </c>
      <c r="E7" s="93">
        <v>54842.9</v>
      </c>
      <c r="F7" s="69">
        <v>0</v>
      </c>
      <c r="G7" s="93">
        <v>2886.5</v>
      </c>
      <c r="H7" s="69">
        <f>I7+K7</f>
        <v>0</v>
      </c>
      <c r="I7" s="69">
        <v>0</v>
      </c>
      <c r="J7" s="69">
        <v>0</v>
      </c>
      <c r="K7" s="69">
        <v>0</v>
      </c>
      <c r="L7" s="69">
        <f>H7/D7*100</f>
        <v>0</v>
      </c>
      <c r="M7" s="69">
        <f>I7/E7*100</f>
        <v>0</v>
      </c>
      <c r="N7" s="69">
        <v>0</v>
      </c>
      <c r="O7" s="69">
        <f t="shared" si="1"/>
        <v>0</v>
      </c>
    </row>
    <row r="8" spans="1:15" ht="34.5" customHeight="1" x14ac:dyDescent="0.25">
      <c r="A8" s="66" t="s">
        <v>49</v>
      </c>
      <c r="B8" s="194" t="s">
        <v>34</v>
      </c>
      <c r="C8" s="194"/>
      <c r="D8" s="65">
        <f>D9</f>
        <v>39207.043000000005</v>
      </c>
      <c r="E8" s="65">
        <f t="shared" ref="E8:M8" si="4">E9</f>
        <v>31312.9</v>
      </c>
      <c r="F8" s="65">
        <f t="shared" si="4"/>
        <v>0</v>
      </c>
      <c r="G8" s="65">
        <f t="shared" si="4"/>
        <v>7894.143</v>
      </c>
      <c r="H8" s="65">
        <f t="shared" si="4"/>
        <v>0</v>
      </c>
      <c r="I8" s="65">
        <f t="shared" si="4"/>
        <v>0</v>
      </c>
      <c r="J8" s="65">
        <f t="shared" si="4"/>
        <v>0</v>
      </c>
      <c r="K8" s="65">
        <f t="shared" si="4"/>
        <v>0</v>
      </c>
      <c r="L8" s="65">
        <f t="shared" si="4"/>
        <v>0</v>
      </c>
      <c r="M8" s="65">
        <f t="shared" si="4"/>
        <v>0</v>
      </c>
      <c r="N8" s="65">
        <v>0</v>
      </c>
      <c r="O8" s="65">
        <f t="shared" si="1"/>
        <v>0</v>
      </c>
    </row>
    <row r="9" spans="1:15" ht="34.5" customHeight="1" x14ac:dyDescent="0.25">
      <c r="A9" s="92"/>
      <c r="B9" s="70" t="s">
        <v>263</v>
      </c>
      <c r="C9" s="7" t="s">
        <v>284</v>
      </c>
      <c r="D9" s="69">
        <f t="shared" ref="D9" si="5">SUM(E9:G9)</f>
        <v>39207.043000000005</v>
      </c>
      <c r="E9" s="69">
        <v>31312.9</v>
      </c>
      <c r="F9" s="69">
        <v>0</v>
      </c>
      <c r="G9" s="69">
        <v>7894.143</v>
      </c>
      <c r="H9" s="69">
        <f t="shared" ref="H9" si="6">I9+K9</f>
        <v>0</v>
      </c>
      <c r="I9" s="69">
        <v>0</v>
      </c>
      <c r="J9" s="69">
        <v>0</v>
      </c>
      <c r="K9" s="69">
        <v>0</v>
      </c>
      <c r="L9" s="69">
        <f>H9/D9*100</f>
        <v>0</v>
      </c>
      <c r="M9" s="69">
        <f>I9/E9*100</f>
        <v>0</v>
      </c>
      <c r="N9" s="69">
        <v>0</v>
      </c>
      <c r="O9" s="69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7"/>
  <sheetViews>
    <sheetView tabSelected="1" zoomScale="70" zoomScaleNormal="70" zoomScaleSheetLayoutView="5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G3" sqref="G1:T1048576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42578125" style="2" customWidth="1"/>
    <col min="10" max="10" width="22.7109375" style="2" customWidth="1"/>
    <col min="11" max="11" width="23.85546875" style="2" customWidth="1"/>
    <col min="12" max="12" width="26.85546875" style="2" customWidth="1"/>
    <col min="13" max="13" width="22.42578125" style="2" customWidth="1"/>
    <col min="14" max="14" width="22.140625" style="2" customWidth="1"/>
    <col min="15" max="15" width="24.42578125" style="2" customWidth="1"/>
    <col min="16" max="16" width="26.85546875" style="2" customWidth="1"/>
    <col min="17" max="17" width="21.7109375" style="2" customWidth="1"/>
    <col min="18" max="19" width="21.42578125" style="2" customWidth="1"/>
    <col min="20" max="20" width="24.28515625" style="4" customWidth="1"/>
    <col min="21" max="21" width="24.42578125" style="4" customWidth="1"/>
    <col min="22" max="22" width="22" style="4" customWidth="1"/>
    <col min="23" max="23" width="23.140625" style="4" customWidth="1"/>
    <col min="24" max="24" width="12.42578125" style="4" hidden="1" customWidth="1"/>
    <col min="25" max="25" width="14.28515625" style="4" hidden="1" customWidth="1"/>
    <col min="26" max="26" width="17.42578125" style="4" hidden="1" customWidth="1"/>
    <col min="27" max="27" width="12.28515625" style="4" hidden="1" customWidth="1"/>
    <col min="28" max="28" width="18.28515625" style="5" customWidth="1"/>
    <col min="29" max="30" width="14.140625" style="5" hidden="1" customWidth="1"/>
    <col min="31" max="31" width="15.5703125" style="5" hidden="1" customWidth="1"/>
    <col min="32" max="32" width="71.28515625" style="2" customWidth="1"/>
    <col min="33" max="16384" width="9.140625" style="2"/>
  </cols>
  <sheetData>
    <row r="1" spans="1:32" s="25" customFormat="1" ht="62.25" customHeight="1" x14ac:dyDescent="0.3">
      <c r="A1" s="129" t="s">
        <v>334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1"/>
    </row>
    <row r="2" spans="1:32" s="1" customFormat="1" ht="57" customHeight="1" x14ac:dyDescent="0.3">
      <c r="A2" s="146" t="s">
        <v>0</v>
      </c>
      <c r="B2" s="26" t="s">
        <v>1</v>
      </c>
      <c r="C2" s="147" t="s">
        <v>51</v>
      </c>
      <c r="D2" s="144" t="s">
        <v>345</v>
      </c>
      <c r="E2" s="144"/>
      <c r="F2" s="144"/>
      <c r="G2" s="144"/>
      <c r="H2" s="144" t="s">
        <v>347</v>
      </c>
      <c r="I2" s="144"/>
      <c r="J2" s="144"/>
      <c r="K2" s="144"/>
      <c r="L2" s="144" t="s">
        <v>348</v>
      </c>
      <c r="M2" s="144"/>
      <c r="N2" s="144"/>
      <c r="O2" s="144"/>
      <c r="P2" s="144" t="s">
        <v>349</v>
      </c>
      <c r="Q2" s="144"/>
      <c r="R2" s="144"/>
      <c r="S2" s="144"/>
      <c r="T2" s="145" t="s">
        <v>452</v>
      </c>
      <c r="U2" s="145"/>
      <c r="V2" s="145"/>
      <c r="W2" s="145"/>
      <c r="X2" s="186" t="s">
        <v>434</v>
      </c>
      <c r="Y2" s="187"/>
      <c r="Z2" s="187"/>
      <c r="AA2" s="188"/>
      <c r="AB2" s="137" t="s">
        <v>449</v>
      </c>
      <c r="AC2" s="138"/>
      <c r="AD2" s="138"/>
      <c r="AE2" s="139"/>
      <c r="AF2" s="135" t="s">
        <v>251</v>
      </c>
    </row>
    <row r="3" spans="1:32" s="1" customFormat="1" ht="37.5" customHeight="1" x14ac:dyDescent="0.3">
      <c r="A3" s="146"/>
      <c r="B3" s="126" t="s">
        <v>2</v>
      </c>
      <c r="C3" s="147"/>
      <c r="D3" s="124" t="s">
        <v>92</v>
      </c>
      <c r="E3" s="124" t="s">
        <v>93</v>
      </c>
      <c r="F3" s="124" t="s">
        <v>165</v>
      </c>
      <c r="G3" s="124" t="s">
        <v>94</v>
      </c>
      <c r="H3" s="124" t="s">
        <v>92</v>
      </c>
      <c r="I3" s="124" t="s">
        <v>93</v>
      </c>
      <c r="J3" s="124" t="s">
        <v>165</v>
      </c>
      <c r="K3" s="124" t="s">
        <v>94</v>
      </c>
      <c r="L3" s="124" t="s">
        <v>92</v>
      </c>
      <c r="M3" s="124" t="s">
        <v>93</v>
      </c>
      <c r="N3" s="124" t="s">
        <v>165</v>
      </c>
      <c r="O3" s="124" t="s">
        <v>94</v>
      </c>
      <c r="P3" s="124" t="s">
        <v>92</v>
      </c>
      <c r="Q3" s="124" t="s">
        <v>93</v>
      </c>
      <c r="R3" s="124" t="s">
        <v>165</v>
      </c>
      <c r="S3" s="124" t="s">
        <v>94</v>
      </c>
      <c r="T3" s="124" t="s">
        <v>92</v>
      </c>
      <c r="U3" s="124" t="s">
        <v>93</v>
      </c>
      <c r="V3" s="124" t="s">
        <v>165</v>
      </c>
      <c r="W3" s="124" t="s">
        <v>94</v>
      </c>
      <c r="X3" s="124" t="s">
        <v>92</v>
      </c>
      <c r="Y3" s="124" t="s">
        <v>93</v>
      </c>
      <c r="Z3" s="124" t="s">
        <v>165</v>
      </c>
      <c r="AA3" s="124" t="s">
        <v>94</v>
      </c>
      <c r="AB3" s="27" t="s">
        <v>92</v>
      </c>
      <c r="AC3" s="27" t="s">
        <v>93</v>
      </c>
      <c r="AD3" s="27" t="s">
        <v>165</v>
      </c>
      <c r="AE3" s="27" t="s">
        <v>94</v>
      </c>
      <c r="AF3" s="136"/>
    </row>
    <row r="4" spans="1:32" s="1" customFormat="1" x14ac:dyDescent="0.3">
      <c r="A4" s="125" t="s">
        <v>7</v>
      </c>
      <c r="B4" s="125" t="s">
        <v>42</v>
      </c>
      <c r="C4" s="125" t="s">
        <v>96</v>
      </c>
      <c r="D4" s="125" t="s">
        <v>100</v>
      </c>
      <c r="E4" s="125" t="s">
        <v>48</v>
      </c>
      <c r="F4" s="125" t="s">
        <v>108</v>
      </c>
      <c r="G4" s="125" t="s">
        <v>138</v>
      </c>
      <c r="H4" s="125" t="s">
        <v>127</v>
      </c>
      <c r="I4" s="125" t="s">
        <v>128</v>
      </c>
      <c r="J4" s="125" t="s">
        <v>129</v>
      </c>
      <c r="K4" s="125" t="s">
        <v>135</v>
      </c>
      <c r="L4" s="125" t="s">
        <v>344</v>
      </c>
      <c r="M4" s="125" t="s">
        <v>369</v>
      </c>
      <c r="N4" s="125" t="s">
        <v>315</v>
      </c>
      <c r="O4" s="125" t="s">
        <v>370</v>
      </c>
      <c r="P4" s="125" t="s">
        <v>371</v>
      </c>
      <c r="Q4" s="125" t="s">
        <v>321</v>
      </c>
      <c r="R4" s="125" t="s">
        <v>252</v>
      </c>
      <c r="S4" s="125" t="s">
        <v>296</v>
      </c>
      <c r="T4" s="125" t="s">
        <v>127</v>
      </c>
      <c r="U4" s="125" t="s">
        <v>128</v>
      </c>
      <c r="V4" s="125" t="s">
        <v>129</v>
      </c>
      <c r="W4" s="125" t="s">
        <v>135</v>
      </c>
      <c r="X4" s="125"/>
      <c r="Y4" s="125"/>
      <c r="Z4" s="125"/>
      <c r="AA4" s="125"/>
      <c r="AB4" s="125" t="s">
        <v>344</v>
      </c>
      <c r="AC4" s="125" t="s">
        <v>369</v>
      </c>
      <c r="AD4" s="125" t="s">
        <v>315</v>
      </c>
      <c r="AE4" s="125" t="s">
        <v>370</v>
      </c>
      <c r="AF4" s="125" t="s">
        <v>371</v>
      </c>
    </row>
    <row r="5" spans="1:32" s="30" customFormat="1" ht="22.5" hidden="1" x14ac:dyDescent="0.3">
      <c r="A5" s="132" t="s">
        <v>95</v>
      </c>
      <c r="B5" s="132"/>
      <c r="C5" s="132"/>
      <c r="D5" s="28" t="e">
        <f t="shared" ref="D5:W5" si="0">D7+D62+D73+D79+D85+D99+D167+D189+D195+D200+D212+D216+D219+D133+D239</f>
        <v>#REF!</v>
      </c>
      <c r="E5" s="28" t="e">
        <f t="shared" si="0"/>
        <v>#REF!</v>
      </c>
      <c r="F5" s="28" t="e">
        <f t="shared" si="0"/>
        <v>#REF!</v>
      </c>
      <c r="G5" s="28" t="e">
        <f t="shared" si="0"/>
        <v>#REF!</v>
      </c>
      <c r="H5" s="28" t="e">
        <f t="shared" si="0"/>
        <v>#REF!</v>
      </c>
      <c r="I5" s="28" t="e">
        <f t="shared" si="0"/>
        <v>#REF!</v>
      </c>
      <c r="J5" s="28" t="e">
        <f t="shared" si="0"/>
        <v>#REF!</v>
      </c>
      <c r="K5" s="28" t="e">
        <f t="shared" si="0"/>
        <v>#REF!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>
        <f t="shared" si="0"/>
        <v>1032873529.5499998</v>
      </c>
      <c r="U5" s="28">
        <f t="shared" si="0"/>
        <v>494499687.75999999</v>
      </c>
      <c r="V5" s="28">
        <f t="shared" si="0"/>
        <v>3644705.9</v>
      </c>
      <c r="W5" s="28">
        <f t="shared" si="0"/>
        <v>534729135.88999999</v>
      </c>
      <c r="X5" s="28"/>
      <c r="Y5" s="28"/>
      <c r="Z5" s="28"/>
      <c r="AA5" s="28"/>
      <c r="AB5" s="28" t="e">
        <f>T5/D5*100</f>
        <v>#REF!</v>
      </c>
      <c r="AC5" s="28" t="e">
        <f>U5/E5*100</f>
        <v>#REF!</v>
      </c>
      <c r="AD5" s="28" t="e">
        <f>V5/F5*100</f>
        <v>#REF!</v>
      </c>
      <c r="AE5" s="28" t="e">
        <f>W5/G5*100</f>
        <v>#REF!</v>
      </c>
      <c r="AF5" s="29"/>
    </row>
    <row r="6" spans="1:32" s="1" customFormat="1" hidden="1" x14ac:dyDescent="0.3">
      <c r="A6" s="171" t="s">
        <v>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31"/>
    </row>
    <row r="7" spans="1:32" s="30" customFormat="1" ht="43.5" hidden="1" customHeight="1" x14ac:dyDescent="0.3">
      <c r="A7" s="32">
        <v>1</v>
      </c>
      <c r="B7" s="193" t="s">
        <v>25</v>
      </c>
      <c r="C7" s="193"/>
      <c r="D7" s="33" t="e">
        <f>D8+D29+D34+D55+D40+D60</f>
        <v>#REF!</v>
      </c>
      <c r="E7" s="33" t="e">
        <f t="shared" ref="E7:W7" si="1">E8+E29+E34+E55+E40+E60</f>
        <v>#REF!</v>
      </c>
      <c r="F7" s="33" t="e">
        <f t="shared" si="1"/>
        <v>#REF!</v>
      </c>
      <c r="G7" s="33" t="e">
        <f t="shared" si="1"/>
        <v>#REF!</v>
      </c>
      <c r="H7" s="33">
        <f t="shared" si="1"/>
        <v>183326200</v>
      </c>
      <c r="I7" s="33">
        <f t="shared" si="1"/>
        <v>51394332</v>
      </c>
      <c r="J7" s="33">
        <f t="shared" si="1"/>
        <v>0</v>
      </c>
      <c r="K7" s="33">
        <f t="shared" si="1"/>
        <v>131931868</v>
      </c>
      <c r="L7" s="33">
        <f t="shared" si="1"/>
        <v>127935403</v>
      </c>
      <c r="M7" s="33">
        <f t="shared" si="1"/>
        <v>28981331</v>
      </c>
      <c r="N7" s="33">
        <f t="shared" si="1"/>
        <v>0</v>
      </c>
      <c r="O7" s="33">
        <f t="shared" si="1"/>
        <v>98954072</v>
      </c>
      <c r="P7" s="33">
        <f t="shared" si="1"/>
        <v>184358031</v>
      </c>
      <c r="Q7" s="33">
        <f t="shared" si="1"/>
        <v>28172837</v>
      </c>
      <c r="R7" s="33">
        <f t="shared" si="1"/>
        <v>0</v>
      </c>
      <c r="S7" s="33">
        <f t="shared" si="1"/>
        <v>156185194</v>
      </c>
      <c r="T7" s="33">
        <f t="shared" si="1"/>
        <v>63775594.469999999</v>
      </c>
      <c r="U7" s="33">
        <f t="shared" si="1"/>
        <v>83450.62</v>
      </c>
      <c r="V7" s="33">
        <f t="shared" si="1"/>
        <v>0</v>
      </c>
      <c r="W7" s="33">
        <f t="shared" si="1"/>
        <v>63692143.850000001</v>
      </c>
      <c r="X7" s="33" t="e">
        <f>T7/#REF!*100</f>
        <v>#REF!</v>
      </c>
      <c r="Y7" s="33" t="e">
        <f>U7/#REF!*100</f>
        <v>#REF!</v>
      </c>
      <c r="Z7" s="33" t="e">
        <f>V7/#REF!*100</f>
        <v>#REF!</v>
      </c>
      <c r="AA7" s="33" t="e">
        <f>W7/#REF!*100</f>
        <v>#REF!</v>
      </c>
      <c r="AB7" s="28" t="e">
        <f>T7/D7*100</f>
        <v>#REF!</v>
      </c>
      <c r="AC7" s="28" t="e">
        <f>U7/E7*100</f>
        <v>#REF!</v>
      </c>
      <c r="AD7" s="28"/>
      <c r="AE7" s="28" t="e">
        <f>W7/G7*100</f>
        <v>#REF!</v>
      </c>
      <c r="AF7" s="48"/>
    </row>
    <row r="8" spans="1:32" s="1" customFormat="1" ht="64.5" hidden="1" customHeight="1" x14ac:dyDescent="0.3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W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73123153</v>
      </c>
      <c r="I8" s="28">
        <f t="shared" si="2"/>
        <v>49355900</v>
      </c>
      <c r="J8" s="28">
        <f t="shared" si="2"/>
        <v>0</v>
      </c>
      <c r="K8" s="28">
        <f t="shared" si="2"/>
        <v>23767253</v>
      </c>
      <c r="L8" s="28">
        <f t="shared" si="2"/>
        <v>30134390</v>
      </c>
      <c r="M8" s="28">
        <f t="shared" si="2"/>
        <v>25306050</v>
      </c>
      <c r="N8" s="28">
        <f t="shared" si="2"/>
        <v>0</v>
      </c>
      <c r="O8" s="28">
        <f t="shared" si="2"/>
        <v>4828340</v>
      </c>
      <c r="P8" s="28">
        <f t="shared" si="2"/>
        <v>30114546</v>
      </c>
      <c r="Q8" s="28">
        <f t="shared" si="2"/>
        <v>25357250</v>
      </c>
      <c r="R8" s="28">
        <f t="shared" si="2"/>
        <v>0</v>
      </c>
      <c r="S8" s="28">
        <f t="shared" si="2"/>
        <v>4757296</v>
      </c>
      <c r="T8" s="28">
        <f t="shared" si="2"/>
        <v>149450.62</v>
      </c>
      <c r="U8" s="28">
        <f t="shared" si="2"/>
        <v>83450.62</v>
      </c>
      <c r="V8" s="28">
        <f t="shared" si="2"/>
        <v>0</v>
      </c>
      <c r="W8" s="28">
        <f t="shared" si="2"/>
        <v>66000</v>
      </c>
      <c r="X8" s="33" t="e">
        <f>T8/#REF!*100</f>
        <v>#REF!</v>
      </c>
      <c r="Y8" s="33" t="e">
        <f>U8/#REF!*100</f>
        <v>#REF!</v>
      </c>
      <c r="Z8" s="33" t="e">
        <f>V8/#REF!*100</f>
        <v>#REF!</v>
      </c>
      <c r="AA8" s="33" t="e">
        <f>W8/#REF!*100</f>
        <v>#REF!</v>
      </c>
      <c r="AB8" s="28">
        <f>T8/D8*100</f>
        <v>4.2263820822911552E-2</v>
      </c>
      <c r="AC8" s="28">
        <f>U8/E8*100</f>
        <v>8.3345937502496859E-2</v>
      </c>
      <c r="AD8" s="28"/>
      <c r="AE8" s="28">
        <f>W8/G8*100</f>
        <v>2.6036735055912152E-2</v>
      </c>
      <c r="AF8" s="47"/>
    </row>
    <row r="9" spans="1:32" s="1" customFormat="1" ht="57.75" hidden="1" customHeight="1" x14ac:dyDescent="0.3">
      <c r="A9" s="117" t="s">
        <v>39</v>
      </c>
      <c r="B9" s="96" t="s">
        <v>394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33" si="3">I9+J9+K9</f>
        <v>0</v>
      </c>
      <c r="I9" s="24">
        <v>0</v>
      </c>
      <c r="J9" s="24">
        <v>0</v>
      </c>
      <c r="K9" s="24">
        <v>0</v>
      </c>
      <c r="L9" s="24">
        <f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3" t="e">
        <f>T9/#REF!*100</f>
        <v>#REF!</v>
      </c>
      <c r="Y9" s="23" t="e">
        <f>U9/#REF!*100</f>
        <v>#REF!</v>
      </c>
      <c r="Z9" s="23" t="e">
        <f>V9/#REF!*100</f>
        <v>#REF!</v>
      </c>
      <c r="AA9" s="23" t="e">
        <f>W9/#REF!*100</f>
        <v>#REF!</v>
      </c>
      <c r="AB9" s="28"/>
      <c r="AC9" s="28"/>
      <c r="AD9" s="28"/>
      <c r="AE9" s="28"/>
      <c r="AF9" s="47"/>
    </row>
    <row r="10" spans="1:32" s="1" customFormat="1" ht="79.5" hidden="1" customHeight="1" x14ac:dyDescent="0.3">
      <c r="A10" s="117" t="s">
        <v>408</v>
      </c>
      <c r="B10" s="96" t="s">
        <v>396</v>
      </c>
      <c r="C10" s="22" t="s">
        <v>284</v>
      </c>
      <c r="D10" s="24">
        <f t="shared" ref="D10:D23" si="4">SUM(E10:G10)</f>
        <v>212680342</v>
      </c>
      <c r="E10" s="23">
        <v>0</v>
      </c>
      <c r="F10" s="23">
        <v>0</v>
      </c>
      <c r="G10" s="23">
        <v>212680342</v>
      </c>
      <c r="H10" s="24">
        <f t="shared" si="3"/>
        <v>0</v>
      </c>
      <c r="I10" s="24">
        <v>0</v>
      </c>
      <c r="J10" s="24">
        <v>0</v>
      </c>
      <c r="K10" s="24">
        <v>0</v>
      </c>
      <c r="L10" s="24">
        <f t="shared" ref="L10:L33" si="5">M10+N10+O10</f>
        <v>0</v>
      </c>
      <c r="M10" s="24">
        <v>0</v>
      </c>
      <c r="N10" s="24"/>
      <c r="O10" s="24">
        <v>0</v>
      </c>
      <c r="P10" s="24">
        <f t="shared" ref="P10:P33" si="6">Q10+R10+S10</f>
        <v>0</v>
      </c>
      <c r="Q10" s="24">
        <v>0</v>
      </c>
      <c r="R10" s="24">
        <v>0</v>
      </c>
      <c r="S10" s="24">
        <v>0</v>
      </c>
      <c r="T10" s="24">
        <f t="shared" ref="T10:T23" si="7">U10+V10+W10</f>
        <v>0</v>
      </c>
      <c r="U10" s="24">
        <v>0</v>
      </c>
      <c r="V10" s="24">
        <v>0</v>
      </c>
      <c r="W10" s="24">
        <v>0</v>
      </c>
      <c r="X10" s="23" t="e">
        <f>T10/#REF!*100</f>
        <v>#REF!</v>
      </c>
      <c r="Y10" s="23" t="e">
        <f>U10/#REF!*100</f>
        <v>#REF!</v>
      </c>
      <c r="Z10" s="23" t="e">
        <f>V10/#REF!*100</f>
        <v>#REF!</v>
      </c>
      <c r="AA10" s="23" t="e">
        <f>W10/#REF!*100</f>
        <v>#REF!</v>
      </c>
      <c r="AB10" s="28"/>
      <c r="AC10" s="28"/>
      <c r="AD10" s="28"/>
      <c r="AE10" s="28"/>
      <c r="AF10" s="47"/>
    </row>
    <row r="11" spans="1:32" s="1" customFormat="1" ht="150" hidden="1" customHeight="1" x14ac:dyDescent="0.3">
      <c r="A11" s="117" t="s">
        <v>409</v>
      </c>
      <c r="B11" s="96" t="s">
        <v>372</v>
      </c>
      <c r="C11" s="22" t="s">
        <v>3</v>
      </c>
      <c r="D11" s="24">
        <f t="shared" si="4"/>
        <v>11202000</v>
      </c>
      <c r="E11" s="23">
        <v>10081800</v>
      </c>
      <c r="F11" s="23">
        <v>0</v>
      </c>
      <c r="G11" s="23">
        <v>1120200</v>
      </c>
      <c r="H11" s="24">
        <f t="shared" si="3"/>
        <v>0</v>
      </c>
      <c r="I11" s="24">
        <v>0</v>
      </c>
      <c r="J11" s="24">
        <v>0</v>
      </c>
      <c r="K11" s="24">
        <v>0</v>
      </c>
      <c r="L11" s="24">
        <f t="shared" si="5"/>
        <v>5384000</v>
      </c>
      <c r="M11" s="24">
        <v>5040900</v>
      </c>
      <c r="N11" s="24">
        <v>0</v>
      </c>
      <c r="O11" s="24">
        <v>343100</v>
      </c>
      <c r="P11" s="24">
        <f t="shared" si="6"/>
        <v>5818000</v>
      </c>
      <c r="Q11" s="24">
        <v>5040900</v>
      </c>
      <c r="R11" s="24">
        <v>0</v>
      </c>
      <c r="S11" s="24">
        <v>777100</v>
      </c>
      <c r="T11" s="24">
        <f t="shared" si="7"/>
        <v>0</v>
      </c>
      <c r="U11" s="24">
        <v>0</v>
      </c>
      <c r="V11" s="24">
        <v>0</v>
      </c>
      <c r="W11" s="24">
        <v>0</v>
      </c>
      <c r="X11" s="23" t="e">
        <f>T11/#REF!*100</f>
        <v>#REF!</v>
      </c>
      <c r="Y11" s="23" t="e">
        <f>U11/#REF!*100</f>
        <v>#REF!</v>
      </c>
      <c r="Z11" s="23" t="e">
        <f>V11/#REF!*100</f>
        <v>#REF!</v>
      </c>
      <c r="AA11" s="23" t="e">
        <f>W11/#REF!*100</f>
        <v>#REF!</v>
      </c>
      <c r="AB11" s="28"/>
      <c r="AC11" s="28"/>
      <c r="AD11" s="28"/>
      <c r="AE11" s="28"/>
      <c r="AF11" s="47"/>
    </row>
    <row r="12" spans="1:32" s="1" customFormat="1" ht="176.25" hidden="1" customHeight="1" x14ac:dyDescent="0.3">
      <c r="A12" s="117" t="s">
        <v>410</v>
      </c>
      <c r="B12" s="97" t="s">
        <v>373</v>
      </c>
      <c r="C12" s="22" t="s">
        <v>3</v>
      </c>
      <c r="D12" s="24">
        <f t="shared" si="4"/>
        <v>13647667</v>
      </c>
      <c r="E12" s="23">
        <v>12282900</v>
      </c>
      <c r="F12" s="23">
        <v>0</v>
      </c>
      <c r="G12" s="23">
        <v>1364767</v>
      </c>
      <c r="H12" s="24">
        <f t="shared" si="3"/>
        <v>0</v>
      </c>
      <c r="I12" s="24">
        <v>0</v>
      </c>
      <c r="J12" s="24">
        <v>0</v>
      </c>
      <c r="K12" s="24">
        <v>0</v>
      </c>
      <c r="L12" s="24">
        <f t="shared" si="5"/>
        <v>6606833</v>
      </c>
      <c r="M12" s="24">
        <v>6141450</v>
      </c>
      <c r="N12" s="24">
        <v>0</v>
      </c>
      <c r="O12" s="24">
        <v>465383</v>
      </c>
      <c r="P12" s="24">
        <f t="shared" si="6"/>
        <v>7040834</v>
      </c>
      <c r="Q12" s="24">
        <v>6141450</v>
      </c>
      <c r="R12" s="24">
        <v>0</v>
      </c>
      <c r="S12" s="24">
        <v>899384</v>
      </c>
      <c r="T12" s="24">
        <f t="shared" si="7"/>
        <v>0</v>
      </c>
      <c r="U12" s="24">
        <v>0</v>
      </c>
      <c r="V12" s="24">
        <v>0</v>
      </c>
      <c r="W12" s="24">
        <v>0</v>
      </c>
      <c r="X12" s="23" t="e">
        <f>T12/#REF!*100</f>
        <v>#REF!</v>
      </c>
      <c r="Y12" s="23" t="e">
        <f>U12/#REF!*100</f>
        <v>#REF!</v>
      </c>
      <c r="Z12" s="23" t="e">
        <f>V12/#REF!*100</f>
        <v>#REF!</v>
      </c>
      <c r="AA12" s="23" t="e">
        <f>W12/#REF!*100</f>
        <v>#REF!</v>
      </c>
      <c r="AB12" s="28"/>
      <c r="AC12" s="28"/>
      <c r="AD12" s="28"/>
      <c r="AE12" s="28"/>
      <c r="AF12" s="47"/>
    </row>
    <row r="13" spans="1:32" s="1" customFormat="1" ht="120.75" hidden="1" customHeight="1" x14ac:dyDescent="0.3">
      <c r="A13" s="117" t="s">
        <v>411</v>
      </c>
      <c r="B13" s="97" t="s">
        <v>374</v>
      </c>
      <c r="C13" s="22" t="s">
        <v>3</v>
      </c>
      <c r="D13" s="24">
        <f t="shared" si="4"/>
        <v>13647489</v>
      </c>
      <c r="E13" s="23">
        <v>12282740</v>
      </c>
      <c r="F13" s="23">
        <v>0</v>
      </c>
      <c r="G13" s="23">
        <v>1364749</v>
      </c>
      <c r="H13" s="24">
        <f t="shared" si="3"/>
        <v>0</v>
      </c>
      <c r="I13" s="24">
        <v>0</v>
      </c>
      <c r="J13" s="24">
        <v>0</v>
      </c>
      <c r="K13" s="24">
        <v>0</v>
      </c>
      <c r="L13" s="24">
        <f t="shared" si="5"/>
        <v>6606044</v>
      </c>
      <c r="M13" s="24">
        <v>6141370</v>
      </c>
      <c r="N13" s="24">
        <v>0</v>
      </c>
      <c r="O13" s="24">
        <v>464674</v>
      </c>
      <c r="P13" s="24">
        <f t="shared" si="6"/>
        <v>7041445</v>
      </c>
      <c r="Q13" s="24">
        <v>6141370</v>
      </c>
      <c r="R13" s="24">
        <v>0</v>
      </c>
      <c r="S13" s="24">
        <v>900075</v>
      </c>
      <c r="T13" s="24">
        <f t="shared" si="7"/>
        <v>0</v>
      </c>
      <c r="U13" s="24">
        <v>0</v>
      </c>
      <c r="V13" s="24">
        <v>0</v>
      </c>
      <c r="W13" s="24">
        <v>0</v>
      </c>
      <c r="X13" s="23" t="e">
        <f>T13/#REF!*100</f>
        <v>#REF!</v>
      </c>
      <c r="Y13" s="23" t="e">
        <f>U13/#REF!*100</f>
        <v>#REF!</v>
      </c>
      <c r="Z13" s="23" t="e">
        <f>V13/#REF!*100</f>
        <v>#REF!</v>
      </c>
      <c r="AA13" s="23" t="e">
        <f>W13/#REF!*100</f>
        <v>#REF!</v>
      </c>
      <c r="AB13" s="28"/>
      <c r="AC13" s="28"/>
      <c r="AD13" s="28"/>
      <c r="AE13" s="28"/>
      <c r="AF13" s="47"/>
    </row>
    <row r="14" spans="1:32" s="1" customFormat="1" ht="135.75" hidden="1" customHeight="1" x14ac:dyDescent="0.3">
      <c r="A14" s="117" t="s">
        <v>412</v>
      </c>
      <c r="B14" s="97" t="s">
        <v>425</v>
      </c>
      <c r="C14" s="22" t="s">
        <v>3</v>
      </c>
      <c r="D14" s="24">
        <f t="shared" ref="D14" si="8">SUM(E14:G14)</f>
        <v>4587334</v>
      </c>
      <c r="E14" s="23">
        <v>4128600</v>
      </c>
      <c r="F14" s="23">
        <v>0</v>
      </c>
      <c r="G14" s="23">
        <v>458734</v>
      </c>
      <c r="H14" s="24">
        <f t="shared" si="3"/>
        <v>0</v>
      </c>
      <c r="I14" s="24">
        <v>0</v>
      </c>
      <c r="J14" s="24">
        <v>0</v>
      </c>
      <c r="K14" s="24">
        <v>0</v>
      </c>
      <c r="L14" s="24">
        <f t="shared" si="5"/>
        <v>2293667</v>
      </c>
      <c r="M14" s="24">
        <v>2064300</v>
      </c>
      <c r="N14" s="24">
        <v>0</v>
      </c>
      <c r="O14" s="24">
        <v>229367</v>
      </c>
      <c r="P14" s="24">
        <f t="shared" si="6"/>
        <v>2293667</v>
      </c>
      <c r="Q14" s="24">
        <v>2064300</v>
      </c>
      <c r="R14" s="24">
        <v>0</v>
      </c>
      <c r="S14" s="24">
        <v>229367</v>
      </c>
      <c r="T14" s="24">
        <f t="shared" si="7"/>
        <v>0</v>
      </c>
      <c r="U14" s="24">
        <v>0</v>
      </c>
      <c r="V14" s="24">
        <v>0</v>
      </c>
      <c r="W14" s="24">
        <v>0</v>
      </c>
      <c r="X14" s="23" t="e">
        <f>T14/#REF!*100</f>
        <v>#REF!</v>
      </c>
      <c r="Y14" s="23" t="e">
        <f>U14/#REF!*100</f>
        <v>#REF!</v>
      </c>
      <c r="Z14" s="23" t="e">
        <f>V14/#REF!*100</f>
        <v>#REF!</v>
      </c>
      <c r="AA14" s="23" t="e">
        <f>W14/#REF!*100</f>
        <v>#REF!</v>
      </c>
      <c r="AB14" s="28"/>
      <c r="AC14" s="28"/>
      <c r="AD14" s="28"/>
      <c r="AE14" s="28"/>
      <c r="AF14" s="47"/>
    </row>
    <row r="15" spans="1:32" s="1" customFormat="1" ht="110.25" hidden="1" customHeight="1" x14ac:dyDescent="0.3">
      <c r="A15" s="117" t="s">
        <v>413</v>
      </c>
      <c r="B15" s="97" t="s">
        <v>375</v>
      </c>
      <c r="C15" s="22" t="s">
        <v>3</v>
      </c>
      <c r="D15" s="24">
        <f t="shared" si="4"/>
        <v>8434889</v>
      </c>
      <c r="E15" s="23">
        <v>7591400</v>
      </c>
      <c r="F15" s="23">
        <v>0</v>
      </c>
      <c r="G15" s="23">
        <v>843489</v>
      </c>
      <c r="H15" s="24">
        <f t="shared" si="3"/>
        <v>0</v>
      </c>
      <c r="I15" s="24">
        <v>0</v>
      </c>
      <c r="J15" s="24">
        <v>0</v>
      </c>
      <c r="K15" s="24">
        <v>0</v>
      </c>
      <c r="L15" s="24">
        <f t="shared" si="5"/>
        <v>4217444</v>
      </c>
      <c r="M15" s="24">
        <v>3795700</v>
      </c>
      <c r="N15" s="24">
        <v>0</v>
      </c>
      <c r="O15" s="24">
        <v>421744</v>
      </c>
      <c r="P15" s="24">
        <f t="shared" si="6"/>
        <v>4217445</v>
      </c>
      <c r="Q15" s="24">
        <v>3795700</v>
      </c>
      <c r="R15" s="24">
        <v>0</v>
      </c>
      <c r="S15" s="24">
        <v>421745</v>
      </c>
      <c r="T15" s="24">
        <f t="shared" si="7"/>
        <v>0</v>
      </c>
      <c r="U15" s="24">
        <v>0</v>
      </c>
      <c r="V15" s="24">
        <v>0</v>
      </c>
      <c r="W15" s="24">
        <v>0</v>
      </c>
      <c r="X15" s="23" t="e">
        <f>T15/#REF!*100</f>
        <v>#REF!</v>
      </c>
      <c r="Y15" s="23" t="e">
        <f>U15/#REF!*100</f>
        <v>#REF!</v>
      </c>
      <c r="Z15" s="23" t="e">
        <f>V15/#REF!*100</f>
        <v>#REF!</v>
      </c>
      <c r="AA15" s="23" t="e">
        <f>W15/#REF!*100</f>
        <v>#REF!</v>
      </c>
      <c r="AB15" s="28"/>
      <c r="AC15" s="28"/>
      <c r="AD15" s="28"/>
      <c r="AE15" s="28"/>
      <c r="AF15" s="47"/>
    </row>
    <row r="16" spans="1:32" s="1" customFormat="1" ht="94.5" hidden="1" customHeight="1" x14ac:dyDescent="0.3">
      <c r="A16" s="117" t="s">
        <v>414</v>
      </c>
      <c r="B16" s="97" t="s">
        <v>426</v>
      </c>
      <c r="C16" s="22" t="s">
        <v>3</v>
      </c>
      <c r="D16" s="24">
        <f t="shared" ref="D16:D28" si="9">SUM(E16:G16)</f>
        <v>4361623</v>
      </c>
      <c r="E16" s="23">
        <v>3925460</v>
      </c>
      <c r="F16" s="23">
        <v>0</v>
      </c>
      <c r="G16" s="23">
        <v>436163</v>
      </c>
      <c r="H16" s="24">
        <f t="shared" si="3"/>
        <v>0</v>
      </c>
      <c r="I16" s="24">
        <v>0</v>
      </c>
      <c r="J16" s="24">
        <v>0</v>
      </c>
      <c r="K16" s="24">
        <v>0</v>
      </c>
      <c r="L16" s="24">
        <f t="shared" si="5"/>
        <v>2180811</v>
      </c>
      <c r="M16" s="24">
        <v>1962730</v>
      </c>
      <c r="N16" s="24">
        <v>0</v>
      </c>
      <c r="O16" s="24">
        <v>218081</v>
      </c>
      <c r="P16" s="24">
        <f t="shared" si="6"/>
        <v>2180812</v>
      </c>
      <c r="Q16" s="24">
        <v>1962730</v>
      </c>
      <c r="R16" s="24">
        <v>0</v>
      </c>
      <c r="S16" s="24">
        <v>218082</v>
      </c>
      <c r="T16" s="24">
        <f t="shared" si="7"/>
        <v>0</v>
      </c>
      <c r="U16" s="24">
        <v>0</v>
      </c>
      <c r="V16" s="24">
        <v>0</v>
      </c>
      <c r="W16" s="24">
        <v>0</v>
      </c>
      <c r="X16" s="23" t="e">
        <f>T16/#REF!*100</f>
        <v>#REF!</v>
      </c>
      <c r="Y16" s="23" t="e">
        <f>U16/#REF!*100</f>
        <v>#REF!</v>
      </c>
      <c r="Z16" s="23" t="e">
        <f>V16/#REF!*100</f>
        <v>#REF!</v>
      </c>
      <c r="AA16" s="23" t="e">
        <f>W16/#REF!*100</f>
        <v>#REF!</v>
      </c>
      <c r="AB16" s="28"/>
      <c r="AC16" s="28"/>
      <c r="AD16" s="28"/>
      <c r="AE16" s="28"/>
      <c r="AF16" s="47"/>
    </row>
    <row r="17" spans="1:32" s="1" customFormat="1" ht="75.75" hidden="1" customHeight="1" x14ac:dyDescent="0.3">
      <c r="A17" s="117" t="s">
        <v>395</v>
      </c>
      <c r="B17" s="97" t="s">
        <v>397</v>
      </c>
      <c r="C17" s="22" t="s">
        <v>284</v>
      </c>
      <c r="D17" s="24">
        <f t="shared" si="9"/>
        <v>2691040</v>
      </c>
      <c r="E17" s="23">
        <v>0</v>
      </c>
      <c r="F17" s="23">
        <v>0</v>
      </c>
      <c r="G17" s="23">
        <v>2691040</v>
      </c>
      <c r="H17" s="24">
        <f t="shared" si="3"/>
        <v>0</v>
      </c>
      <c r="I17" s="24">
        <v>0</v>
      </c>
      <c r="J17" s="24">
        <v>0</v>
      </c>
      <c r="K17" s="24">
        <v>0</v>
      </c>
      <c r="L17" s="24">
        <f t="shared" si="5"/>
        <v>0</v>
      </c>
      <c r="M17" s="24">
        <v>0</v>
      </c>
      <c r="N17" s="24">
        <v>0</v>
      </c>
      <c r="O17" s="24"/>
      <c r="P17" s="24">
        <f t="shared" si="6"/>
        <v>0</v>
      </c>
      <c r="Q17" s="24">
        <v>0</v>
      </c>
      <c r="R17" s="24">
        <v>0</v>
      </c>
      <c r="S17" s="24">
        <v>0</v>
      </c>
      <c r="T17" s="24">
        <f t="shared" si="7"/>
        <v>0</v>
      </c>
      <c r="U17" s="24">
        <v>0</v>
      </c>
      <c r="V17" s="24">
        <v>0</v>
      </c>
      <c r="W17" s="24">
        <v>0</v>
      </c>
      <c r="X17" s="23" t="e">
        <f>T17/#REF!*100</f>
        <v>#REF!</v>
      </c>
      <c r="Y17" s="23" t="e">
        <f>U17/#REF!*100</f>
        <v>#REF!</v>
      </c>
      <c r="Z17" s="23" t="e">
        <f>V17/#REF!*100</f>
        <v>#REF!</v>
      </c>
      <c r="AA17" s="23" t="e">
        <f>W17/#REF!*100</f>
        <v>#REF!</v>
      </c>
      <c r="AB17" s="28"/>
      <c r="AC17" s="28"/>
      <c r="AD17" s="28"/>
      <c r="AE17" s="28"/>
      <c r="AF17" s="47"/>
    </row>
    <row r="18" spans="1:32" s="1" customFormat="1" ht="183.75" hidden="1" customHeight="1" x14ac:dyDescent="0.3">
      <c r="A18" s="117" t="s">
        <v>415</v>
      </c>
      <c r="B18" s="97" t="s">
        <v>398</v>
      </c>
      <c r="C18" s="22" t="s">
        <v>3</v>
      </c>
      <c r="D18" s="24">
        <f t="shared" si="9"/>
        <v>1261471</v>
      </c>
      <c r="E18" s="23">
        <v>0</v>
      </c>
      <c r="F18" s="23">
        <v>0</v>
      </c>
      <c r="G18" s="23">
        <v>1261471</v>
      </c>
      <c r="H18" s="24">
        <f t="shared" si="3"/>
        <v>1261471</v>
      </c>
      <c r="I18" s="24">
        <v>0</v>
      </c>
      <c r="J18" s="24">
        <v>0</v>
      </c>
      <c r="K18" s="24">
        <v>1261471</v>
      </c>
      <c r="L18" s="24">
        <f t="shared" si="5"/>
        <v>0</v>
      </c>
      <c r="M18" s="24">
        <v>0</v>
      </c>
      <c r="N18" s="24">
        <v>0</v>
      </c>
      <c r="O18" s="24">
        <v>0</v>
      </c>
      <c r="P18" s="24">
        <f t="shared" si="6"/>
        <v>0</v>
      </c>
      <c r="Q18" s="24">
        <v>0</v>
      </c>
      <c r="R18" s="24">
        <v>0</v>
      </c>
      <c r="S18" s="24">
        <v>0</v>
      </c>
      <c r="T18" s="24">
        <f t="shared" si="7"/>
        <v>0</v>
      </c>
      <c r="U18" s="24">
        <v>0</v>
      </c>
      <c r="V18" s="24">
        <v>0</v>
      </c>
      <c r="W18" s="24">
        <v>0</v>
      </c>
      <c r="X18" s="23" t="e">
        <f>T18/#REF!*100</f>
        <v>#REF!</v>
      </c>
      <c r="Y18" s="23" t="e">
        <f>U18/#REF!*100</f>
        <v>#REF!</v>
      </c>
      <c r="Z18" s="23" t="e">
        <f>V18/#REF!*100</f>
        <v>#REF!</v>
      </c>
      <c r="AA18" s="23" t="e">
        <f>W18/#REF!*100</f>
        <v>#REF!</v>
      </c>
      <c r="AB18" s="28"/>
      <c r="AC18" s="28"/>
      <c r="AD18" s="28"/>
      <c r="AE18" s="28"/>
      <c r="AF18" s="47"/>
    </row>
    <row r="19" spans="1:32" s="1" customFormat="1" ht="174" hidden="1" customHeight="1" x14ac:dyDescent="0.3">
      <c r="A19" s="117" t="s">
        <v>416</v>
      </c>
      <c r="B19" s="97" t="s">
        <v>399</v>
      </c>
      <c r="C19" s="22" t="s">
        <v>3</v>
      </c>
      <c r="D19" s="24">
        <f t="shared" si="9"/>
        <v>951583</v>
      </c>
      <c r="E19" s="23">
        <v>0</v>
      </c>
      <c r="F19" s="23">
        <v>0</v>
      </c>
      <c r="G19" s="23">
        <v>951583</v>
      </c>
      <c r="H19" s="24">
        <f t="shared" si="3"/>
        <v>951583</v>
      </c>
      <c r="I19" s="24">
        <v>0</v>
      </c>
      <c r="J19" s="24">
        <v>0</v>
      </c>
      <c r="K19" s="24">
        <v>951583</v>
      </c>
      <c r="L19" s="24">
        <f t="shared" si="5"/>
        <v>0</v>
      </c>
      <c r="M19" s="24">
        <v>0</v>
      </c>
      <c r="N19" s="24">
        <v>0</v>
      </c>
      <c r="O19" s="24">
        <v>0</v>
      </c>
      <c r="P19" s="24">
        <f t="shared" si="6"/>
        <v>0</v>
      </c>
      <c r="Q19" s="24">
        <v>0</v>
      </c>
      <c r="R19" s="24">
        <v>0</v>
      </c>
      <c r="S19" s="24">
        <v>0</v>
      </c>
      <c r="T19" s="24">
        <f t="shared" si="7"/>
        <v>0</v>
      </c>
      <c r="U19" s="24">
        <v>0</v>
      </c>
      <c r="V19" s="24">
        <v>0</v>
      </c>
      <c r="W19" s="24">
        <v>0</v>
      </c>
      <c r="X19" s="23" t="e">
        <f>T19/#REF!*100</f>
        <v>#REF!</v>
      </c>
      <c r="Y19" s="23" t="e">
        <f>U19/#REF!*100</f>
        <v>#REF!</v>
      </c>
      <c r="Z19" s="23" t="e">
        <f>V19/#REF!*100</f>
        <v>#REF!</v>
      </c>
      <c r="AA19" s="23" t="e">
        <f>W19/#REF!*100</f>
        <v>#REF!</v>
      </c>
      <c r="AB19" s="28"/>
      <c r="AC19" s="28"/>
      <c r="AD19" s="28"/>
      <c r="AE19" s="28"/>
      <c r="AF19" s="47"/>
    </row>
    <row r="20" spans="1:32" s="1" customFormat="1" ht="117.75" hidden="1" customHeight="1" x14ac:dyDescent="0.3">
      <c r="A20" s="117" t="s">
        <v>417</v>
      </c>
      <c r="B20" s="97" t="s">
        <v>400</v>
      </c>
      <c r="C20" s="22" t="s">
        <v>3</v>
      </c>
      <c r="D20" s="24">
        <f t="shared" si="9"/>
        <v>998383</v>
      </c>
      <c r="E20" s="23">
        <v>0</v>
      </c>
      <c r="F20" s="23">
        <v>0</v>
      </c>
      <c r="G20" s="23">
        <v>998383</v>
      </c>
      <c r="H20" s="24">
        <f t="shared" si="3"/>
        <v>998383</v>
      </c>
      <c r="I20" s="24">
        <v>0</v>
      </c>
      <c r="J20" s="24">
        <v>0</v>
      </c>
      <c r="K20" s="24">
        <v>998383</v>
      </c>
      <c r="L20" s="24">
        <f t="shared" si="5"/>
        <v>0</v>
      </c>
      <c r="M20" s="24">
        <v>0</v>
      </c>
      <c r="N20" s="24">
        <v>0</v>
      </c>
      <c r="O20" s="24">
        <v>0</v>
      </c>
      <c r="P20" s="24">
        <f t="shared" si="6"/>
        <v>0</v>
      </c>
      <c r="Q20" s="24">
        <v>0</v>
      </c>
      <c r="R20" s="24">
        <v>0</v>
      </c>
      <c r="S20" s="24">
        <v>0</v>
      </c>
      <c r="T20" s="24">
        <f t="shared" si="7"/>
        <v>0</v>
      </c>
      <c r="U20" s="24">
        <v>0</v>
      </c>
      <c r="V20" s="24">
        <v>0</v>
      </c>
      <c r="W20" s="24">
        <v>0</v>
      </c>
      <c r="X20" s="23" t="e">
        <f>T20/#REF!*100</f>
        <v>#REF!</v>
      </c>
      <c r="Y20" s="23" t="e">
        <f>U20/#REF!*100</f>
        <v>#REF!</v>
      </c>
      <c r="Z20" s="23" t="e">
        <f>V20/#REF!*100</f>
        <v>#REF!</v>
      </c>
      <c r="AA20" s="23" t="e">
        <f>W20/#REF!*100</f>
        <v>#REF!</v>
      </c>
      <c r="AB20" s="28"/>
      <c r="AC20" s="28"/>
      <c r="AD20" s="28"/>
      <c r="AE20" s="28"/>
      <c r="AF20" s="47"/>
    </row>
    <row r="21" spans="1:32" s="1" customFormat="1" ht="157.5" hidden="1" customHeight="1" x14ac:dyDescent="0.3">
      <c r="A21" s="117" t="s">
        <v>418</v>
      </c>
      <c r="B21" s="97" t="s">
        <v>401</v>
      </c>
      <c r="C21" s="22" t="s">
        <v>3</v>
      </c>
      <c r="D21" s="24">
        <f t="shared" si="9"/>
        <v>876297</v>
      </c>
      <c r="E21" s="23">
        <v>0</v>
      </c>
      <c r="F21" s="23">
        <v>0</v>
      </c>
      <c r="G21" s="23">
        <v>876297</v>
      </c>
      <c r="H21" s="24">
        <f t="shared" si="3"/>
        <v>876297</v>
      </c>
      <c r="I21" s="24">
        <v>0</v>
      </c>
      <c r="J21" s="24">
        <v>0</v>
      </c>
      <c r="K21" s="24">
        <v>876297</v>
      </c>
      <c r="L21" s="24">
        <f t="shared" si="5"/>
        <v>0</v>
      </c>
      <c r="M21" s="24">
        <v>0</v>
      </c>
      <c r="N21" s="24">
        <v>0</v>
      </c>
      <c r="O21" s="24">
        <v>0</v>
      </c>
      <c r="P21" s="24">
        <f t="shared" si="6"/>
        <v>0</v>
      </c>
      <c r="Q21" s="24">
        <v>0</v>
      </c>
      <c r="R21" s="24">
        <v>0</v>
      </c>
      <c r="S21" s="24">
        <v>0</v>
      </c>
      <c r="T21" s="24">
        <f t="shared" si="7"/>
        <v>0</v>
      </c>
      <c r="U21" s="24">
        <v>0</v>
      </c>
      <c r="V21" s="24">
        <v>0</v>
      </c>
      <c r="W21" s="24">
        <v>0</v>
      </c>
      <c r="X21" s="23" t="e">
        <f>T21/#REF!*100</f>
        <v>#REF!</v>
      </c>
      <c r="Y21" s="23" t="e">
        <f>U21/#REF!*100</f>
        <v>#REF!</v>
      </c>
      <c r="Z21" s="23" t="e">
        <f>V21/#REF!*100</f>
        <v>#REF!</v>
      </c>
      <c r="AA21" s="23" t="e">
        <f>W21/#REF!*100</f>
        <v>#REF!</v>
      </c>
      <c r="AB21" s="28"/>
      <c r="AC21" s="28"/>
      <c r="AD21" s="28"/>
      <c r="AE21" s="28"/>
      <c r="AF21" s="47"/>
    </row>
    <row r="22" spans="1:32" s="1" customFormat="1" ht="174.75" hidden="1" customHeight="1" x14ac:dyDescent="0.3">
      <c r="A22" s="117" t="s">
        <v>419</v>
      </c>
      <c r="B22" s="97" t="s">
        <v>402</v>
      </c>
      <c r="C22" s="22" t="s">
        <v>3</v>
      </c>
      <c r="D22" s="24">
        <f t="shared" si="9"/>
        <v>700653</v>
      </c>
      <c r="E22" s="23">
        <v>0</v>
      </c>
      <c r="F22" s="23">
        <v>0</v>
      </c>
      <c r="G22" s="23">
        <v>700653</v>
      </c>
      <c r="H22" s="24">
        <f t="shared" si="3"/>
        <v>700653</v>
      </c>
      <c r="I22" s="24">
        <v>0</v>
      </c>
      <c r="J22" s="24">
        <v>0</v>
      </c>
      <c r="K22" s="24">
        <v>700653</v>
      </c>
      <c r="L22" s="24">
        <f t="shared" si="5"/>
        <v>0</v>
      </c>
      <c r="M22" s="24">
        <v>0</v>
      </c>
      <c r="N22" s="24">
        <v>0</v>
      </c>
      <c r="O22" s="24">
        <v>0</v>
      </c>
      <c r="P22" s="24">
        <f t="shared" si="6"/>
        <v>0</v>
      </c>
      <c r="Q22" s="24">
        <v>0</v>
      </c>
      <c r="R22" s="24">
        <v>0</v>
      </c>
      <c r="S22" s="24">
        <v>0</v>
      </c>
      <c r="T22" s="24">
        <f t="shared" si="7"/>
        <v>0</v>
      </c>
      <c r="U22" s="24">
        <v>0</v>
      </c>
      <c r="V22" s="24">
        <v>0</v>
      </c>
      <c r="W22" s="24">
        <v>0</v>
      </c>
      <c r="X22" s="23" t="e">
        <f>T22/#REF!*100</f>
        <v>#REF!</v>
      </c>
      <c r="Y22" s="23" t="e">
        <f>U22/#REF!*100</f>
        <v>#REF!</v>
      </c>
      <c r="Z22" s="23" t="e">
        <f>V22/#REF!*100</f>
        <v>#REF!</v>
      </c>
      <c r="AA22" s="23" t="e">
        <f>W22/#REF!*100</f>
        <v>#REF!</v>
      </c>
      <c r="AB22" s="28"/>
      <c r="AC22" s="28"/>
      <c r="AD22" s="28"/>
      <c r="AE22" s="28"/>
      <c r="AF22" s="47"/>
    </row>
    <row r="23" spans="1:32" s="1" customFormat="1" ht="153" hidden="1" customHeight="1" x14ac:dyDescent="0.3">
      <c r="A23" s="117" t="s">
        <v>420</v>
      </c>
      <c r="B23" s="97" t="s">
        <v>403</v>
      </c>
      <c r="C23" s="22" t="s">
        <v>284</v>
      </c>
      <c r="D23" s="24">
        <f t="shared" si="4"/>
        <v>581300</v>
      </c>
      <c r="E23" s="23">
        <v>0</v>
      </c>
      <c r="F23" s="23">
        <v>0</v>
      </c>
      <c r="G23" s="23">
        <v>581300</v>
      </c>
      <c r="H23" s="24">
        <f t="shared" si="3"/>
        <v>581300</v>
      </c>
      <c r="I23" s="24">
        <v>0</v>
      </c>
      <c r="J23" s="24">
        <v>0</v>
      </c>
      <c r="K23" s="24">
        <v>581300</v>
      </c>
      <c r="L23" s="24">
        <f t="shared" si="5"/>
        <v>0</v>
      </c>
      <c r="M23" s="24">
        <v>0</v>
      </c>
      <c r="N23" s="24">
        <v>0</v>
      </c>
      <c r="O23" s="24">
        <v>0</v>
      </c>
      <c r="P23" s="24">
        <f t="shared" si="6"/>
        <v>0</v>
      </c>
      <c r="Q23" s="24">
        <v>0</v>
      </c>
      <c r="R23" s="24">
        <v>0</v>
      </c>
      <c r="S23" s="24">
        <v>0</v>
      </c>
      <c r="T23" s="24">
        <f t="shared" si="7"/>
        <v>0</v>
      </c>
      <c r="U23" s="24">
        <v>0</v>
      </c>
      <c r="V23" s="24">
        <v>0</v>
      </c>
      <c r="W23" s="24">
        <v>0</v>
      </c>
      <c r="X23" s="23" t="e">
        <f>T23/#REF!*100</f>
        <v>#REF!</v>
      </c>
      <c r="Y23" s="23" t="e">
        <f>U23/#REF!*100</f>
        <v>#REF!</v>
      </c>
      <c r="Z23" s="23" t="e">
        <f>V23/#REF!*100</f>
        <v>#REF!</v>
      </c>
      <c r="AA23" s="23" t="e">
        <f>W23/#REF!*100</f>
        <v>#REF!</v>
      </c>
      <c r="AB23" s="28"/>
      <c r="AC23" s="28"/>
      <c r="AD23" s="28"/>
      <c r="AE23" s="28"/>
      <c r="AF23" s="47"/>
    </row>
    <row r="24" spans="1:32" s="1" customFormat="1" ht="75.75" hidden="1" customHeight="1" x14ac:dyDescent="0.3">
      <c r="A24" s="117" t="s">
        <v>421</v>
      </c>
      <c r="B24" s="98" t="s">
        <v>404</v>
      </c>
      <c r="C24" s="22" t="s">
        <v>284</v>
      </c>
      <c r="D24" s="24">
        <f t="shared" si="9"/>
        <v>665392</v>
      </c>
      <c r="E24" s="23">
        <v>0</v>
      </c>
      <c r="F24" s="23">
        <v>0</v>
      </c>
      <c r="G24" s="23">
        <v>665392</v>
      </c>
      <c r="H24" s="24">
        <f t="shared" si="3"/>
        <v>0</v>
      </c>
      <c r="I24" s="24">
        <v>0</v>
      </c>
      <c r="J24" s="24">
        <v>0</v>
      </c>
      <c r="K24" s="24">
        <v>0</v>
      </c>
      <c r="L24" s="24">
        <f t="shared" si="5"/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24">
        <v>0</v>
      </c>
      <c r="R24" s="24">
        <v>0</v>
      </c>
      <c r="S24" s="24">
        <v>0</v>
      </c>
      <c r="T24" s="24">
        <f t="shared" ref="T24:T28" si="10">U24+W24</f>
        <v>0</v>
      </c>
      <c r="U24" s="24">
        <v>0</v>
      </c>
      <c r="V24" s="24">
        <v>0</v>
      </c>
      <c r="W24" s="24">
        <v>0</v>
      </c>
      <c r="X24" s="23" t="e">
        <f>T24/#REF!*100</f>
        <v>#REF!</v>
      </c>
      <c r="Y24" s="23" t="e">
        <f>U24/#REF!*100</f>
        <v>#REF!</v>
      </c>
      <c r="Z24" s="23" t="e">
        <f>V24/#REF!*100</f>
        <v>#REF!</v>
      </c>
      <c r="AA24" s="23" t="e">
        <f>W24/#REF!*100</f>
        <v>#REF!</v>
      </c>
      <c r="AB24" s="24"/>
      <c r="AC24" s="24"/>
      <c r="AD24" s="28"/>
      <c r="AE24" s="24"/>
      <c r="AF24" s="31"/>
    </row>
    <row r="25" spans="1:32" s="1" customFormat="1" ht="116.25" hidden="1" customHeight="1" x14ac:dyDescent="0.3">
      <c r="A25" s="117" t="s">
        <v>422</v>
      </c>
      <c r="B25" s="98" t="s">
        <v>427</v>
      </c>
      <c r="C25" s="22" t="s">
        <v>284</v>
      </c>
      <c r="D25" s="24">
        <f t="shared" si="9"/>
        <v>636400</v>
      </c>
      <c r="E25" s="23">
        <v>636400</v>
      </c>
      <c r="F25" s="23">
        <v>0</v>
      </c>
      <c r="G25" s="23">
        <v>0</v>
      </c>
      <c r="H25" s="24">
        <f t="shared" si="3"/>
        <v>159600</v>
      </c>
      <c r="I25" s="24">
        <v>159600</v>
      </c>
      <c r="J25" s="24">
        <v>0</v>
      </c>
      <c r="K25" s="24">
        <v>0</v>
      </c>
      <c r="L25" s="24">
        <f t="shared" si="5"/>
        <v>159600</v>
      </c>
      <c r="M25" s="24">
        <v>159600</v>
      </c>
      <c r="N25" s="24">
        <v>0</v>
      </c>
      <c r="O25" s="24">
        <v>0</v>
      </c>
      <c r="P25" s="24">
        <f t="shared" si="6"/>
        <v>210800</v>
      </c>
      <c r="Q25" s="24">
        <v>210800</v>
      </c>
      <c r="R25" s="24">
        <v>0</v>
      </c>
      <c r="S25" s="24">
        <v>0</v>
      </c>
      <c r="T25" s="24">
        <f t="shared" si="10"/>
        <v>83450.62</v>
      </c>
      <c r="U25" s="24">
        <v>83450.62</v>
      </c>
      <c r="V25" s="24">
        <v>0</v>
      </c>
      <c r="W25" s="24">
        <v>0</v>
      </c>
      <c r="X25" s="23" t="e">
        <f>T25/#REF!*100</f>
        <v>#REF!</v>
      </c>
      <c r="Y25" s="23" t="e">
        <f>U25/#REF!*100</f>
        <v>#REF!</v>
      </c>
      <c r="Z25" s="23" t="e">
        <f>V25/#REF!*100</f>
        <v>#REF!</v>
      </c>
      <c r="AA25" s="23" t="e">
        <f>W25/#REF!*100</f>
        <v>#REF!</v>
      </c>
      <c r="AB25" s="24"/>
      <c r="AC25" s="24"/>
      <c r="AD25" s="28"/>
      <c r="AE25" s="24"/>
      <c r="AF25" s="31"/>
    </row>
    <row r="26" spans="1:32" s="1" customFormat="1" ht="75" hidden="1" customHeight="1" x14ac:dyDescent="0.3">
      <c r="A26" s="117" t="s">
        <v>423</v>
      </c>
      <c r="B26" s="98" t="s">
        <v>405</v>
      </c>
      <c r="C26" s="22" t="s">
        <v>284</v>
      </c>
      <c r="D26" s="24">
        <f t="shared" si="9"/>
        <v>5996300</v>
      </c>
      <c r="E26" s="23">
        <v>0</v>
      </c>
      <c r="F26" s="23">
        <v>0</v>
      </c>
      <c r="G26" s="23">
        <v>5996300</v>
      </c>
      <c r="H26" s="24">
        <f t="shared" si="3"/>
        <v>1998766</v>
      </c>
      <c r="I26" s="24">
        <v>0</v>
      </c>
      <c r="J26" s="24">
        <v>0</v>
      </c>
      <c r="K26" s="24">
        <v>1998766</v>
      </c>
      <c r="L26" s="24">
        <f t="shared" si="5"/>
        <v>2685991</v>
      </c>
      <c r="M26" s="24">
        <v>0</v>
      </c>
      <c r="N26" s="24">
        <v>0</v>
      </c>
      <c r="O26" s="24">
        <v>2685991</v>
      </c>
      <c r="P26" s="24">
        <f t="shared" si="6"/>
        <v>1311543</v>
      </c>
      <c r="Q26" s="24">
        <v>0</v>
      </c>
      <c r="R26" s="24">
        <v>0</v>
      </c>
      <c r="S26" s="24">
        <v>1311543</v>
      </c>
      <c r="T26" s="24">
        <f t="shared" si="10"/>
        <v>0</v>
      </c>
      <c r="U26" s="24">
        <v>0</v>
      </c>
      <c r="V26" s="24">
        <v>0</v>
      </c>
      <c r="W26" s="24">
        <v>0</v>
      </c>
      <c r="X26" s="23" t="e">
        <f>T26/#REF!*100</f>
        <v>#REF!</v>
      </c>
      <c r="Y26" s="23" t="e">
        <f>U26/#REF!*100</f>
        <v>#REF!</v>
      </c>
      <c r="Z26" s="23" t="e">
        <f>V26/#REF!*100</f>
        <v>#REF!</v>
      </c>
      <c r="AA26" s="23" t="e">
        <f>W26/#REF!*100</f>
        <v>#REF!</v>
      </c>
      <c r="AB26" s="24"/>
      <c r="AC26" s="24"/>
      <c r="AD26" s="28"/>
      <c r="AE26" s="24"/>
      <c r="AF26" s="31"/>
    </row>
    <row r="27" spans="1:32" s="1" customFormat="1" ht="136.5" hidden="1" customHeight="1" x14ac:dyDescent="0.3">
      <c r="A27" s="117" t="s">
        <v>424</v>
      </c>
      <c r="B27" s="97" t="s">
        <v>406</v>
      </c>
      <c r="C27" s="22" t="s">
        <v>3</v>
      </c>
      <c r="D27" s="24">
        <f t="shared" si="9"/>
        <v>65595100</v>
      </c>
      <c r="E27" s="23">
        <v>49196300</v>
      </c>
      <c r="F27" s="23">
        <v>0</v>
      </c>
      <c r="G27" s="23">
        <v>16398800</v>
      </c>
      <c r="H27" s="24">
        <f t="shared" si="3"/>
        <v>65595100</v>
      </c>
      <c r="I27" s="24">
        <v>49196300</v>
      </c>
      <c r="J27" s="24">
        <v>0</v>
      </c>
      <c r="K27" s="24">
        <v>16398800</v>
      </c>
      <c r="L27" s="24">
        <f t="shared" si="5"/>
        <v>0</v>
      </c>
      <c r="M27" s="24">
        <v>0</v>
      </c>
      <c r="N27" s="24">
        <v>0</v>
      </c>
      <c r="O27" s="24">
        <v>0</v>
      </c>
      <c r="P27" s="24">
        <f t="shared" si="6"/>
        <v>0</v>
      </c>
      <c r="Q27" s="24">
        <v>0</v>
      </c>
      <c r="R27" s="24">
        <v>0</v>
      </c>
      <c r="S27" s="24">
        <v>0</v>
      </c>
      <c r="T27" s="24">
        <f t="shared" si="10"/>
        <v>0</v>
      </c>
      <c r="U27" s="24">
        <v>0</v>
      </c>
      <c r="V27" s="24">
        <v>0</v>
      </c>
      <c r="W27" s="24">
        <v>0</v>
      </c>
      <c r="X27" s="23" t="e">
        <f>T27/#REF!*100</f>
        <v>#REF!</v>
      </c>
      <c r="Y27" s="23" t="e">
        <f>U27/#REF!*100</f>
        <v>#REF!</v>
      </c>
      <c r="Z27" s="23" t="e">
        <f>V27/#REF!*100</f>
        <v>#REF!</v>
      </c>
      <c r="AA27" s="23" t="e">
        <f>W27/#REF!*100</f>
        <v>#REF!</v>
      </c>
      <c r="AB27" s="24"/>
      <c r="AC27" s="24"/>
      <c r="AD27" s="28"/>
      <c r="AE27" s="24"/>
      <c r="AF27" s="31"/>
    </row>
    <row r="28" spans="1:32" s="1" customFormat="1" ht="39.75" hidden="1" customHeight="1" x14ac:dyDescent="0.3">
      <c r="A28" s="117" t="s">
        <v>428</v>
      </c>
      <c r="B28" s="97" t="s">
        <v>246</v>
      </c>
      <c r="C28" s="22" t="s">
        <v>284</v>
      </c>
      <c r="D28" s="24">
        <f t="shared" si="9"/>
        <v>2693981</v>
      </c>
      <c r="E28" s="23">
        <v>0</v>
      </c>
      <c r="F28" s="23">
        <v>0</v>
      </c>
      <c r="G28" s="23">
        <v>2693981</v>
      </c>
      <c r="H28" s="24">
        <f t="shared" si="3"/>
        <v>0</v>
      </c>
      <c r="I28" s="24">
        <v>0</v>
      </c>
      <c r="J28" s="24">
        <v>0</v>
      </c>
      <c r="K28" s="24">
        <v>0</v>
      </c>
      <c r="L28" s="24">
        <f t="shared" si="5"/>
        <v>0</v>
      </c>
      <c r="M28" s="24">
        <v>0</v>
      </c>
      <c r="N28" s="24">
        <v>0</v>
      </c>
      <c r="O28" s="24">
        <v>0</v>
      </c>
      <c r="P28" s="24">
        <f t="shared" si="6"/>
        <v>0</v>
      </c>
      <c r="Q28" s="24">
        <v>0</v>
      </c>
      <c r="R28" s="24">
        <v>0</v>
      </c>
      <c r="S28" s="24">
        <v>0</v>
      </c>
      <c r="T28" s="24">
        <f t="shared" si="10"/>
        <v>66000</v>
      </c>
      <c r="U28" s="24">
        <v>0</v>
      </c>
      <c r="V28" s="24">
        <v>0</v>
      </c>
      <c r="W28" s="24">
        <v>66000</v>
      </c>
      <c r="X28" s="23" t="e">
        <f>T28/#REF!*100</f>
        <v>#REF!</v>
      </c>
      <c r="Y28" s="23" t="e">
        <f>U28/#REF!*100</f>
        <v>#REF!</v>
      </c>
      <c r="Z28" s="23" t="e">
        <f>V28/#REF!*100</f>
        <v>#REF!</v>
      </c>
      <c r="AA28" s="23" t="e">
        <f>W28/#REF!*100</f>
        <v>#REF!</v>
      </c>
      <c r="AB28" s="24"/>
      <c r="AC28" s="24"/>
      <c r="AD28" s="28"/>
      <c r="AE28" s="24"/>
      <c r="AF28" s="31"/>
    </row>
    <row r="29" spans="1:32" s="30" customFormat="1" ht="63.75" hidden="1" customHeight="1" x14ac:dyDescent="0.3">
      <c r="A29" s="32" t="s">
        <v>14</v>
      </c>
      <c r="B29" s="81" t="s">
        <v>53</v>
      </c>
      <c r="C29" s="34"/>
      <c r="D29" s="28" t="e">
        <f>SUM(D30:D33)</f>
        <v>#REF!</v>
      </c>
      <c r="E29" s="28" t="e">
        <f t="shared" ref="E29:W29" si="11">SUM(E30:E33)</f>
        <v>#REF!</v>
      </c>
      <c r="F29" s="28" t="e">
        <f t="shared" si="11"/>
        <v>#REF!</v>
      </c>
      <c r="G29" s="28" t="e">
        <f t="shared" si="11"/>
        <v>#REF!</v>
      </c>
      <c r="H29" s="28">
        <f t="shared" si="11"/>
        <v>7860558</v>
      </c>
      <c r="I29" s="28">
        <f t="shared" si="11"/>
        <v>0</v>
      </c>
      <c r="J29" s="28">
        <f t="shared" si="11"/>
        <v>0</v>
      </c>
      <c r="K29" s="28">
        <f t="shared" si="11"/>
        <v>7860558</v>
      </c>
      <c r="L29" s="28">
        <f t="shared" si="11"/>
        <v>7672108</v>
      </c>
      <c r="M29" s="28">
        <f t="shared" si="11"/>
        <v>0</v>
      </c>
      <c r="N29" s="28">
        <f t="shared" si="11"/>
        <v>0</v>
      </c>
      <c r="O29" s="28">
        <f t="shared" si="11"/>
        <v>7672108</v>
      </c>
      <c r="P29" s="28">
        <f t="shared" si="11"/>
        <v>8974509</v>
      </c>
      <c r="Q29" s="28">
        <f t="shared" si="11"/>
        <v>0</v>
      </c>
      <c r="R29" s="28">
        <f t="shared" si="11"/>
        <v>0</v>
      </c>
      <c r="S29" s="28">
        <f t="shared" si="11"/>
        <v>8974509</v>
      </c>
      <c r="T29" s="28">
        <f t="shared" si="11"/>
        <v>1518931.4300000002</v>
      </c>
      <c r="U29" s="28">
        <f t="shared" si="11"/>
        <v>0</v>
      </c>
      <c r="V29" s="28">
        <f t="shared" si="11"/>
        <v>0</v>
      </c>
      <c r="W29" s="28">
        <f t="shared" si="11"/>
        <v>1518931.4300000002</v>
      </c>
      <c r="X29" s="33" t="e">
        <f>T29/#REF!*100</f>
        <v>#REF!</v>
      </c>
      <c r="Y29" s="33" t="e">
        <f>U29/#REF!*100</f>
        <v>#REF!</v>
      </c>
      <c r="Z29" s="33" t="e">
        <f>V29/#REF!*100</f>
        <v>#REF!</v>
      </c>
      <c r="AA29" s="33" t="e">
        <f>W29/#REF!*100</f>
        <v>#REF!</v>
      </c>
      <c r="AB29" s="28" t="e">
        <f t="shared" ref="AB29:AB40" si="12">T29/D29*100</f>
        <v>#REF!</v>
      </c>
      <c r="AC29" s="28"/>
      <c r="AD29" s="28"/>
      <c r="AE29" s="28" t="e">
        <f t="shared" ref="AE29:AE40" si="13">W29/G29*100</f>
        <v>#REF!</v>
      </c>
      <c r="AF29" s="29"/>
    </row>
    <row r="30" spans="1:32" s="1" customFormat="1" ht="97.5" hidden="1" customHeight="1" x14ac:dyDescent="0.3">
      <c r="A30" s="117" t="s">
        <v>40</v>
      </c>
      <c r="B30" s="123" t="s">
        <v>164</v>
      </c>
      <c r="C30" s="22" t="s">
        <v>3</v>
      </c>
      <c r="D30" s="24" t="e">
        <f>SUM(E30:G30)</f>
        <v>#REF!</v>
      </c>
      <c r="E30" s="23" t="e">
        <f>#REF!+I30+M30+Q30</f>
        <v>#REF!</v>
      </c>
      <c r="F30" s="23" t="e">
        <f>#REF!+J30+N30+R30</f>
        <v>#REF!</v>
      </c>
      <c r="G30" s="23">
        <v>20331193</v>
      </c>
      <c r="H30" s="24">
        <f t="shared" si="3"/>
        <v>2969133</v>
      </c>
      <c r="I30" s="24">
        <v>0</v>
      </c>
      <c r="J30" s="24">
        <v>0</v>
      </c>
      <c r="K30" s="24">
        <v>2969133</v>
      </c>
      <c r="L30" s="24">
        <f t="shared" si="5"/>
        <v>4489983</v>
      </c>
      <c r="M30" s="24">
        <v>0</v>
      </c>
      <c r="N30" s="24">
        <v>0</v>
      </c>
      <c r="O30" s="24">
        <v>4489983</v>
      </c>
      <c r="P30" s="24">
        <f t="shared" si="6"/>
        <v>4313184</v>
      </c>
      <c r="Q30" s="24">
        <v>0</v>
      </c>
      <c r="R30" s="24">
        <v>0</v>
      </c>
      <c r="S30" s="24">
        <v>4313184</v>
      </c>
      <c r="T30" s="24">
        <f>U30+W30</f>
        <v>0</v>
      </c>
      <c r="U30" s="24">
        <v>0</v>
      </c>
      <c r="V30" s="24">
        <v>0</v>
      </c>
      <c r="W30" s="24">
        <v>0</v>
      </c>
      <c r="X30" s="23" t="e">
        <f>T30/#REF!*100</f>
        <v>#REF!</v>
      </c>
      <c r="Y30" s="23" t="e">
        <f>U30/#REF!*100</f>
        <v>#REF!</v>
      </c>
      <c r="Z30" s="23" t="e">
        <f>V30/#REF!*100</f>
        <v>#REF!</v>
      </c>
      <c r="AA30" s="23" t="e">
        <f>W30/#REF!*100</f>
        <v>#REF!</v>
      </c>
      <c r="AB30" s="24" t="e">
        <f t="shared" si="12"/>
        <v>#REF!</v>
      </c>
      <c r="AC30" s="24"/>
      <c r="AD30" s="28"/>
      <c r="AE30" s="24">
        <f t="shared" si="13"/>
        <v>0</v>
      </c>
      <c r="AF30" s="83" t="s">
        <v>342</v>
      </c>
    </row>
    <row r="31" spans="1:32" s="1" customFormat="1" ht="33.75" hidden="1" customHeight="1" x14ac:dyDescent="0.3">
      <c r="A31" s="142" t="s">
        <v>41</v>
      </c>
      <c r="B31" s="140" t="s">
        <v>153</v>
      </c>
      <c r="C31" s="22" t="s">
        <v>3</v>
      </c>
      <c r="D31" s="24" t="e">
        <f t="shared" ref="D31:D33" si="14">SUM(E31:G31)</f>
        <v>#REF!</v>
      </c>
      <c r="E31" s="23" t="e">
        <f>#REF!+I31+M31+Q31</f>
        <v>#REF!</v>
      </c>
      <c r="F31" s="23" t="e">
        <f>#REF!+J31+N31+R31</f>
        <v>#REF!</v>
      </c>
      <c r="G31" s="23" t="e">
        <f>#REF!+K31+O31+S31</f>
        <v>#REF!</v>
      </c>
      <c r="H31" s="24">
        <f t="shared" si="3"/>
        <v>4459425</v>
      </c>
      <c r="I31" s="24">
        <v>0</v>
      </c>
      <c r="J31" s="24">
        <v>0</v>
      </c>
      <c r="K31" s="24">
        <v>4459425</v>
      </c>
      <c r="L31" s="24">
        <f t="shared" si="5"/>
        <v>2200625</v>
      </c>
      <c r="M31" s="24">
        <v>0</v>
      </c>
      <c r="N31" s="24">
        <v>0</v>
      </c>
      <c r="O31" s="24">
        <v>2200625</v>
      </c>
      <c r="P31" s="24">
        <f t="shared" si="6"/>
        <v>1187625</v>
      </c>
      <c r="Q31" s="24">
        <v>0</v>
      </c>
      <c r="R31" s="24">
        <v>0</v>
      </c>
      <c r="S31" s="24">
        <v>1187625</v>
      </c>
      <c r="T31" s="24">
        <f t="shared" ref="T31:T33" si="15">U31+W31</f>
        <v>1230931.57</v>
      </c>
      <c r="U31" s="24">
        <v>0</v>
      </c>
      <c r="V31" s="24">
        <v>0</v>
      </c>
      <c r="W31" s="24">
        <v>1230931.57</v>
      </c>
      <c r="X31" s="23" t="e">
        <f>T31/#REF!*100</f>
        <v>#REF!</v>
      </c>
      <c r="Y31" s="23" t="e">
        <f>U31/#REF!*100</f>
        <v>#REF!</v>
      </c>
      <c r="Z31" s="23" t="e">
        <f>V31/#REF!*100</f>
        <v>#REF!</v>
      </c>
      <c r="AA31" s="23" t="e">
        <f>W31/#REF!*100</f>
        <v>#REF!</v>
      </c>
      <c r="AB31" s="24" t="e">
        <f t="shared" si="12"/>
        <v>#REF!</v>
      </c>
      <c r="AC31" s="24"/>
      <c r="AD31" s="28"/>
      <c r="AE31" s="24" t="e">
        <f t="shared" si="13"/>
        <v>#REF!</v>
      </c>
      <c r="AF31" s="83"/>
    </row>
    <row r="32" spans="1:32" s="1" customFormat="1" ht="24.75" hidden="1" customHeight="1" x14ac:dyDescent="0.3">
      <c r="A32" s="143"/>
      <c r="B32" s="141"/>
      <c r="C32" s="22" t="s">
        <v>283</v>
      </c>
      <c r="D32" s="24" t="e">
        <f t="shared" si="14"/>
        <v>#REF!</v>
      </c>
      <c r="E32" s="23" t="e">
        <f>#REF!+I32+M32+Q32</f>
        <v>#REF!</v>
      </c>
      <c r="F32" s="23" t="e">
        <f>#REF!+J32+N32+R32</f>
        <v>#REF!</v>
      </c>
      <c r="G32" s="23" t="e">
        <f>#REF!+K32+O32+S32</f>
        <v>#REF!</v>
      </c>
      <c r="H32" s="24">
        <f t="shared" si="3"/>
        <v>432000</v>
      </c>
      <c r="I32" s="24">
        <v>0</v>
      </c>
      <c r="J32" s="24">
        <v>0</v>
      </c>
      <c r="K32" s="24">
        <v>432000</v>
      </c>
      <c r="L32" s="24">
        <f t="shared" si="5"/>
        <v>432000</v>
      </c>
      <c r="M32" s="24">
        <v>0</v>
      </c>
      <c r="N32" s="24">
        <v>0</v>
      </c>
      <c r="O32" s="24">
        <v>432000</v>
      </c>
      <c r="P32" s="24">
        <f t="shared" si="6"/>
        <v>573700</v>
      </c>
      <c r="Q32" s="24">
        <v>0</v>
      </c>
      <c r="R32" s="24">
        <v>0</v>
      </c>
      <c r="S32" s="24">
        <v>573700</v>
      </c>
      <c r="T32" s="24">
        <f t="shared" si="15"/>
        <v>287999.86</v>
      </c>
      <c r="U32" s="24">
        <v>0</v>
      </c>
      <c r="V32" s="24">
        <v>0</v>
      </c>
      <c r="W32" s="24">
        <v>287999.86</v>
      </c>
      <c r="X32" s="23" t="e">
        <f>T32/#REF!*100</f>
        <v>#REF!</v>
      </c>
      <c r="Y32" s="23" t="e">
        <f>U32/#REF!*100</f>
        <v>#REF!</v>
      </c>
      <c r="Z32" s="23" t="e">
        <f>V32/#REF!*100</f>
        <v>#REF!</v>
      </c>
      <c r="AA32" s="23" t="e">
        <f>W32/#REF!*100</f>
        <v>#REF!</v>
      </c>
      <c r="AB32" s="24" t="e">
        <f t="shared" si="12"/>
        <v>#REF!</v>
      </c>
      <c r="AC32" s="24"/>
      <c r="AD32" s="28"/>
      <c r="AE32" s="24" t="e">
        <f t="shared" si="13"/>
        <v>#REF!</v>
      </c>
      <c r="AF32" s="83"/>
    </row>
    <row r="33" spans="1:32" s="1" customFormat="1" ht="57.75" hidden="1" customHeight="1" x14ac:dyDescent="0.3">
      <c r="A33" s="114" t="s">
        <v>166</v>
      </c>
      <c r="B33" s="120" t="s">
        <v>167</v>
      </c>
      <c r="C33" s="22" t="s">
        <v>3</v>
      </c>
      <c r="D33" s="24" t="e">
        <f t="shared" si="14"/>
        <v>#REF!</v>
      </c>
      <c r="E33" s="23" t="e">
        <f>#REF!+I33+M33+Q33</f>
        <v>#REF!</v>
      </c>
      <c r="F33" s="23" t="e">
        <f>#REF!+J33+N33+R33</f>
        <v>#REF!</v>
      </c>
      <c r="G33" s="23" t="e">
        <f>#REF!+K33+O33+S33</f>
        <v>#REF!</v>
      </c>
      <c r="H33" s="24">
        <f t="shared" si="3"/>
        <v>0</v>
      </c>
      <c r="I33" s="24">
        <v>0</v>
      </c>
      <c r="J33" s="24">
        <v>0</v>
      </c>
      <c r="K33" s="24">
        <v>0</v>
      </c>
      <c r="L33" s="24">
        <f t="shared" si="5"/>
        <v>549500</v>
      </c>
      <c r="M33" s="24">
        <v>0</v>
      </c>
      <c r="N33" s="24">
        <v>0</v>
      </c>
      <c r="O33" s="24">
        <v>549500</v>
      </c>
      <c r="P33" s="24">
        <f t="shared" si="6"/>
        <v>2900000</v>
      </c>
      <c r="Q33" s="24">
        <v>0</v>
      </c>
      <c r="R33" s="24">
        <v>0</v>
      </c>
      <c r="S33" s="24">
        <v>2900000</v>
      </c>
      <c r="T33" s="24">
        <f t="shared" si="15"/>
        <v>0</v>
      </c>
      <c r="U33" s="24">
        <v>0</v>
      </c>
      <c r="V33" s="24">
        <v>0</v>
      </c>
      <c r="W33" s="24">
        <v>0</v>
      </c>
      <c r="X33" s="23" t="e">
        <f>T33/#REF!*100</f>
        <v>#REF!</v>
      </c>
      <c r="Y33" s="23" t="e">
        <f>U33/#REF!*100</f>
        <v>#REF!</v>
      </c>
      <c r="Z33" s="23" t="e">
        <f>V33/#REF!*100</f>
        <v>#REF!</v>
      </c>
      <c r="AA33" s="23" t="e">
        <f>W33/#REF!*100</f>
        <v>#REF!</v>
      </c>
      <c r="AB33" s="24" t="e">
        <f t="shared" si="12"/>
        <v>#REF!</v>
      </c>
      <c r="AC33" s="24"/>
      <c r="AD33" s="28"/>
      <c r="AE33" s="24" t="e">
        <f t="shared" si="13"/>
        <v>#REF!</v>
      </c>
      <c r="AF33" s="47"/>
    </row>
    <row r="34" spans="1:32" s="30" customFormat="1" ht="56.25" hidden="1" x14ac:dyDescent="0.3">
      <c r="A34" s="32" t="s">
        <v>15</v>
      </c>
      <c r="B34" s="81" t="s">
        <v>56</v>
      </c>
      <c r="C34" s="34"/>
      <c r="D34" s="28" t="e">
        <f>SUM(D35:D39)</f>
        <v>#REF!</v>
      </c>
      <c r="E34" s="28" t="e">
        <f t="shared" ref="E34:W34" si="16">SUM(E35:E39)</f>
        <v>#REF!</v>
      </c>
      <c r="F34" s="28" t="e">
        <f t="shared" si="16"/>
        <v>#REF!</v>
      </c>
      <c r="G34" s="28" t="e">
        <f t="shared" si="16"/>
        <v>#REF!</v>
      </c>
      <c r="H34" s="28">
        <f t="shared" si="16"/>
        <v>3475000</v>
      </c>
      <c r="I34" s="28">
        <f t="shared" si="16"/>
        <v>0</v>
      </c>
      <c r="J34" s="28">
        <f t="shared" si="16"/>
        <v>0</v>
      </c>
      <c r="K34" s="28">
        <f t="shared" si="16"/>
        <v>3475000</v>
      </c>
      <c r="L34" s="28">
        <f t="shared" si="16"/>
        <v>735000</v>
      </c>
      <c r="M34" s="28">
        <f t="shared" si="16"/>
        <v>0</v>
      </c>
      <c r="N34" s="28">
        <f t="shared" si="16"/>
        <v>0</v>
      </c>
      <c r="O34" s="28">
        <f t="shared" si="16"/>
        <v>735000</v>
      </c>
      <c r="P34" s="28">
        <f t="shared" si="16"/>
        <v>975000</v>
      </c>
      <c r="Q34" s="28">
        <f t="shared" si="16"/>
        <v>0</v>
      </c>
      <c r="R34" s="28">
        <f t="shared" si="16"/>
        <v>0</v>
      </c>
      <c r="S34" s="28">
        <f t="shared" si="16"/>
        <v>975000</v>
      </c>
      <c r="T34" s="28">
        <f t="shared" si="16"/>
        <v>697120</v>
      </c>
      <c r="U34" s="28">
        <f t="shared" si="16"/>
        <v>0</v>
      </c>
      <c r="V34" s="28">
        <f t="shared" si="16"/>
        <v>0</v>
      </c>
      <c r="W34" s="28">
        <f t="shared" si="16"/>
        <v>697120</v>
      </c>
      <c r="X34" s="23" t="e">
        <f>T34/#REF!*100</f>
        <v>#REF!</v>
      </c>
      <c r="Y34" s="23" t="e">
        <f>U34/#REF!*100</f>
        <v>#REF!</v>
      </c>
      <c r="Z34" s="23" t="e">
        <f>V34/#REF!*100</f>
        <v>#REF!</v>
      </c>
      <c r="AA34" s="23" t="e">
        <f>W34/#REF!*100</f>
        <v>#REF!</v>
      </c>
      <c r="AB34" s="28" t="e">
        <f t="shared" si="12"/>
        <v>#REF!</v>
      </c>
      <c r="AC34" s="28"/>
      <c r="AD34" s="28"/>
      <c r="AE34" s="28" t="e">
        <f t="shared" si="13"/>
        <v>#REF!</v>
      </c>
      <c r="AF34" s="87"/>
    </row>
    <row r="35" spans="1:32" s="1" customFormat="1" ht="33.75" hidden="1" customHeight="1" x14ac:dyDescent="0.3">
      <c r="A35" s="134" t="s">
        <v>55</v>
      </c>
      <c r="B35" s="133" t="s">
        <v>168</v>
      </c>
      <c r="C35" s="22" t="s">
        <v>3</v>
      </c>
      <c r="D35" s="24" t="e">
        <f>SUM(E35:G35)</f>
        <v>#REF!</v>
      </c>
      <c r="E35" s="23" t="e">
        <f>#REF!+I35+M35+Q35</f>
        <v>#REF!</v>
      </c>
      <c r="F35" s="23" t="e">
        <f>#REF!+J35+N35+R35</f>
        <v>#REF!</v>
      </c>
      <c r="G35" s="23" t="e">
        <f>#REF!+K35+O35+S35</f>
        <v>#REF!</v>
      </c>
      <c r="H35" s="24">
        <f t="shared" ref="H35:H39" si="17">I35+J35+K35</f>
        <v>0</v>
      </c>
      <c r="I35" s="24">
        <v>0</v>
      </c>
      <c r="J35" s="24">
        <v>0</v>
      </c>
      <c r="K35" s="24">
        <v>0</v>
      </c>
      <c r="L35" s="24">
        <f t="shared" ref="L35:L39" si="18">M35+N35+O35</f>
        <v>450000</v>
      </c>
      <c r="M35" s="24">
        <v>0</v>
      </c>
      <c r="N35" s="24">
        <v>0</v>
      </c>
      <c r="O35" s="24">
        <v>450000</v>
      </c>
      <c r="P35" s="24">
        <f t="shared" ref="P35:P39" si="19">Q35+R35+S35</f>
        <v>950000</v>
      </c>
      <c r="Q35" s="24">
        <v>0</v>
      </c>
      <c r="R35" s="24">
        <v>0</v>
      </c>
      <c r="S35" s="24">
        <v>950000</v>
      </c>
      <c r="T35" s="24">
        <f>U35+W35</f>
        <v>0</v>
      </c>
      <c r="U35" s="24">
        <v>0</v>
      </c>
      <c r="V35" s="24">
        <v>0</v>
      </c>
      <c r="W35" s="24">
        <v>0</v>
      </c>
      <c r="X35" s="23" t="e">
        <f>T35/#REF!*100</f>
        <v>#REF!</v>
      </c>
      <c r="Y35" s="23" t="e">
        <f>U35/#REF!*100</f>
        <v>#REF!</v>
      </c>
      <c r="Z35" s="23" t="e">
        <f>V35/#REF!*100</f>
        <v>#REF!</v>
      </c>
      <c r="AA35" s="23" t="e">
        <f>W35/#REF!*100</f>
        <v>#REF!</v>
      </c>
      <c r="AB35" s="24" t="e">
        <f t="shared" si="12"/>
        <v>#REF!</v>
      </c>
      <c r="AC35" s="24"/>
      <c r="AD35" s="28"/>
      <c r="AE35" s="24" t="e">
        <f t="shared" si="13"/>
        <v>#REF!</v>
      </c>
      <c r="AF35" s="47"/>
    </row>
    <row r="36" spans="1:32" s="1" customFormat="1" ht="32.25" hidden="1" customHeight="1" x14ac:dyDescent="0.3">
      <c r="A36" s="134"/>
      <c r="B36" s="133"/>
      <c r="C36" s="22" t="s">
        <v>6</v>
      </c>
      <c r="D36" s="24" t="e">
        <f t="shared" ref="D36:D39" si="20">SUM(E36:G36)</f>
        <v>#REF!</v>
      </c>
      <c r="E36" s="23" t="e">
        <f>#REF!+I36+M36+Q36</f>
        <v>#REF!</v>
      </c>
      <c r="F36" s="23" t="e">
        <f>#REF!+J36+N36+R36</f>
        <v>#REF!</v>
      </c>
      <c r="G36" s="23" t="e">
        <f>#REF!+K36+O36+S36</f>
        <v>#REF!</v>
      </c>
      <c r="H36" s="24">
        <f t="shared" si="17"/>
        <v>520000</v>
      </c>
      <c r="I36" s="24">
        <v>0</v>
      </c>
      <c r="J36" s="24">
        <v>0</v>
      </c>
      <c r="K36" s="24">
        <v>520000</v>
      </c>
      <c r="L36" s="24">
        <f t="shared" si="18"/>
        <v>0</v>
      </c>
      <c r="M36" s="24">
        <v>0</v>
      </c>
      <c r="N36" s="24">
        <v>0</v>
      </c>
      <c r="O36" s="24">
        <v>0</v>
      </c>
      <c r="P36" s="24">
        <f t="shared" si="19"/>
        <v>25000</v>
      </c>
      <c r="Q36" s="24">
        <v>0</v>
      </c>
      <c r="R36" s="24">
        <v>0</v>
      </c>
      <c r="S36" s="24">
        <v>25000</v>
      </c>
      <c r="T36" s="24">
        <f t="shared" ref="T36:T39" si="21">U36+W36</f>
        <v>250000</v>
      </c>
      <c r="U36" s="24">
        <v>0</v>
      </c>
      <c r="V36" s="24">
        <v>0</v>
      </c>
      <c r="W36" s="24">
        <v>250000</v>
      </c>
      <c r="X36" s="23" t="e">
        <f>T36/#REF!*100</f>
        <v>#REF!</v>
      </c>
      <c r="Y36" s="23" t="e">
        <f>U36/#REF!*100</f>
        <v>#REF!</v>
      </c>
      <c r="Z36" s="23" t="e">
        <f>V36/#REF!*100</f>
        <v>#REF!</v>
      </c>
      <c r="AA36" s="23" t="e">
        <f>W36/#REF!*100</f>
        <v>#REF!</v>
      </c>
      <c r="AB36" s="24" t="e">
        <f t="shared" si="12"/>
        <v>#REF!</v>
      </c>
      <c r="AC36" s="24"/>
      <c r="AD36" s="28"/>
      <c r="AE36" s="24" t="e">
        <f t="shared" si="13"/>
        <v>#REF!</v>
      </c>
      <c r="AF36" s="47"/>
    </row>
    <row r="37" spans="1:32" s="1" customFormat="1" ht="30.75" hidden="1" customHeight="1" x14ac:dyDescent="0.3">
      <c r="A37" s="134"/>
      <c r="B37" s="133"/>
      <c r="C37" s="22" t="s">
        <v>26</v>
      </c>
      <c r="D37" s="24" t="e">
        <f t="shared" si="20"/>
        <v>#REF!</v>
      </c>
      <c r="E37" s="23" t="e">
        <f>#REF!+I37+M37+Q37</f>
        <v>#REF!</v>
      </c>
      <c r="F37" s="23" t="e">
        <f>#REF!+J37+N37+R37</f>
        <v>#REF!</v>
      </c>
      <c r="G37" s="23" t="e">
        <f>#REF!+K37+O37+S37</f>
        <v>#REF!</v>
      </c>
      <c r="H37" s="24">
        <f t="shared" si="17"/>
        <v>200000</v>
      </c>
      <c r="I37" s="24">
        <v>0</v>
      </c>
      <c r="J37" s="24">
        <v>0</v>
      </c>
      <c r="K37" s="24">
        <v>200000</v>
      </c>
      <c r="L37" s="24">
        <f t="shared" si="18"/>
        <v>0</v>
      </c>
      <c r="M37" s="24">
        <v>0</v>
      </c>
      <c r="N37" s="24">
        <v>0</v>
      </c>
      <c r="O37" s="24">
        <v>0</v>
      </c>
      <c r="P37" s="24">
        <f t="shared" si="19"/>
        <v>0</v>
      </c>
      <c r="Q37" s="24">
        <v>0</v>
      </c>
      <c r="R37" s="24">
        <v>0</v>
      </c>
      <c r="S37" s="24">
        <v>0</v>
      </c>
      <c r="T37" s="24">
        <f t="shared" si="21"/>
        <v>0</v>
      </c>
      <c r="U37" s="24">
        <v>0</v>
      </c>
      <c r="V37" s="24">
        <v>0</v>
      </c>
      <c r="W37" s="24">
        <v>0</v>
      </c>
      <c r="X37" s="23" t="e">
        <f>T37/#REF!*100</f>
        <v>#REF!</v>
      </c>
      <c r="Y37" s="23" t="e">
        <f>U37/#REF!*100</f>
        <v>#REF!</v>
      </c>
      <c r="Z37" s="23" t="e">
        <f>V37/#REF!*100</f>
        <v>#REF!</v>
      </c>
      <c r="AA37" s="23" t="e">
        <f>W37/#REF!*100</f>
        <v>#REF!</v>
      </c>
      <c r="AB37" s="24" t="e">
        <f t="shared" si="12"/>
        <v>#REF!</v>
      </c>
      <c r="AC37" s="24"/>
      <c r="AD37" s="28"/>
      <c r="AE37" s="24" t="e">
        <f t="shared" si="13"/>
        <v>#REF!</v>
      </c>
      <c r="AF37" s="47"/>
    </row>
    <row r="38" spans="1:32" s="1" customFormat="1" ht="29.25" hidden="1" customHeight="1" x14ac:dyDescent="0.3">
      <c r="A38" s="134"/>
      <c r="B38" s="133"/>
      <c r="C38" s="22" t="s">
        <v>36</v>
      </c>
      <c r="D38" s="24" t="e">
        <f t="shared" si="20"/>
        <v>#REF!</v>
      </c>
      <c r="E38" s="23" t="e">
        <f>#REF!+I38+M38+Q38</f>
        <v>#REF!</v>
      </c>
      <c r="F38" s="23" t="e">
        <f>#REF!+J38+N38+R38</f>
        <v>#REF!</v>
      </c>
      <c r="G38" s="23" t="e">
        <f>#REF!+K38+O38+S38</f>
        <v>#REF!</v>
      </c>
      <c r="H38" s="24">
        <f t="shared" si="17"/>
        <v>0</v>
      </c>
      <c r="I38" s="24">
        <v>0</v>
      </c>
      <c r="J38" s="24">
        <v>0</v>
      </c>
      <c r="K38" s="24">
        <v>0</v>
      </c>
      <c r="L38" s="24">
        <f t="shared" si="18"/>
        <v>285000</v>
      </c>
      <c r="M38" s="24">
        <v>0</v>
      </c>
      <c r="N38" s="24">
        <v>0</v>
      </c>
      <c r="O38" s="24">
        <v>285000</v>
      </c>
      <c r="P38" s="24">
        <f t="shared" si="19"/>
        <v>0</v>
      </c>
      <c r="Q38" s="24">
        <v>0</v>
      </c>
      <c r="R38" s="24">
        <v>0</v>
      </c>
      <c r="S38" s="24">
        <v>0</v>
      </c>
      <c r="T38" s="24">
        <f t="shared" si="21"/>
        <v>0</v>
      </c>
      <c r="U38" s="24">
        <v>0</v>
      </c>
      <c r="V38" s="24">
        <v>0</v>
      </c>
      <c r="W38" s="24">
        <v>0</v>
      </c>
      <c r="X38" s="23" t="e">
        <f>T38/#REF!*100</f>
        <v>#REF!</v>
      </c>
      <c r="Y38" s="23" t="e">
        <f>U38/#REF!*100</f>
        <v>#REF!</v>
      </c>
      <c r="Z38" s="23" t="e">
        <f>V38/#REF!*100</f>
        <v>#REF!</v>
      </c>
      <c r="AA38" s="23" t="e">
        <f>W38/#REF!*100</f>
        <v>#REF!</v>
      </c>
      <c r="AB38" s="24" t="e">
        <f t="shared" si="12"/>
        <v>#REF!</v>
      </c>
      <c r="AC38" s="24"/>
      <c r="AD38" s="28"/>
      <c r="AE38" s="24" t="e">
        <f t="shared" si="13"/>
        <v>#REF!</v>
      </c>
      <c r="AF38" s="47"/>
    </row>
    <row r="39" spans="1:32" s="1" customFormat="1" ht="24" hidden="1" customHeight="1" x14ac:dyDescent="0.3">
      <c r="A39" s="134"/>
      <c r="B39" s="133"/>
      <c r="C39" s="22" t="s">
        <v>5</v>
      </c>
      <c r="D39" s="24" t="e">
        <f t="shared" si="20"/>
        <v>#REF!</v>
      </c>
      <c r="E39" s="23" t="e">
        <f>#REF!+I39+M39+Q39</f>
        <v>#REF!</v>
      </c>
      <c r="F39" s="23" t="e">
        <f>#REF!+J39+N39+R39</f>
        <v>#REF!</v>
      </c>
      <c r="G39" s="23">
        <v>5129066</v>
      </c>
      <c r="H39" s="24">
        <f t="shared" si="17"/>
        <v>2755000</v>
      </c>
      <c r="I39" s="24">
        <v>0</v>
      </c>
      <c r="J39" s="24">
        <v>0</v>
      </c>
      <c r="K39" s="24">
        <v>2755000</v>
      </c>
      <c r="L39" s="24">
        <f t="shared" si="18"/>
        <v>0</v>
      </c>
      <c r="M39" s="24">
        <v>0</v>
      </c>
      <c r="N39" s="24">
        <v>0</v>
      </c>
      <c r="O39" s="24">
        <v>0</v>
      </c>
      <c r="P39" s="24">
        <f t="shared" si="19"/>
        <v>0</v>
      </c>
      <c r="Q39" s="24">
        <v>0</v>
      </c>
      <c r="R39" s="24">
        <v>0</v>
      </c>
      <c r="S39" s="24">
        <v>0</v>
      </c>
      <c r="T39" s="24">
        <f t="shared" si="21"/>
        <v>447120</v>
      </c>
      <c r="U39" s="24">
        <v>0</v>
      </c>
      <c r="V39" s="24">
        <v>0</v>
      </c>
      <c r="W39" s="24">
        <v>447120</v>
      </c>
      <c r="X39" s="23" t="e">
        <f>T39/#REF!*100</f>
        <v>#REF!</v>
      </c>
      <c r="Y39" s="23" t="e">
        <f>U39/#REF!*100</f>
        <v>#REF!</v>
      </c>
      <c r="Z39" s="23" t="e">
        <f>V39/#REF!*100</f>
        <v>#REF!</v>
      </c>
      <c r="AA39" s="23" t="e">
        <f>W39/#REF!*100</f>
        <v>#REF!</v>
      </c>
      <c r="AB39" s="24" t="e">
        <f t="shared" si="12"/>
        <v>#REF!</v>
      </c>
      <c r="AC39" s="24"/>
      <c r="AD39" s="28"/>
      <c r="AE39" s="24">
        <f t="shared" si="13"/>
        <v>8.7173766139878097</v>
      </c>
      <c r="AF39" s="47"/>
    </row>
    <row r="40" spans="1:32" s="1" customFormat="1" ht="48" hidden="1" customHeight="1" x14ac:dyDescent="0.3">
      <c r="A40" s="32" t="s">
        <v>16</v>
      </c>
      <c r="B40" s="81" t="s">
        <v>54</v>
      </c>
      <c r="C40" s="34"/>
      <c r="D40" s="33" t="e">
        <f t="shared" ref="D40:W40" si="22">SUM(D41:D54)</f>
        <v>#REF!</v>
      </c>
      <c r="E40" s="33" t="e">
        <f t="shared" si="22"/>
        <v>#REF!</v>
      </c>
      <c r="F40" s="33" t="e">
        <f t="shared" si="22"/>
        <v>#REF!</v>
      </c>
      <c r="G40" s="33" t="e">
        <f t="shared" si="22"/>
        <v>#REF!</v>
      </c>
      <c r="H40" s="33">
        <f t="shared" si="22"/>
        <v>41453986</v>
      </c>
      <c r="I40" s="33">
        <f t="shared" si="22"/>
        <v>2038432</v>
      </c>
      <c r="J40" s="33">
        <f t="shared" si="22"/>
        <v>0</v>
      </c>
      <c r="K40" s="33">
        <f t="shared" si="22"/>
        <v>39415554</v>
      </c>
      <c r="L40" s="33">
        <f t="shared" si="22"/>
        <v>41773666</v>
      </c>
      <c r="M40" s="33">
        <f t="shared" si="22"/>
        <v>3675281</v>
      </c>
      <c r="N40" s="33">
        <f t="shared" si="22"/>
        <v>0</v>
      </c>
      <c r="O40" s="33">
        <f t="shared" si="22"/>
        <v>38098385</v>
      </c>
      <c r="P40" s="33">
        <f t="shared" si="22"/>
        <v>92261898</v>
      </c>
      <c r="Q40" s="33">
        <f t="shared" si="22"/>
        <v>2815587</v>
      </c>
      <c r="R40" s="33">
        <f t="shared" si="22"/>
        <v>0</v>
      </c>
      <c r="S40" s="33">
        <f t="shared" si="22"/>
        <v>89446311</v>
      </c>
      <c r="T40" s="33">
        <f t="shared" si="22"/>
        <v>12971549.649999999</v>
      </c>
      <c r="U40" s="33">
        <f t="shared" si="22"/>
        <v>0</v>
      </c>
      <c r="V40" s="33">
        <f t="shared" si="22"/>
        <v>0</v>
      </c>
      <c r="W40" s="33">
        <f t="shared" si="22"/>
        <v>12971549.649999999</v>
      </c>
      <c r="X40" s="33" t="e">
        <f>T40/#REF!*100</f>
        <v>#REF!</v>
      </c>
      <c r="Y40" s="33" t="e">
        <f>U40/#REF!*100</f>
        <v>#REF!</v>
      </c>
      <c r="Z40" s="33" t="e">
        <f>V40/#REF!*100</f>
        <v>#REF!</v>
      </c>
      <c r="AA40" s="33" t="e">
        <f>W40/#REF!*100</f>
        <v>#REF!</v>
      </c>
      <c r="AB40" s="28" t="e">
        <f t="shared" si="12"/>
        <v>#REF!</v>
      </c>
      <c r="AC40" s="28" t="e">
        <f>U40/E40*100</f>
        <v>#REF!</v>
      </c>
      <c r="AD40" s="28"/>
      <c r="AE40" s="28" t="e">
        <f t="shared" si="13"/>
        <v>#REF!</v>
      </c>
      <c r="AF40" s="113"/>
    </row>
    <row r="41" spans="1:32" s="1" customFormat="1" ht="93.75" hidden="1" x14ac:dyDescent="0.3">
      <c r="A41" s="114" t="s">
        <v>57</v>
      </c>
      <c r="B41" s="120" t="s">
        <v>386</v>
      </c>
      <c r="C41" s="22" t="s">
        <v>3</v>
      </c>
      <c r="D41" s="24" t="e">
        <f t="shared" ref="D41:D46" si="23">SUM(E41:G41)</f>
        <v>#REF!</v>
      </c>
      <c r="E41" s="23" t="e">
        <f>#REF!+I41+M41+Q41</f>
        <v>#REF!</v>
      </c>
      <c r="F41" s="23" t="e">
        <f>#REF!+J41+N41+R41</f>
        <v>#REF!</v>
      </c>
      <c r="G41" s="23" t="e">
        <f>#REF!+K41+O41+S41</f>
        <v>#REF!</v>
      </c>
      <c r="H41" s="24">
        <f t="shared" ref="H41:H52" si="24">I41+J41+K41</f>
        <v>1130000</v>
      </c>
      <c r="I41" s="24">
        <v>230000</v>
      </c>
      <c r="J41" s="24">
        <v>0</v>
      </c>
      <c r="K41" s="24">
        <v>900000</v>
      </c>
      <c r="L41" s="24">
        <f t="shared" ref="L41:L58" si="25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26">Q41+R41+S41</f>
        <v>1355000</v>
      </c>
      <c r="Q41" s="24">
        <v>305000</v>
      </c>
      <c r="R41" s="24">
        <v>0</v>
      </c>
      <c r="S41" s="24">
        <v>1050000</v>
      </c>
      <c r="T41" s="24">
        <f t="shared" ref="T41:T51" si="27">U41+V41+W41</f>
        <v>559579.18000000005</v>
      </c>
      <c r="U41" s="24">
        <v>0</v>
      </c>
      <c r="V41" s="24">
        <v>0</v>
      </c>
      <c r="W41" s="24">
        <v>559579.18000000005</v>
      </c>
      <c r="X41" s="23" t="e">
        <f>T41/#REF!*100</f>
        <v>#REF!</v>
      </c>
      <c r="Y41" s="23" t="e">
        <f>U41/#REF!*100</f>
        <v>#REF!</v>
      </c>
      <c r="Z41" s="23" t="e">
        <f>V41/#REF!*100</f>
        <v>#REF!</v>
      </c>
      <c r="AA41" s="23" t="e">
        <f>W41/#REF!*100</f>
        <v>#REF!</v>
      </c>
      <c r="AB41" s="28"/>
      <c r="AC41" s="28"/>
      <c r="AD41" s="28"/>
      <c r="AE41" s="28"/>
      <c r="AF41" s="113"/>
    </row>
    <row r="42" spans="1:32" s="1" customFormat="1" ht="48" hidden="1" customHeight="1" x14ac:dyDescent="0.3">
      <c r="A42" s="142" t="s">
        <v>58</v>
      </c>
      <c r="B42" s="140" t="s">
        <v>376</v>
      </c>
      <c r="C42" s="22" t="s">
        <v>3</v>
      </c>
      <c r="D42" s="24" t="e">
        <f t="shared" si="23"/>
        <v>#REF!</v>
      </c>
      <c r="E42" s="23" t="e">
        <f>#REF!+I42+M42+Q42</f>
        <v>#REF!</v>
      </c>
      <c r="F42" s="23" t="e">
        <f>#REF!+J42+N42+R42</f>
        <v>#REF!</v>
      </c>
      <c r="G42" s="23" t="e">
        <f>#REF!+K42+O42+S42</f>
        <v>#REF!</v>
      </c>
      <c r="H42" s="24">
        <f t="shared" si="24"/>
        <v>1200000</v>
      </c>
      <c r="I42" s="24">
        <v>1200000</v>
      </c>
      <c r="J42" s="24">
        <v>0</v>
      </c>
      <c r="K42" s="24">
        <v>0</v>
      </c>
      <c r="L42" s="24">
        <f t="shared" si="25"/>
        <v>2510587</v>
      </c>
      <c r="M42" s="24">
        <v>2510587</v>
      </c>
      <c r="N42" s="24">
        <v>0</v>
      </c>
      <c r="O42" s="24">
        <v>0</v>
      </c>
      <c r="P42" s="24">
        <f t="shared" si="26"/>
        <v>2510587</v>
      </c>
      <c r="Q42" s="24">
        <v>2510587</v>
      </c>
      <c r="R42" s="24">
        <v>0</v>
      </c>
      <c r="S42" s="24">
        <v>0</v>
      </c>
      <c r="T42" s="24">
        <f t="shared" si="27"/>
        <v>0</v>
      </c>
      <c r="U42" s="24">
        <v>0</v>
      </c>
      <c r="V42" s="24">
        <v>0</v>
      </c>
      <c r="W42" s="24">
        <v>0</v>
      </c>
      <c r="X42" s="23" t="e">
        <f>T42/#REF!*100</f>
        <v>#REF!</v>
      </c>
      <c r="Y42" s="23" t="e">
        <f>U42/#REF!*100</f>
        <v>#REF!</v>
      </c>
      <c r="Z42" s="23" t="e">
        <f>V42/#REF!*100</f>
        <v>#REF!</v>
      </c>
      <c r="AA42" s="23" t="e">
        <f>W42/#REF!*100</f>
        <v>#REF!</v>
      </c>
      <c r="AB42" s="28"/>
      <c r="AC42" s="28"/>
      <c r="AD42" s="28"/>
      <c r="AE42" s="28"/>
      <c r="AF42" s="113"/>
    </row>
    <row r="43" spans="1:32" s="1" customFormat="1" ht="48" hidden="1" customHeight="1" x14ac:dyDescent="0.3">
      <c r="A43" s="170"/>
      <c r="B43" s="184"/>
      <c r="C43" s="22" t="s">
        <v>5</v>
      </c>
      <c r="D43" s="24" t="e">
        <f t="shared" si="23"/>
        <v>#REF!</v>
      </c>
      <c r="E43" s="23" t="e">
        <f>#REF!+I43+M43+Q43</f>
        <v>#REF!</v>
      </c>
      <c r="F43" s="23" t="e">
        <f>#REF!+J43+N43+R43</f>
        <v>#REF!</v>
      </c>
      <c r="G43" s="23" t="e">
        <f>#REF!+K43+O43+S43</f>
        <v>#REF!</v>
      </c>
      <c r="H43" s="24">
        <f t="shared" si="24"/>
        <v>408797</v>
      </c>
      <c r="I43" s="24">
        <v>408797</v>
      </c>
      <c r="J43" s="24">
        <v>0</v>
      </c>
      <c r="K43" s="24">
        <v>0</v>
      </c>
      <c r="L43" s="24">
        <f t="shared" si="25"/>
        <v>571534</v>
      </c>
      <c r="M43" s="24">
        <v>571534</v>
      </c>
      <c r="N43" s="24">
        <v>0</v>
      </c>
      <c r="O43" s="24">
        <v>0</v>
      </c>
      <c r="P43" s="24">
        <f t="shared" si="26"/>
        <v>0</v>
      </c>
      <c r="Q43" s="24">
        <v>0</v>
      </c>
      <c r="R43" s="24">
        <v>0</v>
      </c>
      <c r="S43" s="24">
        <v>0</v>
      </c>
      <c r="T43" s="24">
        <f t="shared" si="27"/>
        <v>0</v>
      </c>
      <c r="U43" s="24">
        <v>0</v>
      </c>
      <c r="V43" s="24">
        <v>0</v>
      </c>
      <c r="W43" s="24">
        <v>0</v>
      </c>
      <c r="X43" s="23" t="e">
        <f>T43/#REF!*100</f>
        <v>#REF!</v>
      </c>
      <c r="Y43" s="23" t="e">
        <f>U43/#REF!*100</f>
        <v>#REF!</v>
      </c>
      <c r="Z43" s="23" t="e">
        <f>V43/#REF!*100</f>
        <v>#REF!</v>
      </c>
      <c r="AA43" s="23" t="e">
        <f>W43/#REF!*100</f>
        <v>#REF!</v>
      </c>
      <c r="AB43" s="28"/>
      <c r="AC43" s="28"/>
      <c r="AD43" s="28"/>
      <c r="AE43" s="28"/>
      <c r="AF43" s="113"/>
    </row>
    <row r="44" spans="1:32" s="1" customFormat="1" ht="48" hidden="1" customHeight="1" x14ac:dyDescent="0.3">
      <c r="A44" s="170"/>
      <c r="B44" s="184"/>
      <c r="C44" s="22" t="s">
        <v>310</v>
      </c>
      <c r="D44" s="24" t="e">
        <f t="shared" si="23"/>
        <v>#REF!</v>
      </c>
      <c r="E44" s="23" t="e">
        <f>#REF!+I44+M44+Q44</f>
        <v>#REF!</v>
      </c>
      <c r="F44" s="23" t="e">
        <f>#REF!+J44+N44+R44</f>
        <v>#REF!</v>
      </c>
      <c r="G44" s="23" t="e">
        <f>#REF!+K44+O44+S44</f>
        <v>#REF!</v>
      </c>
      <c r="H44" s="24">
        <f t="shared" si="24"/>
        <v>37997</v>
      </c>
      <c r="I44" s="24">
        <v>37997</v>
      </c>
      <c r="J44" s="24">
        <v>0</v>
      </c>
      <c r="K44" s="24">
        <v>0</v>
      </c>
      <c r="L44" s="24">
        <f t="shared" si="25"/>
        <v>75998</v>
      </c>
      <c r="M44" s="24">
        <v>75998</v>
      </c>
      <c r="N44" s="24">
        <v>0</v>
      </c>
      <c r="O44" s="24">
        <v>0</v>
      </c>
      <c r="P44" s="24">
        <f t="shared" si="26"/>
        <v>0</v>
      </c>
      <c r="Q44" s="24">
        <v>0</v>
      </c>
      <c r="R44" s="24">
        <v>0</v>
      </c>
      <c r="S44" s="24">
        <v>0</v>
      </c>
      <c r="T44" s="24">
        <f t="shared" si="27"/>
        <v>0</v>
      </c>
      <c r="U44" s="24">
        <v>0</v>
      </c>
      <c r="V44" s="24">
        <v>0</v>
      </c>
      <c r="W44" s="24">
        <v>0</v>
      </c>
      <c r="X44" s="23" t="e">
        <f>T44/#REF!*100</f>
        <v>#REF!</v>
      </c>
      <c r="Y44" s="23" t="e">
        <f>U44/#REF!*100</f>
        <v>#REF!</v>
      </c>
      <c r="Z44" s="23" t="e">
        <f>V44/#REF!*100</f>
        <v>#REF!</v>
      </c>
      <c r="AA44" s="23" t="e">
        <f>W44/#REF!*100</f>
        <v>#REF!</v>
      </c>
      <c r="AB44" s="28"/>
      <c r="AC44" s="28"/>
      <c r="AD44" s="28"/>
      <c r="AE44" s="28"/>
      <c r="AF44" s="113"/>
    </row>
    <row r="45" spans="1:32" s="1" customFormat="1" ht="48" hidden="1" customHeight="1" x14ac:dyDescent="0.3">
      <c r="A45" s="162"/>
      <c r="B45" s="185"/>
      <c r="C45" s="22" t="s">
        <v>6</v>
      </c>
      <c r="D45" s="24" t="e">
        <f t="shared" si="23"/>
        <v>#REF!</v>
      </c>
      <c r="E45" s="23" t="e">
        <f>#REF!+I45+M45+Q45</f>
        <v>#REF!</v>
      </c>
      <c r="F45" s="23" t="e">
        <f>#REF!+J45+N45+R45</f>
        <v>#REF!</v>
      </c>
      <c r="G45" s="23" t="e">
        <f>#REF!+K45+O45+S45</f>
        <v>#REF!</v>
      </c>
      <c r="H45" s="24">
        <f t="shared" si="24"/>
        <v>161638</v>
      </c>
      <c r="I45" s="24">
        <v>161638</v>
      </c>
      <c r="J45" s="24">
        <v>0</v>
      </c>
      <c r="K45" s="24">
        <v>0</v>
      </c>
      <c r="L45" s="24">
        <f t="shared" si="25"/>
        <v>89662</v>
      </c>
      <c r="M45" s="24">
        <v>89662</v>
      </c>
      <c r="N45" s="24">
        <v>0</v>
      </c>
      <c r="O45" s="24">
        <v>0</v>
      </c>
      <c r="P45" s="24">
        <f t="shared" si="26"/>
        <v>0</v>
      </c>
      <c r="Q45" s="24">
        <v>0</v>
      </c>
      <c r="R45" s="24">
        <v>0</v>
      </c>
      <c r="S45" s="24">
        <v>0</v>
      </c>
      <c r="T45" s="24">
        <f t="shared" si="27"/>
        <v>0</v>
      </c>
      <c r="U45" s="24">
        <v>0</v>
      </c>
      <c r="V45" s="24">
        <v>0</v>
      </c>
      <c r="W45" s="24">
        <v>0</v>
      </c>
      <c r="X45" s="23" t="e">
        <f>T45/#REF!*100</f>
        <v>#REF!</v>
      </c>
      <c r="Y45" s="23" t="e">
        <f>U45/#REF!*100</f>
        <v>#REF!</v>
      </c>
      <c r="Z45" s="23" t="e">
        <f>V45/#REF!*100</f>
        <v>#REF!</v>
      </c>
      <c r="AA45" s="23" t="e">
        <f>W45/#REF!*100</f>
        <v>#REF!</v>
      </c>
      <c r="AB45" s="28"/>
      <c r="AC45" s="28"/>
      <c r="AD45" s="28"/>
      <c r="AE45" s="28"/>
      <c r="AF45" s="113"/>
    </row>
    <row r="46" spans="1:32" s="1" customFormat="1" ht="61.5" hidden="1" customHeight="1" x14ac:dyDescent="0.3">
      <c r="A46" s="114" t="s">
        <v>335</v>
      </c>
      <c r="B46" s="120" t="s">
        <v>436</v>
      </c>
      <c r="C46" s="22" t="s">
        <v>3</v>
      </c>
      <c r="D46" s="24" t="e">
        <f t="shared" si="23"/>
        <v>#REF!</v>
      </c>
      <c r="E46" s="23" t="e">
        <f>#REF!+I46+M46+Q46</f>
        <v>#REF!</v>
      </c>
      <c r="F46" s="23" t="e">
        <f>#REF!+J46+N46+R46</f>
        <v>#REF!</v>
      </c>
      <c r="G46" s="23" t="e">
        <f>#REF!+K46+O46+S46</f>
        <v>#REF!</v>
      </c>
      <c r="H46" s="24">
        <f t="shared" si="24"/>
        <v>0</v>
      </c>
      <c r="I46" s="24">
        <v>0</v>
      </c>
      <c r="J46" s="24">
        <v>0</v>
      </c>
      <c r="K46" s="24">
        <v>0</v>
      </c>
      <c r="L46" s="24">
        <f t="shared" si="25"/>
        <v>197500</v>
      </c>
      <c r="M46" s="24">
        <v>197500</v>
      </c>
      <c r="N46" s="24">
        <v>0</v>
      </c>
      <c r="O46" s="24">
        <v>0</v>
      </c>
      <c r="P46" s="24">
        <f t="shared" si="26"/>
        <v>0</v>
      </c>
      <c r="Q46" s="24">
        <v>0</v>
      </c>
      <c r="R46" s="24">
        <v>0</v>
      </c>
      <c r="S46" s="24">
        <v>0</v>
      </c>
      <c r="T46" s="24">
        <f t="shared" si="27"/>
        <v>0</v>
      </c>
      <c r="U46" s="24">
        <v>0</v>
      </c>
      <c r="V46" s="24">
        <v>0</v>
      </c>
      <c r="W46" s="24">
        <v>0</v>
      </c>
      <c r="X46" s="23" t="e">
        <f>T46/#REF!*100</f>
        <v>#REF!</v>
      </c>
      <c r="Y46" s="23" t="e">
        <f>U46/#REF!*100</f>
        <v>#REF!</v>
      </c>
      <c r="Z46" s="23" t="e">
        <f>V46/#REF!*100</f>
        <v>#REF!</v>
      </c>
      <c r="AA46" s="23" t="e">
        <f>W46/#REF!*100</f>
        <v>#REF!</v>
      </c>
      <c r="AB46" s="28"/>
      <c r="AC46" s="28"/>
      <c r="AD46" s="28"/>
      <c r="AE46" s="28"/>
      <c r="AF46" s="113"/>
    </row>
    <row r="47" spans="1:32" s="1" customFormat="1" ht="48.75" hidden="1" customHeight="1" x14ac:dyDescent="0.3">
      <c r="A47" s="114" t="s">
        <v>381</v>
      </c>
      <c r="B47" s="120" t="s">
        <v>377</v>
      </c>
      <c r="C47" s="22" t="s">
        <v>3</v>
      </c>
      <c r="D47" s="24" t="e">
        <f t="shared" ref="D47:D54" si="28">SUM(E47:G47)</f>
        <v>#REF!</v>
      </c>
      <c r="E47" s="23" t="e">
        <f>#REF!+I47+M47+Q47</f>
        <v>#REF!</v>
      </c>
      <c r="F47" s="23" t="e">
        <f>#REF!+J47+N47+R47</f>
        <v>#REF!</v>
      </c>
      <c r="G47" s="23" t="e">
        <f>#REF!+K47+O47+S47</f>
        <v>#REF!</v>
      </c>
      <c r="H47" s="24">
        <f t="shared" si="24"/>
        <v>899750</v>
      </c>
      <c r="I47" s="24">
        <v>0</v>
      </c>
      <c r="J47" s="24">
        <v>0</v>
      </c>
      <c r="K47" s="24">
        <v>899750</v>
      </c>
      <c r="L47" s="24">
        <f t="shared" si="25"/>
        <v>899750</v>
      </c>
      <c r="M47" s="24">
        <v>0</v>
      </c>
      <c r="N47" s="24">
        <v>0</v>
      </c>
      <c r="O47" s="24">
        <v>899750</v>
      </c>
      <c r="P47" s="24">
        <f t="shared" si="26"/>
        <v>145452</v>
      </c>
      <c r="Q47" s="24">
        <v>0</v>
      </c>
      <c r="R47" s="24">
        <v>0</v>
      </c>
      <c r="S47" s="24">
        <v>145452</v>
      </c>
      <c r="T47" s="24">
        <f t="shared" si="27"/>
        <v>324364.76</v>
      </c>
      <c r="U47" s="24">
        <v>0</v>
      </c>
      <c r="V47" s="24">
        <v>0</v>
      </c>
      <c r="W47" s="24">
        <v>324364.76</v>
      </c>
      <c r="X47" s="23" t="e">
        <f>T47/#REF!*100</f>
        <v>#REF!</v>
      </c>
      <c r="Y47" s="23" t="e">
        <f>U47/#REF!*100</f>
        <v>#REF!</v>
      </c>
      <c r="Z47" s="23" t="e">
        <f>V47/#REF!*100</f>
        <v>#REF!</v>
      </c>
      <c r="AA47" s="23" t="e">
        <f>W47/#REF!*100</f>
        <v>#REF!</v>
      </c>
      <c r="AB47" s="28"/>
      <c r="AC47" s="28"/>
      <c r="AD47" s="28"/>
      <c r="AE47" s="28"/>
      <c r="AF47" s="113"/>
    </row>
    <row r="48" spans="1:32" s="1" customFormat="1" ht="29.25" hidden="1" customHeight="1" x14ac:dyDescent="0.3">
      <c r="A48" s="114" t="s">
        <v>382</v>
      </c>
      <c r="B48" s="120" t="s">
        <v>378</v>
      </c>
      <c r="C48" s="22" t="s">
        <v>3</v>
      </c>
      <c r="D48" s="24" t="e">
        <f t="shared" si="28"/>
        <v>#REF!</v>
      </c>
      <c r="E48" s="23" t="e">
        <f>#REF!+I48+M48+Q48</f>
        <v>#REF!</v>
      </c>
      <c r="F48" s="23" t="e">
        <f>#REF!+J48+N48+R48</f>
        <v>#REF!</v>
      </c>
      <c r="G48" s="23" t="e">
        <f>#REF!+K48+O48+S48</f>
        <v>#REF!</v>
      </c>
      <c r="H48" s="24">
        <f t="shared" si="24"/>
        <v>17000000</v>
      </c>
      <c r="I48" s="24">
        <v>0</v>
      </c>
      <c r="J48" s="24">
        <v>0</v>
      </c>
      <c r="K48" s="24">
        <v>17000000</v>
      </c>
      <c r="L48" s="24">
        <f t="shared" si="25"/>
        <v>22267125</v>
      </c>
      <c r="M48" s="24">
        <v>0</v>
      </c>
      <c r="N48" s="24">
        <v>0</v>
      </c>
      <c r="O48" s="24">
        <v>22267125</v>
      </c>
      <c r="P48" s="24">
        <f t="shared" si="26"/>
        <v>18948475</v>
      </c>
      <c r="Q48" s="24">
        <v>0</v>
      </c>
      <c r="R48" s="24">
        <v>0</v>
      </c>
      <c r="S48" s="24">
        <v>18948475</v>
      </c>
      <c r="T48" s="24">
        <f t="shared" si="27"/>
        <v>0</v>
      </c>
      <c r="U48" s="24">
        <v>0</v>
      </c>
      <c r="V48" s="24">
        <v>0</v>
      </c>
      <c r="W48" s="24">
        <v>0</v>
      </c>
      <c r="X48" s="23" t="e">
        <f>T48/#REF!*100</f>
        <v>#REF!</v>
      </c>
      <c r="Y48" s="23" t="e">
        <f>U48/#REF!*100</f>
        <v>#REF!</v>
      </c>
      <c r="Z48" s="23" t="e">
        <f>V48/#REF!*100</f>
        <v>#REF!</v>
      </c>
      <c r="AA48" s="23" t="e">
        <f>W48/#REF!*100</f>
        <v>#REF!</v>
      </c>
      <c r="AB48" s="28"/>
      <c r="AC48" s="28"/>
      <c r="AD48" s="28"/>
      <c r="AE48" s="28"/>
      <c r="AF48" s="113"/>
    </row>
    <row r="49" spans="1:32" s="1" customFormat="1" ht="27" hidden="1" customHeight="1" x14ac:dyDescent="0.3">
      <c r="A49" s="114" t="s">
        <v>383</v>
      </c>
      <c r="B49" s="120" t="s">
        <v>379</v>
      </c>
      <c r="C49" s="22" t="s">
        <v>3</v>
      </c>
      <c r="D49" s="24" t="e">
        <f t="shared" si="28"/>
        <v>#REF!</v>
      </c>
      <c r="E49" s="23" t="e">
        <f>#REF!+I49+M49+Q49</f>
        <v>#REF!</v>
      </c>
      <c r="F49" s="23" t="e">
        <f>#REF!+J49+N49+R49</f>
        <v>#REF!</v>
      </c>
      <c r="G49" s="23" t="e">
        <f>#REF!+K49+O49+S49</f>
        <v>#REF!</v>
      </c>
      <c r="H49" s="24">
        <f t="shared" si="24"/>
        <v>14464094</v>
      </c>
      <c r="I49" s="24">
        <v>0</v>
      </c>
      <c r="J49" s="24">
        <v>0</v>
      </c>
      <c r="K49" s="24">
        <v>14464094</v>
      </c>
      <c r="L49" s="24">
        <f t="shared" si="25"/>
        <v>0</v>
      </c>
      <c r="M49" s="24">
        <v>0</v>
      </c>
      <c r="N49" s="24">
        <v>0</v>
      </c>
      <c r="O49" s="24">
        <v>0</v>
      </c>
      <c r="P49" s="24">
        <f t="shared" si="26"/>
        <v>18676279</v>
      </c>
      <c r="Q49" s="24">
        <v>0</v>
      </c>
      <c r="R49" s="24">
        <v>0</v>
      </c>
      <c r="S49" s="24">
        <v>18676279</v>
      </c>
      <c r="T49" s="24">
        <f t="shared" si="27"/>
        <v>11442424.99</v>
      </c>
      <c r="U49" s="24">
        <v>0</v>
      </c>
      <c r="V49" s="24">
        <v>0</v>
      </c>
      <c r="W49" s="24">
        <v>11442424.99</v>
      </c>
      <c r="X49" s="23" t="e">
        <f>T49/#REF!*100</f>
        <v>#REF!</v>
      </c>
      <c r="Y49" s="23" t="e">
        <f>U49/#REF!*100</f>
        <v>#REF!</v>
      </c>
      <c r="Z49" s="23" t="e">
        <f>V49/#REF!*100</f>
        <v>#REF!</v>
      </c>
      <c r="AA49" s="23" t="e">
        <f>W49/#REF!*100</f>
        <v>#REF!</v>
      </c>
      <c r="AB49" s="28"/>
      <c r="AC49" s="28"/>
      <c r="AD49" s="28"/>
      <c r="AE49" s="28"/>
      <c r="AF49" s="113"/>
    </row>
    <row r="50" spans="1:32" s="1" customFormat="1" ht="28.5" hidden="1" customHeight="1" x14ac:dyDescent="0.3">
      <c r="A50" s="114" t="s">
        <v>384</v>
      </c>
      <c r="B50" s="120" t="s">
        <v>435</v>
      </c>
      <c r="C50" s="22" t="s">
        <v>3</v>
      </c>
      <c r="D50" s="24" t="e">
        <f t="shared" si="28"/>
        <v>#REF!</v>
      </c>
      <c r="E50" s="23" t="e">
        <f>#REF!+I50+M50+Q50</f>
        <v>#REF!</v>
      </c>
      <c r="F50" s="23" t="e">
        <f>#REF!+J50+N50+R50</f>
        <v>#REF!</v>
      </c>
      <c r="G50" s="23">
        <v>200000</v>
      </c>
      <c r="H50" s="24">
        <f t="shared" si="24"/>
        <v>200000</v>
      </c>
      <c r="I50" s="24">
        <v>0</v>
      </c>
      <c r="J50" s="24">
        <v>0</v>
      </c>
      <c r="K50" s="24">
        <v>200000</v>
      </c>
      <c r="L50" s="24">
        <f t="shared" si="25"/>
        <v>0</v>
      </c>
      <c r="M50" s="24">
        <v>0</v>
      </c>
      <c r="N50" s="24">
        <v>0</v>
      </c>
      <c r="O50" s="24">
        <v>0</v>
      </c>
      <c r="P50" s="24">
        <f t="shared" si="26"/>
        <v>0</v>
      </c>
      <c r="Q50" s="24">
        <v>0</v>
      </c>
      <c r="R50" s="24">
        <v>0</v>
      </c>
      <c r="S50" s="24">
        <v>0</v>
      </c>
      <c r="T50" s="24">
        <f t="shared" si="27"/>
        <v>29831.37</v>
      </c>
      <c r="U50" s="24">
        <v>0</v>
      </c>
      <c r="V50" s="24">
        <v>0</v>
      </c>
      <c r="W50" s="24">
        <v>29831.37</v>
      </c>
      <c r="X50" s="23" t="e">
        <f>T50/#REF!*100</f>
        <v>#REF!</v>
      </c>
      <c r="Y50" s="23" t="e">
        <f>U50/#REF!*100</f>
        <v>#REF!</v>
      </c>
      <c r="Z50" s="23" t="e">
        <f>V50/#REF!*100</f>
        <v>#REF!</v>
      </c>
      <c r="AA50" s="23" t="e">
        <f>W50/#REF!*100</f>
        <v>#REF!</v>
      </c>
      <c r="AB50" s="28"/>
      <c r="AC50" s="28"/>
      <c r="AD50" s="28"/>
      <c r="AE50" s="28"/>
      <c r="AF50" s="113"/>
    </row>
    <row r="51" spans="1:32" s="1" customFormat="1" ht="42.75" hidden="1" customHeight="1" x14ac:dyDescent="0.3">
      <c r="A51" s="114" t="s">
        <v>385</v>
      </c>
      <c r="B51" s="120" t="s">
        <v>380</v>
      </c>
      <c r="C51" s="22" t="s">
        <v>3</v>
      </c>
      <c r="D51" s="24" t="e">
        <f t="shared" si="28"/>
        <v>#REF!</v>
      </c>
      <c r="E51" s="23" t="e">
        <f>#REF!+I51+M51+Q51</f>
        <v>#REF!</v>
      </c>
      <c r="F51" s="23" t="e">
        <f>#REF!+J51+N51+R51</f>
        <v>#REF!</v>
      </c>
      <c r="G51" s="23" t="e">
        <f>#REF!+K51+O51+S51</f>
        <v>#REF!</v>
      </c>
      <c r="H51" s="24">
        <f t="shared" si="24"/>
        <v>2762800</v>
      </c>
      <c r="I51" s="24">
        <v>0</v>
      </c>
      <c r="J51" s="24">
        <v>0</v>
      </c>
      <c r="K51" s="24">
        <v>2762800</v>
      </c>
      <c r="L51" s="24">
        <f t="shared" si="25"/>
        <v>185000</v>
      </c>
      <c r="M51" s="24">
        <v>0</v>
      </c>
      <c r="N51" s="24">
        <v>0</v>
      </c>
      <c r="O51" s="24">
        <v>185000</v>
      </c>
      <c r="P51" s="24">
        <f t="shared" si="26"/>
        <v>1966715</v>
      </c>
      <c r="Q51" s="24">
        <v>0</v>
      </c>
      <c r="R51" s="24">
        <v>0</v>
      </c>
      <c r="S51" s="24">
        <v>1966715</v>
      </c>
      <c r="T51" s="24">
        <f t="shared" si="27"/>
        <v>0</v>
      </c>
      <c r="U51" s="24">
        <v>0</v>
      </c>
      <c r="V51" s="24">
        <v>0</v>
      </c>
      <c r="W51" s="24">
        <v>0</v>
      </c>
      <c r="X51" s="23" t="e">
        <f>T51/#REF!*100</f>
        <v>#REF!</v>
      </c>
      <c r="Y51" s="23" t="e">
        <f>U51/#REF!*100</f>
        <v>#REF!</v>
      </c>
      <c r="Z51" s="23" t="e">
        <f>V51/#REF!*100</f>
        <v>#REF!</v>
      </c>
      <c r="AA51" s="23" t="e">
        <f>W51/#REF!*100</f>
        <v>#REF!</v>
      </c>
      <c r="AB51" s="28"/>
      <c r="AC51" s="28"/>
      <c r="AD51" s="28"/>
      <c r="AE51" s="28"/>
      <c r="AF51" s="113"/>
    </row>
    <row r="52" spans="1:32" s="1" customFormat="1" ht="28.5" hidden="1" customHeight="1" x14ac:dyDescent="0.3">
      <c r="A52" s="114" t="s">
        <v>387</v>
      </c>
      <c r="B52" s="123" t="s">
        <v>253</v>
      </c>
      <c r="C52" s="22" t="s">
        <v>3</v>
      </c>
      <c r="D52" s="24" t="e">
        <f t="shared" si="28"/>
        <v>#REF!</v>
      </c>
      <c r="E52" s="23" t="e">
        <f>#REF!+I52+M52+Q52</f>
        <v>#REF!</v>
      </c>
      <c r="F52" s="23" t="e">
        <f>#REF!+J52+N52+R52</f>
        <v>#REF!</v>
      </c>
      <c r="G52" s="23">
        <v>69728283</v>
      </c>
      <c r="H52" s="24">
        <f t="shared" si="24"/>
        <v>3188910</v>
      </c>
      <c r="I52" s="24">
        <v>0</v>
      </c>
      <c r="J52" s="24">
        <v>0</v>
      </c>
      <c r="K52" s="24">
        <v>3188910</v>
      </c>
      <c r="L52" s="24">
        <f t="shared" si="25"/>
        <v>13846510</v>
      </c>
      <c r="M52" s="24">
        <v>0</v>
      </c>
      <c r="N52" s="24">
        <v>0</v>
      </c>
      <c r="O52" s="24">
        <v>13846510</v>
      </c>
      <c r="P52" s="24">
        <f t="shared" si="26"/>
        <v>48659390</v>
      </c>
      <c r="Q52" s="24">
        <v>0</v>
      </c>
      <c r="R52" s="24">
        <v>0</v>
      </c>
      <c r="S52" s="24">
        <v>48659390</v>
      </c>
      <c r="T52" s="24">
        <f>SUM(U52:W52)</f>
        <v>615349.35</v>
      </c>
      <c r="U52" s="24">
        <v>0</v>
      </c>
      <c r="V52" s="24">
        <v>0</v>
      </c>
      <c r="W52" s="24">
        <v>615349.35</v>
      </c>
      <c r="X52" s="23" t="e">
        <f>T52/#REF!*100</f>
        <v>#REF!</v>
      </c>
      <c r="Y52" s="23" t="e">
        <f>U52/#REF!*100</f>
        <v>#REF!</v>
      </c>
      <c r="Z52" s="23" t="e">
        <f>V52/#REF!*100</f>
        <v>#REF!</v>
      </c>
      <c r="AA52" s="23" t="e">
        <f>W52/#REF!*100</f>
        <v>#REF!</v>
      </c>
      <c r="AB52" s="24" t="e">
        <f>T52/D52*100</f>
        <v>#REF!</v>
      </c>
      <c r="AC52" s="24"/>
      <c r="AD52" s="24"/>
      <c r="AE52" s="24">
        <f>W52/G52*100</f>
        <v>0.88249605974092316</v>
      </c>
      <c r="AF52" s="88"/>
    </row>
    <row r="53" spans="1:32" s="1" customFormat="1" ht="46.5" hidden="1" customHeight="1" x14ac:dyDescent="0.3">
      <c r="A53" s="114" t="s">
        <v>388</v>
      </c>
      <c r="B53" s="123" t="s">
        <v>438</v>
      </c>
      <c r="C53" s="22" t="s">
        <v>284</v>
      </c>
      <c r="D53" s="24">
        <f t="shared" si="28"/>
        <v>1800000</v>
      </c>
      <c r="E53" s="23">
        <v>0</v>
      </c>
      <c r="F53" s="23">
        <v>0</v>
      </c>
      <c r="G53" s="23">
        <v>1800000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f>SUM(U53:W53)</f>
        <v>0</v>
      </c>
      <c r="U53" s="24">
        <v>0</v>
      </c>
      <c r="V53" s="24">
        <v>0</v>
      </c>
      <c r="W53" s="24">
        <v>0</v>
      </c>
      <c r="X53" s="23" t="e">
        <f>T53/#REF!*100</f>
        <v>#REF!</v>
      </c>
      <c r="Y53" s="23" t="e">
        <f>U53/#REF!*100</f>
        <v>#REF!</v>
      </c>
      <c r="Z53" s="23" t="e">
        <f>V53/#REF!*100</f>
        <v>#REF!</v>
      </c>
      <c r="AA53" s="23" t="e">
        <f>W53/#REF!*100</f>
        <v>#REF!</v>
      </c>
      <c r="AB53" s="24"/>
      <c r="AC53" s="24"/>
      <c r="AD53" s="24"/>
      <c r="AE53" s="24"/>
      <c r="AF53" s="88"/>
    </row>
    <row r="54" spans="1:32" s="1" customFormat="1" ht="58.5" hidden="1" customHeight="1" x14ac:dyDescent="0.3">
      <c r="A54" s="114" t="s">
        <v>389</v>
      </c>
      <c r="B54" s="123" t="s">
        <v>437</v>
      </c>
      <c r="C54" s="22" t="s">
        <v>3</v>
      </c>
      <c r="D54" s="24">
        <f t="shared" si="28"/>
        <v>8153533</v>
      </c>
      <c r="E54" s="23">
        <v>0</v>
      </c>
      <c r="F54" s="23">
        <v>0</v>
      </c>
      <c r="G54" s="23">
        <v>8153533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f>SUM(U54:W54)</f>
        <v>0</v>
      </c>
      <c r="U54" s="24">
        <v>0</v>
      </c>
      <c r="V54" s="24">
        <v>0</v>
      </c>
      <c r="W54" s="24">
        <v>0</v>
      </c>
      <c r="X54" s="23"/>
      <c r="Y54" s="23" t="e">
        <f>U54/#REF!*100</f>
        <v>#REF!</v>
      </c>
      <c r="Z54" s="23" t="e">
        <f>V54/#REF!*100</f>
        <v>#REF!</v>
      </c>
      <c r="AA54" s="23" t="e">
        <f>W54/#REF!*100</f>
        <v>#REF!</v>
      </c>
      <c r="AB54" s="24"/>
      <c r="AC54" s="24"/>
      <c r="AD54" s="24"/>
      <c r="AE54" s="24"/>
      <c r="AF54" s="85"/>
    </row>
    <row r="55" spans="1:32" s="1" customFormat="1" ht="42.75" hidden="1" customHeight="1" x14ac:dyDescent="0.3">
      <c r="A55" s="32" t="s">
        <v>17</v>
      </c>
      <c r="B55" s="81" t="s">
        <v>59</v>
      </c>
      <c r="C55" s="34"/>
      <c r="D55" s="28" t="e">
        <f>SUM(D56:D59)</f>
        <v>#REF!</v>
      </c>
      <c r="E55" s="28" t="e">
        <f t="shared" ref="E55:W55" si="29">SUM(E56:E59)</f>
        <v>#REF!</v>
      </c>
      <c r="F55" s="28" t="e">
        <f t="shared" si="29"/>
        <v>#REF!</v>
      </c>
      <c r="G55" s="28">
        <f t="shared" si="29"/>
        <v>234389676</v>
      </c>
      <c r="H55" s="28">
        <f t="shared" si="29"/>
        <v>57413503</v>
      </c>
      <c r="I55" s="28">
        <f t="shared" si="29"/>
        <v>0</v>
      </c>
      <c r="J55" s="28">
        <f t="shared" si="29"/>
        <v>0</v>
      </c>
      <c r="K55" s="28">
        <f t="shared" si="29"/>
        <v>57413503</v>
      </c>
      <c r="L55" s="28">
        <f t="shared" si="29"/>
        <v>47620239</v>
      </c>
      <c r="M55" s="28">
        <f t="shared" si="29"/>
        <v>0</v>
      </c>
      <c r="N55" s="28">
        <f t="shared" si="29"/>
        <v>0</v>
      </c>
      <c r="O55" s="28">
        <f t="shared" si="29"/>
        <v>47620239</v>
      </c>
      <c r="P55" s="28">
        <f t="shared" si="29"/>
        <v>52032078</v>
      </c>
      <c r="Q55" s="28">
        <f t="shared" si="29"/>
        <v>0</v>
      </c>
      <c r="R55" s="28">
        <f t="shared" si="29"/>
        <v>0</v>
      </c>
      <c r="S55" s="28">
        <f t="shared" si="29"/>
        <v>52032078</v>
      </c>
      <c r="T55" s="28">
        <f t="shared" si="29"/>
        <v>48438542.770000003</v>
      </c>
      <c r="U55" s="28">
        <f t="shared" si="29"/>
        <v>0</v>
      </c>
      <c r="V55" s="28">
        <f t="shared" si="29"/>
        <v>0</v>
      </c>
      <c r="W55" s="28">
        <f t="shared" si="29"/>
        <v>48438542.770000003</v>
      </c>
      <c r="X55" s="33" t="e">
        <f>T55/#REF!*100</f>
        <v>#REF!</v>
      </c>
      <c r="Y55" s="33" t="e">
        <f>U55/#REF!*100</f>
        <v>#REF!</v>
      </c>
      <c r="Z55" s="33" t="e">
        <f>V55/#REF!*100</f>
        <v>#REF!</v>
      </c>
      <c r="AA55" s="33" t="e">
        <f>W55/#REF!*100</f>
        <v>#REF!</v>
      </c>
      <c r="AB55" s="28" t="e">
        <f>T55/D55*100</f>
        <v>#REF!</v>
      </c>
      <c r="AC55" s="28"/>
      <c r="AD55" s="24"/>
      <c r="AE55" s="28">
        <f>W55/G55*100</f>
        <v>20.665817537970401</v>
      </c>
      <c r="AF55" s="113"/>
    </row>
    <row r="56" spans="1:32" s="1" customFormat="1" ht="42.75" hidden="1" customHeight="1" x14ac:dyDescent="0.3">
      <c r="A56" s="117" t="s">
        <v>60</v>
      </c>
      <c r="B56" s="123" t="s">
        <v>62</v>
      </c>
      <c r="C56" s="22" t="s">
        <v>3</v>
      </c>
      <c r="D56" s="24" t="e">
        <f t="shared" ref="D56:D58" si="30">SUM(E56:G56)</f>
        <v>#REF!</v>
      </c>
      <c r="E56" s="23" t="e">
        <f>#REF!+I56+M56+Q56</f>
        <v>#REF!</v>
      </c>
      <c r="F56" s="23" t="e">
        <f>#REF!+J56+N56+R56</f>
        <v>#REF!</v>
      </c>
      <c r="G56" s="23">
        <v>154819439</v>
      </c>
      <c r="H56" s="24">
        <f t="shared" ref="H56:H58" si="31">I56+J56+K56</f>
        <v>42759865</v>
      </c>
      <c r="I56" s="24">
        <v>0</v>
      </c>
      <c r="J56" s="24">
        <v>0</v>
      </c>
      <c r="K56" s="24">
        <v>42759865</v>
      </c>
      <c r="L56" s="24">
        <f t="shared" si="25"/>
        <v>35971975</v>
      </c>
      <c r="M56" s="24">
        <v>0</v>
      </c>
      <c r="N56" s="24">
        <v>0</v>
      </c>
      <c r="O56" s="24">
        <v>35971975</v>
      </c>
      <c r="P56" s="24">
        <f t="shared" si="26"/>
        <v>38084140</v>
      </c>
      <c r="Q56" s="24">
        <v>0</v>
      </c>
      <c r="R56" s="24">
        <v>0</v>
      </c>
      <c r="S56" s="24">
        <v>38084140</v>
      </c>
      <c r="T56" s="24">
        <f>U56+W56</f>
        <v>29836226.98</v>
      </c>
      <c r="U56" s="24">
        <v>0</v>
      </c>
      <c r="V56" s="24">
        <v>0</v>
      </c>
      <c r="W56" s="24">
        <v>29836226.98</v>
      </c>
      <c r="X56" s="23" t="e">
        <f>T56/#REF!*100</f>
        <v>#REF!</v>
      </c>
      <c r="Y56" s="23" t="e">
        <f>U56/#REF!*100</f>
        <v>#REF!</v>
      </c>
      <c r="Z56" s="23" t="e">
        <f>V56/#REF!*100</f>
        <v>#REF!</v>
      </c>
      <c r="AA56" s="23" t="e">
        <f>W56/#REF!*100</f>
        <v>#REF!</v>
      </c>
      <c r="AB56" s="24" t="e">
        <f>T56/D56*100</f>
        <v>#REF!</v>
      </c>
      <c r="AC56" s="24"/>
      <c r="AD56" s="24"/>
      <c r="AE56" s="24">
        <f>W56/G56*100</f>
        <v>19.271628403200712</v>
      </c>
      <c r="AF56" s="47"/>
    </row>
    <row r="57" spans="1:32" s="1" customFormat="1" ht="78.75" hidden="1" customHeight="1" x14ac:dyDescent="0.3">
      <c r="A57" s="117" t="s">
        <v>61</v>
      </c>
      <c r="B57" s="123" t="s">
        <v>74</v>
      </c>
      <c r="C57" s="22" t="s">
        <v>3</v>
      </c>
      <c r="D57" s="24" t="e">
        <f t="shared" si="30"/>
        <v>#REF!</v>
      </c>
      <c r="E57" s="23" t="e">
        <f>#REF!+I57+M57+Q57</f>
        <v>#REF!</v>
      </c>
      <c r="F57" s="23" t="e">
        <f>#REF!+J57+N57+R57</f>
        <v>#REF!</v>
      </c>
      <c r="G57" s="23">
        <v>57702900</v>
      </c>
      <c r="H57" s="24">
        <f t="shared" si="31"/>
        <v>13984888</v>
      </c>
      <c r="I57" s="24">
        <v>0</v>
      </c>
      <c r="J57" s="24">
        <v>0</v>
      </c>
      <c r="K57" s="24">
        <v>13984888</v>
      </c>
      <c r="L57" s="24">
        <f t="shared" si="25"/>
        <v>11211714</v>
      </c>
      <c r="M57" s="24">
        <v>0</v>
      </c>
      <c r="N57" s="24">
        <v>0</v>
      </c>
      <c r="O57" s="24">
        <v>11211714</v>
      </c>
      <c r="P57" s="24">
        <f t="shared" si="26"/>
        <v>13570538</v>
      </c>
      <c r="Q57" s="24">
        <v>0</v>
      </c>
      <c r="R57" s="24">
        <v>0</v>
      </c>
      <c r="S57" s="24">
        <v>13570538</v>
      </c>
      <c r="T57" s="24">
        <f>U57+W57</f>
        <v>18416608.469999999</v>
      </c>
      <c r="U57" s="24">
        <v>0</v>
      </c>
      <c r="V57" s="24">
        <v>0</v>
      </c>
      <c r="W57" s="24">
        <v>18416608.469999999</v>
      </c>
      <c r="X57" s="23" t="e">
        <f>T57/#REF!*100</f>
        <v>#REF!</v>
      </c>
      <c r="Y57" s="23" t="e">
        <f>U57/#REF!*100</f>
        <v>#REF!</v>
      </c>
      <c r="Z57" s="23" t="e">
        <f>V57/#REF!*100</f>
        <v>#REF!</v>
      </c>
      <c r="AA57" s="23" t="e">
        <f>W57/#REF!*100</f>
        <v>#REF!</v>
      </c>
      <c r="AB57" s="24" t="e">
        <f>T57/D57*100</f>
        <v>#REF!</v>
      </c>
      <c r="AC57" s="24"/>
      <c r="AD57" s="24"/>
      <c r="AE57" s="24">
        <f>W57/G57*100</f>
        <v>31.916261522384488</v>
      </c>
      <c r="AF57" s="47" t="s">
        <v>391</v>
      </c>
    </row>
    <row r="58" spans="1:32" s="1" customFormat="1" ht="37.5" hidden="1" customHeight="1" x14ac:dyDescent="0.3">
      <c r="A58" s="117" t="s">
        <v>293</v>
      </c>
      <c r="B58" s="123" t="s">
        <v>215</v>
      </c>
      <c r="C58" s="22" t="s">
        <v>3</v>
      </c>
      <c r="D58" s="24" t="e">
        <f t="shared" si="30"/>
        <v>#REF!</v>
      </c>
      <c r="E58" s="23" t="e">
        <f>#REF!+I58+M58+Q58</f>
        <v>#REF!</v>
      </c>
      <c r="F58" s="23" t="e">
        <f>#REF!+J58+N58+R58</f>
        <v>#REF!</v>
      </c>
      <c r="G58" s="23">
        <v>14895600</v>
      </c>
      <c r="H58" s="24">
        <f t="shared" si="31"/>
        <v>668750</v>
      </c>
      <c r="I58" s="24">
        <v>0</v>
      </c>
      <c r="J58" s="24">
        <v>0</v>
      </c>
      <c r="K58" s="24">
        <v>668750</v>
      </c>
      <c r="L58" s="24">
        <f t="shared" si="25"/>
        <v>436550</v>
      </c>
      <c r="M58" s="24">
        <v>0</v>
      </c>
      <c r="N58" s="24">
        <v>0</v>
      </c>
      <c r="O58" s="24">
        <v>436550</v>
      </c>
      <c r="P58" s="24">
        <f t="shared" si="26"/>
        <v>377400</v>
      </c>
      <c r="Q58" s="24">
        <v>0</v>
      </c>
      <c r="R58" s="24">
        <v>0</v>
      </c>
      <c r="S58" s="24">
        <v>377400</v>
      </c>
      <c r="T58" s="24">
        <f t="shared" ref="T58:T61" si="32">U58+W58</f>
        <v>185707.32</v>
      </c>
      <c r="U58" s="24">
        <v>0</v>
      </c>
      <c r="V58" s="24">
        <v>0</v>
      </c>
      <c r="W58" s="24">
        <v>185707.32</v>
      </c>
      <c r="X58" s="23" t="e">
        <f>T58/#REF!*100</f>
        <v>#REF!</v>
      </c>
      <c r="Y58" s="23" t="e">
        <f>U58/#REF!*100</f>
        <v>#REF!</v>
      </c>
      <c r="Z58" s="23" t="e">
        <f>V58/#REF!*100</f>
        <v>#REF!</v>
      </c>
      <c r="AA58" s="23" t="e">
        <f>W58/#REF!*100</f>
        <v>#REF!</v>
      </c>
      <c r="AB58" s="24" t="e">
        <f>T58/D58*100</f>
        <v>#REF!</v>
      </c>
      <c r="AC58" s="24"/>
      <c r="AD58" s="24"/>
      <c r="AE58" s="24">
        <f>W58/G58*100</f>
        <v>1.246726013050834</v>
      </c>
      <c r="AF58" s="113"/>
    </row>
    <row r="59" spans="1:32" s="1" customFormat="1" ht="37.5" hidden="1" customHeight="1" x14ac:dyDescent="0.3">
      <c r="A59" s="117" t="s">
        <v>440</v>
      </c>
      <c r="B59" s="123" t="s">
        <v>439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>
        <f t="shared" si="32"/>
        <v>0</v>
      </c>
      <c r="U59" s="24">
        <v>0</v>
      </c>
      <c r="V59" s="24">
        <v>0</v>
      </c>
      <c r="W59" s="24">
        <v>0</v>
      </c>
      <c r="X59" s="23" t="e">
        <f>T59/#REF!*100</f>
        <v>#REF!</v>
      </c>
      <c r="Y59" s="23" t="e">
        <f>U59/#REF!*100</f>
        <v>#REF!</v>
      </c>
      <c r="Z59" s="23" t="e">
        <f>V59/#REF!*100</f>
        <v>#REF!</v>
      </c>
      <c r="AA59" s="23" t="e">
        <f>W59/#REF!*100</f>
        <v>#REF!</v>
      </c>
      <c r="AB59" s="24"/>
      <c r="AC59" s="24"/>
      <c r="AD59" s="24"/>
      <c r="AE59" s="24">
        <f>W59/G59*100</f>
        <v>0</v>
      </c>
      <c r="AF59" s="113"/>
    </row>
    <row r="60" spans="1:32" s="30" customFormat="1" ht="42.75" hidden="1" customHeight="1" x14ac:dyDescent="0.3">
      <c r="A60" s="32" t="s">
        <v>441</v>
      </c>
      <c r="B60" s="81" t="s">
        <v>442</v>
      </c>
      <c r="C60" s="34"/>
      <c r="D60" s="28">
        <f>D61</f>
        <v>39008890</v>
      </c>
      <c r="E60" s="28">
        <f t="shared" ref="E60:W60" si="33">E61</f>
        <v>0</v>
      </c>
      <c r="F60" s="28">
        <f t="shared" si="33"/>
        <v>30023000</v>
      </c>
      <c r="G60" s="28">
        <f t="shared" si="33"/>
        <v>8985890</v>
      </c>
      <c r="H60" s="28">
        <f t="shared" si="33"/>
        <v>0</v>
      </c>
      <c r="I60" s="28">
        <f t="shared" si="33"/>
        <v>0</v>
      </c>
      <c r="J60" s="28">
        <f t="shared" si="33"/>
        <v>0</v>
      </c>
      <c r="K60" s="28">
        <f t="shared" si="33"/>
        <v>0</v>
      </c>
      <c r="L60" s="28">
        <f t="shared" si="33"/>
        <v>0</v>
      </c>
      <c r="M60" s="28">
        <f t="shared" si="33"/>
        <v>0</v>
      </c>
      <c r="N60" s="28">
        <f t="shared" si="33"/>
        <v>0</v>
      </c>
      <c r="O60" s="28">
        <f t="shared" si="33"/>
        <v>0</v>
      </c>
      <c r="P60" s="28">
        <f t="shared" si="33"/>
        <v>0</v>
      </c>
      <c r="Q60" s="28">
        <f t="shared" si="33"/>
        <v>0</v>
      </c>
      <c r="R60" s="28">
        <f t="shared" si="33"/>
        <v>0</v>
      </c>
      <c r="S60" s="28">
        <f t="shared" si="33"/>
        <v>0</v>
      </c>
      <c r="T60" s="28">
        <f t="shared" si="33"/>
        <v>0</v>
      </c>
      <c r="U60" s="28">
        <f t="shared" si="33"/>
        <v>0</v>
      </c>
      <c r="V60" s="28">
        <f t="shared" si="33"/>
        <v>0</v>
      </c>
      <c r="W60" s="28">
        <f t="shared" si="33"/>
        <v>0</v>
      </c>
      <c r="X60" s="33"/>
      <c r="Y60" s="33"/>
      <c r="Z60" s="33"/>
      <c r="AA60" s="33"/>
      <c r="AB60" s="28"/>
      <c r="AC60" s="28"/>
      <c r="AD60" s="28"/>
      <c r="AE60" s="28"/>
      <c r="AF60" s="87"/>
    </row>
    <row r="61" spans="1:32" s="1" customFormat="1" ht="42" hidden="1" customHeight="1" x14ac:dyDescent="0.3">
      <c r="A61" s="117" t="s">
        <v>444</v>
      </c>
      <c r="B61" s="123" t="s">
        <v>443</v>
      </c>
      <c r="C61" s="22" t="s">
        <v>3</v>
      </c>
      <c r="D61" s="24">
        <f t="shared" ref="D61" si="34">SUM(E61:G61)</f>
        <v>39008890</v>
      </c>
      <c r="E61" s="23">
        <v>0</v>
      </c>
      <c r="F61" s="23">
        <v>30023000</v>
      </c>
      <c r="G61" s="23">
        <v>8985890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>
        <f t="shared" si="32"/>
        <v>0</v>
      </c>
      <c r="U61" s="24">
        <v>0</v>
      </c>
      <c r="V61" s="24">
        <v>0</v>
      </c>
      <c r="W61" s="24">
        <v>0</v>
      </c>
      <c r="X61" s="23"/>
      <c r="Y61" s="23"/>
      <c r="Z61" s="23"/>
      <c r="AA61" s="23"/>
      <c r="AB61" s="24"/>
      <c r="AC61" s="24"/>
      <c r="AD61" s="24"/>
      <c r="AE61" s="24"/>
      <c r="AF61" s="113"/>
    </row>
    <row r="62" spans="1:32" s="1" customFormat="1" ht="61.5" hidden="1" customHeight="1" x14ac:dyDescent="0.3">
      <c r="A62" s="32" t="s">
        <v>42</v>
      </c>
      <c r="B62" s="163" t="s">
        <v>32</v>
      </c>
      <c r="C62" s="163"/>
      <c r="D62" s="36" t="e">
        <f>D63+D65</f>
        <v>#REF!</v>
      </c>
      <c r="E62" s="36" t="e">
        <f t="shared" ref="E62:W62" si="35">E63+E65</f>
        <v>#REF!</v>
      </c>
      <c r="F62" s="36" t="e">
        <f t="shared" si="35"/>
        <v>#REF!</v>
      </c>
      <c r="G62" s="36" t="e">
        <f t="shared" si="35"/>
        <v>#REF!</v>
      </c>
      <c r="H62" s="36">
        <f t="shared" si="35"/>
        <v>108985742</v>
      </c>
      <c r="I62" s="36">
        <f t="shared" si="35"/>
        <v>0</v>
      </c>
      <c r="J62" s="36">
        <f t="shared" si="35"/>
        <v>0</v>
      </c>
      <c r="K62" s="36">
        <f t="shared" si="35"/>
        <v>108985742</v>
      </c>
      <c r="L62" s="36">
        <f t="shared" si="35"/>
        <v>109688082</v>
      </c>
      <c r="M62" s="36">
        <f t="shared" si="35"/>
        <v>5807700</v>
      </c>
      <c r="N62" s="36">
        <f t="shared" si="35"/>
        <v>0</v>
      </c>
      <c r="O62" s="36">
        <f t="shared" si="35"/>
        <v>103880382</v>
      </c>
      <c r="P62" s="36">
        <f t="shared" si="35"/>
        <v>234811669</v>
      </c>
      <c r="Q62" s="36">
        <f t="shared" si="35"/>
        <v>85913200</v>
      </c>
      <c r="R62" s="36">
        <f t="shared" si="35"/>
        <v>0</v>
      </c>
      <c r="S62" s="36">
        <f t="shared" si="35"/>
        <v>148898469</v>
      </c>
      <c r="T62" s="36">
        <f t="shared" si="35"/>
        <v>47844492.019999996</v>
      </c>
      <c r="U62" s="36">
        <f t="shared" si="35"/>
        <v>0</v>
      </c>
      <c r="V62" s="36">
        <f t="shared" si="35"/>
        <v>0</v>
      </c>
      <c r="W62" s="36">
        <f t="shared" si="35"/>
        <v>47844492.019999996</v>
      </c>
      <c r="X62" s="33" t="e">
        <f>T62/#REF!*100</f>
        <v>#REF!</v>
      </c>
      <c r="Y62" s="33" t="e">
        <f>U62/#REF!*100</f>
        <v>#REF!</v>
      </c>
      <c r="Z62" s="33" t="e">
        <f>V62/#REF!*100</f>
        <v>#REF!</v>
      </c>
      <c r="AA62" s="33" t="e">
        <f>W62/#REF!*100</f>
        <v>#REF!</v>
      </c>
      <c r="AB62" s="28" t="e">
        <f>T62/D62*100</f>
        <v>#REF!</v>
      </c>
      <c r="AC62" s="28" t="e">
        <f>U62/E62*100</f>
        <v>#REF!</v>
      </c>
      <c r="AD62" s="24"/>
      <c r="AE62" s="28" t="e">
        <f>W62/G62*100</f>
        <v>#REF!</v>
      </c>
      <c r="AF62" s="47"/>
    </row>
    <row r="63" spans="1:32" s="30" customFormat="1" ht="25.5" hidden="1" customHeight="1" x14ac:dyDescent="0.3">
      <c r="A63" s="32" t="s">
        <v>18</v>
      </c>
      <c r="B63" s="81" t="s">
        <v>63</v>
      </c>
      <c r="C63" s="34"/>
      <c r="D63" s="28" t="e">
        <f>D64</f>
        <v>#REF!</v>
      </c>
      <c r="E63" s="28" t="e">
        <f t="shared" ref="E63:W63" si="36">E64</f>
        <v>#REF!</v>
      </c>
      <c r="F63" s="28" t="e">
        <f t="shared" si="36"/>
        <v>#REF!</v>
      </c>
      <c r="G63" s="28" t="e">
        <f t="shared" si="36"/>
        <v>#REF!</v>
      </c>
      <c r="H63" s="28">
        <f t="shared" si="36"/>
        <v>48263219</v>
      </c>
      <c r="I63" s="28">
        <f t="shared" si="36"/>
        <v>0</v>
      </c>
      <c r="J63" s="28">
        <f t="shared" si="36"/>
        <v>0</v>
      </c>
      <c r="K63" s="28">
        <f t="shared" si="36"/>
        <v>48263219</v>
      </c>
      <c r="L63" s="28">
        <f t="shared" si="36"/>
        <v>44974919</v>
      </c>
      <c r="M63" s="28">
        <f t="shared" si="36"/>
        <v>0</v>
      </c>
      <c r="N63" s="28">
        <f t="shared" si="36"/>
        <v>0</v>
      </c>
      <c r="O63" s="28">
        <f t="shared" si="36"/>
        <v>44974919</v>
      </c>
      <c r="P63" s="28">
        <f t="shared" si="36"/>
        <v>54871236</v>
      </c>
      <c r="Q63" s="28">
        <f t="shared" si="36"/>
        <v>0</v>
      </c>
      <c r="R63" s="28">
        <f t="shared" si="36"/>
        <v>0</v>
      </c>
      <c r="S63" s="28">
        <f t="shared" si="36"/>
        <v>54871236</v>
      </c>
      <c r="T63" s="28">
        <f t="shared" si="36"/>
        <v>36935760</v>
      </c>
      <c r="U63" s="28">
        <f t="shared" si="36"/>
        <v>0</v>
      </c>
      <c r="V63" s="28">
        <f t="shared" si="36"/>
        <v>0</v>
      </c>
      <c r="W63" s="28">
        <f t="shared" si="36"/>
        <v>36935760</v>
      </c>
      <c r="X63" s="33" t="e">
        <f>T63/#REF!*100</f>
        <v>#REF!</v>
      </c>
      <c r="Y63" s="33" t="e">
        <f>U63/#REF!*100</f>
        <v>#REF!</v>
      </c>
      <c r="Z63" s="33" t="e">
        <f>V63/#REF!*100</f>
        <v>#REF!</v>
      </c>
      <c r="AA63" s="33" t="e">
        <f>W63/#REF!*100</f>
        <v>#REF!</v>
      </c>
      <c r="AB63" s="28" t="e">
        <f>T63/D63*100</f>
        <v>#REF!</v>
      </c>
      <c r="AC63" s="28"/>
      <c r="AD63" s="24"/>
      <c r="AE63" s="28" t="e">
        <f>W63/G63*100</f>
        <v>#REF!</v>
      </c>
      <c r="AF63" s="47"/>
    </row>
    <row r="64" spans="1:32" s="1" customFormat="1" ht="42" hidden="1" customHeight="1" x14ac:dyDescent="0.3">
      <c r="A64" s="117" t="s">
        <v>43</v>
      </c>
      <c r="B64" s="123" t="s">
        <v>64</v>
      </c>
      <c r="C64" s="22" t="s">
        <v>3</v>
      </c>
      <c r="D64" s="24" t="e">
        <f>SUM(E64:G64)</f>
        <v>#REF!</v>
      </c>
      <c r="E64" s="23" t="e">
        <f>#REF!+I64+M64+Q64</f>
        <v>#REF!</v>
      </c>
      <c r="F64" s="23" t="e">
        <f>#REF!+J64+N64+R64</f>
        <v>#REF!</v>
      </c>
      <c r="G64" s="23" t="e">
        <f>#REF!+K64+O64+S64</f>
        <v>#REF!</v>
      </c>
      <c r="H64" s="24">
        <f>I64+J64+K64</f>
        <v>48263219</v>
      </c>
      <c r="I64" s="24">
        <v>0</v>
      </c>
      <c r="J64" s="24">
        <v>0</v>
      </c>
      <c r="K64" s="24">
        <v>48263219</v>
      </c>
      <c r="L64" s="24">
        <f>M64+N64+O64</f>
        <v>44974919</v>
      </c>
      <c r="M64" s="24">
        <v>0</v>
      </c>
      <c r="N64" s="24">
        <v>0</v>
      </c>
      <c r="O64" s="24">
        <v>44974919</v>
      </c>
      <c r="P64" s="24">
        <f>Q64+R64+S64</f>
        <v>54871236</v>
      </c>
      <c r="Q64" s="24">
        <v>0</v>
      </c>
      <c r="R64" s="24">
        <v>0</v>
      </c>
      <c r="S64" s="24">
        <v>54871236</v>
      </c>
      <c r="T64" s="24">
        <f>U64+W64</f>
        <v>36935760</v>
      </c>
      <c r="U64" s="24">
        <v>0</v>
      </c>
      <c r="V64" s="24">
        <v>0</v>
      </c>
      <c r="W64" s="24">
        <v>36935760</v>
      </c>
      <c r="X64" s="23" t="e">
        <f>T64/#REF!*100</f>
        <v>#REF!</v>
      </c>
      <c r="Y64" s="23" t="e">
        <f>U64/#REF!*100</f>
        <v>#REF!</v>
      </c>
      <c r="Z64" s="23" t="e">
        <f>V64/#REF!*100</f>
        <v>#REF!</v>
      </c>
      <c r="AA64" s="23" t="e">
        <f>W64/#REF!*100</f>
        <v>#REF!</v>
      </c>
      <c r="AB64" s="24" t="e">
        <f>T64/D64*100</f>
        <v>#REF!</v>
      </c>
      <c r="AC64" s="24"/>
      <c r="AD64" s="24"/>
      <c r="AE64" s="24" t="e">
        <f>W64/G64*100</f>
        <v>#REF!</v>
      </c>
      <c r="AF64" s="47"/>
    </row>
    <row r="65" spans="1:32" s="30" customFormat="1" ht="24.75" hidden="1" customHeight="1" x14ac:dyDescent="0.3">
      <c r="A65" s="32" t="s">
        <v>19</v>
      </c>
      <c r="B65" s="81" t="s">
        <v>65</v>
      </c>
      <c r="C65" s="34"/>
      <c r="D65" s="28" t="e">
        <f>D66+D67+D68+D69+D70+D71</f>
        <v>#REF!</v>
      </c>
      <c r="E65" s="28" t="e">
        <f t="shared" ref="E65:W65" si="37">E66+E67+E68+E69+E70+E71</f>
        <v>#REF!</v>
      </c>
      <c r="F65" s="28" t="e">
        <f t="shared" si="37"/>
        <v>#REF!</v>
      </c>
      <c r="G65" s="28" t="e">
        <f t="shared" si="37"/>
        <v>#REF!</v>
      </c>
      <c r="H65" s="28">
        <f t="shared" si="37"/>
        <v>60722523</v>
      </c>
      <c r="I65" s="28">
        <f t="shared" si="37"/>
        <v>0</v>
      </c>
      <c r="J65" s="28">
        <f t="shared" si="37"/>
        <v>0</v>
      </c>
      <c r="K65" s="28">
        <f t="shared" si="37"/>
        <v>60722523</v>
      </c>
      <c r="L65" s="28">
        <f t="shared" si="37"/>
        <v>64713163</v>
      </c>
      <c r="M65" s="28">
        <f t="shared" si="37"/>
        <v>5807700</v>
      </c>
      <c r="N65" s="28">
        <f t="shared" si="37"/>
        <v>0</v>
      </c>
      <c r="O65" s="28">
        <f t="shared" si="37"/>
        <v>58905463</v>
      </c>
      <c r="P65" s="28">
        <f t="shared" si="37"/>
        <v>179940433</v>
      </c>
      <c r="Q65" s="28">
        <f t="shared" si="37"/>
        <v>85913200</v>
      </c>
      <c r="R65" s="28">
        <f t="shared" si="37"/>
        <v>0</v>
      </c>
      <c r="S65" s="28">
        <f t="shared" si="37"/>
        <v>94027233</v>
      </c>
      <c r="T65" s="28">
        <f t="shared" si="37"/>
        <v>10908732.02</v>
      </c>
      <c r="U65" s="28">
        <f t="shared" si="37"/>
        <v>0</v>
      </c>
      <c r="V65" s="28">
        <f t="shared" si="37"/>
        <v>0</v>
      </c>
      <c r="W65" s="28">
        <f t="shared" si="37"/>
        <v>10908732.02</v>
      </c>
      <c r="X65" s="33" t="e">
        <f>T65/#REF!*100</f>
        <v>#REF!</v>
      </c>
      <c r="Y65" s="33" t="e">
        <f>U65/#REF!*100</f>
        <v>#REF!</v>
      </c>
      <c r="Z65" s="33" t="e">
        <f>V65/#REF!*100</f>
        <v>#REF!</v>
      </c>
      <c r="AA65" s="33" t="e">
        <f>W65/#REF!*100</f>
        <v>#REF!</v>
      </c>
      <c r="AB65" s="28" t="e">
        <f>T65/D65*100</f>
        <v>#REF!</v>
      </c>
      <c r="AC65" s="28" t="e">
        <f>U65/E65*100</f>
        <v>#REF!</v>
      </c>
      <c r="AD65" s="24"/>
      <c r="AE65" s="28" t="e">
        <f>W65/G65*100</f>
        <v>#REF!</v>
      </c>
      <c r="AF65" s="47"/>
    </row>
    <row r="66" spans="1:32" s="1" customFormat="1" ht="56.25" hidden="1" x14ac:dyDescent="0.3">
      <c r="A66" s="117" t="s">
        <v>302</v>
      </c>
      <c r="B66" s="56" t="s">
        <v>407</v>
      </c>
      <c r="C66" s="22" t="s">
        <v>3</v>
      </c>
      <c r="D66" s="23" t="e">
        <f>#REF!+H66+L66+P66</f>
        <v>#REF!</v>
      </c>
      <c r="E66" s="23" t="e">
        <f>#REF!+I66+M66+Q66</f>
        <v>#REF!</v>
      </c>
      <c r="F66" s="23" t="e">
        <f>#REF!+J66+N66+R66</f>
        <v>#REF!</v>
      </c>
      <c r="G66" s="23" t="e">
        <f>#REF!+K66+O66+S66</f>
        <v>#REF!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16722492</v>
      </c>
      <c r="Q66" s="24">
        <v>0</v>
      </c>
      <c r="R66" s="24">
        <v>0</v>
      </c>
      <c r="S66" s="24">
        <v>16722492</v>
      </c>
      <c r="T66" s="24"/>
      <c r="U66" s="24"/>
      <c r="V66" s="24"/>
      <c r="W66" s="24"/>
      <c r="X66" s="23" t="e">
        <f>T66/#REF!*100</f>
        <v>#REF!</v>
      </c>
      <c r="Y66" s="23" t="e">
        <f>U66/#REF!*100</f>
        <v>#REF!</v>
      </c>
      <c r="Z66" s="23" t="e">
        <f>V66/#REF!*100</f>
        <v>#REF!</v>
      </c>
      <c r="AA66" s="23" t="e">
        <f>W66/#REF!*100</f>
        <v>#REF!</v>
      </c>
      <c r="AB66" s="24"/>
      <c r="AC66" s="24"/>
      <c r="AD66" s="24"/>
      <c r="AE66" s="24"/>
      <c r="AF66" s="47"/>
    </row>
    <row r="67" spans="1:32" s="1" customFormat="1" ht="56.25" hidden="1" x14ac:dyDescent="0.3">
      <c r="A67" s="117" t="s">
        <v>292</v>
      </c>
      <c r="B67" s="56" t="s">
        <v>366</v>
      </c>
      <c r="C67" s="22" t="s">
        <v>3</v>
      </c>
      <c r="D67" s="23" t="e">
        <f>#REF!+H67+L67+P67</f>
        <v>#REF!</v>
      </c>
      <c r="E67" s="23" t="e">
        <f>#REF!+I67+M67+Q67</f>
        <v>#REF!</v>
      </c>
      <c r="F67" s="23" t="e">
        <f>#REF!+J67+N67+R67</f>
        <v>#REF!</v>
      </c>
      <c r="G67" s="23" t="e">
        <f>#REF!+K67+O67+S67</f>
        <v>#REF!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19957212</v>
      </c>
      <c r="Q67" s="24">
        <v>0</v>
      </c>
      <c r="R67" s="24">
        <v>0</v>
      </c>
      <c r="S67" s="24">
        <v>19957212</v>
      </c>
      <c r="T67" s="24">
        <f t="shared" ref="T67:T71" si="38">U67+W67</f>
        <v>0</v>
      </c>
      <c r="U67" s="24">
        <v>0</v>
      </c>
      <c r="V67" s="24">
        <v>0</v>
      </c>
      <c r="W67" s="24">
        <v>0</v>
      </c>
      <c r="X67" s="23" t="e">
        <f>T67/#REF!*100</f>
        <v>#REF!</v>
      </c>
      <c r="Y67" s="23" t="e">
        <f>U67/#REF!*100</f>
        <v>#REF!</v>
      </c>
      <c r="Z67" s="23" t="e">
        <f>V67/#REF!*100</f>
        <v>#REF!</v>
      </c>
      <c r="AA67" s="23" t="e">
        <f>W67/#REF!*100</f>
        <v>#REF!</v>
      </c>
      <c r="AB67" s="24"/>
      <c r="AC67" s="24"/>
      <c r="AD67" s="24"/>
      <c r="AE67" s="24"/>
      <c r="AF67" s="47"/>
    </row>
    <row r="68" spans="1:32" s="30" customFormat="1" ht="76.5" hidden="1" customHeight="1" x14ac:dyDescent="0.3">
      <c r="A68" s="117" t="s">
        <v>297</v>
      </c>
      <c r="B68" s="56" t="s">
        <v>259</v>
      </c>
      <c r="C68" s="22" t="s">
        <v>3</v>
      </c>
      <c r="D68" s="23" t="e">
        <f>#REF!+H68+L68+P68</f>
        <v>#REF!</v>
      </c>
      <c r="E68" s="23" t="e">
        <f>#REF!+I68+M68+Q68</f>
        <v>#REF!</v>
      </c>
      <c r="F68" s="23" t="e">
        <f>#REF!+J68+N68+R68</f>
        <v>#REF!</v>
      </c>
      <c r="G68" s="23" t="e">
        <f>#REF!+K68+O68+S68</f>
        <v>#REF!</v>
      </c>
      <c r="H68" s="24">
        <f t="shared" ref="H68:H71" si="39">I68+J68+K68</f>
        <v>0</v>
      </c>
      <c r="I68" s="24">
        <v>0</v>
      </c>
      <c r="J68" s="24">
        <v>0</v>
      </c>
      <c r="K68" s="24">
        <v>0</v>
      </c>
      <c r="L68" s="24">
        <f>M68+N68+O68</f>
        <v>6113400</v>
      </c>
      <c r="M68" s="24">
        <v>5807700</v>
      </c>
      <c r="N68" s="24">
        <v>0</v>
      </c>
      <c r="O68" s="24">
        <v>305700</v>
      </c>
      <c r="P68" s="24">
        <f t="shared" ref="P68:P71" si="40">Q68+R68+S68</f>
        <v>0</v>
      </c>
      <c r="Q68" s="24">
        <v>0</v>
      </c>
      <c r="R68" s="24">
        <v>0</v>
      </c>
      <c r="S68" s="24">
        <v>0</v>
      </c>
      <c r="T68" s="24">
        <f t="shared" si="38"/>
        <v>0</v>
      </c>
      <c r="U68" s="24">
        <v>0</v>
      </c>
      <c r="V68" s="24">
        <v>0</v>
      </c>
      <c r="W68" s="24">
        <v>0</v>
      </c>
      <c r="X68" s="23" t="e">
        <f>T68/#REF!*100</f>
        <v>#REF!</v>
      </c>
      <c r="Y68" s="23" t="e">
        <f>U68/#REF!*100</f>
        <v>#REF!</v>
      </c>
      <c r="Z68" s="23" t="e">
        <f>V68/#REF!*100</f>
        <v>#REF!</v>
      </c>
      <c r="AA68" s="23" t="e">
        <f>W68/#REF!*100</f>
        <v>#REF!</v>
      </c>
      <c r="AB68" s="24" t="e">
        <f>T68/D68*100</f>
        <v>#REF!</v>
      </c>
      <c r="AC68" s="24"/>
      <c r="AD68" s="24"/>
      <c r="AE68" s="24" t="e">
        <f>W68/G68*100</f>
        <v>#REF!</v>
      </c>
      <c r="AF68" s="47"/>
    </row>
    <row r="69" spans="1:32" s="1" customFormat="1" ht="76.5" hidden="1" customHeight="1" x14ac:dyDescent="0.3">
      <c r="A69" s="117" t="s">
        <v>298</v>
      </c>
      <c r="B69" s="56" t="s">
        <v>367</v>
      </c>
      <c r="C69" s="58" t="s">
        <v>284</v>
      </c>
      <c r="D69" s="23" t="e">
        <f>#REF!+H69+L69+P69</f>
        <v>#REF!</v>
      </c>
      <c r="E69" s="23" t="e">
        <f>#REF!+I69+M69+Q69</f>
        <v>#REF!</v>
      </c>
      <c r="F69" s="23" t="e">
        <f>#REF!+J69+N69+R69</f>
        <v>#REF!</v>
      </c>
      <c r="G69" s="23" t="e">
        <f>#REF!+K69+O69+S69</f>
        <v>#REF!</v>
      </c>
      <c r="H69" s="24">
        <f t="shared" si="39"/>
        <v>0</v>
      </c>
      <c r="I69" s="24">
        <v>0</v>
      </c>
      <c r="J69" s="24">
        <v>0</v>
      </c>
      <c r="K69" s="24">
        <v>0</v>
      </c>
      <c r="L69" s="24">
        <f>M69+N69+O69</f>
        <v>0</v>
      </c>
      <c r="M69" s="24">
        <v>0</v>
      </c>
      <c r="N69" s="24">
        <v>0</v>
      </c>
      <c r="O69" s="24">
        <v>0</v>
      </c>
      <c r="P69" s="24">
        <f t="shared" si="40"/>
        <v>32705600</v>
      </c>
      <c r="Q69" s="24">
        <v>31070300</v>
      </c>
      <c r="R69" s="24">
        <v>0</v>
      </c>
      <c r="S69" s="24">
        <v>1635300</v>
      </c>
      <c r="T69" s="24">
        <f t="shared" si="38"/>
        <v>0</v>
      </c>
      <c r="U69" s="24">
        <v>0</v>
      </c>
      <c r="V69" s="24">
        <v>0</v>
      </c>
      <c r="W69" s="24">
        <v>0</v>
      </c>
      <c r="X69" s="23" t="e">
        <f>T69/#REF!*100</f>
        <v>#REF!</v>
      </c>
      <c r="Y69" s="23" t="e">
        <f>U69/#REF!*100</f>
        <v>#REF!</v>
      </c>
      <c r="Z69" s="23" t="e">
        <f>V69/#REF!*100</f>
        <v>#REF!</v>
      </c>
      <c r="AA69" s="23" t="e">
        <f>W69/#REF!*100</f>
        <v>#REF!</v>
      </c>
      <c r="AB69" s="24" t="e">
        <f>T69/D69*100</f>
        <v>#REF!</v>
      </c>
      <c r="AC69" s="24" t="e">
        <f>U69/E69*100</f>
        <v>#REF!</v>
      </c>
      <c r="AD69" s="24"/>
      <c r="AE69" s="24" t="e">
        <f>W69/G69*100</f>
        <v>#REF!</v>
      </c>
      <c r="AF69" s="47"/>
    </row>
    <row r="70" spans="1:32" s="1" customFormat="1" ht="56.25" hidden="1" x14ac:dyDescent="0.3">
      <c r="A70" s="117" t="s">
        <v>299</v>
      </c>
      <c r="B70" s="56" t="s">
        <v>368</v>
      </c>
      <c r="C70" s="58" t="s">
        <v>284</v>
      </c>
      <c r="D70" s="23" t="e">
        <f>#REF!+H70+L70+P70</f>
        <v>#REF!</v>
      </c>
      <c r="E70" s="23" t="e">
        <f>#REF!+I70+M70+Q70</f>
        <v>#REF!</v>
      </c>
      <c r="F70" s="23" t="e">
        <f>#REF!+J70+N70+R70</f>
        <v>#REF!</v>
      </c>
      <c r="G70" s="23" t="e">
        <f>#REF!+K70+O70+S70</f>
        <v>#REF!</v>
      </c>
      <c r="H70" s="24">
        <f t="shared" si="39"/>
        <v>0</v>
      </c>
      <c r="I70" s="24">
        <v>0</v>
      </c>
      <c r="J70" s="24">
        <v>0</v>
      </c>
      <c r="K70" s="24">
        <v>0</v>
      </c>
      <c r="L70" s="24">
        <f t="shared" ref="L70:L71" si="41">M70+N70+O70</f>
        <v>0</v>
      </c>
      <c r="M70" s="24">
        <v>0</v>
      </c>
      <c r="N70" s="24">
        <v>0</v>
      </c>
      <c r="O70" s="24">
        <v>0</v>
      </c>
      <c r="P70" s="24">
        <f t="shared" si="40"/>
        <v>57729400</v>
      </c>
      <c r="Q70" s="24">
        <v>54842900</v>
      </c>
      <c r="R70" s="24">
        <v>0</v>
      </c>
      <c r="S70" s="24">
        <v>2886500</v>
      </c>
      <c r="T70" s="24">
        <v>0</v>
      </c>
      <c r="U70" s="24">
        <v>0</v>
      </c>
      <c r="V70" s="24">
        <v>0</v>
      </c>
      <c r="W70" s="24">
        <v>0</v>
      </c>
      <c r="X70" s="23" t="e">
        <f>T70/#REF!*100</f>
        <v>#REF!</v>
      </c>
      <c r="Y70" s="23" t="e">
        <f>U70/#REF!*100</f>
        <v>#REF!</v>
      </c>
      <c r="Z70" s="23" t="e">
        <f>V70/#REF!*100</f>
        <v>#REF!</v>
      </c>
      <c r="AA70" s="23" t="e">
        <f>W70/#REF!*100</f>
        <v>#REF!</v>
      </c>
      <c r="AB70" s="24" t="e">
        <f>T70/D70*100</f>
        <v>#REF!</v>
      </c>
      <c r="AC70" s="24"/>
      <c r="AD70" s="24"/>
      <c r="AE70" s="24" t="e">
        <f>W70/G70*100</f>
        <v>#REF!</v>
      </c>
      <c r="AF70" s="47"/>
    </row>
    <row r="71" spans="1:32" s="1" customFormat="1" ht="60" hidden="1" customHeight="1" x14ac:dyDescent="0.3">
      <c r="A71" s="117" t="s">
        <v>329</v>
      </c>
      <c r="B71" s="57" t="s">
        <v>300</v>
      </c>
      <c r="C71" s="58" t="s">
        <v>3</v>
      </c>
      <c r="D71" s="23" t="e">
        <f>E71+F71+G71</f>
        <v>#REF!</v>
      </c>
      <c r="E71" s="23" t="e">
        <f>#REF!+I71+M71+Q71</f>
        <v>#REF!</v>
      </c>
      <c r="F71" s="23" t="e">
        <f>#REF!+J71+N71+R71</f>
        <v>#REF!</v>
      </c>
      <c r="G71" s="23" t="e">
        <f>#REF!+K71+O71+S71</f>
        <v>#REF!</v>
      </c>
      <c r="H71" s="24">
        <f t="shared" si="39"/>
        <v>60722523</v>
      </c>
      <c r="I71" s="24">
        <v>0</v>
      </c>
      <c r="J71" s="24">
        <v>0</v>
      </c>
      <c r="K71" s="24">
        <v>60722523</v>
      </c>
      <c r="L71" s="24">
        <f t="shared" si="41"/>
        <v>58599763</v>
      </c>
      <c r="M71" s="24">
        <v>0</v>
      </c>
      <c r="N71" s="24">
        <v>0</v>
      </c>
      <c r="O71" s="24">
        <v>58599763</v>
      </c>
      <c r="P71" s="24">
        <f t="shared" si="40"/>
        <v>52825729</v>
      </c>
      <c r="Q71" s="24">
        <v>0</v>
      </c>
      <c r="R71" s="24">
        <v>0</v>
      </c>
      <c r="S71" s="24">
        <v>52825729</v>
      </c>
      <c r="T71" s="24">
        <f t="shared" si="38"/>
        <v>10908732.02</v>
      </c>
      <c r="U71" s="24">
        <v>0</v>
      </c>
      <c r="V71" s="24">
        <v>0</v>
      </c>
      <c r="W71" s="24">
        <v>10908732.02</v>
      </c>
      <c r="X71" s="23" t="e">
        <f>T71/#REF!*100</f>
        <v>#REF!</v>
      </c>
      <c r="Y71" s="23" t="e">
        <f>U71/#REF!*100</f>
        <v>#REF!</v>
      </c>
      <c r="Z71" s="23" t="e">
        <f>V71/#REF!*100</f>
        <v>#REF!</v>
      </c>
      <c r="AA71" s="23" t="e">
        <f>W71/#REF!*100</f>
        <v>#REF!</v>
      </c>
      <c r="AB71" s="24" t="e">
        <f>T71/D71*100</f>
        <v>#REF!</v>
      </c>
      <c r="AC71" s="24"/>
      <c r="AD71" s="24"/>
      <c r="AE71" s="24" t="e">
        <f>W71/G71*100</f>
        <v>#REF!</v>
      </c>
      <c r="AF71" s="47"/>
    </row>
    <row r="72" spans="1:32" s="30" customFormat="1" ht="18.75" hidden="1" customHeight="1" x14ac:dyDescent="0.3">
      <c r="A72" s="152" t="s">
        <v>11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4"/>
    </row>
    <row r="73" spans="1:32" s="30" customFormat="1" ht="45.75" hidden="1" customHeight="1" x14ac:dyDescent="0.3">
      <c r="A73" s="32" t="s">
        <v>96</v>
      </c>
      <c r="B73" s="189" t="s">
        <v>27</v>
      </c>
      <c r="C73" s="190"/>
      <c r="D73" s="33" t="e">
        <f>SUM(D74:D77)</f>
        <v>#REF!</v>
      </c>
      <c r="E73" s="33">
        <f t="shared" ref="E73:W73" si="42">SUM(E74:E77)</f>
        <v>0</v>
      </c>
      <c r="F73" s="33">
        <f t="shared" si="42"/>
        <v>0</v>
      </c>
      <c r="G73" s="33" t="e">
        <f t="shared" si="42"/>
        <v>#REF!</v>
      </c>
      <c r="H73" s="33">
        <f t="shared" si="42"/>
        <v>11811734</v>
      </c>
      <c r="I73" s="33">
        <f t="shared" si="42"/>
        <v>0</v>
      </c>
      <c r="J73" s="33">
        <f t="shared" si="42"/>
        <v>0</v>
      </c>
      <c r="K73" s="33">
        <f t="shared" si="42"/>
        <v>11811734</v>
      </c>
      <c r="L73" s="33">
        <f t="shared" si="42"/>
        <v>10591100</v>
      </c>
      <c r="M73" s="33">
        <f t="shared" si="42"/>
        <v>0</v>
      </c>
      <c r="N73" s="33">
        <f t="shared" si="42"/>
        <v>0</v>
      </c>
      <c r="O73" s="33">
        <f t="shared" si="42"/>
        <v>10591100</v>
      </c>
      <c r="P73" s="33">
        <f t="shared" si="42"/>
        <v>11454400</v>
      </c>
      <c r="Q73" s="33">
        <f t="shared" si="42"/>
        <v>0</v>
      </c>
      <c r="R73" s="33">
        <f t="shared" si="42"/>
        <v>0</v>
      </c>
      <c r="S73" s="33">
        <f t="shared" si="42"/>
        <v>11454400</v>
      </c>
      <c r="T73" s="33">
        <f t="shared" si="42"/>
        <v>16077435.370000001</v>
      </c>
      <c r="U73" s="33">
        <f t="shared" si="42"/>
        <v>0</v>
      </c>
      <c r="V73" s="33">
        <f t="shared" si="42"/>
        <v>0</v>
      </c>
      <c r="W73" s="33">
        <f t="shared" si="42"/>
        <v>16077435.370000001</v>
      </c>
      <c r="X73" s="33"/>
      <c r="Y73" s="33"/>
      <c r="Z73" s="33"/>
      <c r="AA73" s="33"/>
      <c r="AB73" s="28" t="e">
        <f>T73/D73*100</f>
        <v>#REF!</v>
      </c>
      <c r="AC73" s="28"/>
      <c r="AD73" s="28"/>
      <c r="AE73" s="28" t="e">
        <f>W73/G73*100</f>
        <v>#REF!</v>
      </c>
      <c r="AF73" s="29"/>
    </row>
    <row r="74" spans="1:32" s="30" customFormat="1" ht="48" hidden="1" customHeight="1" x14ac:dyDescent="0.3">
      <c r="A74" s="142" t="s">
        <v>97</v>
      </c>
      <c r="B74" s="177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500000</v>
      </c>
      <c r="I74" s="23">
        <v>0</v>
      </c>
      <c r="J74" s="23">
        <v>0</v>
      </c>
      <c r="K74" s="23">
        <v>500000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1030600</v>
      </c>
      <c r="Q74" s="23">
        <v>0</v>
      </c>
      <c r="R74" s="23">
        <v>0</v>
      </c>
      <c r="S74" s="23">
        <v>1030600</v>
      </c>
      <c r="T74" s="23">
        <f>U74+W74</f>
        <v>303468.15999999997</v>
      </c>
      <c r="U74" s="23">
        <v>0</v>
      </c>
      <c r="V74" s="23">
        <v>0</v>
      </c>
      <c r="W74" s="23">
        <v>303468.15999999997</v>
      </c>
      <c r="X74" s="23"/>
      <c r="Y74" s="23"/>
      <c r="Z74" s="23"/>
      <c r="AA74" s="23"/>
      <c r="AB74" s="24">
        <f>T74/D74*100</f>
        <v>12.343711002390091</v>
      </c>
      <c r="AC74" s="24"/>
      <c r="AD74" s="24"/>
      <c r="AE74" s="24">
        <f>W74/G74*100</f>
        <v>12.343711002390091</v>
      </c>
      <c r="AF74" s="47" t="s">
        <v>337</v>
      </c>
    </row>
    <row r="75" spans="1:32" s="30" customFormat="1" ht="46.5" hidden="1" customHeight="1" x14ac:dyDescent="0.3">
      <c r="A75" s="176"/>
      <c r="B75" s="178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1229500</v>
      </c>
      <c r="I75" s="24">
        <v>0</v>
      </c>
      <c r="J75" s="24">
        <v>0</v>
      </c>
      <c r="K75" s="24">
        <v>1229500</v>
      </c>
      <c r="L75" s="23">
        <f>M75+N75+O75</f>
        <v>829500</v>
      </c>
      <c r="M75" s="24">
        <v>0</v>
      </c>
      <c r="N75" s="24">
        <v>0</v>
      </c>
      <c r="O75" s="24">
        <v>829500</v>
      </c>
      <c r="P75" s="23">
        <f>Q75+R75+S75</f>
        <v>905900</v>
      </c>
      <c r="Q75" s="24">
        <v>0</v>
      </c>
      <c r="R75" s="24">
        <v>0</v>
      </c>
      <c r="S75" s="24">
        <v>905900</v>
      </c>
      <c r="T75" s="23">
        <f>U75+W75</f>
        <v>447883.16</v>
      </c>
      <c r="U75" s="23">
        <v>0</v>
      </c>
      <c r="V75" s="23">
        <v>0</v>
      </c>
      <c r="W75" s="23">
        <v>447883.16</v>
      </c>
      <c r="X75" s="23"/>
      <c r="Y75" s="23"/>
      <c r="Z75" s="23"/>
      <c r="AA75" s="23"/>
      <c r="AB75" s="24">
        <f>T75/D75*100</f>
        <v>12.446582035619294</v>
      </c>
      <c r="AC75" s="24"/>
      <c r="AD75" s="24"/>
      <c r="AE75" s="24">
        <f>W75/G75*100</f>
        <v>12.446582035619294</v>
      </c>
      <c r="AF75" s="46"/>
    </row>
    <row r="76" spans="1:32" s="30" customFormat="1" ht="42.75" hidden="1" customHeight="1" x14ac:dyDescent="0.3">
      <c r="A76" s="117" t="s">
        <v>98</v>
      </c>
      <c r="B76" s="123" t="s">
        <v>255</v>
      </c>
      <c r="C76" s="37" t="s">
        <v>283</v>
      </c>
      <c r="D76" s="23">
        <f t="shared" ref="D76:D77" si="43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10082234</v>
      </c>
      <c r="I76" s="24">
        <v>0</v>
      </c>
      <c r="J76" s="24">
        <v>0</v>
      </c>
      <c r="K76" s="24">
        <v>10082234</v>
      </c>
      <c r="L76" s="23">
        <f>M76+N76+O76</f>
        <v>9261600</v>
      </c>
      <c r="M76" s="24">
        <v>0</v>
      </c>
      <c r="N76" s="24">
        <v>0</v>
      </c>
      <c r="O76" s="24">
        <v>9261600</v>
      </c>
      <c r="P76" s="23">
        <f t="shared" ref="P76:P77" si="44">Q76+R76+S76</f>
        <v>9517900</v>
      </c>
      <c r="Q76" s="24">
        <v>0</v>
      </c>
      <c r="R76" s="24">
        <v>0</v>
      </c>
      <c r="S76" s="24">
        <v>9517900</v>
      </c>
      <c r="T76" s="23">
        <f t="shared" ref="T76:T77" si="45">U76+W76</f>
        <v>15326084.050000001</v>
      </c>
      <c r="U76" s="23">
        <v>0</v>
      </c>
      <c r="V76" s="23">
        <v>0</v>
      </c>
      <c r="W76" s="23">
        <v>15326084.050000001</v>
      </c>
      <c r="X76" s="23"/>
      <c r="Y76" s="23"/>
      <c r="Z76" s="23"/>
      <c r="AA76" s="23"/>
      <c r="AB76" s="24">
        <f>T76/D76*100</f>
        <v>34.127964803363341</v>
      </c>
      <c r="AC76" s="24"/>
      <c r="AD76" s="24"/>
      <c r="AE76" s="24">
        <f>W76/G76*100</f>
        <v>34.127964803363341</v>
      </c>
      <c r="AF76" s="83"/>
    </row>
    <row r="77" spans="1:32" s="30" customFormat="1" ht="80.25" hidden="1" customHeight="1" x14ac:dyDescent="0.3">
      <c r="A77" s="117" t="s">
        <v>99</v>
      </c>
      <c r="B77" s="123" t="s">
        <v>256</v>
      </c>
      <c r="C77" s="37" t="s">
        <v>284</v>
      </c>
      <c r="D77" s="23" t="e">
        <f t="shared" si="43"/>
        <v>#REF!</v>
      </c>
      <c r="E77" s="23">
        <v>0</v>
      </c>
      <c r="F77" s="23">
        <v>0</v>
      </c>
      <c r="G77" s="23" t="e">
        <f>#REF!+K77+O77+S77</f>
        <v>#REF!</v>
      </c>
      <c r="H77" s="23">
        <f>I77+J77+K77</f>
        <v>0</v>
      </c>
      <c r="I77" s="24">
        <v>0</v>
      </c>
      <c r="J77" s="24">
        <v>0</v>
      </c>
      <c r="K77" s="24">
        <v>0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 t="shared" si="44"/>
        <v>0</v>
      </c>
      <c r="Q77" s="24">
        <v>0</v>
      </c>
      <c r="R77" s="24">
        <v>0</v>
      </c>
      <c r="S77" s="24">
        <v>0</v>
      </c>
      <c r="T77" s="23">
        <f t="shared" si="45"/>
        <v>0</v>
      </c>
      <c r="U77" s="23">
        <v>0</v>
      </c>
      <c r="V77" s="23">
        <v>0</v>
      </c>
      <c r="W77" s="23">
        <v>0</v>
      </c>
      <c r="X77" s="23"/>
      <c r="Y77" s="23"/>
      <c r="Z77" s="23"/>
      <c r="AA77" s="23"/>
      <c r="AB77" s="24" t="e">
        <f>T77/D77*100</f>
        <v>#REF!</v>
      </c>
      <c r="AC77" s="24"/>
      <c r="AD77" s="24"/>
      <c r="AE77" s="24" t="e">
        <f>W77/G77*100</f>
        <v>#REF!</v>
      </c>
      <c r="AF77" s="83"/>
    </row>
    <row r="78" spans="1:32" s="30" customFormat="1" ht="24.75" hidden="1" customHeight="1" x14ac:dyDescent="0.3">
      <c r="A78" s="152" t="s">
        <v>10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4"/>
    </row>
    <row r="79" spans="1:32" s="30" customFormat="1" ht="55.5" hidden="1" customHeight="1" x14ac:dyDescent="0.3">
      <c r="A79" s="32" t="s">
        <v>100</v>
      </c>
      <c r="B79" s="182" t="s">
        <v>28</v>
      </c>
      <c r="C79" s="183"/>
      <c r="D79" s="33" t="e">
        <f>D80+D82</f>
        <v>#REF!</v>
      </c>
      <c r="E79" s="33">
        <f t="shared" ref="E79:W79" si="46">E80+E82</f>
        <v>0</v>
      </c>
      <c r="F79" s="33">
        <f t="shared" si="46"/>
        <v>0</v>
      </c>
      <c r="G79" s="33" t="e">
        <f t="shared" si="46"/>
        <v>#REF!</v>
      </c>
      <c r="H79" s="33">
        <f t="shared" si="46"/>
        <v>14483500</v>
      </c>
      <c r="I79" s="33">
        <f t="shared" si="46"/>
        <v>0</v>
      </c>
      <c r="J79" s="33">
        <f t="shared" si="46"/>
        <v>0</v>
      </c>
      <c r="K79" s="33">
        <f t="shared" si="46"/>
        <v>14483500</v>
      </c>
      <c r="L79" s="33">
        <f t="shared" si="46"/>
        <v>12249400</v>
      </c>
      <c r="M79" s="33">
        <f t="shared" si="46"/>
        <v>0</v>
      </c>
      <c r="N79" s="33">
        <f t="shared" si="46"/>
        <v>0</v>
      </c>
      <c r="O79" s="33">
        <f t="shared" si="46"/>
        <v>12249400</v>
      </c>
      <c r="P79" s="33">
        <f t="shared" si="46"/>
        <v>13362250</v>
      </c>
      <c r="Q79" s="33">
        <f t="shared" si="46"/>
        <v>0</v>
      </c>
      <c r="R79" s="33">
        <f t="shared" si="46"/>
        <v>0</v>
      </c>
      <c r="S79" s="33">
        <f t="shared" si="46"/>
        <v>13362250</v>
      </c>
      <c r="T79" s="33">
        <f t="shared" si="46"/>
        <v>18458588.670000002</v>
      </c>
      <c r="U79" s="33">
        <f t="shared" si="46"/>
        <v>0</v>
      </c>
      <c r="V79" s="33">
        <f t="shared" si="46"/>
        <v>0</v>
      </c>
      <c r="W79" s="33">
        <f t="shared" si="46"/>
        <v>18458588.670000002</v>
      </c>
      <c r="X79" s="33"/>
      <c r="Y79" s="33"/>
      <c r="Z79" s="33"/>
      <c r="AA79" s="33"/>
      <c r="AB79" s="28" t="e">
        <f>T79/D79*100</f>
        <v>#REF!</v>
      </c>
      <c r="AC79" s="28"/>
      <c r="AD79" s="28"/>
      <c r="AE79" s="28" t="e">
        <f>W79/G79*100</f>
        <v>#REF!</v>
      </c>
      <c r="AF79" s="29"/>
    </row>
    <row r="80" spans="1:32" s="30" customFormat="1" ht="55.5" hidden="1" customHeight="1" x14ac:dyDescent="0.3">
      <c r="A80" s="32" t="s">
        <v>101</v>
      </c>
      <c r="B80" s="115" t="s">
        <v>66</v>
      </c>
      <c r="C80" s="37"/>
      <c r="D80" s="33">
        <f>D81</f>
        <v>57495800</v>
      </c>
      <c r="E80" s="33">
        <f t="shared" ref="E80:W80" si="47">E81</f>
        <v>0</v>
      </c>
      <c r="F80" s="33">
        <f t="shared" si="47"/>
        <v>0</v>
      </c>
      <c r="G80" s="33">
        <f t="shared" si="47"/>
        <v>57495800</v>
      </c>
      <c r="H80" s="33">
        <f t="shared" si="47"/>
        <v>14483500</v>
      </c>
      <c r="I80" s="33">
        <f t="shared" si="47"/>
        <v>0</v>
      </c>
      <c r="J80" s="33">
        <f t="shared" si="47"/>
        <v>0</v>
      </c>
      <c r="K80" s="33">
        <f t="shared" si="47"/>
        <v>14483500</v>
      </c>
      <c r="L80" s="33">
        <f t="shared" si="47"/>
        <v>12249400</v>
      </c>
      <c r="M80" s="33">
        <f t="shared" si="47"/>
        <v>0</v>
      </c>
      <c r="N80" s="33">
        <f t="shared" si="47"/>
        <v>0</v>
      </c>
      <c r="O80" s="33">
        <f t="shared" si="47"/>
        <v>12249400</v>
      </c>
      <c r="P80" s="33">
        <f t="shared" si="47"/>
        <v>10862250</v>
      </c>
      <c r="Q80" s="33">
        <f t="shared" si="47"/>
        <v>0</v>
      </c>
      <c r="R80" s="33">
        <f t="shared" si="47"/>
        <v>0</v>
      </c>
      <c r="S80" s="33">
        <f t="shared" si="47"/>
        <v>10862250</v>
      </c>
      <c r="T80" s="33">
        <f t="shared" si="47"/>
        <v>18458588.670000002</v>
      </c>
      <c r="U80" s="33">
        <f t="shared" si="47"/>
        <v>0</v>
      </c>
      <c r="V80" s="33">
        <f t="shared" si="47"/>
        <v>0</v>
      </c>
      <c r="W80" s="33">
        <f t="shared" si="47"/>
        <v>18458588.670000002</v>
      </c>
      <c r="X80" s="33"/>
      <c r="Y80" s="33"/>
      <c r="Z80" s="33"/>
      <c r="AA80" s="33"/>
      <c r="AB80" s="28">
        <f>T80/D80*100</f>
        <v>32.104238344366024</v>
      </c>
      <c r="AC80" s="28"/>
      <c r="AD80" s="28"/>
      <c r="AE80" s="28">
        <f>W80/G80*100</f>
        <v>32.104238344366024</v>
      </c>
      <c r="AF80" s="29"/>
    </row>
    <row r="81" spans="1:32" s="30" customFormat="1" ht="55.5" hidden="1" customHeight="1" x14ac:dyDescent="0.3">
      <c r="A81" s="117" t="s">
        <v>102</v>
      </c>
      <c r="B81" s="118" t="s">
        <v>393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14483500</v>
      </c>
      <c r="I81" s="23">
        <v>0</v>
      </c>
      <c r="J81" s="23">
        <v>0</v>
      </c>
      <c r="K81" s="23">
        <v>14483500</v>
      </c>
      <c r="L81" s="23">
        <f>M81+N81+O81</f>
        <v>12249400</v>
      </c>
      <c r="M81" s="23">
        <v>0</v>
      </c>
      <c r="N81" s="23">
        <v>0</v>
      </c>
      <c r="O81" s="23">
        <v>12249400</v>
      </c>
      <c r="P81" s="23">
        <f>Q81+R81+S81</f>
        <v>10862250</v>
      </c>
      <c r="Q81" s="23">
        <v>0</v>
      </c>
      <c r="R81" s="23">
        <v>0</v>
      </c>
      <c r="S81" s="23">
        <v>10862250</v>
      </c>
      <c r="T81" s="23">
        <f t="shared" ref="T81:T83" si="48">U81+W81</f>
        <v>18458588.670000002</v>
      </c>
      <c r="U81" s="23">
        <v>0</v>
      </c>
      <c r="V81" s="23">
        <v>0</v>
      </c>
      <c r="W81" s="23">
        <v>18458588.670000002</v>
      </c>
      <c r="X81" s="23"/>
      <c r="Y81" s="23"/>
      <c r="Z81" s="23"/>
      <c r="AA81" s="23"/>
      <c r="AB81" s="24">
        <f>T81/D81*100</f>
        <v>32.104238344366024</v>
      </c>
      <c r="AC81" s="24"/>
      <c r="AD81" s="24"/>
      <c r="AE81" s="24">
        <f>W81/G81*100</f>
        <v>32.104238344366024</v>
      </c>
      <c r="AF81" s="35"/>
    </row>
    <row r="82" spans="1:32" s="30" customFormat="1" ht="55.5" hidden="1" customHeight="1" x14ac:dyDescent="0.3">
      <c r="A82" s="32" t="s">
        <v>355</v>
      </c>
      <c r="B82" s="115" t="s">
        <v>69</v>
      </c>
      <c r="C82" s="38"/>
      <c r="D82" s="33" t="e">
        <f>D83</f>
        <v>#REF!</v>
      </c>
      <c r="E82" s="33">
        <f>E83</f>
        <v>0</v>
      </c>
      <c r="F82" s="33">
        <f>F83</f>
        <v>0</v>
      </c>
      <c r="G82" s="33" t="e">
        <f>G83</f>
        <v>#REF!</v>
      </c>
      <c r="H82" s="33">
        <f t="shared" ref="H82:W82" si="49">H83</f>
        <v>0</v>
      </c>
      <c r="I82" s="33">
        <f t="shared" si="49"/>
        <v>0</v>
      </c>
      <c r="J82" s="33">
        <f t="shared" si="49"/>
        <v>0</v>
      </c>
      <c r="K82" s="33">
        <f t="shared" si="49"/>
        <v>0</v>
      </c>
      <c r="L82" s="33">
        <f t="shared" si="49"/>
        <v>0</v>
      </c>
      <c r="M82" s="33">
        <f t="shared" si="49"/>
        <v>0</v>
      </c>
      <c r="N82" s="33">
        <f t="shared" si="49"/>
        <v>0</v>
      </c>
      <c r="O82" s="33">
        <f t="shared" si="49"/>
        <v>0</v>
      </c>
      <c r="P82" s="33">
        <f t="shared" si="49"/>
        <v>2500000</v>
      </c>
      <c r="Q82" s="33">
        <f t="shared" si="49"/>
        <v>0</v>
      </c>
      <c r="R82" s="33">
        <f t="shared" si="49"/>
        <v>0</v>
      </c>
      <c r="S82" s="33">
        <f t="shared" si="49"/>
        <v>2500000</v>
      </c>
      <c r="T82" s="33">
        <f t="shared" si="49"/>
        <v>0</v>
      </c>
      <c r="U82" s="33">
        <f t="shared" si="49"/>
        <v>0</v>
      </c>
      <c r="V82" s="33">
        <f t="shared" si="49"/>
        <v>0</v>
      </c>
      <c r="W82" s="33">
        <f t="shared" si="49"/>
        <v>0</v>
      </c>
      <c r="X82" s="33"/>
      <c r="Y82" s="33"/>
      <c r="Z82" s="33"/>
      <c r="AA82" s="33"/>
      <c r="AB82" s="28" t="e">
        <f>T82/D82*100</f>
        <v>#REF!</v>
      </c>
      <c r="AC82" s="28"/>
      <c r="AD82" s="28"/>
      <c r="AE82" s="28" t="e">
        <f>W82/G82*100</f>
        <v>#REF!</v>
      </c>
      <c r="AF82" s="29"/>
    </row>
    <row r="83" spans="1:32" s="30" customFormat="1" ht="55.5" hidden="1" customHeight="1" x14ac:dyDescent="0.3">
      <c r="A83" s="32" t="s">
        <v>356</v>
      </c>
      <c r="B83" s="118" t="s">
        <v>264</v>
      </c>
      <c r="C83" s="37" t="s">
        <v>4</v>
      </c>
      <c r="D83" s="23" t="e">
        <f>E83+G83</f>
        <v>#REF!</v>
      </c>
      <c r="E83" s="23">
        <v>0</v>
      </c>
      <c r="F83" s="23">
        <v>0</v>
      </c>
      <c r="G83" s="23" t="e">
        <f>#REF!+K83+O83+S83</f>
        <v>#REF!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2500000</v>
      </c>
      <c r="Q83" s="23">
        <v>0</v>
      </c>
      <c r="R83" s="23">
        <v>0</v>
      </c>
      <c r="S83" s="23">
        <v>2500000</v>
      </c>
      <c r="T83" s="23">
        <f t="shared" si="48"/>
        <v>0</v>
      </c>
      <c r="U83" s="24">
        <v>0</v>
      </c>
      <c r="V83" s="24">
        <v>0</v>
      </c>
      <c r="W83" s="24">
        <v>0</v>
      </c>
      <c r="X83" s="24"/>
      <c r="Y83" s="24"/>
      <c r="Z83" s="24"/>
      <c r="AA83" s="24"/>
      <c r="AB83" s="24" t="e">
        <f>T83/D83*100</f>
        <v>#REF!</v>
      </c>
      <c r="AC83" s="28"/>
      <c r="AD83" s="28"/>
      <c r="AE83" s="24" t="e">
        <f>W83/G83*100</f>
        <v>#REF!</v>
      </c>
      <c r="AF83" s="29"/>
    </row>
    <row r="84" spans="1:32" s="40" customFormat="1" ht="30.75" hidden="1" customHeight="1" x14ac:dyDescent="0.3">
      <c r="A84" s="152" t="s">
        <v>12</v>
      </c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39"/>
    </row>
    <row r="85" spans="1:32" s="1" customFormat="1" ht="49.5" hidden="1" customHeight="1" x14ac:dyDescent="0.3">
      <c r="A85" s="32" t="s">
        <v>48</v>
      </c>
      <c r="B85" s="163" t="s">
        <v>29</v>
      </c>
      <c r="C85" s="163"/>
      <c r="D85" s="36" t="e">
        <f t="shared" ref="D85:W85" si="50">D86+D92</f>
        <v>#REF!</v>
      </c>
      <c r="E85" s="36" t="e">
        <f t="shared" si="50"/>
        <v>#REF!</v>
      </c>
      <c r="F85" s="36" t="e">
        <f t="shared" si="50"/>
        <v>#REF!</v>
      </c>
      <c r="G85" s="36" t="e">
        <f t="shared" si="50"/>
        <v>#REF!</v>
      </c>
      <c r="H85" s="36">
        <f t="shared" si="50"/>
        <v>147656725</v>
      </c>
      <c r="I85" s="36">
        <f t="shared" si="50"/>
        <v>1101000</v>
      </c>
      <c r="J85" s="36">
        <f t="shared" si="50"/>
        <v>0</v>
      </c>
      <c r="K85" s="36">
        <f t="shared" si="50"/>
        <v>146555725</v>
      </c>
      <c r="L85" s="36">
        <f t="shared" si="50"/>
        <v>114939274</v>
      </c>
      <c r="M85" s="36">
        <f t="shared" si="50"/>
        <v>300000</v>
      </c>
      <c r="N85" s="36">
        <f t="shared" si="50"/>
        <v>0</v>
      </c>
      <c r="O85" s="36">
        <f t="shared" si="50"/>
        <v>114939274</v>
      </c>
      <c r="P85" s="36">
        <f t="shared" si="50"/>
        <v>129958939</v>
      </c>
      <c r="Q85" s="36">
        <f t="shared" si="50"/>
        <v>713000</v>
      </c>
      <c r="R85" s="36">
        <f t="shared" si="50"/>
        <v>0</v>
      </c>
      <c r="S85" s="36">
        <f t="shared" si="50"/>
        <v>129245939</v>
      </c>
      <c r="T85" s="36">
        <f t="shared" si="50"/>
        <v>87898519.379999995</v>
      </c>
      <c r="U85" s="36">
        <f t="shared" si="50"/>
        <v>0</v>
      </c>
      <c r="V85" s="36">
        <f t="shared" si="50"/>
        <v>0</v>
      </c>
      <c r="W85" s="36">
        <f t="shared" si="50"/>
        <v>87898519.379999995</v>
      </c>
      <c r="X85" s="36"/>
      <c r="Y85" s="36"/>
      <c r="Z85" s="36"/>
      <c r="AA85" s="36"/>
      <c r="AB85" s="28" t="e">
        <f>T85/D85*100</f>
        <v>#REF!</v>
      </c>
      <c r="AC85" s="28" t="e">
        <f>U85/E85*100</f>
        <v>#REF!</v>
      </c>
      <c r="AD85" s="28"/>
      <c r="AE85" s="28" t="e">
        <f t="shared" ref="AE85:AE90" si="51">W85/G85*100</f>
        <v>#REF!</v>
      </c>
      <c r="AF85" s="31"/>
    </row>
    <row r="86" spans="1:32" s="1" customFormat="1" ht="79.5" hidden="1" customHeight="1" x14ac:dyDescent="0.3">
      <c r="A86" s="32" t="s">
        <v>20</v>
      </c>
      <c r="B86" s="115" t="s">
        <v>71</v>
      </c>
      <c r="C86" s="115"/>
      <c r="D86" s="36" t="e">
        <f>SUM(D87:D91)</f>
        <v>#REF!</v>
      </c>
      <c r="E86" s="36" t="e">
        <f t="shared" ref="E86:W86" si="52">SUM(E87:E91)</f>
        <v>#REF!</v>
      </c>
      <c r="F86" s="36" t="e">
        <f t="shared" si="52"/>
        <v>#REF!</v>
      </c>
      <c r="G86" s="36" t="e">
        <f t="shared" si="52"/>
        <v>#REF!</v>
      </c>
      <c r="H86" s="36">
        <f t="shared" si="52"/>
        <v>144399188</v>
      </c>
      <c r="I86" s="36">
        <f t="shared" si="52"/>
        <v>1101000</v>
      </c>
      <c r="J86" s="36">
        <f t="shared" si="52"/>
        <v>0</v>
      </c>
      <c r="K86" s="36">
        <f t="shared" si="52"/>
        <v>143298188</v>
      </c>
      <c r="L86" s="36">
        <f t="shared" si="52"/>
        <v>111772707</v>
      </c>
      <c r="M86" s="36">
        <f t="shared" si="52"/>
        <v>300000</v>
      </c>
      <c r="N86" s="36">
        <f t="shared" si="52"/>
        <v>0</v>
      </c>
      <c r="O86" s="36">
        <f t="shared" si="52"/>
        <v>111772707</v>
      </c>
      <c r="P86" s="36">
        <f t="shared" si="52"/>
        <v>124327266</v>
      </c>
      <c r="Q86" s="36">
        <f t="shared" si="52"/>
        <v>713000</v>
      </c>
      <c r="R86" s="36">
        <f t="shared" si="52"/>
        <v>0</v>
      </c>
      <c r="S86" s="36">
        <f t="shared" si="52"/>
        <v>123614266</v>
      </c>
      <c r="T86" s="36">
        <f t="shared" si="52"/>
        <v>81355719.109999999</v>
      </c>
      <c r="U86" s="36">
        <f t="shared" si="52"/>
        <v>0</v>
      </c>
      <c r="V86" s="36">
        <f t="shared" si="52"/>
        <v>0</v>
      </c>
      <c r="W86" s="36">
        <f t="shared" si="52"/>
        <v>81355719.109999999</v>
      </c>
      <c r="X86" s="36"/>
      <c r="Y86" s="36"/>
      <c r="Z86" s="36"/>
      <c r="AA86" s="36"/>
      <c r="AB86" s="28" t="e">
        <f>T86/D86*100</f>
        <v>#REF!</v>
      </c>
      <c r="AC86" s="28" t="e">
        <f>U86/E86*100</f>
        <v>#REF!</v>
      </c>
      <c r="AD86" s="28"/>
      <c r="AE86" s="28" t="e">
        <f t="shared" si="51"/>
        <v>#REF!</v>
      </c>
      <c r="AF86" s="31"/>
    </row>
    <row r="87" spans="1:32" s="1" customFormat="1" ht="87" hidden="1" customHeight="1" x14ac:dyDescent="0.3">
      <c r="A87" s="114" t="s">
        <v>103</v>
      </c>
      <c r="B87" s="116" t="s">
        <v>445</v>
      </c>
      <c r="C87" s="22" t="s">
        <v>5</v>
      </c>
      <c r="D87" s="23" t="e">
        <f>SUM(E87:G87)</f>
        <v>#REF!</v>
      </c>
      <c r="E87" s="23" t="e">
        <f>#REF!+I87+M87+Q87</f>
        <v>#REF!</v>
      </c>
      <c r="F87" s="23" t="e">
        <f>#REF!+J87+N87+R87</f>
        <v>#REF!</v>
      </c>
      <c r="G87" s="23">
        <v>299170</v>
      </c>
      <c r="H87" s="23">
        <f>I87+J87+K87</f>
        <v>0</v>
      </c>
      <c r="I87" s="23">
        <v>0</v>
      </c>
      <c r="J87" s="23">
        <v>0</v>
      </c>
      <c r="K87" s="23">
        <v>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296270</v>
      </c>
      <c r="Q87" s="23">
        <v>0</v>
      </c>
      <c r="R87" s="23">
        <v>0</v>
      </c>
      <c r="S87" s="23">
        <v>296270</v>
      </c>
      <c r="T87" s="24">
        <f t="shared" ref="T87:T89" si="53">SUM(U87:W87)</f>
        <v>8400</v>
      </c>
      <c r="U87" s="24">
        <v>0</v>
      </c>
      <c r="V87" s="24">
        <v>0</v>
      </c>
      <c r="W87" s="24">
        <v>8400</v>
      </c>
      <c r="X87" s="24"/>
      <c r="Y87" s="24"/>
      <c r="Z87" s="24"/>
      <c r="AA87" s="24"/>
      <c r="AB87" s="24" t="e">
        <f t="shared" ref="AB87:AB95" si="54">T87/D87*100</f>
        <v>#REF!</v>
      </c>
      <c r="AC87" s="28"/>
      <c r="AD87" s="28"/>
      <c r="AE87" s="24">
        <f t="shared" si="51"/>
        <v>2.8077681585720491</v>
      </c>
      <c r="AF87" s="31"/>
    </row>
    <row r="88" spans="1:32" s="1" customFormat="1" ht="42" hidden="1" customHeight="1" x14ac:dyDescent="0.3">
      <c r="A88" s="117" t="s">
        <v>104</v>
      </c>
      <c r="B88" s="118" t="s">
        <v>72</v>
      </c>
      <c r="C88" s="22" t="s">
        <v>6</v>
      </c>
      <c r="D88" s="23">
        <f t="shared" ref="D88:D90" si="55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56">I88+J88+K88</f>
        <v>484154</v>
      </c>
      <c r="I88" s="23">
        <v>0</v>
      </c>
      <c r="J88" s="23">
        <v>0</v>
      </c>
      <c r="K88" s="23">
        <v>484154</v>
      </c>
      <c r="L88" s="23">
        <f t="shared" ref="L88:L89" si="57">M88+N88+O88</f>
        <v>240233</v>
      </c>
      <c r="M88" s="23">
        <v>0</v>
      </c>
      <c r="N88" s="23">
        <v>0</v>
      </c>
      <c r="O88" s="23">
        <v>240233</v>
      </c>
      <c r="P88" s="23">
        <f t="shared" ref="P88:P91" si="58">Q88+R88+S88</f>
        <v>0</v>
      </c>
      <c r="Q88" s="23">
        <v>0</v>
      </c>
      <c r="R88" s="23">
        <v>0</v>
      </c>
      <c r="S88" s="23">
        <v>0</v>
      </c>
      <c r="T88" s="24">
        <f t="shared" si="53"/>
        <v>0</v>
      </c>
      <c r="U88" s="24">
        <v>0</v>
      </c>
      <c r="V88" s="24">
        <v>0</v>
      </c>
      <c r="W88" s="23">
        <v>0</v>
      </c>
      <c r="X88" s="23"/>
      <c r="Y88" s="23"/>
      <c r="Z88" s="23"/>
      <c r="AA88" s="23"/>
      <c r="AB88" s="24">
        <f t="shared" si="54"/>
        <v>0</v>
      </c>
      <c r="AC88" s="28"/>
      <c r="AD88" s="28"/>
      <c r="AE88" s="24">
        <f t="shared" si="51"/>
        <v>0</v>
      </c>
      <c r="AF88" s="83"/>
    </row>
    <row r="89" spans="1:32" s="1" customFormat="1" ht="45.75" hidden="1" customHeight="1" x14ac:dyDescent="0.3">
      <c r="A89" s="117" t="s">
        <v>303</v>
      </c>
      <c r="B89" s="118" t="s">
        <v>62</v>
      </c>
      <c r="C89" s="22" t="s">
        <v>6</v>
      </c>
      <c r="D89" s="23">
        <f t="shared" si="55"/>
        <v>496575734</v>
      </c>
      <c r="E89" s="23">
        <v>0</v>
      </c>
      <c r="F89" s="23">
        <v>0</v>
      </c>
      <c r="G89" s="23">
        <v>496575734</v>
      </c>
      <c r="H89" s="23">
        <f t="shared" si="56"/>
        <v>142774139</v>
      </c>
      <c r="I89" s="23">
        <v>0</v>
      </c>
      <c r="J89" s="23">
        <v>0</v>
      </c>
      <c r="K89" s="23">
        <v>142774139</v>
      </c>
      <c r="L89" s="23">
        <f t="shared" si="57"/>
        <v>111532474</v>
      </c>
      <c r="M89" s="23">
        <v>0</v>
      </c>
      <c r="N89" s="23">
        <v>0</v>
      </c>
      <c r="O89" s="23">
        <v>111532474</v>
      </c>
      <c r="P89" s="23">
        <f t="shared" si="58"/>
        <v>123296259</v>
      </c>
      <c r="Q89" s="23">
        <v>0</v>
      </c>
      <c r="R89" s="23">
        <v>0</v>
      </c>
      <c r="S89" s="23">
        <v>123296259</v>
      </c>
      <c r="T89" s="24">
        <f t="shared" si="53"/>
        <v>81347319.109999999</v>
      </c>
      <c r="U89" s="24">
        <v>0</v>
      </c>
      <c r="V89" s="24">
        <v>0</v>
      </c>
      <c r="W89" s="24">
        <v>81347319.109999999</v>
      </c>
      <c r="X89" s="24"/>
      <c r="Y89" s="24"/>
      <c r="Z89" s="24"/>
      <c r="AA89" s="24"/>
      <c r="AB89" s="24">
        <f t="shared" si="54"/>
        <v>16.381654104346548</v>
      </c>
      <c r="AC89" s="24"/>
      <c r="AD89" s="28"/>
      <c r="AE89" s="24">
        <f t="shared" si="51"/>
        <v>16.381654104346548</v>
      </c>
      <c r="AF89" s="83"/>
    </row>
    <row r="90" spans="1:32" s="1" customFormat="1" ht="123" hidden="1" customHeight="1" x14ac:dyDescent="0.3">
      <c r="A90" s="117" t="s">
        <v>105</v>
      </c>
      <c r="B90" s="118" t="s">
        <v>446</v>
      </c>
      <c r="C90" s="22" t="s">
        <v>6</v>
      </c>
      <c r="D90" s="23" t="e">
        <f t="shared" si="55"/>
        <v>#REF!</v>
      </c>
      <c r="E90" s="23">
        <v>2819000</v>
      </c>
      <c r="F90" s="23" t="e">
        <f>#REF!+J90+N90+R90</f>
        <v>#REF!</v>
      </c>
      <c r="G90" s="23">
        <v>147265</v>
      </c>
      <c r="H90" s="23">
        <f t="shared" si="56"/>
        <v>1140895</v>
      </c>
      <c r="I90" s="23">
        <v>1101000</v>
      </c>
      <c r="J90" s="23">
        <v>0</v>
      </c>
      <c r="K90" s="23">
        <v>39895</v>
      </c>
      <c r="L90" s="23">
        <v>0</v>
      </c>
      <c r="M90" s="23">
        <v>300000</v>
      </c>
      <c r="N90" s="23">
        <v>0</v>
      </c>
      <c r="O90" s="23">
        <v>0</v>
      </c>
      <c r="P90" s="23">
        <f t="shared" si="58"/>
        <v>734737</v>
      </c>
      <c r="Q90" s="23">
        <v>713000</v>
      </c>
      <c r="R90" s="23">
        <v>0</v>
      </c>
      <c r="S90" s="23">
        <v>21737</v>
      </c>
      <c r="T90" s="24">
        <f>SUM(U90:W90)</f>
        <v>0</v>
      </c>
      <c r="U90" s="23">
        <v>0</v>
      </c>
      <c r="V90" s="24">
        <v>0</v>
      </c>
      <c r="W90" s="23">
        <v>0</v>
      </c>
      <c r="X90" s="23"/>
      <c r="Y90" s="23"/>
      <c r="Z90" s="23"/>
      <c r="AA90" s="23"/>
      <c r="AB90" s="24" t="e">
        <f t="shared" si="54"/>
        <v>#REF!</v>
      </c>
      <c r="AC90" s="24">
        <f>U90/E90*100</f>
        <v>0</v>
      </c>
      <c r="AD90" s="28"/>
      <c r="AE90" s="24">
        <f t="shared" si="51"/>
        <v>0</v>
      </c>
      <c r="AF90" s="83"/>
    </row>
    <row r="91" spans="1:32" s="1" customFormat="1" ht="75" hidden="1" x14ac:dyDescent="0.3">
      <c r="A91" s="117" t="s">
        <v>106</v>
      </c>
      <c r="B91" s="118" t="s">
        <v>281</v>
      </c>
      <c r="C91" s="22" t="s">
        <v>6</v>
      </c>
      <c r="D91" s="23" t="e">
        <f>#REF!+H91+L91+P91</f>
        <v>#REF!</v>
      </c>
      <c r="E91" s="23" t="e">
        <f>#REF!+I91+M91+Q91</f>
        <v>#REF!</v>
      </c>
      <c r="F91" s="23" t="e">
        <f>#REF!+J91+N91+R91</f>
        <v>#REF!</v>
      </c>
      <c r="G91" s="23" t="e">
        <f>#REF!+K91+O91+S91</f>
        <v>#REF!</v>
      </c>
      <c r="H91" s="23">
        <f t="shared" si="56"/>
        <v>0</v>
      </c>
      <c r="I91" s="23">
        <v>0</v>
      </c>
      <c r="J91" s="23">
        <v>0</v>
      </c>
      <c r="K91" s="23">
        <v>0</v>
      </c>
      <c r="L91" s="23">
        <f t="shared" ref="L91" si="59">M91+N91+O91</f>
        <v>0</v>
      </c>
      <c r="M91" s="23">
        <v>0</v>
      </c>
      <c r="N91" s="23">
        <v>0</v>
      </c>
      <c r="O91" s="23">
        <v>0</v>
      </c>
      <c r="P91" s="23">
        <f t="shared" si="58"/>
        <v>0</v>
      </c>
      <c r="Q91" s="23">
        <v>0</v>
      </c>
      <c r="R91" s="23">
        <v>0</v>
      </c>
      <c r="S91" s="23">
        <v>0</v>
      </c>
      <c r="T91" s="24">
        <f>SUM(U91:W91)</f>
        <v>0</v>
      </c>
      <c r="U91" s="24">
        <v>0</v>
      </c>
      <c r="V91" s="24">
        <v>0</v>
      </c>
      <c r="W91" s="24">
        <v>0</v>
      </c>
      <c r="X91" s="24"/>
      <c r="Y91" s="24"/>
      <c r="Z91" s="24"/>
      <c r="AA91" s="24"/>
      <c r="AB91" s="24" t="e">
        <f t="shared" si="54"/>
        <v>#REF!</v>
      </c>
      <c r="AC91" s="24" t="e">
        <f>U91/E91*100</f>
        <v>#REF!</v>
      </c>
      <c r="AD91" s="24"/>
      <c r="AE91" s="24"/>
      <c r="AF91" s="83"/>
    </row>
    <row r="92" spans="1:32" s="30" customFormat="1" ht="83.25" hidden="1" customHeight="1" x14ac:dyDescent="0.3">
      <c r="A92" s="32" t="s">
        <v>21</v>
      </c>
      <c r="B92" s="115" t="s">
        <v>73</v>
      </c>
      <c r="C92" s="34"/>
      <c r="D92" s="33" t="e">
        <f>SUM(D93:D97)</f>
        <v>#REF!</v>
      </c>
      <c r="E92" s="33" t="e">
        <f t="shared" ref="E92:W92" si="60">SUM(E93:E97)</f>
        <v>#REF!</v>
      </c>
      <c r="F92" s="33" t="e">
        <f t="shared" si="60"/>
        <v>#REF!</v>
      </c>
      <c r="G92" s="33">
        <f t="shared" si="60"/>
        <v>45314701</v>
      </c>
      <c r="H92" s="33">
        <f t="shared" si="60"/>
        <v>3257537</v>
      </c>
      <c r="I92" s="33">
        <f t="shared" si="60"/>
        <v>0</v>
      </c>
      <c r="J92" s="33">
        <f t="shared" si="60"/>
        <v>0</v>
      </c>
      <c r="K92" s="33">
        <f t="shared" si="60"/>
        <v>3257537</v>
      </c>
      <c r="L92" s="33">
        <f t="shared" si="60"/>
        <v>3166567</v>
      </c>
      <c r="M92" s="33">
        <f t="shared" si="60"/>
        <v>0</v>
      </c>
      <c r="N92" s="33">
        <f t="shared" si="60"/>
        <v>0</v>
      </c>
      <c r="O92" s="33">
        <f t="shared" si="60"/>
        <v>3166567</v>
      </c>
      <c r="P92" s="33">
        <f t="shared" si="60"/>
        <v>5631673</v>
      </c>
      <c r="Q92" s="33">
        <f t="shared" si="60"/>
        <v>0</v>
      </c>
      <c r="R92" s="33">
        <f t="shared" si="60"/>
        <v>0</v>
      </c>
      <c r="S92" s="33">
        <f t="shared" si="60"/>
        <v>5631673</v>
      </c>
      <c r="T92" s="33">
        <f t="shared" si="60"/>
        <v>6542800.2699999996</v>
      </c>
      <c r="U92" s="33">
        <f t="shared" si="60"/>
        <v>0</v>
      </c>
      <c r="V92" s="33">
        <f t="shared" si="60"/>
        <v>0</v>
      </c>
      <c r="W92" s="33">
        <f t="shared" si="60"/>
        <v>6542800.2699999996</v>
      </c>
      <c r="X92" s="33"/>
      <c r="Y92" s="33"/>
      <c r="Z92" s="33"/>
      <c r="AA92" s="33"/>
      <c r="AB92" s="28" t="e">
        <f t="shared" si="54"/>
        <v>#REF!</v>
      </c>
      <c r="AC92" s="28"/>
      <c r="AD92" s="24"/>
      <c r="AE92" s="28">
        <f t="shared" ref="AE92:AE97" si="61">W92/G92*100</f>
        <v>14.43858201778712</v>
      </c>
      <c r="AF92" s="83"/>
    </row>
    <row r="93" spans="1:32" s="1" customFormat="1" ht="39.75" hidden="1" customHeight="1" x14ac:dyDescent="0.3">
      <c r="A93" s="117" t="s">
        <v>107</v>
      </c>
      <c r="B93" s="118" t="s">
        <v>74</v>
      </c>
      <c r="C93" s="22" t="s">
        <v>6</v>
      </c>
      <c r="D93" s="23" t="e">
        <f>SUM(E93:G93)</f>
        <v>#REF!</v>
      </c>
      <c r="E93" s="23" t="e">
        <f>#REF!+I93+M93+Q93</f>
        <v>#REF!</v>
      </c>
      <c r="F93" s="23" t="e">
        <f>#REF!+J93+N93+R93</f>
        <v>#REF!</v>
      </c>
      <c r="G93" s="23">
        <v>18057400</v>
      </c>
      <c r="H93" s="23">
        <f t="shared" ref="H93:H94" si="62">I93+J93+K93</f>
        <v>3118187</v>
      </c>
      <c r="I93" s="23">
        <v>0</v>
      </c>
      <c r="J93" s="23">
        <v>0</v>
      </c>
      <c r="K93" s="23">
        <v>3118187</v>
      </c>
      <c r="L93" s="23">
        <f t="shared" ref="L93:L94" si="63">M93+N93+O93</f>
        <v>2915050</v>
      </c>
      <c r="M93" s="23">
        <v>0</v>
      </c>
      <c r="N93" s="23">
        <v>0</v>
      </c>
      <c r="O93" s="23">
        <v>2915050</v>
      </c>
      <c r="P93" s="23">
        <f t="shared" ref="P93:P94" si="64">Q93+R93+S93</f>
        <v>5470840</v>
      </c>
      <c r="Q93" s="23">
        <v>0</v>
      </c>
      <c r="R93" s="23">
        <v>0</v>
      </c>
      <c r="S93" s="23">
        <v>5470840</v>
      </c>
      <c r="T93" s="24">
        <f>SUM(U93:W93)</f>
        <v>6502558</v>
      </c>
      <c r="U93" s="24">
        <v>0</v>
      </c>
      <c r="V93" s="24">
        <v>0</v>
      </c>
      <c r="W93" s="24">
        <v>6502558</v>
      </c>
      <c r="X93" s="24"/>
      <c r="Y93" s="24"/>
      <c r="Z93" s="24"/>
      <c r="AA93" s="24"/>
      <c r="AB93" s="24" t="e">
        <f t="shared" si="54"/>
        <v>#REF!</v>
      </c>
      <c r="AC93" s="24"/>
      <c r="AD93" s="24"/>
      <c r="AE93" s="24">
        <f t="shared" si="61"/>
        <v>36.010488774685172</v>
      </c>
      <c r="AF93" s="83"/>
    </row>
    <row r="94" spans="1:32" s="1" customFormat="1" ht="39.75" hidden="1" customHeight="1" x14ac:dyDescent="0.3">
      <c r="A94" s="117" t="s">
        <v>285</v>
      </c>
      <c r="B94" s="118" t="s">
        <v>215</v>
      </c>
      <c r="C94" s="22" t="s">
        <v>6</v>
      </c>
      <c r="D94" s="23" t="e">
        <f t="shared" ref="D94:D97" si="65">SUM(E94:G94)</f>
        <v>#REF!</v>
      </c>
      <c r="E94" s="23" t="e">
        <f>#REF!+I94+M94+Q94</f>
        <v>#REF!</v>
      </c>
      <c r="F94" s="23" t="e">
        <f>#REF!+J94+N94+R94</f>
        <v>#REF!</v>
      </c>
      <c r="G94" s="23">
        <v>684700</v>
      </c>
      <c r="H94" s="23">
        <f t="shared" si="62"/>
        <v>139350</v>
      </c>
      <c r="I94" s="23">
        <v>0</v>
      </c>
      <c r="J94" s="23">
        <v>0</v>
      </c>
      <c r="K94" s="23">
        <v>139350</v>
      </c>
      <c r="L94" s="23">
        <f t="shared" si="63"/>
        <v>251517</v>
      </c>
      <c r="M94" s="23">
        <v>0</v>
      </c>
      <c r="N94" s="23">
        <v>0</v>
      </c>
      <c r="O94" s="23">
        <v>251517</v>
      </c>
      <c r="P94" s="23">
        <f t="shared" si="64"/>
        <v>160833</v>
      </c>
      <c r="Q94" s="23">
        <v>0</v>
      </c>
      <c r="R94" s="23">
        <v>0</v>
      </c>
      <c r="S94" s="23">
        <v>160833</v>
      </c>
      <c r="T94" s="24">
        <f>U94+W94</f>
        <v>40242.269999999997</v>
      </c>
      <c r="U94" s="24">
        <v>0</v>
      </c>
      <c r="V94" s="24">
        <v>0</v>
      </c>
      <c r="W94" s="24">
        <v>40242.269999999997</v>
      </c>
      <c r="X94" s="24"/>
      <c r="Y94" s="24"/>
      <c r="Z94" s="24"/>
      <c r="AA94" s="24"/>
      <c r="AB94" s="24" t="e">
        <f t="shared" si="54"/>
        <v>#REF!</v>
      </c>
      <c r="AC94" s="24"/>
      <c r="AD94" s="24"/>
      <c r="AE94" s="24">
        <f t="shared" si="61"/>
        <v>5.8773579669928431</v>
      </c>
      <c r="AF94" s="83"/>
    </row>
    <row r="95" spans="1:32" s="1" customFormat="1" ht="65.25" hidden="1" customHeight="1" x14ac:dyDescent="0.3">
      <c r="A95" s="117" t="s">
        <v>247</v>
      </c>
      <c r="B95" s="118" t="s">
        <v>260</v>
      </c>
      <c r="C95" s="22" t="s">
        <v>284</v>
      </c>
      <c r="D95" s="23" t="e">
        <f t="shared" si="65"/>
        <v>#REF!</v>
      </c>
      <c r="E95" s="23" t="e">
        <f>#REF!+I95+M95+Q95</f>
        <v>#REF!</v>
      </c>
      <c r="F95" s="23" t="e">
        <f>#REF!+J95+N95+R95</f>
        <v>#REF!</v>
      </c>
      <c r="G95" s="23">
        <v>335352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>U95+W95</f>
        <v>0</v>
      </c>
      <c r="U95" s="24">
        <v>0</v>
      </c>
      <c r="V95" s="24">
        <v>0</v>
      </c>
      <c r="W95" s="24">
        <v>0</v>
      </c>
      <c r="X95" s="24"/>
      <c r="Y95" s="24"/>
      <c r="Z95" s="24"/>
      <c r="AA95" s="24"/>
      <c r="AB95" s="24" t="e">
        <f t="shared" si="54"/>
        <v>#REF!</v>
      </c>
      <c r="AC95" s="28"/>
      <c r="AD95" s="24"/>
      <c r="AE95" s="24">
        <f t="shared" si="61"/>
        <v>0</v>
      </c>
      <c r="AF95" s="83" t="s">
        <v>338</v>
      </c>
    </row>
    <row r="96" spans="1:32" s="1" customFormat="1" ht="124.5" hidden="1" customHeight="1" x14ac:dyDescent="0.3">
      <c r="A96" s="117" t="s">
        <v>448</v>
      </c>
      <c r="B96" s="116" t="s">
        <v>447</v>
      </c>
      <c r="C96" s="22" t="s">
        <v>284</v>
      </c>
      <c r="D96" s="23">
        <f t="shared" si="65"/>
        <v>6237249</v>
      </c>
      <c r="E96" s="23">
        <v>0</v>
      </c>
      <c r="F96" s="23">
        <v>0</v>
      </c>
      <c r="G96" s="23">
        <v>6237249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>U96+W96</f>
        <v>0</v>
      </c>
      <c r="U96" s="24">
        <v>0</v>
      </c>
      <c r="V96" s="24">
        <v>0</v>
      </c>
      <c r="W96" s="24">
        <v>0</v>
      </c>
      <c r="X96" s="24"/>
      <c r="Y96" s="24"/>
      <c r="Z96" s="24"/>
      <c r="AA96" s="24"/>
      <c r="AB96" s="24"/>
      <c r="AC96" s="28"/>
      <c r="AD96" s="24"/>
      <c r="AE96" s="24">
        <f t="shared" si="61"/>
        <v>0</v>
      </c>
      <c r="AF96" s="83"/>
    </row>
    <row r="97" spans="1:32" s="1" customFormat="1" ht="43.5" hidden="1" customHeight="1" x14ac:dyDescent="0.3">
      <c r="A97" s="117" t="s">
        <v>336</v>
      </c>
      <c r="B97" s="120" t="s">
        <v>431</v>
      </c>
      <c r="C97" s="22" t="s">
        <v>284</v>
      </c>
      <c r="D97" s="23" t="e">
        <f t="shared" si="65"/>
        <v>#REF!</v>
      </c>
      <c r="E97" s="23" t="e">
        <f>#REF!+I97+M97+Q97</f>
        <v>#REF!</v>
      </c>
      <c r="F97" s="23" t="e">
        <f>#REF!+J97+N97+R97</f>
        <v>#REF!</v>
      </c>
      <c r="G97" s="23">
        <v>20000000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>U97+V97+W97</f>
        <v>0</v>
      </c>
      <c r="U97" s="24">
        <v>0</v>
      </c>
      <c r="V97" s="24">
        <v>0</v>
      </c>
      <c r="W97" s="24">
        <v>0</v>
      </c>
      <c r="X97" s="24"/>
      <c r="Y97" s="24"/>
      <c r="Z97" s="24"/>
      <c r="AA97" s="24"/>
      <c r="AB97" s="24" t="e">
        <f>T97/D97*100</f>
        <v>#REF!</v>
      </c>
      <c r="AC97" s="24" t="e">
        <f>U97/E97*100</f>
        <v>#REF!</v>
      </c>
      <c r="AD97" s="24"/>
      <c r="AE97" s="24">
        <f t="shared" si="61"/>
        <v>0</v>
      </c>
      <c r="AF97" s="83"/>
    </row>
    <row r="98" spans="1:32" s="30" customFormat="1" ht="27" hidden="1" customHeight="1" x14ac:dyDescent="0.3">
      <c r="A98" s="152" t="s">
        <v>316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4"/>
    </row>
    <row r="99" spans="1:32" s="1" customFormat="1" ht="39.75" hidden="1" customHeight="1" x14ac:dyDescent="0.3">
      <c r="A99" s="32" t="s">
        <v>108</v>
      </c>
      <c r="B99" s="163" t="s">
        <v>30</v>
      </c>
      <c r="C99" s="163"/>
      <c r="D99" s="36" t="e">
        <f>D100+D130</f>
        <v>#REF!</v>
      </c>
      <c r="E99" s="36" t="e">
        <f t="shared" ref="E99:W99" si="66">E100+E130</f>
        <v>#REF!</v>
      </c>
      <c r="F99" s="36" t="e">
        <f t="shared" si="66"/>
        <v>#REF!</v>
      </c>
      <c r="G99" s="36" t="e">
        <f t="shared" si="66"/>
        <v>#REF!</v>
      </c>
      <c r="H99" s="36">
        <f t="shared" si="66"/>
        <v>189962391</v>
      </c>
      <c r="I99" s="36">
        <f t="shared" si="66"/>
        <v>40040954</v>
      </c>
      <c r="J99" s="36">
        <f t="shared" si="66"/>
        <v>0</v>
      </c>
      <c r="K99" s="36">
        <f t="shared" si="66"/>
        <v>149921437</v>
      </c>
      <c r="L99" s="36">
        <f t="shared" si="66"/>
        <v>123572647</v>
      </c>
      <c r="M99" s="36">
        <f t="shared" si="66"/>
        <v>31925605</v>
      </c>
      <c r="N99" s="36">
        <f t="shared" si="66"/>
        <v>0</v>
      </c>
      <c r="O99" s="36">
        <f t="shared" si="66"/>
        <v>91647042</v>
      </c>
      <c r="P99" s="36">
        <f t="shared" si="66"/>
        <v>144682463</v>
      </c>
      <c r="Q99" s="36">
        <f t="shared" si="66"/>
        <v>37153791</v>
      </c>
      <c r="R99" s="36">
        <f t="shared" si="66"/>
        <v>0</v>
      </c>
      <c r="S99" s="36">
        <f t="shared" si="66"/>
        <v>107528672</v>
      </c>
      <c r="T99" s="36">
        <f t="shared" si="66"/>
        <v>110890228.44</v>
      </c>
      <c r="U99" s="36">
        <f t="shared" si="66"/>
        <v>23866239.850000001</v>
      </c>
      <c r="V99" s="36">
        <f t="shared" si="66"/>
        <v>0</v>
      </c>
      <c r="W99" s="36">
        <f t="shared" si="66"/>
        <v>87023988.590000004</v>
      </c>
      <c r="X99" s="36"/>
      <c r="Y99" s="36"/>
      <c r="Z99" s="36"/>
      <c r="AA99" s="36"/>
      <c r="AB99" s="28" t="e">
        <f t="shared" ref="AB99:AC101" si="67">T99/D99*100</f>
        <v>#REF!</v>
      </c>
      <c r="AC99" s="28" t="e">
        <f t="shared" si="67"/>
        <v>#REF!</v>
      </c>
      <c r="AD99" s="28"/>
      <c r="AE99" s="28" t="e">
        <f>W99/G99*100</f>
        <v>#REF!</v>
      </c>
      <c r="AF99" s="31"/>
    </row>
    <row r="100" spans="1:32" s="1" customFormat="1" ht="60.75" hidden="1" customHeight="1" x14ac:dyDescent="0.3">
      <c r="A100" s="32" t="s">
        <v>109</v>
      </c>
      <c r="B100" s="115" t="s">
        <v>75</v>
      </c>
      <c r="C100" s="115"/>
      <c r="D100" s="36" t="e">
        <f>D101+D106+D110+D114+D117+D121+D125</f>
        <v>#REF!</v>
      </c>
      <c r="E100" s="36" t="e">
        <f t="shared" ref="E100:W100" si="68">E101+E106+E110+E114+E117+E121+E125</f>
        <v>#REF!</v>
      </c>
      <c r="F100" s="36" t="e">
        <f t="shared" si="68"/>
        <v>#REF!</v>
      </c>
      <c r="G100" s="36" t="e">
        <f t="shared" si="68"/>
        <v>#REF!</v>
      </c>
      <c r="H100" s="36">
        <f t="shared" si="68"/>
        <v>184233691</v>
      </c>
      <c r="I100" s="36">
        <f t="shared" si="68"/>
        <v>40040954</v>
      </c>
      <c r="J100" s="36">
        <f t="shared" si="68"/>
        <v>0</v>
      </c>
      <c r="K100" s="36">
        <f t="shared" si="68"/>
        <v>144192737</v>
      </c>
      <c r="L100" s="36">
        <f t="shared" si="68"/>
        <v>119098647</v>
      </c>
      <c r="M100" s="36">
        <f t="shared" si="68"/>
        <v>31925605</v>
      </c>
      <c r="N100" s="36">
        <f t="shared" si="68"/>
        <v>0</v>
      </c>
      <c r="O100" s="36">
        <f t="shared" si="68"/>
        <v>87173042</v>
      </c>
      <c r="P100" s="36">
        <f t="shared" si="68"/>
        <v>140253763</v>
      </c>
      <c r="Q100" s="36">
        <f t="shared" si="68"/>
        <v>37153791</v>
      </c>
      <c r="R100" s="36">
        <f t="shared" si="68"/>
        <v>0</v>
      </c>
      <c r="S100" s="36">
        <f t="shared" si="68"/>
        <v>103099972</v>
      </c>
      <c r="T100" s="36">
        <f t="shared" si="68"/>
        <v>104214509.86</v>
      </c>
      <c r="U100" s="36">
        <f t="shared" si="68"/>
        <v>23866239.850000001</v>
      </c>
      <c r="V100" s="36">
        <f t="shared" si="68"/>
        <v>0</v>
      </c>
      <c r="W100" s="36">
        <f t="shared" si="68"/>
        <v>80348270.010000005</v>
      </c>
      <c r="X100" s="36"/>
      <c r="Y100" s="36"/>
      <c r="Z100" s="36"/>
      <c r="AA100" s="36"/>
      <c r="AB100" s="28" t="e">
        <f t="shared" si="67"/>
        <v>#REF!</v>
      </c>
      <c r="AC100" s="28" t="e">
        <f t="shared" si="67"/>
        <v>#REF!</v>
      </c>
      <c r="AD100" s="28"/>
      <c r="AE100" s="28" t="e">
        <f>W100/G100*100</f>
        <v>#REF!</v>
      </c>
      <c r="AF100" s="31"/>
    </row>
    <row r="101" spans="1:32" s="1" customFormat="1" ht="26.25" hidden="1" customHeight="1" x14ac:dyDescent="0.3">
      <c r="A101" s="32" t="s">
        <v>110</v>
      </c>
      <c r="B101" s="115" t="s">
        <v>170</v>
      </c>
      <c r="C101" s="41"/>
      <c r="D101" s="28" t="e">
        <f>SUM(D102:D105)</f>
        <v>#REF!</v>
      </c>
      <c r="E101" s="28" t="e">
        <f t="shared" ref="E101:W101" si="69">SUM(E102:E105)</f>
        <v>#REF!</v>
      </c>
      <c r="F101" s="28" t="e">
        <f t="shared" si="69"/>
        <v>#REF!</v>
      </c>
      <c r="G101" s="28" t="e">
        <f t="shared" si="69"/>
        <v>#REF!</v>
      </c>
      <c r="H101" s="28">
        <f t="shared" si="69"/>
        <v>28376812</v>
      </c>
      <c r="I101" s="28">
        <f t="shared" si="69"/>
        <v>7907605</v>
      </c>
      <c r="J101" s="28">
        <f t="shared" si="69"/>
        <v>0</v>
      </c>
      <c r="K101" s="28">
        <f t="shared" si="69"/>
        <v>20469207</v>
      </c>
      <c r="L101" s="28">
        <f t="shared" si="69"/>
        <v>28768539</v>
      </c>
      <c r="M101" s="28">
        <f t="shared" si="69"/>
        <v>8322955</v>
      </c>
      <c r="N101" s="28">
        <f t="shared" si="69"/>
        <v>0</v>
      </c>
      <c r="O101" s="28">
        <f t="shared" si="69"/>
        <v>20445584</v>
      </c>
      <c r="P101" s="28">
        <f t="shared" si="69"/>
        <v>26245738</v>
      </c>
      <c r="Q101" s="28">
        <f t="shared" si="69"/>
        <v>10481141</v>
      </c>
      <c r="R101" s="28">
        <f t="shared" si="69"/>
        <v>0</v>
      </c>
      <c r="S101" s="28">
        <f t="shared" si="69"/>
        <v>15764597</v>
      </c>
      <c r="T101" s="28">
        <f t="shared" si="69"/>
        <v>20048839.579999998</v>
      </c>
      <c r="U101" s="28">
        <f t="shared" si="69"/>
        <v>5278570</v>
      </c>
      <c r="V101" s="28">
        <f t="shared" si="69"/>
        <v>0</v>
      </c>
      <c r="W101" s="28">
        <f t="shared" si="69"/>
        <v>14770269.58</v>
      </c>
      <c r="X101" s="28"/>
      <c r="Y101" s="28"/>
      <c r="Z101" s="28"/>
      <c r="AA101" s="28"/>
      <c r="AB101" s="28" t="e">
        <f t="shared" si="67"/>
        <v>#REF!</v>
      </c>
      <c r="AC101" s="28" t="e">
        <f t="shared" si="67"/>
        <v>#REF!</v>
      </c>
      <c r="AD101" s="28"/>
      <c r="AE101" s="28" t="e">
        <f>W101/G101*100</f>
        <v>#REF!</v>
      </c>
      <c r="AF101" s="31"/>
    </row>
    <row r="102" spans="1:32" s="1" customFormat="1" ht="49.5" hidden="1" customHeight="1" x14ac:dyDescent="0.3">
      <c r="A102" s="117" t="s">
        <v>171</v>
      </c>
      <c r="B102" s="42" t="s">
        <v>62</v>
      </c>
      <c r="C102" s="124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05" si="70">I102+J102+K102</f>
        <v>17108027</v>
      </c>
      <c r="I102" s="23">
        <v>0</v>
      </c>
      <c r="J102" s="23">
        <v>0</v>
      </c>
      <c r="K102" s="23">
        <v>17108027</v>
      </c>
      <c r="L102" s="23">
        <f t="shared" ref="L102:L105" si="71">M102+N102+O102</f>
        <v>17011106</v>
      </c>
      <c r="M102" s="23">
        <v>0</v>
      </c>
      <c r="N102" s="23">
        <v>0</v>
      </c>
      <c r="O102" s="23">
        <v>17011106</v>
      </c>
      <c r="P102" s="23">
        <f t="shared" ref="P102:P105" si="72">Q102+R102+S102</f>
        <v>11294023</v>
      </c>
      <c r="Q102" s="23">
        <v>0</v>
      </c>
      <c r="R102" s="23">
        <v>0</v>
      </c>
      <c r="S102" s="23">
        <v>11294023</v>
      </c>
      <c r="T102" s="24">
        <f t="shared" ref="T102:T105" si="73">SUM(U102:W102)</f>
        <v>12578006.43</v>
      </c>
      <c r="U102" s="23">
        <v>0</v>
      </c>
      <c r="V102" s="23">
        <v>0</v>
      </c>
      <c r="W102" s="23">
        <v>12578006.43</v>
      </c>
      <c r="X102" s="23"/>
      <c r="Y102" s="23"/>
      <c r="Z102" s="23"/>
      <c r="AA102" s="23"/>
      <c r="AB102" s="24">
        <f>T93/D102*100</f>
        <v>11.304155330451456</v>
      </c>
      <c r="AC102" s="24"/>
      <c r="AD102" s="28"/>
      <c r="AE102" s="24">
        <f>W93/G102*100</f>
        <v>11.304155330451456</v>
      </c>
      <c r="AF102" s="31"/>
    </row>
    <row r="103" spans="1:32" s="1" customFormat="1" ht="39.75" hidden="1" customHeight="1" x14ac:dyDescent="0.3">
      <c r="A103" s="117" t="s">
        <v>172</v>
      </c>
      <c r="B103" s="42" t="s">
        <v>273</v>
      </c>
      <c r="C103" s="124" t="s">
        <v>310</v>
      </c>
      <c r="D103" s="43" t="e">
        <f t="shared" ref="D103:D105" si="74">SUM(E103:G103)</f>
        <v>#REF!</v>
      </c>
      <c r="E103" s="23" t="e">
        <f>#REF!+I103+M103+Q103</f>
        <v>#REF!</v>
      </c>
      <c r="F103" s="23" t="e">
        <f>#REF!+J103+N103+R103</f>
        <v>#REF!</v>
      </c>
      <c r="G103" s="23" t="e">
        <f>#REF!+K103+O103+S103</f>
        <v>#REF!</v>
      </c>
      <c r="H103" s="23">
        <f t="shared" si="70"/>
        <v>0</v>
      </c>
      <c r="I103" s="23">
        <v>0</v>
      </c>
      <c r="J103" s="23">
        <v>0</v>
      </c>
      <c r="K103" s="23">
        <v>0</v>
      </c>
      <c r="L103" s="23">
        <f t="shared" si="71"/>
        <v>283883</v>
      </c>
      <c r="M103" s="23">
        <v>241300</v>
      </c>
      <c r="N103" s="23">
        <v>0</v>
      </c>
      <c r="O103" s="23">
        <v>42583</v>
      </c>
      <c r="P103" s="23">
        <f t="shared" si="72"/>
        <v>0</v>
      </c>
      <c r="Q103" s="23">
        <v>0</v>
      </c>
      <c r="R103" s="23">
        <v>0</v>
      </c>
      <c r="S103" s="23">
        <v>0</v>
      </c>
      <c r="T103" s="24">
        <f t="shared" si="73"/>
        <v>0</v>
      </c>
      <c r="U103" s="24">
        <v>0</v>
      </c>
      <c r="V103" s="24">
        <v>0</v>
      </c>
      <c r="W103" s="24">
        <v>0</v>
      </c>
      <c r="X103" s="24"/>
      <c r="Y103" s="24"/>
      <c r="Z103" s="24"/>
      <c r="AA103" s="24"/>
      <c r="AB103" s="24" t="e">
        <f t="shared" ref="AB103:AC106" si="75">T103/D103*100</f>
        <v>#REF!</v>
      </c>
      <c r="AC103" s="24" t="e">
        <f t="shared" si="75"/>
        <v>#REF!</v>
      </c>
      <c r="AD103" s="28"/>
      <c r="AE103" s="24" t="e">
        <f t="shared" ref="AE103:AE119" si="76">W103/G103*100</f>
        <v>#REF!</v>
      </c>
      <c r="AF103" s="83"/>
    </row>
    <row r="104" spans="1:32" s="1" customFormat="1" ht="43.5" hidden="1" customHeight="1" x14ac:dyDescent="0.3">
      <c r="A104" s="117" t="s">
        <v>173</v>
      </c>
      <c r="B104" s="42" t="s">
        <v>266</v>
      </c>
      <c r="C104" s="124" t="s">
        <v>310</v>
      </c>
      <c r="D104" s="43" t="e">
        <f t="shared" si="74"/>
        <v>#REF!</v>
      </c>
      <c r="E104" s="23" t="e">
        <f>#REF!+I104+M104+Q104</f>
        <v>#REF!</v>
      </c>
      <c r="F104" s="23" t="e">
        <f>#REF!+J104+N104+R104</f>
        <v>#REF!</v>
      </c>
      <c r="G104" s="23" t="e">
        <f>#REF!+K104+O104+S104</f>
        <v>#REF!</v>
      </c>
      <c r="H104" s="23">
        <f t="shared" si="70"/>
        <v>93749</v>
      </c>
      <c r="I104" s="23">
        <v>79687</v>
      </c>
      <c r="J104" s="23">
        <v>0</v>
      </c>
      <c r="K104" s="23">
        <v>14062</v>
      </c>
      <c r="L104" s="23">
        <f t="shared" si="71"/>
        <v>298514</v>
      </c>
      <c r="M104" s="23">
        <v>253737</v>
      </c>
      <c r="N104" s="23">
        <v>0</v>
      </c>
      <c r="O104" s="23">
        <v>44777</v>
      </c>
      <c r="P104" s="23">
        <f t="shared" si="72"/>
        <v>51753</v>
      </c>
      <c r="Q104" s="23">
        <v>43989</v>
      </c>
      <c r="R104" s="23">
        <v>0</v>
      </c>
      <c r="S104" s="23">
        <v>7764</v>
      </c>
      <c r="T104" s="24">
        <f t="shared" si="73"/>
        <v>0</v>
      </c>
      <c r="U104" s="24">
        <v>0</v>
      </c>
      <c r="V104" s="24">
        <v>0</v>
      </c>
      <c r="W104" s="23">
        <v>0</v>
      </c>
      <c r="X104" s="23"/>
      <c r="Y104" s="23"/>
      <c r="Z104" s="23"/>
      <c r="AA104" s="23"/>
      <c r="AB104" s="24" t="e">
        <f t="shared" si="75"/>
        <v>#REF!</v>
      </c>
      <c r="AC104" s="24" t="e">
        <f t="shared" si="75"/>
        <v>#REF!</v>
      </c>
      <c r="AD104" s="28"/>
      <c r="AE104" s="24" t="e">
        <f t="shared" si="76"/>
        <v>#REF!</v>
      </c>
      <c r="AF104" s="83"/>
    </row>
    <row r="105" spans="1:32" s="1" customFormat="1" ht="180" hidden="1" customHeight="1" x14ac:dyDescent="0.3">
      <c r="A105" s="117" t="s">
        <v>304</v>
      </c>
      <c r="B105" s="118" t="s">
        <v>169</v>
      </c>
      <c r="C105" s="124" t="s">
        <v>310</v>
      </c>
      <c r="D105" s="43" t="e">
        <f t="shared" si="74"/>
        <v>#REF!</v>
      </c>
      <c r="E105" s="23">
        <v>31311600</v>
      </c>
      <c r="F105" s="23" t="e">
        <f>#REF!+J105+N105+R105</f>
        <v>#REF!</v>
      </c>
      <c r="G105" s="23" t="e">
        <f>#REF!+K105+O105+S105</f>
        <v>#REF!</v>
      </c>
      <c r="H105" s="23">
        <f t="shared" si="70"/>
        <v>11175036</v>
      </c>
      <c r="I105" s="23">
        <v>7827918</v>
      </c>
      <c r="J105" s="23">
        <v>0</v>
      </c>
      <c r="K105" s="23">
        <v>3347118</v>
      </c>
      <c r="L105" s="23">
        <f t="shared" si="71"/>
        <v>11175036</v>
      </c>
      <c r="M105" s="23">
        <v>7827918</v>
      </c>
      <c r="N105" s="23">
        <v>0</v>
      </c>
      <c r="O105" s="23">
        <v>3347118</v>
      </c>
      <c r="P105" s="23">
        <f t="shared" si="72"/>
        <v>14899962</v>
      </c>
      <c r="Q105" s="23">
        <v>10437152</v>
      </c>
      <c r="R105" s="23">
        <v>0</v>
      </c>
      <c r="S105" s="23">
        <v>4462810</v>
      </c>
      <c r="T105" s="24">
        <f t="shared" si="73"/>
        <v>7470833.1500000004</v>
      </c>
      <c r="U105" s="24">
        <v>5278570</v>
      </c>
      <c r="V105" s="24">
        <v>0</v>
      </c>
      <c r="W105" s="24">
        <v>2192263.15</v>
      </c>
      <c r="X105" s="24"/>
      <c r="Y105" s="24"/>
      <c r="Z105" s="24"/>
      <c r="AA105" s="24"/>
      <c r="AB105" s="24" t="e">
        <f t="shared" si="75"/>
        <v>#REF!</v>
      </c>
      <c r="AC105" s="24">
        <f t="shared" si="75"/>
        <v>16.85819312970273</v>
      </c>
      <c r="AD105" s="28"/>
      <c r="AE105" s="24" t="e">
        <f t="shared" si="76"/>
        <v>#REF!</v>
      </c>
      <c r="AF105" s="83"/>
    </row>
    <row r="106" spans="1:32" s="1" customFormat="1" ht="25.5" hidden="1" customHeight="1" x14ac:dyDescent="0.3">
      <c r="A106" s="32" t="s">
        <v>111</v>
      </c>
      <c r="B106" s="44" t="s">
        <v>174</v>
      </c>
      <c r="C106" s="41"/>
      <c r="D106" s="28" t="e">
        <f>D107+D108+D109</f>
        <v>#REF!</v>
      </c>
      <c r="E106" s="28" t="e">
        <f t="shared" ref="E106:W106" si="77">E107+E108+E109</f>
        <v>#REF!</v>
      </c>
      <c r="F106" s="28" t="e">
        <f t="shared" si="77"/>
        <v>#REF!</v>
      </c>
      <c r="G106" s="28" t="e">
        <f t="shared" si="77"/>
        <v>#REF!</v>
      </c>
      <c r="H106" s="28">
        <f t="shared" si="77"/>
        <v>12798021</v>
      </c>
      <c r="I106" s="28">
        <f t="shared" si="77"/>
        <v>4503350</v>
      </c>
      <c r="J106" s="28">
        <f t="shared" si="77"/>
        <v>0</v>
      </c>
      <c r="K106" s="28">
        <f t="shared" si="77"/>
        <v>8294671</v>
      </c>
      <c r="L106" s="28">
        <f t="shared" si="77"/>
        <v>11942105</v>
      </c>
      <c r="M106" s="28">
        <f t="shared" si="77"/>
        <v>3532150</v>
      </c>
      <c r="N106" s="28">
        <f t="shared" si="77"/>
        <v>0</v>
      </c>
      <c r="O106" s="28">
        <f t="shared" si="77"/>
        <v>8409955</v>
      </c>
      <c r="P106" s="28">
        <f t="shared" si="77"/>
        <v>10667283</v>
      </c>
      <c r="Q106" s="28">
        <f t="shared" si="77"/>
        <v>3532050</v>
      </c>
      <c r="R106" s="28">
        <f t="shared" si="77"/>
        <v>0</v>
      </c>
      <c r="S106" s="28">
        <f t="shared" si="77"/>
        <v>7135233</v>
      </c>
      <c r="T106" s="28">
        <f t="shared" si="77"/>
        <v>10677960.710000001</v>
      </c>
      <c r="U106" s="28">
        <f t="shared" si="77"/>
        <v>3272244</v>
      </c>
      <c r="V106" s="28">
        <f t="shared" si="77"/>
        <v>0</v>
      </c>
      <c r="W106" s="28">
        <f t="shared" si="77"/>
        <v>7405716.71</v>
      </c>
      <c r="X106" s="28"/>
      <c r="Y106" s="28"/>
      <c r="Z106" s="28"/>
      <c r="AA106" s="28"/>
      <c r="AB106" s="28" t="e">
        <f t="shared" si="75"/>
        <v>#REF!</v>
      </c>
      <c r="AC106" s="28" t="e">
        <f t="shared" si="75"/>
        <v>#REF!</v>
      </c>
      <c r="AD106" s="28"/>
      <c r="AE106" s="28" t="e">
        <f t="shared" si="76"/>
        <v>#REF!</v>
      </c>
      <c r="AF106" s="83"/>
    </row>
    <row r="107" spans="1:32" s="1" customFormat="1" ht="51" hidden="1" customHeight="1" x14ac:dyDescent="0.3">
      <c r="A107" s="117" t="s">
        <v>175</v>
      </c>
      <c r="B107" s="42" t="s">
        <v>62</v>
      </c>
      <c r="C107" s="124" t="s">
        <v>310</v>
      </c>
      <c r="D107" s="43" t="e">
        <f>SUM(E107:G107)</f>
        <v>#REF!</v>
      </c>
      <c r="E107" s="23" t="e">
        <f>#REF!+I107+M107+Q107</f>
        <v>#REF!</v>
      </c>
      <c r="F107" s="23" t="e">
        <f>#REF!+J107+N107+R107</f>
        <v>#REF!</v>
      </c>
      <c r="G107" s="23">
        <v>24638398</v>
      </c>
      <c r="H107" s="23">
        <f t="shared" ref="H107:H109" si="78">I107+J107+K107</f>
        <v>6479565</v>
      </c>
      <c r="I107" s="23">
        <v>0</v>
      </c>
      <c r="J107" s="23">
        <v>0</v>
      </c>
      <c r="K107" s="23">
        <v>6479565</v>
      </c>
      <c r="L107" s="23">
        <f t="shared" ref="L107:L109" si="79">M107+N107+O107</f>
        <v>6766255</v>
      </c>
      <c r="M107" s="23">
        <v>0</v>
      </c>
      <c r="N107" s="23">
        <v>0</v>
      </c>
      <c r="O107" s="23">
        <v>6766255</v>
      </c>
      <c r="P107" s="23">
        <f t="shared" ref="P107:P109" si="80">Q107+R107+S107</f>
        <v>5751433</v>
      </c>
      <c r="Q107" s="23">
        <v>0</v>
      </c>
      <c r="R107" s="23">
        <v>0</v>
      </c>
      <c r="S107" s="23">
        <v>5751433</v>
      </c>
      <c r="T107" s="24">
        <f t="shared" ref="T107:T108" si="81">U107+W107</f>
        <v>6021916.71</v>
      </c>
      <c r="U107" s="24">
        <v>0</v>
      </c>
      <c r="V107" s="24">
        <v>0</v>
      </c>
      <c r="W107" s="24">
        <v>6021916.71</v>
      </c>
      <c r="X107" s="24"/>
      <c r="Y107" s="24"/>
      <c r="Z107" s="24"/>
      <c r="AA107" s="24"/>
      <c r="AB107" s="24" t="e">
        <f t="shared" ref="AB107:AB127" si="82">T107/D107*100</f>
        <v>#REF!</v>
      </c>
      <c r="AC107" s="24"/>
      <c r="AD107" s="24"/>
      <c r="AE107" s="24">
        <f t="shared" si="76"/>
        <v>24.44118611120739</v>
      </c>
      <c r="AF107" s="83"/>
    </row>
    <row r="108" spans="1:32" s="1" customFormat="1" ht="181.5" hidden="1" customHeight="1" x14ac:dyDescent="0.3">
      <c r="A108" s="117" t="s">
        <v>176</v>
      </c>
      <c r="B108" s="118" t="s">
        <v>169</v>
      </c>
      <c r="C108" s="124" t="s">
        <v>310</v>
      </c>
      <c r="D108" s="43" t="e">
        <f t="shared" ref="D108:D109" si="83">SUM(E108:G108)</f>
        <v>#REF!</v>
      </c>
      <c r="E108" s="23">
        <v>14128300</v>
      </c>
      <c r="F108" s="23" t="e">
        <f>#REF!+J108+N108+R108</f>
        <v>#REF!</v>
      </c>
      <c r="G108" s="23" t="e">
        <f>#REF!+K108+O108+S108</f>
        <v>#REF!</v>
      </c>
      <c r="H108" s="23">
        <f t="shared" si="78"/>
        <v>5175750</v>
      </c>
      <c r="I108" s="23">
        <v>3532050</v>
      </c>
      <c r="J108" s="23">
        <v>0</v>
      </c>
      <c r="K108" s="23">
        <v>1643700</v>
      </c>
      <c r="L108" s="23">
        <f t="shared" si="79"/>
        <v>5175850</v>
      </c>
      <c r="M108" s="23">
        <v>3532150</v>
      </c>
      <c r="N108" s="23">
        <v>0</v>
      </c>
      <c r="O108" s="23">
        <v>1643700</v>
      </c>
      <c r="P108" s="23">
        <f t="shared" si="80"/>
        <v>4915850</v>
      </c>
      <c r="Q108" s="23">
        <v>3532050</v>
      </c>
      <c r="R108" s="23">
        <v>0</v>
      </c>
      <c r="S108" s="23">
        <v>1383800</v>
      </c>
      <c r="T108" s="24">
        <f t="shared" si="81"/>
        <v>4656044</v>
      </c>
      <c r="U108" s="24">
        <v>3272244</v>
      </c>
      <c r="V108" s="24">
        <v>0</v>
      </c>
      <c r="W108" s="23">
        <v>1383800</v>
      </c>
      <c r="X108" s="23"/>
      <c r="Y108" s="23"/>
      <c r="Z108" s="23"/>
      <c r="AA108" s="23"/>
      <c r="AB108" s="24" t="e">
        <f t="shared" si="82"/>
        <v>#REF!</v>
      </c>
      <c r="AC108" s="24">
        <f>U108/E108*100</f>
        <v>23.160918157173899</v>
      </c>
      <c r="AD108" s="24"/>
      <c r="AE108" s="24" t="e">
        <f t="shared" si="76"/>
        <v>#REF!</v>
      </c>
      <c r="AF108" s="83"/>
    </row>
    <row r="109" spans="1:32" s="1" customFormat="1" ht="58.5" hidden="1" customHeight="1" x14ac:dyDescent="0.3">
      <c r="A109" s="117" t="s">
        <v>244</v>
      </c>
      <c r="B109" s="118" t="s">
        <v>266</v>
      </c>
      <c r="C109" s="124" t="s">
        <v>310</v>
      </c>
      <c r="D109" s="43" t="e">
        <f t="shared" si="83"/>
        <v>#REF!</v>
      </c>
      <c r="E109" s="23" t="e">
        <f>#REF!+I109+M109+Q109</f>
        <v>#REF!</v>
      </c>
      <c r="F109" s="23" t="e">
        <f>#REF!+J109+N109+R109</f>
        <v>#REF!</v>
      </c>
      <c r="G109" s="23" t="e">
        <f>#REF!+K109+O109+S109</f>
        <v>#REF!</v>
      </c>
      <c r="H109" s="23">
        <f t="shared" si="78"/>
        <v>1142706</v>
      </c>
      <c r="I109" s="23">
        <v>971300</v>
      </c>
      <c r="J109" s="23">
        <v>0</v>
      </c>
      <c r="K109" s="23">
        <v>171406</v>
      </c>
      <c r="L109" s="23">
        <f t="shared" si="79"/>
        <v>0</v>
      </c>
      <c r="M109" s="23">
        <v>0</v>
      </c>
      <c r="N109" s="23">
        <v>0</v>
      </c>
      <c r="O109" s="23">
        <v>0</v>
      </c>
      <c r="P109" s="23">
        <f t="shared" si="80"/>
        <v>0</v>
      </c>
      <c r="Q109" s="23">
        <v>0</v>
      </c>
      <c r="R109" s="23">
        <v>0</v>
      </c>
      <c r="S109" s="23">
        <v>0</v>
      </c>
      <c r="T109" s="24">
        <f>U109+W109</f>
        <v>0</v>
      </c>
      <c r="U109" s="23">
        <v>0</v>
      </c>
      <c r="V109" s="24">
        <v>0</v>
      </c>
      <c r="W109" s="24">
        <v>0</v>
      </c>
      <c r="X109" s="24"/>
      <c r="Y109" s="24"/>
      <c r="Z109" s="24"/>
      <c r="AA109" s="24"/>
      <c r="AB109" s="24" t="e">
        <f t="shared" si="82"/>
        <v>#REF!</v>
      </c>
      <c r="AC109" s="24" t="e">
        <f>U109/E109*100</f>
        <v>#REF!</v>
      </c>
      <c r="AD109" s="24"/>
      <c r="AE109" s="24" t="e">
        <f t="shared" si="76"/>
        <v>#REF!</v>
      </c>
      <c r="AF109" s="83"/>
    </row>
    <row r="110" spans="1:32" s="1" customFormat="1" ht="34.5" hidden="1" customHeight="1" x14ac:dyDescent="0.3">
      <c r="A110" s="32" t="s">
        <v>112</v>
      </c>
      <c r="B110" s="44" t="s">
        <v>177</v>
      </c>
      <c r="C110" s="41"/>
      <c r="D110" s="28" t="e">
        <f>D111+D112+D113</f>
        <v>#REF!</v>
      </c>
      <c r="E110" s="28" t="e">
        <f t="shared" ref="E110:W110" si="84">E111+E112+E113</f>
        <v>#REF!</v>
      </c>
      <c r="F110" s="28" t="e">
        <f t="shared" si="84"/>
        <v>#REF!</v>
      </c>
      <c r="G110" s="28" t="e">
        <f t="shared" si="84"/>
        <v>#REF!</v>
      </c>
      <c r="H110" s="28">
        <f t="shared" si="84"/>
        <v>15242500</v>
      </c>
      <c r="I110" s="28">
        <f t="shared" si="84"/>
        <v>5010275</v>
      </c>
      <c r="J110" s="28">
        <f t="shared" si="84"/>
        <v>0</v>
      </c>
      <c r="K110" s="28">
        <f t="shared" si="84"/>
        <v>10232225</v>
      </c>
      <c r="L110" s="28">
        <f t="shared" si="84"/>
        <v>10183500</v>
      </c>
      <c r="M110" s="28">
        <f t="shared" si="84"/>
        <v>4010275</v>
      </c>
      <c r="N110" s="28">
        <f t="shared" si="84"/>
        <v>0</v>
      </c>
      <c r="O110" s="28">
        <f t="shared" si="84"/>
        <v>6173225</v>
      </c>
      <c r="P110" s="28">
        <f t="shared" si="84"/>
        <v>12072938</v>
      </c>
      <c r="Q110" s="28">
        <f t="shared" si="84"/>
        <v>4008075</v>
      </c>
      <c r="R110" s="28">
        <f t="shared" si="84"/>
        <v>0</v>
      </c>
      <c r="S110" s="28">
        <f t="shared" si="84"/>
        <v>8064863</v>
      </c>
      <c r="T110" s="28">
        <f t="shared" si="84"/>
        <v>10606664.780000001</v>
      </c>
      <c r="U110" s="28">
        <f t="shared" si="84"/>
        <v>3842238.34</v>
      </c>
      <c r="V110" s="28">
        <f t="shared" si="84"/>
        <v>0</v>
      </c>
      <c r="W110" s="28">
        <f t="shared" si="84"/>
        <v>6764426.4400000004</v>
      </c>
      <c r="X110" s="28"/>
      <c r="Y110" s="28"/>
      <c r="Z110" s="28"/>
      <c r="AA110" s="28"/>
      <c r="AB110" s="28" t="e">
        <f t="shared" si="82"/>
        <v>#REF!</v>
      </c>
      <c r="AC110" s="28" t="e">
        <f>U110/E110*100</f>
        <v>#REF!</v>
      </c>
      <c r="AD110" s="28"/>
      <c r="AE110" s="28" t="e">
        <f t="shared" si="76"/>
        <v>#REF!</v>
      </c>
      <c r="AF110" s="83"/>
    </row>
    <row r="111" spans="1:32" s="1" customFormat="1" ht="48" hidden="1" customHeight="1" x14ac:dyDescent="0.3">
      <c r="A111" s="117" t="s">
        <v>179</v>
      </c>
      <c r="B111" s="42" t="s">
        <v>62</v>
      </c>
      <c r="C111" s="124" t="s">
        <v>310</v>
      </c>
      <c r="D111" s="43" t="e">
        <f>SUM(E111:G111)</f>
        <v>#REF!</v>
      </c>
      <c r="E111" s="23" t="e">
        <f>#REF!+I111+M111+Q111</f>
        <v>#REF!</v>
      </c>
      <c r="F111" s="23" t="e">
        <f>#REF!+J111+N111+R111</f>
        <v>#REF!</v>
      </c>
      <c r="G111" s="23">
        <v>23000538</v>
      </c>
      <c r="H111" s="23">
        <f t="shared" ref="H111:H113" si="85">I111+J111+K111</f>
        <v>8462400</v>
      </c>
      <c r="I111" s="23">
        <v>0</v>
      </c>
      <c r="J111" s="23">
        <v>0</v>
      </c>
      <c r="K111" s="23">
        <v>8462400</v>
      </c>
      <c r="L111" s="23">
        <f t="shared" ref="L111:L113" si="86">M111+N111+O111</f>
        <v>4662300</v>
      </c>
      <c r="M111" s="23">
        <v>0</v>
      </c>
      <c r="N111" s="23">
        <v>0</v>
      </c>
      <c r="O111" s="23">
        <v>4662300</v>
      </c>
      <c r="P111" s="23">
        <f t="shared" ref="P111:P113" si="87">Q111+R111+S111</f>
        <v>5722538</v>
      </c>
      <c r="Q111" s="23">
        <v>0</v>
      </c>
      <c r="R111" s="23">
        <v>0</v>
      </c>
      <c r="S111" s="23">
        <v>5722538</v>
      </c>
      <c r="T111" s="24">
        <f>SUM(U111:W111)</f>
        <v>5781377.4400000004</v>
      </c>
      <c r="U111" s="24">
        <v>0</v>
      </c>
      <c r="V111" s="24">
        <v>0</v>
      </c>
      <c r="W111" s="24">
        <v>5781377.4400000004</v>
      </c>
      <c r="X111" s="24"/>
      <c r="Y111" s="24"/>
      <c r="Z111" s="24"/>
      <c r="AA111" s="24"/>
      <c r="AB111" s="24" t="e">
        <f t="shared" si="82"/>
        <v>#REF!</v>
      </c>
      <c r="AC111" s="28"/>
      <c r="AD111" s="28"/>
      <c r="AE111" s="28">
        <f t="shared" si="76"/>
        <v>25.135835692191201</v>
      </c>
      <c r="AF111" s="83"/>
    </row>
    <row r="112" spans="1:32" s="1" customFormat="1" ht="187.5" hidden="1" x14ac:dyDescent="0.3">
      <c r="A112" s="117" t="s">
        <v>180</v>
      </c>
      <c r="B112" s="118" t="s">
        <v>169</v>
      </c>
      <c r="C112" s="124" t="s">
        <v>310</v>
      </c>
      <c r="D112" s="43" t="e">
        <f t="shared" ref="D112:D113" si="88">SUM(E112:G112)</f>
        <v>#REF!</v>
      </c>
      <c r="E112" s="23" t="e">
        <f>#REF!+I112+M112+Q112</f>
        <v>#REF!</v>
      </c>
      <c r="F112" s="23" t="e">
        <f>#REF!+J112+N112+R112</f>
        <v>#REF!</v>
      </c>
      <c r="G112" s="23" t="e">
        <f>#REF!+K112+O112+S112</f>
        <v>#REF!</v>
      </c>
      <c r="H112" s="23">
        <f t="shared" si="85"/>
        <v>5780100</v>
      </c>
      <c r="I112" s="23">
        <v>4010275</v>
      </c>
      <c r="J112" s="23">
        <v>0</v>
      </c>
      <c r="K112" s="23">
        <v>1769825</v>
      </c>
      <c r="L112" s="23">
        <f t="shared" si="86"/>
        <v>5521200</v>
      </c>
      <c r="M112" s="23">
        <v>4010275</v>
      </c>
      <c r="N112" s="23">
        <v>0</v>
      </c>
      <c r="O112" s="23">
        <v>1510925</v>
      </c>
      <c r="P112" s="23">
        <f t="shared" si="87"/>
        <v>6350400</v>
      </c>
      <c r="Q112" s="23">
        <v>4008075</v>
      </c>
      <c r="R112" s="23">
        <v>0</v>
      </c>
      <c r="S112" s="23">
        <v>2342325</v>
      </c>
      <c r="T112" s="24">
        <f t="shared" ref="T112:T131" si="89">SUM(U112:W112)</f>
        <v>4825287.34</v>
      </c>
      <c r="U112" s="24">
        <v>3842238.34</v>
      </c>
      <c r="V112" s="24">
        <v>0</v>
      </c>
      <c r="W112" s="23">
        <v>983049</v>
      </c>
      <c r="X112" s="23"/>
      <c r="Y112" s="23"/>
      <c r="Z112" s="23"/>
      <c r="AA112" s="23"/>
      <c r="AB112" s="24" t="e">
        <f t="shared" si="82"/>
        <v>#REF!</v>
      </c>
      <c r="AC112" s="24" t="e">
        <f>U112/E112*100</f>
        <v>#REF!</v>
      </c>
      <c r="AD112" s="28"/>
      <c r="AE112" s="24" t="e">
        <f t="shared" si="76"/>
        <v>#REF!</v>
      </c>
      <c r="AF112" s="83"/>
    </row>
    <row r="113" spans="1:32" s="1" customFormat="1" ht="93.75" hidden="1" x14ac:dyDescent="0.3">
      <c r="A113" s="117" t="s">
        <v>305</v>
      </c>
      <c r="B113" s="118" t="s">
        <v>359</v>
      </c>
      <c r="C113" s="124" t="s">
        <v>310</v>
      </c>
      <c r="D113" s="43" t="e">
        <f t="shared" si="88"/>
        <v>#REF!</v>
      </c>
      <c r="E113" s="23" t="e">
        <f>#REF!+I113+M113+Q113</f>
        <v>#REF!</v>
      </c>
      <c r="F113" s="23" t="e">
        <f>#REF!+J113+N113+R113</f>
        <v>#REF!</v>
      </c>
      <c r="G113" s="23" t="e">
        <f>#REF!+K113+O113+S113</f>
        <v>#REF!</v>
      </c>
      <c r="H113" s="23">
        <f t="shared" si="85"/>
        <v>1000000</v>
      </c>
      <c r="I113" s="23">
        <v>1000000</v>
      </c>
      <c r="J113" s="23">
        <v>0</v>
      </c>
      <c r="K113" s="23">
        <v>0</v>
      </c>
      <c r="L113" s="23">
        <f t="shared" si="86"/>
        <v>0</v>
      </c>
      <c r="M113" s="23">
        <v>0</v>
      </c>
      <c r="N113" s="23">
        <v>0</v>
      </c>
      <c r="O113" s="23">
        <v>0</v>
      </c>
      <c r="P113" s="23">
        <f t="shared" si="87"/>
        <v>0</v>
      </c>
      <c r="Q113" s="23">
        <v>0</v>
      </c>
      <c r="R113" s="23">
        <v>0</v>
      </c>
      <c r="S113" s="23">
        <v>0</v>
      </c>
      <c r="T113" s="24">
        <f t="shared" si="89"/>
        <v>0</v>
      </c>
      <c r="U113" s="24">
        <v>0</v>
      </c>
      <c r="V113" s="24">
        <v>0</v>
      </c>
      <c r="W113" s="24">
        <v>0</v>
      </c>
      <c r="X113" s="24"/>
      <c r="Y113" s="24"/>
      <c r="Z113" s="24"/>
      <c r="AA113" s="24"/>
      <c r="AB113" s="24" t="e">
        <f t="shared" si="82"/>
        <v>#REF!</v>
      </c>
      <c r="AC113" s="24" t="e">
        <f>U113/E113*100</f>
        <v>#REF!</v>
      </c>
      <c r="AD113" s="28"/>
      <c r="AE113" s="24" t="e">
        <f t="shared" si="76"/>
        <v>#REF!</v>
      </c>
      <c r="AF113" s="83"/>
    </row>
    <row r="114" spans="1:32" s="1" customFormat="1" ht="56.25" hidden="1" x14ac:dyDescent="0.3">
      <c r="A114" s="32" t="s">
        <v>113</v>
      </c>
      <c r="B114" s="44" t="s">
        <v>178</v>
      </c>
      <c r="C114" s="41"/>
      <c r="D114" s="28" t="e">
        <f>D115+D116</f>
        <v>#REF!</v>
      </c>
      <c r="E114" s="28" t="e">
        <f t="shared" ref="E114:W114" si="90">E115+E116</f>
        <v>#REF!</v>
      </c>
      <c r="F114" s="28" t="e">
        <f t="shared" si="90"/>
        <v>#REF!</v>
      </c>
      <c r="G114" s="28">
        <f t="shared" si="90"/>
        <v>123990520</v>
      </c>
      <c r="H114" s="28">
        <f t="shared" si="90"/>
        <v>52492603</v>
      </c>
      <c r="I114" s="28">
        <f t="shared" si="90"/>
        <v>13364725</v>
      </c>
      <c r="J114" s="28">
        <f t="shared" si="90"/>
        <v>0</v>
      </c>
      <c r="K114" s="28">
        <f t="shared" si="90"/>
        <v>39127878</v>
      </c>
      <c r="L114" s="28">
        <f t="shared" si="90"/>
        <v>41873068</v>
      </c>
      <c r="M114" s="28">
        <f t="shared" si="90"/>
        <v>13364725</v>
      </c>
      <c r="N114" s="28">
        <f t="shared" si="90"/>
        <v>0</v>
      </c>
      <c r="O114" s="28">
        <f t="shared" si="90"/>
        <v>28508343</v>
      </c>
      <c r="P114" s="28">
        <f t="shared" si="90"/>
        <v>45415522</v>
      </c>
      <c r="Q114" s="28">
        <f t="shared" si="90"/>
        <v>14379925</v>
      </c>
      <c r="R114" s="28">
        <f t="shared" si="90"/>
        <v>0</v>
      </c>
      <c r="S114" s="28">
        <f t="shared" si="90"/>
        <v>31035597</v>
      </c>
      <c r="T114" s="28">
        <f t="shared" si="90"/>
        <v>29940740.760000002</v>
      </c>
      <c r="U114" s="28">
        <f t="shared" si="90"/>
        <v>7672150</v>
      </c>
      <c r="V114" s="28">
        <f t="shared" si="90"/>
        <v>0</v>
      </c>
      <c r="W114" s="28">
        <f t="shared" si="90"/>
        <v>22268590.760000002</v>
      </c>
      <c r="X114" s="28"/>
      <c r="Y114" s="28"/>
      <c r="Z114" s="28"/>
      <c r="AA114" s="28"/>
      <c r="AB114" s="24" t="e">
        <f t="shared" si="82"/>
        <v>#REF!</v>
      </c>
      <c r="AC114" s="28" t="e">
        <f>U114/E114*100</f>
        <v>#REF!</v>
      </c>
      <c r="AD114" s="28"/>
      <c r="AE114" s="28">
        <f t="shared" si="76"/>
        <v>17.959913999876768</v>
      </c>
      <c r="AF114" s="83"/>
    </row>
    <row r="115" spans="1:32" s="1" customFormat="1" ht="57.75" hidden="1" customHeight="1" x14ac:dyDescent="0.3">
      <c r="A115" s="117" t="s">
        <v>181</v>
      </c>
      <c r="B115" s="42" t="s">
        <v>62</v>
      </c>
      <c r="C115" s="124" t="s">
        <v>310</v>
      </c>
      <c r="D115" s="43" t="e">
        <f>SUM(E115:G115)</f>
        <v>#REF!</v>
      </c>
      <c r="E115" s="23" t="e">
        <f>#REF!+I115+M115+Q115</f>
        <v>#REF!</v>
      </c>
      <c r="F115" s="23" t="e">
        <f>#REF!+J115+N115+R115</f>
        <v>#REF!</v>
      </c>
      <c r="G115" s="23">
        <v>101079520</v>
      </c>
      <c r="H115" s="23">
        <f t="shared" ref="H115:H116" si="91">I115+J115+K115</f>
        <v>32986678</v>
      </c>
      <c r="I115" s="23">
        <v>0</v>
      </c>
      <c r="J115" s="23">
        <v>0</v>
      </c>
      <c r="K115" s="23">
        <v>32986678</v>
      </c>
      <c r="L115" s="23">
        <f t="shared" ref="L115:L116" si="92">M115+N115+O115</f>
        <v>23173243</v>
      </c>
      <c r="M115" s="23">
        <v>0</v>
      </c>
      <c r="N115" s="23">
        <v>0</v>
      </c>
      <c r="O115" s="23">
        <v>23173243</v>
      </c>
      <c r="P115" s="23">
        <f t="shared" ref="P115:P116" si="93">Q115+R115+S115</f>
        <v>23695197</v>
      </c>
      <c r="Q115" s="23">
        <v>0</v>
      </c>
      <c r="R115" s="23">
        <v>0</v>
      </c>
      <c r="S115" s="23">
        <v>23695197</v>
      </c>
      <c r="T115" s="24">
        <f>SUM(U115:W115)</f>
        <v>18454497.030000001</v>
      </c>
      <c r="U115" s="24">
        <v>0</v>
      </c>
      <c r="V115" s="24">
        <v>0</v>
      </c>
      <c r="W115" s="24">
        <v>18454497.030000001</v>
      </c>
      <c r="X115" s="24"/>
      <c r="Y115" s="24"/>
      <c r="Z115" s="24"/>
      <c r="AA115" s="24"/>
      <c r="AB115" s="24" t="e">
        <f t="shared" si="82"/>
        <v>#REF!</v>
      </c>
      <c r="AC115" s="28"/>
      <c r="AD115" s="28"/>
      <c r="AE115" s="24">
        <f t="shared" si="76"/>
        <v>18.257404694838282</v>
      </c>
      <c r="AF115" s="83"/>
    </row>
    <row r="116" spans="1:32" s="1" customFormat="1" ht="187.5" hidden="1" x14ac:dyDescent="0.3">
      <c r="A116" s="117" t="s">
        <v>182</v>
      </c>
      <c r="B116" s="118" t="s">
        <v>169</v>
      </c>
      <c r="C116" s="124" t="s">
        <v>310</v>
      </c>
      <c r="D116" s="43" t="e">
        <f>SUM(E116:G116)</f>
        <v>#REF!</v>
      </c>
      <c r="E116" s="23">
        <v>53459100</v>
      </c>
      <c r="F116" s="23" t="e">
        <f>#REF!+J116+N116+R116</f>
        <v>#REF!</v>
      </c>
      <c r="G116" s="23">
        <v>22911000</v>
      </c>
      <c r="H116" s="23">
        <f t="shared" si="91"/>
        <v>19505925</v>
      </c>
      <c r="I116" s="23">
        <v>13364725</v>
      </c>
      <c r="J116" s="23">
        <v>0</v>
      </c>
      <c r="K116" s="23">
        <v>6141200</v>
      </c>
      <c r="L116" s="23">
        <f t="shared" si="92"/>
        <v>18699825</v>
      </c>
      <c r="M116" s="23">
        <v>13364725</v>
      </c>
      <c r="N116" s="23">
        <v>0</v>
      </c>
      <c r="O116" s="23">
        <v>5335100</v>
      </c>
      <c r="P116" s="23">
        <f t="shared" si="93"/>
        <v>21720325</v>
      </c>
      <c r="Q116" s="23">
        <v>14379925</v>
      </c>
      <c r="R116" s="23">
        <v>0</v>
      </c>
      <c r="S116" s="23">
        <v>7340400</v>
      </c>
      <c r="T116" s="24">
        <f t="shared" ref="T116" si="94">SUM(U116:W116)</f>
        <v>11486243.73</v>
      </c>
      <c r="U116" s="24">
        <v>7672150</v>
      </c>
      <c r="V116" s="24">
        <v>0</v>
      </c>
      <c r="W116" s="24">
        <v>3814093.73</v>
      </c>
      <c r="X116" s="24"/>
      <c r="Y116" s="24"/>
      <c r="Z116" s="24"/>
      <c r="AA116" s="24"/>
      <c r="AB116" s="24" t="e">
        <f t="shared" si="82"/>
        <v>#REF!</v>
      </c>
      <c r="AC116" s="24">
        <f>U116/E116*100</f>
        <v>14.351438763465902</v>
      </c>
      <c r="AD116" s="28"/>
      <c r="AE116" s="24">
        <f t="shared" si="76"/>
        <v>16.647434551088995</v>
      </c>
      <c r="AF116" s="83"/>
    </row>
    <row r="117" spans="1:32" s="1" customFormat="1" ht="43.5" hidden="1" customHeight="1" x14ac:dyDescent="0.3">
      <c r="A117" s="32" t="s">
        <v>184</v>
      </c>
      <c r="B117" s="44" t="s">
        <v>183</v>
      </c>
      <c r="C117" s="41"/>
      <c r="D117" s="28" t="e">
        <f>D118+D119+D120</f>
        <v>#REF!</v>
      </c>
      <c r="E117" s="28" t="e">
        <f t="shared" ref="E117:W117" si="95">E118+E119+E120</f>
        <v>#REF!</v>
      </c>
      <c r="F117" s="28" t="e">
        <f t="shared" si="95"/>
        <v>#REF!</v>
      </c>
      <c r="G117" s="28" t="e">
        <f t="shared" si="95"/>
        <v>#REF!</v>
      </c>
      <c r="H117" s="28">
        <f t="shared" si="95"/>
        <v>72546847</v>
      </c>
      <c r="I117" s="28">
        <f t="shared" si="95"/>
        <v>8647000</v>
      </c>
      <c r="J117" s="28">
        <f t="shared" si="95"/>
        <v>0</v>
      </c>
      <c r="K117" s="28">
        <f t="shared" si="95"/>
        <v>63899847</v>
      </c>
      <c r="L117" s="28">
        <f t="shared" si="95"/>
        <v>26166435</v>
      </c>
      <c r="M117" s="28">
        <f t="shared" si="95"/>
        <v>2695500</v>
      </c>
      <c r="N117" s="28">
        <f t="shared" si="95"/>
        <v>0</v>
      </c>
      <c r="O117" s="28">
        <f t="shared" si="95"/>
        <v>23470935</v>
      </c>
      <c r="P117" s="28">
        <f t="shared" si="95"/>
        <v>44917282</v>
      </c>
      <c r="Q117" s="28">
        <f t="shared" si="95"/>
        <v>4752600</v>
      </c>
      <c r="R117" s="28">
        <f t="shared" si="95"/>
        <v>0</v>
      </c>
      <c r="S117" s="28">
        <f t="shared" si="95"/>
        <v>40164682</v>
      </c>
      <c r="T117" s="28">
        <f t="shared" si="95"/>
        <v>32813710.229999997</v>
      </c>
      <c r="U117" s="28">
        <f t="shared" si="95"/>
        <v>3801037.51</v>
      </c>
      <c r="V117" s="28">
        <f t="shared" si="95"/>
        <v>0</v>
      </c>
      <c r="W117" s="28">
        <f t="shared" si="95"/>
        <v>29012672.719999999</v>
      </c>
      <c r="X117" s="28"/>
      <c r="Y117" s="28"/>
      <c r="Z117" s="28"/>
      <c r="AA117" s="28"/>
      <c r="AB117" s="28" t="e">
        <f t="shared" si="82"/>
        <v>#REF!</v>
      </c>
      <c r="AC117" s="28" t="e">
        <f>U117/E117*100</f>
        <v>#REF!</v>
      </c>
      <c r="AD117" s="28"/>
      <c r="AE117" s="28" t="e">
        <f t="shared" si="76"/>
        <v>#REF!</v>
      </c>
      <c r="AF117" s="83"/>
    </row>
    <row r="118" spans="1:32" s="1" customFormat="1" ht="56.25" hidden="1" x14ac:dyDescent="0.3">
      <c r="A118" s="117" t="s">
        <v>185</v>
      </c>
      <c r="B118" s="42" t="s">
        <v>62</v>
      </c>
      <c r="C118" s="124" t="s">
        <v>310</v>
      </c>
      <c r="D118" s="43" t="e">
        <f>SUM(E118:G118)</f>
        <v>#REF!</v>
      </c>
      <c r="E118" s="23" t="e">
        <f>#REF!+I118+M118+Q118</f>
        <v>#REF!</v>
      </c>
      <c r="F118" s="23" t="e">
        <f>#REF!+J118+N118+R118</f>
        <v>#REF!</v>
      </c>
      <c r="G118" s="23">
        <v>150558490</v>
      </c>
      <c r="H118" s="23">
        <f t="shared" ref="H118:H120" si="96">I118+J118+K118</f>
        <v>60198047</v>
      </c>
      <c r="I118" s="23">
        <v>0</v>
      </c>
      <c r="J118" s="23">
        <v>0</v>
      </c>
      <c r="K118" s="23">
        <v>60198047</v>
      </c>
      <c r="L118" s="23">
        <f t="shared" ref="L118:L120" si="97">M118+N118+O118</f>
        <v>22315635</v>
      </c>
      <c r="M118" s="23">
        <v>0</v>
      </c>
      <c r="N118" s="23">
        <v>0</v>
      </c>
      <c r="O118" s="23">
        <v>22315635</v>
      </c>
      <c r="P118" s="23">
        <f t="shared" ref="P118:P120" si="98">Q118+R118+S118</f>
        <v>38123982</v>
      </c>
      <c r="Q118" s="23">
        <v>0</v>
      </c>
      <c r="R118" s="23">
        <v>0</v>
      </c>
      <c r="S118" s="23">
        <v>38123982</v>
      </c>
      <c r="T118" s="24">
        <f t="shared" si="89"/>
        <v>27356467.219999999</v>
      </c>
      <c r="U118" s="24">
        <v>0</v>
      </c>
      <c r="V118" s="24">
        <v>0</v>
      </c>
      <c r="W118" s="24">
        <v>27356467.219999999</v>
      </c>
      <c r="X118" s="24"/>
      <c r="Y118" s="24"/>
      <c r="Z118" s="24"/>
      <c r="AA118" s="24"/>
      <c r="AB118" s="24" t="e">
        <f t="shared" si="82"/>
        <v>#REF!</v>
      </c>
      <c r="AC118" s="28"/>
      <c r="AD118" s="24"/>
      <c r="AE118" s="24">
        <f t="shared" si="76"/>
        <v>18.169993083751038</v>
      </c>
      <c r="AF118" s="83"/>
    </row>
    <row r="119" spans="1:32" s="1" customFormat="1" ht="172.5" hidden="1" customHeight="1" x14ac:dyDescent="0.3">
      <c r="A119" s="117" t="s">
        <v>186</v>
      </c>
      <c r="B119" s="118" t="s">
        <v>169</v>
      </c>
      <c r="C119" s="124" t="s">
        <v>310</v>
      </c>
      <c r="D119" s="43" t="e">
        <f t="shared" ref="D119:D120" si="99">SUM(E119:G119)</f>
        <v>#REF!</v>
      </c>
      <c r="E119" s="23" t="e">
        <f>#REF!+I119+M119+Q119</f>
        <v>#REF!</v>
      </c>
      <c r="F119" s="23" t="e">
        <f>#REF!+J119+N119+R119</f>
        <v>#REF!</v>
      </c>
      <c r="G119" s="23" t="e">
        <f>#REF!+K119+O119+S119</f>
        <v>#REF!</v>
      </c>
      <c r="H119" s="23">
        <f t="shared" si="96"/>
        <v>12348800</v>
      </c>
      <c r="I119" s="23">
        <v>8647000</v>
      </c>
      <c r="J119" s="23">
        <v>0</v>
      </c>
      <c r="K119" s="23">
        <v>3701800</v>
      </c>
      <c r="L119" s="23">
        <f t="shared" si="97"/>
        <v>3850800</v>
      </c>
      <c r="M119" s="23">
        <v>2695500</v>
      </c>
      <c r="N119" s="23">
        <v>0</v>
      </c>
      <c r="O119" s="23">
        <v>1155300</v>
      </c>
      <c r="P119" s="23">
        <f t="shared" si="98"/>
        <v>6793300</v>
      </c>
      <c r="Q119" s="23">
        <v>4752600</v>
      </c>
      <c r="R119" s="23">
        <v>0</v>
      </c>
      <c r="S119" s="23">
        <v>2040700</v>
      </c>
      <c r="T119" s="24">
        <f>SUM(U119:W119)</f>
        <v>5377243.0099999998</v>
      </c>
      <c r="U119" s="24">
        <v>3721037.51</v>
      </c>
      <c r="V119" s="24">
        <v>0</v>
      </c>
      <c r="W119" s="23">
        <v>1656205.5</v>
      </c>
      <c r="X119" s="23"/>
      <c r="Y119" s="23"/>
      <c r="Z119" s="23"/>
      <c r="AA119" s="23"/>
      <c r="AB119" s="24" t="e">
        <f t="shared" si="82"/>
        <v>#REF!</v>
      </c>
      <c r="AC119" s="24" t="e">
        <f>U119/E119*100</f>
        <v>#REF!</v>
      </c>
      <c r="AD119" s="24"/>
      <c r="AE119" s="24" t="e">
        <f t="shared" si="76"/>
        <v>#REF!</v>
      </c>
      <c r="AF119" s="83"/>
    </row>
    <row r="120" spans="1:32" s="1" customFormat="1" ht="56.25" hidden="1" x14ac:dyDescent="0.3">
      <c r="A120" s="117" t="s">
        <v>245</v>
      </c>
      <c r="B120" s="118" t="s">
        <v>243</v>
      </c>
      <c r="C120" s="124" t="s">
        <v>310</v>
      </c>
      <c r="D120" s="43" t="e">
        <f t="shared" si="99"/>
        <v>#REF!</v>
      </c>
      <c r="E120" s="23" t="e">
        <f>#REF!+I120+M120+Q120</f>
        <v>#REF!</v>
      </c>
      <c r="F120" s="23" t="e">
        <f>#REF!+J120+N120+R120</f>
        <v>#REF!</v>
      </c>
      <c r="G120" s="23" t="e">
        <f>#REF!+K120+O120+S120</f>
        <v>#REF!</v>
      </c>
      <c r="H120" s="23">
        <f t="shared" si="96"/>
        <v>0</v>
      </c>
      <c r="I120" s="23">
        <v>0</v>
      </c>
      <c r="J120" s="23">
        <v>0</v>
      </c>
      <c r="K120" s="23">
        <v>0</v>
      </c>
      <c r="L120" s="23">
        <f t="shared" si="97"/>
        <v>0</v>
      </c>
      <c r="M120" s="23">
        <v>0</v>
      </c>
      <c r="N120" s="23">
        <v>0</v>
      </c>
      <c r="O120" s="23">
        <v>0</v>
      </c>
      <c r="P120" s="23">
        <f t="shared" si="98"/>
        <v>0</v>
      </c>
      <c r="Q120" s="23">
        <v>0</v>
      </c>
      <c r="R120" s="23">
        <v>0</v>
      </c>
      <c r="S120" s="23">
        <v>0</v>
      </c>
      <c r="T120" s="24">
        <f t="shared" si="89"/>
        <v>80000</v>
      </c>
      <c r="U120" s="24">
        <v>80000</v>
      </c>
      <c r="V120" s="24">
        <v>0</v>
      </c>
      <c r="W120" s="24">
        <v>0</v>
      </c>
      <c r="X120" s="24"/>
      <c r="Y120" s="24"/>
      <c r="Z120" s="24"/>
      <c r="AA120" s="24"/>
      <c r="AB120" s="24" t="e">
        <f t="shared" si="82"/>
        <v>#REF!</v>
      </c>
      <c r="AC120" s="24" t="e">
        <f>U120/E120*100</f>
        <v>#REF!</v>
      </c>
      <c r="AD120" s="24"/>
      <c r="AE120" s="24"/>
      <c r="AF120" s="83"/>
    </row>
    <row r="121" spans="1:32" s="30" customFormat="1" ht="77.25" hidden="1" customHeight="1" x14ac:dyDescent="0.3">
      <c r="A121" s="32" t="s">
        <v>188</v>
      </c>
      <c r="B121" s="44" t="s">
        <v>187</v>
      </c>
      <c r="C121" s="41"/>
      <c r="D121" s="28" t="e">
        <f>D122+D123+D124</f>
        <v>#REF!</v>
      </c>
      <c r="E121" s="28" t="e">
        <f t="shared" ref="E121:W121" si="100">E122+E123+E124</f>
        <v>#REF!</v>
      </c>
      <c r="F121" s="28" t="e">
        <f t="shared" si="100"/>
        <v>#REF!</v>
      </c>
      <c r="G121" s="28" t="e">
        <f t="shared" si="100"/>
        <v>#REF!</v>
      </c>
      <c r="H121" s="28">
        <f t="shared" si="100"/>
        <v>2776908</v>
      </c>
      <c r="I121" s="28">
        <f t="shared" si="100"/>
        <v>607999</v>
      </c>
      <c r="J121" s="28">
        <f t="shared" si="100"/>
        <v>0</v>
      </c>
      <c r="K121" s="28">
        <f t="shared" si="100"/>
        <v>2168909</v>
      </c>
      <c r="L121" s="28">
        <f t="shared" si="100"/>
        <v>165000</v>
      </c>
      <c r="M121" s="28">
        <f t="shared" si="100"/>
        <v>0</v>
      </c>
      <c r="N121" s="28">
        <f t="shared" si="100"/>
        <v>0</v>
      </c>
      <c r="O121" s="28">
        <f t="shared" si="100"/>
        <v>165000</v>
      </c>
      <c r="P121" s="28">
        <f t="shared" si="100"/>
        <v>935000</v>
      </c>
      <c r="Q121" s="28">
        <f t="shared" si="100"/>
        <v>0</v>
      </c>
      <c r="R121" s="28">
        <f t="shared" si="100"/>
        <v>0</v>
      </c>
      <c r="S121" s="28">
        <f t="shared" si="100"/>
        <v>935000</v>
      </c>
      <c r="T121" s="28">
        <f t="shared" si="100"/>
        <v>126593.8</v>
      </c>
      <c r="U121" s="28">
        <f t="shared" si="100"/>
        <v>0</v>
      </c>
      <c r="V121" s="28">
        <f t="shared" si="100"/>
        <v>0</v>
      </c>
      <c r="W121" s="28">
        <f t="shared" si="100"/>
        <v>126593.8</v>
      </c>
      <c r="X121" s="28"/>
      <c r="Y121" s="28"/>
      <c r="Z121" s="28"/>
      <c r="AA121" s="28"/>
      <c r="AB121" s="28" t="e">
        <f t="shared" si="82"/>
        <v>#REF!</v>
      </c>
      <c r="AC121" s="28" t="e">
        <f>U121/E121*100</f>
        <v>#REF!</v>
      </c>
      <c r="AD121" s="28"/>
      <c r="AE121" s="28" t="e">
        <f t="shared" ref="AE121:AE127" si="101">W121/G121*100</f>
        <v>#REF!</v>
      </c>
      <c r="AF121" s="45"/>
    </row>
    <row r="122" spans="1:32" s="1" customFormat="1" ht="45.75" hidden="1" customHeight="1" x14ac:dyDescent="0.3">
      <c r="A122" s="117" t="s">
        <v>190</v>
      </c>
      <c r="B122" s="42" t="s">
        <v>72</v>
      </c>
      <c r="C122" s="124" t="s">
        <v>310</v>
      </c>
      <c r="D122" s="43" t="e">
        <f>SUM(E122:G122)</f>
        <v>#REF!</v>
      </c>
      <c r="E122" s="23" t="e">
        <f>#REF!+I122+M122+Q122</f>
        <v>#REF!</v>
      </c>
      <c r="F122" s="23" t="e">
        <f>#REF!+J122+N122+R122</f>
        <v>#REF!</v>
      </c>
      <c r="G122" s="23" t="e">
        <f>#REF!+K122+O122+S122</f>
        <v>#REF!</v>
      </c>
      <c r="H122" s="23">
        <f t="shared" ref="H122:H131" si="102">I122+J122+K122</f>
        <v>370338</v>
      </c>
      <c r="I122" s="23"/>
      <c r="J122" s="23"/>
      <c r="K122" s="23">
        <v>370338</v>
      </c>
      <c r="L122" s="23">
        <f t="shared" ref="L122:L124" si="103">M122+N122+O122</f>
        <v>0</v>
      </c>
      <c r="M122" s="23"/>
      <c r="N122" s="23"/>
      <c r="O122" s="23">
        <v>0</v>
      </c>
      <c r="P122" s="23">
        <f t="shared" ref="P122:P124" si="104">Q122+R122+S122</f>
        <v>0</v>
      </c>
      <c r="Q122" s="23"/>
      <c r="R122" s="23"/>
      <c r="S122" s="23">
        <v>0</v>
      </c>
      <c r="T122" s="24">
        <f t="shared" si="89"/>
        <v>0</v>
      </c>
      <c r="U122" s="24">
        <v>0</v>
      </c>
      <c r="V122" s="24">
        <v>0</v>
      </c>
      <c r="W122" s="23">
        <v>0</v>
      </c>
      <c r="X122" s="23"/>
      <c r="Y122" s="23"/>
      <c r="Z122" s="23"/>
      <c r="AA122" s="23"/>
      <c r="AB122" s="24" t="e">
        <f t="shared" si="82"/>
        <v>#REF!</v>
      </c>
      <c r="AC122" s="24"/>
      <c r="AD122" s="24"/>
      <c r="AE122" s="24" t="e">
        <f t="shared" si="101"/>
        <v>#REF!</v>
      </c>
      <c r="AF122" s="83"/>
    </row>
    <row r="123" spans="1:32" s="1" customFormat="1" ht="93.75" hidden="1" customHeight="1" x14ac:dyDescent="0.3">
      <c r="A123" s="117" t="s">
        <v>191</v>
      </c>
      <c r="B123" s="118" t="s">
        <v>360</v>
      </c>
      <c r="C123" s="124" t="s">
        <v>310</v>
      </c>
      <c r="D123" s="43" t="e">
        <f t="shared" ref="D123:D124" si="105">SUM(E123:G123)</f>
        <v>#REF!</v>
      </c>
      <c r="E123" s="23" t="e">
        <f>#REF!+I123+M123+Q123</f>
        <v>#REF!</v>
      </c>
      <c r="F123" s="23" t="e">
        <f>#REF!+J123+N123+R123</f>
        <v>#REF!</v>
      </c>
      <c r="G123" s="23" t="e">
        <f>#REF!+K123+O123+S123</f>
        <v>#REF!</v>
      </c>
      <c r="H123" s="23">
        <f t="shared" si="102"/>
        <v>868570</v>
      </c>
      <c r="I123" s="23">
        <v>607999</v>
      </c>
      <c r="J123" s="23">
        <v>0</v>
      </c>
      <c r="K123" s="23">
        <v>260571</v>
      </c>
      <c r="L123" s="23">
        <f t="shared" si="103"/>
        <v>0</v>
      </c>
      <c r="M123" s="23">
        <v>0</v>
      </c>
      <c r="N123" s="23">
        <v>0</v>
      </c>
      <c r="O123" s="23">
        <v>0</v>
      </c>
      <c r="P123" s="23">
        <f t="shared" si="104"/>
        <v>0</v>
      </c>
      <c r="Q123" s="23">
        <v>0</v>
      </c>
      <c r="R123" s="23">
        <v>0</v>
      </c>
      <c r="S123" s="23">
        <v>0</v>
      </c>
      <c r="T123" s="24">
        <f t="shared" si="89"/>
        <v>0</v>
      </c>
      <c r="U123" s="24">
        <v>0</v>
      </c>
      <c r="V123" s="24">
        <v>0</v>
      </c>
      <c r="W123" s="24">
        <v>0</v>
      </c>
      <c r="X123" s="24"/>
      <c r="Y123" s="24"/>
      <c r="Z123" s="24"/>
      <c r="AA123" s="24"/>
      <c r="AB123" s="24" t="e">
        <f t="shared" si="82"/>
        <v>#REF!</v>
      </c>
      <c r="AC123" s="24" t="e">
        <f>U123/E123*100</f>
        <v>#REF!</v>
      </c>
      <c r="AD123" s="24"/>
      <c r="AE123" s="24" t="e">
        <f t="shared" si="101"/>
        <v>#REF!</v>
      </c>
      <c r="AF123" s="83"/>
    </row>
    <row r="124" spans="1:32" s="1" customFormat="1" ht="59.25" hidden="1" customHeight="1" x14ac:dyDescent="0.3">
      <c r="A124" s="117" t="s">
        <v>193</v>
      </c>
      <c r="B124" s="42" t="s">
        <v>192</v>
      </c>
      <c r="C124" s="124" t="s">
        <v>310</v>
      </c>
      <c r="D124" s="43" t="e">
        <f t="shared" si="105"/>
        <v>#REF!</v>
      </c>
      <c r="E124" s="23" t="e">
        <f>#REF!+I124+M124+Q124</f>
        <v>#REF!</v>
      </c>
      <c r="F124" s="23" t="e">
        <f>#REF!+J124+N124+R124</f>
        <v>#REF!</v>
      </c>
      <c r="G124" s="23" t="e">
        <f>#REF!+K124+O124+S124</f>
        <v>#REF!</v>
      </c>
      <c r="H124" s="23">
        <f t="shared" si="102"/>
        <v>1538000</v>
      </c>
      <c r="I124" s="23">
        <v>0</v>
      </c>
      <c r="J124" s="23">
        <v>0</v>
      </c>
      <c r="K124" s="23">
        <v>1538000</v>
      </c>
      <c r="L124" s="23">
        <f t="shared" si="103"/>
        <v>165000</v>
      </c>
      <c r="M124" s="23">
        <v>0</v>
      </c>
      <c r="N124" s="23">
        <v>0</v>
      </c>
      <c r="O124" s="23">
        <v>165000</v>
      </c>
      <c r="P124" s="23">
        <f t="shared" si="104"/>
        <v>935000</v>
      </c>
      <c r="Q124" s="23">
        <v>0</v>
      </c>
      <c r="R124" s="23">
        <v>0</v>
      </c>
      <c r="S124" s="23">
        <v>935000</v>
      </c>
      <c r="T124" s="24">
        <f t="shared" si="89"/>
        <v>126593.8</v>
      </c>
      <c r="U124" s="24">
        <v>0</v>
      </c>
      <c r="V124" s="24">
        <v>0</v>
      </c>
      <c r="W124" s="24">
        <v>126593.8</v>
      </c>
      <c r="X124" s="24"/>
      <c r="Y124" s="24"/>
      <c r="Z124" s="24"/>
      <c r="AA124" s="24"/>
      <c r="AB124" s="24" t="e">
        <f t="shared" si="82"/>
        <v>#REF!</v>
      </c>
      <c r="AC124" s="24"/>
      <c r="AD124" s="24"/>
      <c r="AE124" s="24" t="e">
        <f t="shared" si="101"/>
        <v>#REF!</v>
      </c>
      <c r="AF124" s="83"/>
    </row>
    <row r="125" spans="1:32" s="1" customFormat="1" ht="57.75" hidden="1" customHeight="1" x14ac:dyDescent="0.3">
      <c r="A125" s="32" t="s">
        <v>114</v>
      </c>
      <c r="B125" s="44" t="s">
        <v>311</v>
      </c>
      <c r="C125" s="41" t="s">
        <v>284</v>
      </c>
      <c r="D125" s="36" t="e">
        <f>D126</f>
        <v>#REF!</v>
      </c>
      <c r="E125" s="36">
        <f t="shared" ref="E125:W125" si="106">E126</f>
        <v>0</v>
      </c>
      <c r="F125" s="36">
        <f t="shared" si="106"/>
        <v>0</v>
      </c>
      <c r="G125" s="36" t="e">
        <f t="shared" si="106"/>
        <v>#REF!</v>
      </c>
      <c r="H125" s="36">
        <f t="shared" si="106"/>
        <v>0</v>
      </c>
      <c r="I125" s="36">
        <f t="shared" si="106"/>
        <v>0</v>
      </c>
      <c r="J125" s="36">
        <f t="shared" si="106"/>
        <v>0</v>
      </c>
      <c r="K125" s="36">
        <f t="shared" si="106"/>
        <v>0</v>
      </c>
      <c r="L125" s="36">
        <f t="shared" si="106"/>
        <v>0</v>
      </c>
      <c r="M125" s="36">
        <f t="shared" si="106"/>
        <v>0</v>
      </c>
      <c r="N125" s="36">
        <f t="shared" si="106"/>
        <v>0</v>
      </c>
      <c r="O125" s="36">
        <f t="shared" si="106"/>
        <v>0</v>
      </c>
      <c r="P125" s="36">
        <f t="shared" si="106"/>
        <v>0</v>
      </c>
      <c r="Q125" s="36">
        <f t="shared" si="106"/>
        <v>0</v>
      </c>
      <c r="R125" s="36">
        <f t="shared" si="106"/>
        <v>0</v>
      </c>
      <c r="S125" s="36">
        <f t="shared" si="106"/>
        <v>0</v>
      </c>
      <c r="T125" s="36">
        <f t="shared" si="106"/>
        <v>0</v>
      </c>
      <c r="U125" s="36">
        <f t="shared" si="106"/>
        <v>0</v>
      </c>
      <c r="V125" s="36">
        <f t="shared" si="106"/>
        <v>0</v>
      </c>
      <c r="W125" s="36">
        <f t="shared" si="106"/>
        <v>0</v>
      </c>
      <c r="X125" s="36"/>
      <c r="Y125" s="36"/>
      <c r="Z125" s="36"/>
      <c r="AA125" s="36"/>
      <c r="AB125" s="28" t="e">
        <f t="shared" si="82"/>
        <v>#REF!</v>
      </c>
      <c r="AC125" s="28"/>
      <c r="AD125" s="28"/>
      <c r="AE125" s="28" t="e">
        <f t="shared" si="101"/>
        <v>#REF!</v>
      </c>
      <c r="AF125" s="83"/>
    </row>
    <row r="126" spans="1:32" s="1" customFormat="1" ht="43.5" hidden="1" customHeight="1" x14ac:dyDescent="0.3">
      <c r="A126" s="117" t="s">
        <v>194</v>
      </c>
      <c r="B126" s="42" t="s">
        <v>312</v>
      </c>
      <c r="C126" s="124" t="s">
        <v>284</v>
      </c>
      <c r="D126" s="43" t="e">
        <f>D127+D128+D129</f>
        <v>#REF!</v>
      </c>
      <c r="E126" s="43">
        <f t="shared" ref="E126:W126" si="107">E127+E128+E129</f>
        <v>0</v>
      </c>
      <c r="F126" s="43">
        <f t="shared" si="107"/>
        <v>0</v>
      </c>
      <c r="G126" s="43" t="e">
        <f t="shared" si="107"/>
        <v>#REF!</v>
      </c>
      <c r="H126" s="43">
        <f t="shared" si="107"/>
        <v>0</v>
      </c>
      <c r="I126" s="43">
        <f t="shared" si="107"/>
        <v>0</v>
      </c>
      <c r="J126" s="43">
        <f t="shared" si="107"/>
        <v>0</v>
      </c>
      <c r="K126" s="43">
        <f t="shared" si="107"/>
        <v>0</v>
      </c>
      <c r="L126" s="43">
        <f t="shared" si="107"/>
        <v>0</v>
      </c>
      <c r="M126" s="43">
        <f t="shared" si="107"/>
        <v>0</v>
      </c>
      <c r="N126" s="43">
        <f t="shared" si="107"/>
        <v>0</v>
      </c>
      <c r="O126" s="43">
        <f t="shared" si="107"/>
        <v>0</v>
      </c>
      <c r="P126" s="43">
        <f t="shared" si="107"/>
        <v>0</v>
      </c>
      <c r="Q126" s="43">
        <f t="shared" si="107"/>
        <v>0</v>
      </c>
      <c r="R126" s="43">
        <f t="shared" si="107"/>
        <v>0</v>
      </c>
      <c r="S126" s="43">
        <f t="shared" si="107"/>
        <v>0</v>
      </c>
      <c r="T126" s="43">
        <f t="shared" si="107"/>
        <v>0</v>
      </c>
      <c r="U126" s="43">
        <f t="shared" si="107"/>
        <v>0</v>
      </c>
      <c r="V126" s="43">
        <f t="shared" si="107"/>
        <v>0</v>
      </c>
      <c r="W126" s="43">
        <f t="shared" si="107"/>
        <v>0</v>
      </c>
      <c r="X126" s="43"/>
      <c r="Y126" s="43"/>
      <c r="Z126" s="43"/>
      <c r="AA126" s="43"/>
      <c r="AB126" s="24" t="e">
        <f t="shared" si="82"/>
        <v>#REF!</v>
      </c>
      <c r="AC126" s="24"/>
      <c r="AD126" s="24"/>
      <c r="AE126" s="24" t="e">
        <f t="shared" si="101"/>
        <v>#REF!</v>
      </c>
      <c r="AF126" s="83"/>
    </row>
    <row r="127" spans="1:32" s="1" customFormat="1" ht="98.25" hidden="1" customHeight="1" x14ac:dyDescent="0.3">
      <c r="A127" s="179"/>
      <c r="B127" s="42" t="s">
        <v>313</v>
      </c>
      <c r="C127" s="124"/>
      <c r="D127" s="43" t="e">
        <f t="shared" ref="D127:D129" si="108">SUM(E127:G127)</f>
        <v>#REF!</v>
      </c>
      <c r="E127" s="23">
        <v>0</v>
      </c>
      <c r="F127" s="23">
        <v>0</v>
      </c>
      <c r="G127" s="23" t="e">
        <f>#REF!+K127+O127+S127</f>
        <v>#REF!</v>
      </c>
      <c r="H127" s="23">
        <f t="shared" si="102"/>
        <v>0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89"/>
        <v>0</v>
      </c>
      <c r="U127" s="24">
        <v>0</v>
      </c>
      <c r="V127" s="24">
        <v>0</v>
      </c>
      <c r="W127" s="24">
        <v>0</v>
      </c>
      <c r="X127" s="24"/>
      <c r="Y127" s="24"/>
      <c r="Z127" s="24"/>
      <c r="AA127" s="24"/>
      <c r="AB127" s="24" t="e">
        <f t="shared" si="82"/>
        <v>#REF!</v>
      </c>
      <c r="AC127" s="24"/>
      <c r="AD127" s="24"/>
      <c r="AE127" s="24" t="e">
        <f t="shared" si="101"/>
        <v>#REF!</v>
      </c>
      <c r="AF127" s="47" t="s">
        <v>339</v>
      </c>
    </row>
    <row r="128" spans="1:32" s="1" customFormat="1" ht="98.25" hidden="1" customHeight="1" x14ac:dyDescent="0.3">
      <c r="A128" s="180"/>
      <c r="B128" s="42" t="s">
        <v>432</v>
      </c>
      <c r="C128" s="124"/>
      <c r="D128" s="43" t="e">
        <f t="shared" ref="D128" si="109">SUM(E128:G128)</f>
        <v>#REF!</v>
      </c>
      <c r="E128" s="23">
        <v>0</v>
      </c>
      <c r="F128" s="23">
        <v>0</v>
      </c>
      <c r="G128" s="23" t="e">
        <f>#REF!+K128+O128+S128</f>
        <v>#REF!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4">
        <f t="shared" si="89"/>
        <v>0</v>
      </c>
      <c r="U128" s="24">
        <v>0</v>
      </c>
      <c r="V128" s="24">
        <v>0</v>
      </c>
      <c r="W128" s="24">
        <v>0</v>
      </c>
      <c r="X128" s="24"/>
      <c r="Y128" s="24"/>
      <c r="Z128" s="24"/>
      <c r="AA128" s="24"/>
      <c r="AB128" s="24"/>
      <c r="AC128" s="24"/>
      <c r="AD128" s="24"/>
      <c r="AE128" s="24"/>
      <c r="AF128" s="47"/>
    </row>
    <row r="129" spans="1:32" s="1" customFormat="1" ht="120.75" hidden="1" customHeight="1" x14ac:dyDescent="0.3">
      <c r="A129" s="181"/>
      <c r="B129" s="42" t="s">
        <v>314</v>
      </c>
      <c r="C129" s="124"/>
      <c r="D129" s="43" t="e">
        <f t="shared" si="108"/>
        <v>#REF!</v>
      </c>
      <c r="E129" s="23">
        <v>0</v>
      </c>
      <c r="F129" s="23">
        <v>0</v>
      </c>
      <c r="G129" s="23" t="e">
        <f>#REF!+K129+O129+S129</f>
        <v>#REF!</v>
      </c>
      <c r="H129" s="23">
        <f t="shared" si="102"/>
        <v>0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89"/>
        <v>0</v>
      </c>
      <c r="U129" s="24">
        <v>0</v>
      </c>
      <c r="V129" s="24">
        <v>0</v>
      </c>
      <c r="W129" s="24">
        <v>0</v>
      </c>
      <c r="X129" s="24"/>
      <c r="Y129" s="24"/>
      <c r="Z129" s="24"/>
      <c r="AA129" s="24"/>
      <c r="AB129" s="24" t="e">
        <f>T129/D129*100</f>
        <v>#REF!</v>
      </c>
      <c r="AC129" s="24"/>
      <c r="AD129" s="24"/>
      <c r="AE129" s="24" t="e">
        <f>W129/G129*100</f>
        <v>#REF!</v>
      </c>
      <c r="AF129" s="47" t="s">
        <v>340</v>
      </c>
    </row>
    <row r="130" spans="1:32" s="30" customFormat="1" ht="46.5" hidden="1" customHeight="1" x14ac:dyDescent="0.3">
      <c r="A130" s="32" t="s">
        <v>115</v>
      </c>
      <c r="B130" s="44" t="s">
        <v>59</v>
      </c>
      <c r="C130" s="41"/>
      <c r="D130" s="28" t="e">
        <f>D131</f>
        <v>#REF!</v>
      </c>
      <c r="E130" s="28" t="e">
        <f t="shared" ref="E130:W130" si="110">E131</f>
        <v>#REF!</v>
      </c>
      <c r="F130" s="28" t="e">
        <f t="shared" si="110"/>
        <v>#REF!</v>
      </c>
      <c r="G130" s="28">
        <f t="shared" si="110"/>
        <v>23517500</v>
      </c>
      <c r="H130" s="28">
        <f t="shared" si="110"/>
        <v>5728700</v>
      </c>
      <c r="I130" s="28">
        <f t="shared" si="110"/>
        <v>0</v>
      </c>
      <c r="J130" s="28">
        <f t="shared" si="110"/>
        <v>0</v>
      </c>
      <c r="K130" s="28">
        <f t="shared" si="110"/>
        <v>5728700</v>
      </c>
      <c r="L130" s="28">
        <f t="shared" si="110"/>
        <v>4474000</v>
      </c>
      <c r="M130" s="28">
        <f t="shared" si="110"/>
        <v>0</v>
      </c>
      <c r="N130" s="28">
        <f t="shared" si="110"/>
        <v>0</v>
      </c>
      <c r="O130" s="28">
        <f t="shared" si="110"/>
        <v>4474000</v>
      </c>
      <c r="P130" s="28">
        <f t="shared" si="110"/>
        <v>4428700</v>
      </c>
      <c r="Q130" s="28">
        <f t="shared" si="110"/>
        <v>0</v>
      </c>
      <c r="R130" s="28">
        <f t="shared" si="110"/>
        <v>0</v>
      </c>
      <c r="S130" s="28">
        <f t="shared" si="110"/>
        <v>4428700</v>
      </c>
      <c r="T130" s="28">
        <f t="shared" si="110"/>
        <v>6675718.5800000001</v>
      </c>
      <c r="U130" s="28">
        <f t="shared" si="110"/>
        <v>0</v>
      </c>
      <c r="V130" s="28">
        <f t="shared" si="110"/>
        <v>0</v>
      </c>
      <c r="W130" s="28">
        <f t="shared" si="110"/>
        <v>6675718.5800000001</v>
      </c>
      <c r="X130" s="28"/>
      <c r="Y130" s="28"/>
      <c r="Z130" s="28"/>
      <c r="AA130" s="28"/>
      <c r="AB130" s="28" t="e">
        <f>T130/D130*100</f>
        <v>#REF!</v>
      </c>
      <c r="AC130" s="24"/>
      <c r="AD130" s="28"/>
      <c r="AE130" s="28">
        <f>W130/G130*100</f>
        <v>28.386174465823323</v>
      </c>
      <c r="AF130" s="29"/>
    </row>
    <row r="131" spans="1:32" s="1" customFormat="1" ht="48" hidden="1" customHeight="1" x14ac:dyDescent="0.3">
      <c r="A131" s="117" t="s">
        <v>116</v>
      </c>
      <c r="B131" s="42" t="s">
        <v>195</v>
      </c>
      <c r="C131" s="124" t="s">
        <v>26</v>
      </c>
      <c r="D131" s="43" t="e">
        <f>SUM(E131:G131)</f>
        <v>#REF!</v>
      </c>
      <c r="E131" s="23" t="e">
        <f>#REF!+I131+M131+Q131</f>
        <v>#REF!</v>
      </c>
      <c r="F131" s="23" t="e">
        <f>#REF!+J131+N131+R131</f>
        <v>#REF!</v>
      </c>
      <c r="G131" s="23">
        <v>23517500</v>
      </c>
      <c r="H131" s="23">
        <f t="shared" si="102"/>
        <v>5728700</v>
      </c>
      <c r="I131" s="23">
        <v>0</v>
      </c>
      <c r="J131" s="23">
        <v>0</v>
      </c>
      <c r="K131" s="23">
        <v>5728700</v>
      </c>
      <c r="L131" s="23">
        <f t="shared" ref="L131" si="111">M131+N131+O131</f>
        <v>4474000</v>
      </c>
      <c r="M131" s="23">
        <v>0</v>
      </c>
      <c r="N131" s="23">
        <v>0</v>
      </c>
      <c r="O131" s="23">
        <v>4474000</v>
      </c>
      <c r="P131" s="23">
        <f t="shared" ref="P131" si="112">Q131+R131+S131</f>
        <v>4428700</v>
      </c>
      <c r="Q131" s="23">
        <v>0</v>
      </c>
      <c r="R131" s="23">
        <v>0</v>
      </c>
      <c r="S131" s="23">
        <v>4428700</v>
      </c>
      <c r="T131" s="24">
        <f t="shared" si="89"/>
        <v>6675718.5800000001</v>
      </c>
      <c r="U131" s="24">
        <v>0</v>
      </c>
      <c r="V131" s="24">
        <v>0</v>
      </c>
      <c r="W131" s="24">
        <v>6675718.5800000001</v>
      </c>
      <c r="X131" s="24"/>
      <c r="Y131" s="24"/>
      <c r="Z131" s="24"/>
      <c r="AA131" s="24"/>
      <c r="AB131" s="24" t="e">
        <f>T131/D131*100</f>
        <v>#REF!</v>
      </c>
      <c r="AC131" s="24"/>
      <c r="AD131" s="24"/>
      <c r="AE131" s="24">
        <f>W131/G131*100</f>
        <v>28.386174465823323</v>
      </c>
      <c r="AF131" s="83"/>
    </row>
    <row r="132" spans="1:32" s="30" customFormat="1" ht="25.5" hidden="1" customHeight="1" x14ac:dyDescent="0.3">
      <c r="A132" s="152" t="s">
        <v>9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4"/>
    </row>
    <row r="133" spans="1:32" s="1" customFormat="1" ht="40.5" hidden="1" customHeight="1" x14ac:dyDescent="0.3">
      <c r="A133" s="32" t="s">
        <v>138</v>
      </c>
      <c r="B133" s="163" t="s">
        <v>31</v>
      </c>
      <c r="C133" s="163"/>
      <c r="D133" s="36" t="e">
        <f t="shared" ref="D133:W133" si="113">D134+D151+D154+D159+D163</f>
        <v>#REF!</v>
      </c>
      <c r="E133" s="36" t="e">
        <f t="shared" si="113"/>
        <v>#REF!</v>
      </c>
      <c r="F133" s="36" t="e">
        <f t="shared" si="113"/>
        <v>#REF!</v>
      </c>
      <c r="G133" s="36" t="e">
        <f t="shared" si="113"/>
        <v>#REF!</v>
      </c>
      <c r="H133" s="36" t="e">
        <f t="shared" si="113"/>
        <v>#REF!</v>
      </c>
      <c r="I133" s="36" t="e">
        <f t="shared" si="113"/>
        <v>#REF!</v>
      </c>
      <c r="J133" s="36" t="e">
        <f t="shared" si="113"/>
        <v>#REF!</v>
      </c>
      <c r="K133" s="36" t="e">
        <f t="shared" si="113"/>
        <v>#REF!</v>
      </c>
      <c r="L133" s="36" t="e">
        <f t="shared" si="113"/>
        <v>#REF!</v>
      </c>
      <c r="M133" s="36" t="e">
        <f t="shared" si="113"/>
        <v>#REF!</v>
      </c>
      <c r="N133" s="36" t="e">
        <f t="shared" si="113"/>
        <v>#REF!</v>
      </c>
      <c r="O133" s="36" t="e">
        <f t="shared" si="113"/>
        <v>#REF!</v>
      </c>
      <c r="P133" s="36" t="e">
        <f t="shared" si="113"/>
        <v>#REF!</v>
      </c>
      <c r="Q133" s="36" t="e">
        <f t="shared" si="113"/>
        <v>#REF!</v>
      </c>
      <c r="R133" s="36" t="e">
        <f t="shared" si="113"/>
        <v>#REF!</v>
      </c>
      <c r="S133" s="36" t="e">
        <f t="shared" si="113"/>
        <v>#REF!</v>
      </c>
      <c r="T133" s="36">
        <f t="shared" si="113"/>
        <v>560253769.44999993</v>
      </c>
      <c r="U133" s="36">
        <f t="shared" si="113"/>
        <v>439555950.96999997</v>
      </c>
      <c r="V133" s="36">
        <f t="shared" si="113"/>
        <v>0</v>
      </c>
      <c r="W133" s="36">
        <f t="shared" si="113"/>
        <v>120697818.48000002</v>
      </c>
      <c r="X133" s="36"/>
      <c r="Y133" s="36"/>
      <c r="Z133" s="36"/>
      <c r="AA133" s="36"/>
      <c r="AB133" s="28" t="e">
        <f t="shared" ref="AB133:AC135" si="114">T133/D133*100</f>
        <v>#REF!</v>
      </c>
      <c r="AC133" s="28" t="e">
        <f t="shared" si="114"/>
        <v>#REF!</v>
      </c>
      <c r="AD133" s="28"/>
      <c r="AE133" s="28" t="e">
        <f>W133/G133*100</f>
        <v>#REF!</v>
      </c>
      <c r="AF133" s="31"/>
    </row>
    <row r="134" spans="1:32" s="30" customFormat="1" ht="43.5" hidden="1" customHeight="1" x14ac:dyDescent="0.3">
      <c r="A134" s="32" t="s">
        <v>139</v>
      </c>
      <c r="B134" s="115" t="s">
        <v>76</v>
      </c>
      <c r="C134" s="34"/>
      <c r="D134" s="33" t="e">
        <f t="shared" ref="D134:W134" si="115">D135+D147+D150</f>
        <v>#REF!</v>
      </c>
      <c r="E134" s="33" t="e">
        <f t="shared" si="115"/>
        <v>#REF!</v>
      </c>
      <c r="F134" s="33" t="e">
        <f t="shared" si="115"/>
        <v>#REF!</v>
      </c>
      <c r="G134" s="33" t="e">
        <f t="shared" si="115"/>
        <v>#REF!</v>
      </c>
      <c r="H134" s="33" t="e">
        <f t="shared" si="115"/>
        <v>#REF!</v>
      </c>
      <c r="I134" s="33" t="e">
        <f t="shared" si="115"/>
        <v>#REF!</v>
      </c>
      <c r="J134" s="33" t="e">
        <f t="shared" si="115"/>
        <v>#REF!</v>
      </c>
      <c r="K134" s="33" t="e">
        <f t="shared" si="115"/>
        <v>#REF!</v>
      </c>
      <c r="L134" s="33" t="e">
        <f t="shared" si="115"/>
        <v>#REF!</v>
      </c>
      <c r="M134" s="33" t="e">
        <f t="shared" si="115"/>
        <v>#REF!</v>
      </c>
      <c r="N134" s="33" t="e">
        <f t="shared" si="115"/>
        <v>#REF!</v>
      </c>
      <c r="O134" s="33" t="e">
        <f t="shared" si="115"/>
        <v>#REF!</v>
      </c>
      <c r="P134" s="33" t="e">
        <f t="shared" si="115"/>
        <v>#REF!</v>
      </c>
      <c r="Q134" s="33" t="e">
        <f t="shared" si="115"/>
        <v>#REF!</v>
      </c>
      <c r="R134" s="33" t="e">
        <f t="shared" si="115"/>
        <v>#REF!</v>
      </c>
      <c r="S134" s="33" t="e">
        <f t="shared" si="115"/>
        <v>#REF!</v>
      </c>
      <c r="T134" s="33">
        <f t="shared" si="115"/>
        <v>522122942.56999999</v>
      </c>
      <c r="U134" s="33">
        <f t="shared" si="115"/>
        <v>439058721.17000002</v>
      </c>
      <c r="V134" s="33">
        <f t="shared" si="115"/>
        <v>0</v>
      </c>
      <c r="W134" s="33">
        <f t="shared" si="115"/>
        <v>83064221.400000006</v>
      </c>
      <c r="X134" s="33"/>
      <c r="Y134" s="33"/>
      <c r="Z134" s="33"/>
      <c r="AA134" s="33"/>
      <c r="AB134" s="28" t="e">
        <f t="shared" si="114"/>
        <v>#REF!</v>
      </c>
      <c r="AC134" s="28" t="e">
        <f t="shared" si="114"/>
        <v>#REF!</v>
      </c>
      <c r="AD134" s="28"/>
      <c r="AE134" s="28" t="e">
        <f>W134/G134*100</f>
        <v>#REF!</v>
      </c>
      <c r="AF134" s="29"/>
    </row>
    <row r="135" spans="1:32" s="30" customFormat="1" ht="41.25" hidden="1" customHeight="1" x14ac:dyDescent="0.3">
      <c r="A135" s="32" t="s">
        <v>140</v>
      </c>
      <c r="B135" s="115" t="s">
        <v>196</v>
      </c>
      <c r="C135" s="34"/>
      <c r="D135" s="33" t="e">
        <f>SUM(D136:D146)</f>
        <v>#REF!</v>
      </c>
      <c r="E135" s="33" t="e">
        <f t="shared" ref="E135:W135" si="116">SUM(E136:E146)</f>
        <v>#REF!</v>
      </c>
      <c r="F135" s="33" t="e">
        <f t="shared" si="116"/>
        <v>#REF!</v>
      </c>
      <c r="G135" s="33" t="e">
        <f t="shared" si="116"/>
        <v>#REF!</v>
      </c>
      <c r="H135" s="33">
        <f t="shared" si="116"/>
        <v>1140094390</v>
      </c>
      <c r="I135" s="33">
        <f t="shared" si="116"/>
        <v>1006573569</v>
      </c>
      <c r="J135" s="33">
        <f t="shared" si="116"/>
        <v>0</v>
      </c>
      <c r="K135" s="33">
        <f t="shared" si="116"/>
        <v>133520821</v>
      </c>
      <c r="L135" s="33">
        <f t="shared" si="116"/>
        <v>617722655</v>
      </c>
      <c r="M135" s="33">
        <f t="shared" si="116"/>
        <v>489969797</v>
      </c>
      <c r="N135" s="33">
        <f t="shared" si="116"/>
        <v>0</v>
      </c>
      <c r="O135" s="33">
        <f t="shared" si="116"/>
        <v>127752858</v>
      </c>
      <c r="P135" s="33">
        <f t="shared" si="116"/>
        <v>823893630</v>
      </c>
      <c r="Q135" s="33">
        <f t="shared" si="116"/>
        <v>718385201</v>
      </c>
      <c r="R135" s="33">
        <f t="shared" si="116"/>
        <v>0</v>
      </c>
      <c r="S135" s="33">
        <f t="shared" si="116"/>
        <v>105508429</v>
      </c>
      <c r="T135" s="33">
        <f t="shared" si="116"/>
        <v>501697791.69</v>
      </c>
      <c r="U135" s="33">
        <f t="shared" si="116"/>
        <v>439058721.17000002</v>
      </c>
      <c r="V135" s="33">
        <f t="shared" si="116"/>
        <v>0</v>
      </c>
      <c r="W135" s="33">
        <f t="shared" si="116"/>
        <v>62639070.520000003</v>
      </c>
      <c r="X135" s="33"/>
      <c r="Y135" s="33"/>
      <c r="Z135" s="33"/>
      <c r="AA135" s="33"/>
      <c r="AB135" s="28" t="e">
        <f t="shared" si="114"/>
        <v>#REF!</v>
      </c>
      <c r="AC135" s="28" t="e">
        <f t="shared" si="114"/>
        <v>#REF!</v>
      </c>
      <c r="AD135" s="28"/>
      <c r="AE135" s="28" t="e">
        <f>W135/G135*100</f>
        <v>#REF!</v>
      </c>
      <c r="AF135" s="29"/>
    </row>
    <row r="136" spans="1:32" s="1" customFormat="1" ht="39" hidden="1" customHeight="1" x14ac:dyDescent="0.3">
      <c r="A136" s="117" t="s">
        <v>198</v>
      </c>
      <c r="B136" s="42" t="s">
        <v>62</v>
      </c>
      <c r="C136" s="22" t="s">
        <v>5</v>
      </c>
      <c r="D136" s="23" t="e">
        <f>SUM(E136:G136)</f>
        <v>#REF!</v>
      </c>
      <c r="E136" s="23" t="e">
        <f>#REF!+I136+M136+Q136</f>
        <v>#REF!</v>
      </c>
      <c r="F136" s="23" t="e">
        <f>#REF!+J136+N136+R136</f>
        <v>#REF!</v>
      </c>
      <c r="G136" s="23">
        <v>458640796</v>
      </c>
      <c r="H136" s="23">
        <f t="shared" ref="H136:H145" si="117">I136+J136+K136</f>
        <v>131240621</v>
      </c>
      <c r="I136" s="23">
        <v>0</v>
      </c>
      <c r="J136" s="23">
        <v>0</v>
      </c>
      <c r="K136" s="23">
        <v>131240621</v>
      </c>
      <c r="L136" s="23">
        <f t="shared" ref="L136:L150" si="118">M136+N136+O136</f>
        <v>126958458</v>
      </c>
      <c r="M136" s="23">
        <v>0</v>
      </c>
      <c r="N136" s="23">
        <v>0</v>
      </c>
      <c r="O136" s="23">
        <v>126958458</v>
      </c>
      <c r="P136" s="23">
        <f t="shared" ref="P136:P150" si="119">Q136+R136+S136</f>
        <v>101839229</v>
      </c>
      <c r="Q136" s="23">
        <v>0</v>
      </c>
      <c r="R136" s="23">
        <v>0</v>
      </c>
      <c r="S136" s="23">
        <v>101839229</v>
      </c>
      <c r="T136" s="23">
        <f>U136+W136</f>
        <v>61089606.759999998</v>
      </c>
      <c r="U136" s="23">
        <v>0</v>
      </c>
      <c r="V136" s="23">
        <v>0</v>
      </c>
      <c r="W136" s="23">
        <v>61089606.759999998</v>
      </c>
      <c r="X136" s="23"/>
      <c r="Y136" s="23"/>
      <c r="Z136" s="23"/>
      <c r="AA136" s="23"/>
      <c r="AB136" s="24" t="e">
        <f t="shared" ref="AB136:AB144" si="120">T136/D136*100</f>
        <v>#REF!</v>
      </c>
      <c r="AC136" s="24"/>
      <c r="AD136" s="24"/>
      <c r="AE136" s="24">
        <f>W136/G136*100</f>
        <v>13.319706247849789</v>
      </c>
      <c r="AF136" s="83"/>
    </row>
    <row r="137" spans="1:32" s="1" customFormat="1" ht="131.25" hidden="1" x14ac:dyDescent="0.3">
      <c r="A137" s="117" t="s">
        <v>199</v>
      </c>
      <c r="B137" s="118" t="s">
        <v>270</v>
      </c>
      <c r="C137" s="22" t="s">
        <v>5</v>
      </c>
      <c r="D137" s="23" t="e">
        <f t="shared" ref="D137:D146" si="121">SUM(E137:G137)</f>
        <v>#REF!</v>
      </c>
      <c r="E137" s="23" t="e">
        <f>#REF!+I137+M137+Q137</f>
        <v>#REF!</v>
      </c>
      <c r="F137" s="23" t="e">
        <f>#REF!+J137+N137+R137</f>
        <v>#REF!</v>
      </c>
      <c r="G137" s="23" t="e">
        <f>#REF!+K137+O137+S137</f>
        <v>#REF!</v>
      </c>
      <c r="H137" s="23">
        <f t="shared" si="117"/>
        <v>19501047</v>
      </c>
      <c r="I137" s="23">
        <v>19501047</v>
      </c>
      <c r="J137" s="23">
        <v>0</v>
      </c>
      <c r="K137" s="23">
        <v>0</v>
      </c>
      <c r="L137" s="23">
        <f t="shared" si="118"/>
        <v>13401097</v>
      </c>
      <c r="M137" s="23">
        <v>13401097</v>
      </c>
      <c r="N137" s="23">
        <v>0</v>
      </c>
      <c r="O137" s="23">
        <v>0</v>
      </c>
      <c r="P137" s="23">
        <f t="shared" si="119"/>
        <v>26420223</v>
      </c>
      <c r="Q137" s="23">
        <v>26420223</v>
      </c>
      <c r="R137" s="23">
        <v>0</v>
      </c>
      <c r="S137" s="23">
        <v>0</v>
      </c>
      <c r="T137" s="23">
        <f>U137+W137</f>
        <v>13700314.66</v>
      </c>
      <c r="U137" s="23">
        <v>13700314.66</v>
      </c>
      <c r="V137" s="23">
        <v>0</v>
      </c>
      <c r="W137" s="23">
        <v>0</v>
      </c>
      <c r="X137" s="23"/>
      <c r="Y137" s="23"/>
      <c r="Z137" s="23"/>
      <c r="AA137" s="23"/>
      <c r="AB137" s="24" t="e">
        <f t="shared" si="120"/>
        <v>#REF!</v>
      </c>
      <c r="AC137" s="24" t="e">
        <f t="shared" ref="AC137:AC143" si="122">U137/E137*100</f>
        <v>#REF!</v>
      </c>
      <c r="AD137" s="95"/>
      <c r="AE137" s="95"/>
      <c r="AF137" s="83"/>
    </row>
    <row r="138" spans="1:32" s="1" customFormat="1" ht="84" hidden="1" customHeight="1" x14ac:dyDescent="0.3">
      <c r="A138" s="117" t="s">
        <v>200</v>
      </c>
      <c r="B138" s="42" t="s">
        <v>267</v>
      </c>
      <c r="C138" s="22" t="s">
        <v>5</v>
      </c>
      <c r="D138" s="23" t="e">
        <f t="shared" si="121"/>
        <v>#REF!</v>
      </c>
      <c r="E138" s="23" t="e">
        <f>#REF!+I138+M138+Q138</f>
        <v>#REF!</v>
      </c>
      <c r="F138" s="23" t="e">
        <f>#REF!+J138+N138+R138</f>
        <v>#REF!</v>
      </c>
      <c r="G138" s="23" t="e">
        <f>#REF!+K138+O138+S138</f>
        <v>#REF!</v>
      </c>
      <c r="H138" s="23">
        <f t="shared" si="117"/>
        <v>25839630</v>
      </c>
      <c r="I138" s="23">
        <v>25839630</v>
      </c>
      <c r="J138" s="23">
        <v>0</v>
      </c>
      <c r="K138" s="23">
        <v>0</v>
      </c>
      <c r="L138" s="23">
        <f t="shared" si="118"/>
        <v>9000000</v>
      </c>
      <c r="M138" s="23">
        <v>9000000</v>
      </c>
      <c r="N138" s="23">
        <v>0</v>
      </c>
      <c r="O138" s="23">
        <v>0</v>
      </c>
      <c r="P138" s="23">
        <f t="shared" si="119"/>
        <v>22177870</v>
      </c>
      <c r="Q138" s="23">
        <v>22177870</v>
      </c>
      <c r="R138" s="23">
        <v>0</v>
      </c>
      <c r="S138" s="23">
        <v>0</v>
      </c>
      <c r="T138" s="23">
        <f t="shared" ref="T138:T146" si="123">U138+W138</f>
        <v>5908345.6600000001</v>
      </c>
      <c r="U138" s="23">
        <v>5908345.6600000001</v>
      </c>
      <c r="V138" s="23">
        <v>0</v>
      </c>
      <c r="W138" s="23">
        <v>0</v>
      </c>
      <c r="X138" s="23"/>
      <c r="Y138" s="23"/>
      <c r="Z138" s="23"/>
      <c r="AA138" s="23"/>
      <c r="AB138" s="24" t="e">
        <f t="shared" si="120"/>
        <v>#REF!</v>
      </c>
      <c r="AC138" s="24" t="e">
        <f t="shared" si="122"/>
        <v>#REF!</v>
      </c>
      <c r="AD138" s="24"/>
      <c r="AE138" s="24"/>
      <c r="AF138" s="46"/>
    </row>
    <row r="139" spans="1:32" s="1" customFormat="1" ht="175.5" hidden="1" customHeight="1" x14ac:dyDescent="0.3">
      <c r="A139" s="117" t="s">
        <v>201</v>
      </c>
      <c r="B139" s="42" t="s">
        <v>268</v>
      </c>
      <c r="C139" s="22" t="s">
        <v>5</v>
      </c>
      <c r="D139" s="23" t="e">
        <f t="shared" si="121"/>
        <v>#REF!</v>
      </c>
      <c r="E139" s="23">
        <v>8640000</v>
      </c>
      <c r="F139" s="23" t="e">
        <f>#REF!+J139+N139+R139</f>
        <v>#REF!</v>
      </c>
      <c r="G139" s="23" t="e">
        <f>#REF!+K139+O139+S139</f>
        <v>#REF!</v>
      </c>
      <c r="H139" s="23">
        <f t="shared" si="117"/>
        <v>2160000</v>
      </c>
      <c r="I139" s="23">
        <v>2160000</v>
      </c>
      <c r="J139" s="23">
        <v>0</v>
      </c>
      <c r="K139" s="23">
        <v>0</v>
      </c>
      <c r="L139" s="23">
        <f t="shared" si="118"/>
        <v>2160000</v>
      </c>
      <c r="M139" s="23">
        <v>2160000</v>
      </c>
      <c r="N139" s="23">
        <v>0</v>
      </c>
      <c r="O139" s="23">
        <v>0</v>
      </c>
      <c r="P139" s="23">
        <f t="shared" si="119"/>
        <v>2160000</v>
      </c>
      <c r="Q139" s="23">
        <v>2160000</v>
      </c>
      <c r="R139" s="23">
        <v>0</v>
      </c>
      <c r="S139" s="23">
        <v>0</v>
      </c>
      <c r="T139" s="23">
        <f t="shared" si="123"/>
        <v>2214000</v>
      </c>
      <c r="U139" s="23">
        <v>2214000</v>
      </c>
      <c r="V139" s="23">
        <v>0</v>
      </c>
      <c r="W139" s="23">
        <v>0</v>
      </c>
      <c r="X139" s="23"/>
      <c r="Y139" s="23"/>
      <c r="Z139" s="23"/>
      <c r="AA139" s="23"/>
      <c r="AB139" s="24" t="e">
        <f t="shared" si="120"/>
        <v>#REF!</v>
      </c>
      <c r="AC139" s="24">
        <f t="shared" si="122"/>
        <v>25.624999999999996</v>
      </c>
      <c r="AD139" s="24"/>
      <c r="AE139" s="24"/>
      <c r="AF139" s="83"/>
    </row>
    <row r="140" spans="1:32" s="1" customFormat="1" ht="196.5" hidden="1" customHeight="1" x14ac:dyDescent="0.3">
      <c r="A140" s="117" t="s">
        <v>202</v>
      </c>
      <c r="B140" s="42" t="s">
        <v>269</v>
      </c>
      <c r="C140" s="22" t="s">
        <v>5</v>
      </c>
      <c r="D140" s="23" t="e">
        <f t="shared" si="121"/>
        <v>#REF!</v>
      </c>
      <c r="E140" s="23" t="e">
        <f>#REF!+I140+M140+Q140</f>
        <v>#REF!</v>
      </c>
      <c r="F140" s="23" t="e">
        <f>#REF!+J140+N140+R140</f>
        <v>#REF!</v>
      </c>
      <c r="G140" s="23" t="e">
        <f>#REF!+K140+O140+S140</f>
        <v>#REF!</v>
      </c>
      <c r="H140" s="23">
        <f t="shared" si="117"/>
        <v>2660800</v>
      </c>
      <c r="I140" s="23">
        <v>2660800</v>
      </c>
      <c r="J140" s="23">
        <v>0</v>
      </c>
      <c r="K140" s="23">
        <v>0</v>
      </c>
      <c r="L140" s="23">
        <f t="shared" si="118"/>
        <v>1330400</v>
      </c>
      <c r="M140" s="23">
        <v>1330400</v>
      </c>
      <c r="N140" s="23">
        <v>0</v>
      </c>
      <c r="O140" s="23">
        <v>0</v>
      </c>
      <c r="P140" s="23">
        <f t="shared" si="119"/>
        <v>3990800</v>
      </c>
      <c r="Q140" s="23">
        <v>3990800</v>
      </c>
      <c r="R140" s="23">
        <v>0</v>
      </c>
      <c r="S140" s="23">
        <v>0</v>
      </c>
      <c r="T140" s="23">
        <f t="shared" si="123"/>
        <v>600000</v>
      </c>
      <c r="U140" s="23">
        <v>600000</v>
      </c>
      <c r="V140" s="23">
        <v>0</v>
      </c>
      <c r="W140" s="23">
        <v>0</v>
      </c>
      <c r="X140" s="23"/>
      <c r="Y140" s="23"/>
      <c r="Z140" s="23"/>
      <c r="AA140" s="23"/>
      <c r="AB140" s="24" t="e">
        <f t="shared" si="120"/>
        <v>#REF!</v>
      </c>
      <c r="AC140" s="24" t="e">
        <f t="shared" si="122"/>
        <v>#REF!</v>
      </c>
      <c r="AD140" s="24"/>
      <c r="AE140" s="24"/>
      <c r="AF140" s="46"/>
    </row>
    <row r="141" spans="1:32" s="30" customFormat="1" ht="138" hidden="1" customHeight="1" x14ac:dyDescent="0.3">
      <c r="A141" s="117" t="s">
        <v>203</v>
      </c>
      <c r="B141" s="42" t="s">
        <v>270</v>
      </c>
      <c r="C141" s="22" t="s">
        <v>5</v>
      </c>
      <c r="D141" s="23" t="e">
        <f t="shared" si="121"/>
        <v>#REF!</v>
      </c>
      <c r="E141" s="23" t="e">
        <f>#REF!+I141+M141+Q141</f>
        <v>#REF!</v>
      </c>
      <c r="F141" s="23" t="e">
        <f>#REF!+J141+N141+R141</f>
        <v>#REF!</v>
      </c>
      <c r="G141" s="23" t="e">
        <f>#REF!+K141+O141+S141</f>
        <v>#REF!</v>
      </c>
      <c r="H141" s="23">
        <f t="shared" si="117"/>
        <v>30617392</v>
      </c>
      <c r="I141" s="23">
        <v>30617392</v>
      </c>
      <c r="J141" s="23">
        <v>0</v>
      </c>
      <c r="K141" s="23">
        <v>0</v>
      </c>
      <c r="L141" s="23">
        <f t="shared" si="118"/>
        <v>8800000</v>
      </c>
      <c r="M141" s="23">
        <v>8800000</v>
      </c>
      <c r="N141" s="23">
        <v>0</v>
      </c>
      <c r="O141" s="23">
        <v>0</v>
      </c>
      <c r="P141" s="23">
        <f t="shared" si="119"/>
        <v>27535608</v>
      </c>
      <c r="Q141" s="23">
        <v>27535608</v>
      </c>
      <c r="R141" s="23">
        <v>0</v>
      </c>
      <c r="S141" s="23">
        <v>0</v>
      </c>
      <c r="T141" s="23">
        <f t="shared" si="123"/>
        <v>15740495.800000001</v>
      </c>
      <c r="U141" s="23">
        <v>15740495.800000001</v>
      </c>
      <c r="V141" s="23">
        <v>0</v>
      </c>
      <c r="W141" s="23">
        <v>0</v>
      </c>
      <c r="X141" s="23"/>
      <c r="Y141" s="23"/>
      <c r="Z141" s="23"/>
      <c r="AA141" s="23"/>
      <c r="AB141" s="24" t="e">
        <f t="shared" si="120"/>
        <v>#REF!</v>
      </c>
      <c r="AC141" s="24" t="e">
        <f t="shared" si="122"/>
        <v>#REF!</v>
      </c>
      <c r="AD141" s="24"/>
      <c r="AE141" s="24"/>
      <c r="AF141" s="46"/>
    </row>
    <row r="142" spans="1:32" s="30" customFormat="1" ht="159" hidden="1" customHeight="1" x14ac:dyDescent="0.3">
      <c r="A142" s="117" t="s">
        <v>204</v>
      </c>
      <c r="B142" s="42" t="s">
        <v>271</v>
      </c>
      <c r="C142" s="22" t="s">
        <v>5</v>
      </c>
      <c r="D142" s="23" t="e">
        <f t="shared" si="121"/>
        <v>#REF!</v>
      </c>
      <c r="E142" s="23">
        <v>2465043300</v>
      </c>
      <c r="F142" s="23" t="e">
        <f>#REF!+J142+N142+R142</f>
        <v>#REF!</v>
      </c>
      <c r="G142" s="23" t="e">
        <f>#REF!+K142+O142+S142</f>
        <v>#REF!</v>
      </c>
      <c r="H142" s="23">
        <f t="shared" si="117"/>
        <v>925649300</v>
      </c>
      <c r="I142" s="23">
        <v>925649300</v>
      </c>
      <c r="J142" s="23">
        <v>0</v>
      </c>
      <c r="K142" s="23">
        <v>0</v>
      </c>
      <c r="L142" s="23">
        <f t="shared" si="118"/>
        <v>455278300</v>
      </c>
      <c r="M142" s="23">
        <v>455278300</v>
      </c>
      <c r="N142" s="23">
        <v>0</v>
      </c>
      <c r="O142" s="23">
        <v>0</v>
      </c>
      <c r="P142" s="23">
        <f t="shared" si="119"/>
        <v>636100700</v>
      </c>
      <c r="Q142" s="23">
        <v>636100700</v>
      </c>
      <c r="R142" s="23">
        <v>0</v>
      </c>
      <c r="S142" s="23">
        <v>0</v>
      </c>
      <c r="T142" s="23">
        <f t="shared" si="123"/>
        <v>400840565.05000001</v>
      </c>
      <c r="U142" s="23">
        <v>400840565.05000001</v>
      </c>
      <c r="V142" s="23">
        <v>0</v>
      </c>
      <c r="W142" s="23">
        <v>0</v>
      </c>
      <c r="X142" s="23"/>
      <c r="Y142" s="23"/>
      <c r="Z142" s="23"/>
      <c r="AA142" s="23"/>
      <c r="AB142" s="24" t="e">
        <f t="shared" si="120"/>
        <v>#REF!</v>
      </c>
      <c r="AC142" s="24">
        <f t="shared" si="122"/>
        <v>16.260994890028911</v>
      </c>
      <c r="AD142" s="24"/>
      <c r="AE142" s="24"/>
      <c r="AF142" s="83"/>
    </row>
    <row r="143" spans="1:32" s="30" customFormat="1" ht="59.25" hidden="1" customHeight="1" x14ac:dyDescent="0.3">
      <c r="A143" s="117" t="s">
        <v>205</v>
      </c>
      <c r="B143" s="42" t="s">
        <v>197</v>
      </c>
      <c r="C143" s="22" t="s">
        <v>5</v>
      </c>
      <c r="D143" s="23" t="e">
        <f t="shared" si="121"/>
        <v>#REF!</v>
      </c>
      <c r="E143" s="23" t="e">
        <f>#REF!+I143+M143+Q143</f>
        <v>#REF!</v>
      </c>
      <c r="F143" s="23" t="e">
        <f>#REF!+J143+N143+R143</f>
        <v>#REF!</v>
      </c>
      <c r="G143" s="23" t="e">
        <f>#REF!+K143+O143+S143</f>
        <v>#REF!</v>
      </c>
      <c r="H143" s="23">
        <f t="shared" si="117"/>
        <v>145400</v>
      </c>
      <c r="I143" s="23">
        <v>145400</v>
      </c>
      <c r="J143" s="23">
        <v>0</v>
      </c>
      <c r="K143" s="23">
        <v>0</v>
      </c>
      <c r="L143" s="23">
        <f t="shared" si="118"/>
        <v>0</v>
      </c>
      <c r="M143" s="23">
        <v>0</v>
      </c>
      <c r="N143" s="23">
        <v>0</v>
      </c>
      <c r="O143" s="23">
        <v>0</v>
      </c>
      <c r="P143" s="23">
        <f t="shared" si="119"/>
        <v>0</v>
      </c>
      <c r="Q143" s="23">
        <v>0</v>
      </c>
      <c r="R143" s="23">
        <v>0</v>
      </c>
      <c r="S143" s="23">
        <v>0</v>
      </c>
      <c r="T143" s="23">
        <f t="shared" si="123"/>
        <v>0</v>
      </c>
      <c r="U143" s="23">
        <v>0</v>
      </c>
      <c r="V143" s="23">
        <v>0</v>
      </c>
      <c r="W143" s="23">
        <v>0</v>
      </c>
      <c r="X143" s="23"/>
      <c r="Y143" s="23"/>
      <c r="Z143" s="23"/>
      <c r="AA143" s="23"/>
      <c r="AB143" s="24" t="e">
        <f t="shared" si="120"/>
        <v>#REF!</v>
      </c>
      <c r="AC143" s="24" t="e">
        <f t="shared" si="122"/>
        <v>#REF!</v>
      </c>
      <c r="AD143" s="24"/>
      <c r="AE143" s="24"/>
      <c r="AF143" s="83"/>
    </row>
    <row r="144" spans="1:32" s="30" customFormat="1" ht="149.25" hidden="1" customHeight="1" x14ac:dyDescent="0.3">
      <c r="A144" s="117" t="s">
        <v>206</v>
      </c>
      <c r="B144" s="42" t="s">
        <v>361</v>
      </c>
      <c r="C144" s="22" t="s">
        <v>5</v>
      </c>
      <c r="D144" s="23" t="e">
        <f t="shared" si="121"/>
        <v>#REF!</v>
      </c>
      <c r="E144" s="23" t="e">
        <f>#REF!+I144+M144+Q144</f>
        <v>#REF!</v>
      </c>
      <c r="F144" s="23" t="e">
        <f>#REF!+J144+N144+R144</f>
        <v>#REF!</v>
      </c>
      <c r="G144" s="23" t="e">
        <f>#REF!+K144+O144+S144</f>
        <v>#REF!</v>
      </c>
      <c r="H144" s="23">
        <f t="shared" si="117"/>
        <v>1140300</v>
      </c>
      <c r="I144" s="23">
        <v>0</v>
      </c>
      <c r="J144" s="23">
        <v>0</v>
      </c>
      <c r="K144" s="23">
        <v>1140300</v>
      </c>
      <c r="L144" s="23">
        <f t="shared" si="118"/>
        <v>570400</v>
      </c>
      <c r="M144" s="23">
        <v>0</v>
      </c>
      <c r="N144" s="23">
        <v>0</v>
      </c>
      <c r="O144" s="23">
        <v>570400</v>
      </c>
      <c r="P144" s="23">
        <f t="shared" si="119"/>
        <v>1710000</v>
      </c>
      <c r="Q144" s="23">
        <v>0</v>
      </c>
      <c r="R144" s="23">
        <v>0</v>
      </c>
      <c r="S144" s="23">
        <v>1710000</v>
      </c>
      <c r="T144" s="23">
        <f t="shared" si="123"/>
        <v>1502329.06</v>
      </c>
      <c r="U144" s="23">
        <v>0</v>
      </c>
      <c r="V144" s="23">
        <v>0</v>
      </c>
      <c r="W144" s="23">
        <v>1502329.06</v>
      </c>
      <c r="X144" s="23"/>
      <c r="Y144" s="23"/>
      <c r="Z144" s="23"/>
      <c r="AA144" s="23"/>
      <c r="AB144" s="24" t="e">
        <f t="shared" si="120"/>
        <v>#REF!</v>
      </c>
      <c r="AC144" s="24"/>
      <c r="AD144" s="24"/>
      <c r="AE144" s="24"/>
      <c r="AF144" s="83"/>
    </row>
    <row r="145" spans="1:32" s="30" customFormat="1" hidden="1" x14ac:dyDescent="0.3">
      <c r="A145" s="117" t="s">
        <v>286</v>
      </c>
      <c r="B145" s="42" t="s">
        <v>192</v>
      </c>
      <c r="C145" s="22" t="s">
        <v>5</v>
      </c>
      <c r="D145" s="23" t="e">
        <f t="shared" si="121"/>
        <v>#REF!</v>
      </c>
      <c r="E145" s="23" t="e">
        <f>#REF!+I145+M145+Q145</f>
        <v>#REF!</v>
      </c>
      <c r="F145" s="23" t="e">
        <f>#REF!+J145+N145+R145</f>
        <v>#REF!</v>
      </c>
      <c r="G145" s="23">
        <v>3704900</v>
      </c>
      <c r="H145" s="23">
        <f t="shared" si="117"/>
        <v>1139900</v>
      </c>
      <c r="I145" s="23">
        <v>0</v>
      </c>
      <c r="J145" s="23">
        <v>0</v>
      </c>
      <c r="K145" s="23">
        <v>1139900</v>
      </c>
      <c r="L145" s="23">
        <f t="shared" si="118"/>
        <v>224000</v>
      </c>
      <c r="M145" s="23">
        <v>0</v>
      </c>
      <c r="N145" s="23">
        <v>0</v>
      </c>
      <c r="O145" s="23">
        <v>224000</v>
      </c>
      <c r="P145" s="23">
        <f t="shared" si="119"/>
        <v>1959200</v>
      </c>
      <c r="Q145" s="23">
        <v>0</v>
      </c>
      <c r="R145" s="23">
        <v>0</v>
      </c>
      <c r="S145" s="23">
        <v>1959200</v>
      </c>
      <c r="T145" s="23">
        <f t="shared" si="123"/>
        <v>47134.7</v>
      </c>
      <c r="U145" s="23">
        <v>0</v>
      </c>
      <c r="V145" s="23">
        <v>0</v>
      </c>
      <c r="W145" s="23">
        <v>47134.7</v>
      </c>
      <c r="X145" s="23"/>
      <c r="Y145" s="23"/>
      <c r="Z145" s="23"/>
      <c r="AA145" s="23"/>
      <c r="AB145" s="24"/>
      <c r="AC145" s="24"/>
      <c r="AD145" s="24"/>
      <c r="AE145" s="24"/>
      <c r="AF145" s="83"/>
    </row>
    <row r="146" spans="1:32" s="30" customFormat="1" ht="69.75" hidden="1" customHeight="1" x14ac:dyDescent="0.3">
      <c r="A146" s="117" t="s">
        <v>287</v>
      </c>
      <c r="B146" s="42" t="s">
        <v>281</v>
      </c>
      <c r="C146" s="22" t="s">
        <v>5</v>
      </c>
      <c r="D146" s="23" t="e">
        <f t="shared" si="121"/>
        <v>#REF!</v>
      </c>
      <c r="E146" s="23" t="e">
        <f>#REF!+I146+M146+Q146</f>
        <v>#REF!</v>
      </c>
      <c r="F146" s="23" t="e">
        <f>#REF!+J146+N146+R146</f>
        <v>#REF!</v>
      </c>
      <c r="G146" s="23" t="e">
        <f>#REF!+K146+O146+S146</f>
        <v>#REF!</v>
      </c>
      <c r="H146" s="23">
        <f>I146+J146+K146</f>
        <v>0</v>
      </c>
      <c r="I146" s="23">
        <v>0</v>
      </c>
      <c r="J146" s="23">
        <v>0</v>
      </c>
      <c r="K146" s="23">
        <v>0</v>
      </c>
      <c r="L146" s="23">
        <f t="shared" si="118"/>
        <v>0</v>
      </c>
      <c r="M146" s="23">
        <v>0</v>
      </c>
      <c r="N146" s="23">
        <v>0</v>
      </c>
      <c r="O146" s="23">
        <v>0</v>
      </c>
      <c r="P146" s="23">
        <f t="shared" si="119"/>
        <v>0</v>
      </c>
      <c r="Q146" s="23">
        <v>0</v>
      </c>
      <c r="R146" s="23">
        <v>0</v>
      </c>
      <c r="S146" s="23">
        <v>0</v>
      </c>
      <c r="T146" s="23">
        <f t="shared" si="123"/>
        <v>55000</v>
      </c>
      <c r="U146" s="23">
        <v>55000</v>
      </c>
      <c r="V146" s="23">
        <v>0</v>
      </c>
      <c r="W146" s="23">
        <v>0</v>
      </c>
      <c r="X146" s="23"/>
      <c r="Y146" s="23"/>
      <c r="Z146" s="23"/>
      <c r="AA146" s="23"/>
      <c r="AB146" s="24" t="e">
        <f>T146/D146*100</f>
        <v>#REF!</v>
      </c>
      <c r="AC146" s="24" t="e">
        <f>U146/E146*100</f>
        <v>#REF!</v>
      </c>
      <c r="AD146" s="24"/>
      <c r="AE146" s="24"/>
      <c r="AF146" s="83"/>
    </row>
    <row r="147" spans="1:32" s="30" customFormat="1" ht="37.5" hidden="1" x14ac:dyDescent="0.3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W147" si="124">SUM(E148:E149)</f>
        <v>0</v>
      </c>
      <c r="F147" s="33">
        <f t="shared" si="124"/>
        <v>0</v>
      </c>
      <c r="G147" s="33">
        <f t="shared" si="124"/>
        <v>37219118</v>
      </c>
      <c r="H147" s="33" t="e">
        <f t="shared" si="124"/>
        <v>#REF!</v>
      </c>
      <c r="I147" s="33" t="e">
        <f t="shared" si="124"/>
        <v>#REF!</v>
      </c>
      <c r="J147" s="33" t="e">
        <f t="shared" si="124"/>
        <v>#REF!</v>
      </c>
      <c r="K147" s="33" t="e">
        <f t="shared" si="124"/>
        <v>#REF!</v>
      </c>
      <c r="L147" s="33" t="e">
        <f t="shared" si="124"/>
        <v>#REF!</v>
      </c>
      <c r="M147" s="33" t="e">
        <f t="shared" si="124"/>
        <v>#REF!</v>
      </c>
      <c r="N147" s="33" t="e">
        <f t="shared" si="124"/>
        <v>#REF!</v>
      </c>
      <c r="O147" s="33" t="e">
        <f t="shared" si="124"/>
        <v>#REF!</v>
      </c>
      <c r="P147" s="33" t="e">
        <f t="shared" si="124"/>
        <v>#REF!</v>
      </c>
      <c r="Q147" s="33" t="e">
        <f t="shared" si="124"/>
        <v>#REF!</v>
      </c>
      <c r="R147" s="33" t="e">
        <f t="shared" si="124"/>
        <v>#REF!</v>
      </c>
      <c r="S147" s="33" t="e">
        <f t="shared" si="124"/>
        <v>#REF!</v>
      </c>
      <c r="T147" s="33">
        <f t="shared" si="124"/>
        <v>99453.94</v>
      </c>
      <c r="U147" s="33">
        <f t="shared" si="124"/>
        <v>0</v>
      </c>
      <c r="V147" s="33">
        <f t="shared" si="124"/>
        <v>0</v>
      </c>
      <c r="W147" s="33">
        <f t="shared" si="124"/>
        <v>99453.94</v>
      </c>
      <c r="X147" s="33"/>
      <c r="Y147" s="33"/>
      <c r="Z147" s="33"/>
      <c r="AA147" s="33"/>
      <c r="AB147" s="28">
        <f>T147/D147*100</f>
        <v>0.26721197423324217</v>
      </c>
      <c r="AC147" s="28"/>
      <c r="AD147" s="28"/>
      <c r="AE147" s="28">
        <f>W147/G147*100</f>
        <v>0.26721197423324217</v>
      </c>
      <c r="AF147" s="45"/>
    </row>
    <row r="148" spans="1:32" s="30" customFormat="1" ht="42.75" hidden="1" customHeight="1" x14ac:dyDescent="0.3">
      <c r="A148" s="117" t="s">
        <v>363</v>
      </c>
      <c r="B148" s="94" t="s">
        <v>362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 t="e">
        <f>#REF!+#REF!+#REF!+#REF!+#REF!</f>
        <v>#REF!</v>
      </c>
      <c r="I148" s="23" t="e">
        <f>#REF!+#REF!+#REF!+#REF!+#REF!</f>
        <v>#REF!</v>
      </c>
      <c r="J148" s="23" t="e">
        <f>#REF!+#REF!+#REF!+#REF!+#REF!</f>
        <v>#REF!</v>
      </c>
      <c r="K148" s="23" t="e">
        <f>#REF!+#REF!+#REF!+#REF!+#REF!</f>
        <v>#REF!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>
        <f>SUM(U148:W148)</f>
        <v>0</v>
      </c>
      <c r="U148" s="23">
        <v>0</v>
      </c>
      <c r="V148" s="23">
        <v>0</v>
      </c>
      <c r="W148" s="23">
        <v>0</v>
      </c>
      <c r="X148" s="23"/>
      <c r="Y148" s="23"/>
      <c r="Z148" s="23"/>
      <c r="AA148" s="23"/>
      <c r="AB148" s="24"/>
      <c r="AC148" s="24"/>
      <c r="AD148" s="24"/>
      <c r="AE148" s="24"/>
      <c r="AF148" s="83"/>
    </row>
    <row r="149" spans="1:32" s="30" customFormat="1" ht="30.75" hidden="1" customHeight="1" x14ac:dyDescent="0.3">
      <c r="A149" s="117" t="s">
        <v>430</v>
      </c>
      <c r="B149" s="94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 t="e">
        <f>#REF!+#REF!+#REF!+#REF!+#REF!+#REF!+#REF!+#REF!+#REF!+#REF!+#REF!+#REF!</f>
        <v>#REF!</v>
      </c>
      <c r="I149" s="23" t="e">
        <f>#REF!+#REF!+#REF!+#REF!+#REF!+#REF!+#REF!+#REF!+#REF!+#REF!+#REF!+#REF!</f>
        <v>#REF!</v>
      </c>
      <c r="J149" s="23" t="e">
        <f>#REF!+#REF!+#REF!+#REF!+#REF!+#REF!+#REF!+#REF!+#REF!+#REF!+#REF!+#REF!</f>
        <v>#REF!</v>
      </c>
      <c r="K149" s="23" t="e">
        <f>#REF!+#REF!+#REF!+#REF!+#REF!+#REF!+#REF!+#REF!+#REF!+#REF!+#REF!+#REF!</f>
        <v>#REF!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>
        <f>SUM(U149:W149)</f>
        <v>99453.94</v>
      </c>
      <c r="U149" s="23">
        <v>0</v>
      </c>
      <c r="V149" s="23">
        <v>0</v>
      </c>
      <c r="W149" s="23">
        <v>99453.94</v>
      </c>
      <c r="X149" s="23"/>
      <c r="Y149" s="23"/>
      <c r="Z149" s="23"/>
      <c r="AA149" s="23"/>
      <c r="AB149" s="24"/>
      <c r="AC149" s="24"/>
      <c r="AD149" s="24"/>
      <c r="AE149" s="24"/>
      <c r="AF149" s="83"/>
    </row>
    <row r="150" spans="1:32" s="30" customFormat="1" ht="93.75" hidden="1" x14ac:dyDescent="0.3">
      <c r="A150" s="119" t="s">
        <v>294</v>
      </c>
      <c r="B150" s="44" t="s">
        <v>295</v>
      </c>
      <c r="C150" s="22" t="s">
        <v>5</v>
      </c>
      <c r="D150" s="33" t="e">
        <f t="shared" ref="D150" si="125">SUM(E150:G150)</f>
        <v>#REF!</v>
      </c>
      <c r="E150" s="33" t="e">
        <f>#REF!+I150+M150+Q150</f>
        <v>#REF!</v>
      </c>
      <c r="F150" s="33" t="e">
        <f>#REF!+J150+N150+R150</f>
        <v>#REF!</v>
      </c>
      <c r="G150" s="33" t="e">
        <f>#REF!+K150+O150+S150</f>
        <v>#REF!</v>
      </c>
      <c r="H150" s="33">
        <f t="shared" ref="H150" si="126">I150+J150+K150</f>
        <v>29089002</v>
      </c>
      <c r="I150" s="33"/>
      <c r="J150" s="33"/>
      <c r="K150" s="33">
        <v>29089002</v>
      </c>
      <c r="L150" s="33">
        <f t="shared" si="118"/>
        <v>16255619</v>
      </c>
      <c r="M150" s="33"/>
      <c r="N150" s="33"/>
      <c r="O150" s="33">
        <v>16255619</v>
      </c>
      <c r="P150" s="33">
        <f t="shared" si="119"/>
        <v>19677853</v>
      </c>
      <c r="Q150" s="33"/>
      <c r="R150" s="33"/>
      <c r="S150" s="33">
        <v>19677853</v>
      </c>
      <c r="T150" s="33">
        <f>SUM(U150:W150)</f>
        <v>20325696.940000001</v>
      </c>
      <c r="U150" s="33">
        <v>0</v>
      </c>
      <c r="V150" s="33">
        <v>0</v>
      </c>
      <c r="W150" s="33">
        <v>20325696.940000001</v>
      </c>
      <c r="X150" s="33"/>
      <c r="Y150" s="33"/>
      <c r="Z150" s="33"/>
      <c r="AA150" s="33"/>
      <c r="AB150" s="28"/>
      <c r="AC150" s="24"/>
      <c r="AD150" s="24"/>
      <c r="AE150" s="24"/>
      <c r="AF150" s="83"/>
    </row>
    <row r="151" spans="1:32" s="30" customFormat="1" ht="79.5" hidden="1" customHeight="1" x14ac:dyDescent="0.3">
      <c r="A151" s="32" t="s">
        <v>142</v>
      </c>
      <c r="B151" s="44" t="s">
        <v>77</v>
      </c>
      <c r="C151" s="34"/>
      <c r="D151" s="33" t="e">
        <f>SUM(D152:D153)</f>
        <v>#REF!</v>
      </c>
      <c r="E151" s="33" t="e">
        <f t="shared" ref="E151:W151" si="127">SUM(E152:E153)</f>
        <v>#REF!</v>
      </c>
      <c r="F151" s="33" t="e">
        <f t="shared" si="127"/>
        <v>#REF!</v>
      </c>
      <c r="G151" s="33" t="e">
        <f t="shared" si="127"/>
        <v>#REF!</v>
      </c>
      <c r="H151" s="33">
        <f t="shared" si="127"/>
        <v>162000</v>
      </c>
      <c r="I151" s="33">
        <f t="shared" si="127"/>
        <v>162000</v>
      </c>
      <c r="J151" s="33">
        <f t="shared" si="127"/>
        <v>0</v>
      </c>
      <c r="K151" s="33">
        <f t="shared" si="127"/>
        <v>0</v>
      </c>
      <c r="L151" s="33">
        <f t="shared" si="127"/>
        <v>320000</v>
      </c>
      <c r="M151" s="33">
        <f t="shared" si="127"/>
        <v>320000</v>
      </c>
      <c r="N151" s="33">
        <f t="shared" si="127"/>
        <v>0</v>
      </c>
      <c r="O151" s="33">
        <f t="shared" si="127"/>
        <v>0</v>
      </c>
      <c r="P151" s="33">
        <f t="shared" si="127"/>
        <v>0</v>
      </c>
      <c r="Q151" s="33">
        <f t="shared" si="127"/>
        <v>0</v>
      </c>
      <c r="R151" s="33">
        <f t="shared" si="127"/>
        <v>0</v>
      </c>
      <c r="S151" s="33">
        <f t="shared" si="127"/>
        <v>0</v>
      </c>
      <c r="T151" s="33">
        <f t="shared" si="127"/>
        <v>0</v>
      </c>
      <c r="U151" s="33">
        <f t="shared" si="127"/>
        <v>0</v>
      </c>
      <c r="V151" s="33">
        <f t="shared" si="127"/>
        <v>0</v>
      </c>
      <c r="W151" s="33">
        <f t="shared" si="127"/>
        <v>0</v>
      </c>
      <c r="X151" s="33"/>
      <c r="Y151" s="33"/>
      <c r="Z151" s="33"/>
      <c r="AA151" s="33"/>
      <c r="AB151" s="28" t="e">
        <f>T151/D151*100</f>
        <v>#REF!</v>
      </c>
      <c r="AC151" s="28" t="e">
        <f>U151/E151*100</f>
        <v>#REF!</v>
      </c>
      <c r="AD151" s="28"/>
      <c r="AE151" s="28"/>
      <c r="AF151" s="29"/>
    </row>
    <row r="152" spans="1:32" s="30" customFormat="1" ht="30.75" hidden="1" customHeight="1" x14ac:dyDescent="0.3">
      <c r="A152" s="117" t="s">
        <v>154</v>
      </c>
      <c r="B152" s="42" t="s">
        <v>192</v>
      </c>
      <c r="C152" s="22" t="s">
        <v>5</v>
      </c>
      <c r="D152" s="23" t="e">
        <f>SUM(E152:G152)</f>
        <v>#REF!</v>
      </c>
      <c r="E152" s="23" t="e">
        <f>#REF!+I152+M152+Q152</f>
        <v>#REF!</v>
      </c>
      <c r="F152" s="23" t="e">
        <f>#REF!+J152+N152+R152</f>
        <v>#REF!</v>
      </c>
      <c r="G152" s="23" t="e">
        <f>#REF!+K152+O152+S152</f>
        <v>#REF!</v>
      </c>
      <c r="H152" s="23">
        <f t="shared" ref="H152:H153" si="128">I152+J152+K152</f>
        <v>0</v>
      </c>
      <c r="I152" s="23">
        <v>0</v>
      </c>
      <c r="J152" s="23"/>
      <c r="K152" s="23"/>
      <c r="L152" s="23">
        <f t="shared" ref="L152:L153" si="129">M152+N152+O152</f>
        <v>320000</v>
      </c>
      <c r="M152" s="23">
        <v>320000</v>
      </c>
      <c r="N152" s="23">
        <v>0</v>
      </c>
      <c r="O152" s="23">
        <v>0</v>
      </c>
      <c r="P152" s="23">
        <f t="shared" ref="P152:P153" si="130">Q152+R152+S152</f>
        <v>0</v>
      </c>
      <c r="Q152" s="23">
        <v>0</v>
      </c>
      <c r="R152" s="23">
        <v>0</v>
      </c>
      <c r="S152" s="23">
        <v>0</v>
      </c>
      <c r="T152" s="23">
        <f>U152+W152</f>
        <v>0</v>
      </c>
      <c r="U152" s="23">
        <v>0</v>
      </c>
      <c r="V152" s="23">
        <v>0</v>
      </c>
      <c r="W152" s="23">
        <v>0</v>
      </c>
      <c r="X152" s="23"/>
      <c r="Y152" s="23"/>
      <c r="Z152" s="23"/>
      <c r="AA152" s="23"/>
      <c r="AB152" s="24" t="e">
        <f>T152/D152*100</f>
        <v>#REF!</v>
      </c>
      <c r="AC152" s="24"/>
      <c r="AD152" s="24"/>
      <c r="AE152" s="24"/>
      <c r="AF152" s="83"/>
    </row>
    <row r="153" spans="1:32" s="30" customFormat="1" ht="66" hidden="1" customHeight="1" x14ac:dyDescent="0.3">
      <c r="A153" s="117" t="s">
        <v>280</v>
      </c>
      <c r="B153" s="42" t="s">
        <v>274</v>
      </c>
      <c r="C153" s="22" t="s">
        <v>5</v>
      </c>
      <c r="D153" s="23" t="e">
        <f>SUM(E153:G153)</f>
        <v>#REF!</v>
      </c>
      <c r="E153" s="23" t="e">
        <f>#REF!+I153+M153+Q153</f>
        <v>#REF!</v>
      </c>
      <c r="F153" s="23" t="e">
        <f>#REF!+J153+N153+R153</f>
        <v>#REF!</v>
      </c>
      <c r="G153" s="23" t="e">
        <f>#REF!+K153+O153+S153</f>
        <v>#REF!</v>
      </c>
      <c r="H153" s="23">
        <f t="shared" si="128"/>
        <v>162000</v>
      </c>
      <c r="I153" s="23">
        <v>162000</v>
      </c>
      <c r="J153" s="23">
        <v>0</v>
      </c>
      <c r="K153" s="23">
        <v>0</v>
      </c>
      <c r="L153" s="23">
        <f t="shared" si="129"/>
        <v>0</v>
      </c>
      <c r="M153" s="23">
        <v>0</v>
      </c>
      <c r="N153" s="23">
        <v>0</v>
      </c>
      <c r="O153" s="23">
        <v>0</v>
      </c>
      <c r="P153" s="23">
        <f t="shared" si="130"/>
        <v>0</v>
      </c>
      <c r="Q153" s="23">
        <v>0</v>
      </c>
      <c r="R153" s="23">
        <v>0</v>
      </c>
      <c r="S153" s="23">
        <v>0</v>
      </c>
      <c r="T153" s="23">
        <f>U153+W153</f>
        <v>0</v>
      </c>
      <c r="U153" s="23">
        <v>0</v>
      </c>
      <c r="V153" s="23">
        <v>0</v>
      </c>
      <c r="W153" s="23">
        <v>0</v>
      </c>
      <c r="X153" s="23"/>
      <c r="Y153" s="23"/>
      <c r="Z153" s="23"/>
      <c r="AA153" s="23"/>
      <c r="AB153" s="24" t="e">
        <f>T153/D153*100</f>
        <v>#REF!</v>
      </c>
      <c r="AC153" s="24" t="e">
        <f>U153/E153*100</f>
        <v>#REF!</v>
      </c>
      <c r="AD153" s="28"/>
      <c r="AE153" s="28"/>
      <c r="AF153" s="83"/>
    </row>
    <row r="154" spans="1:32" s="30" customFormat="1" ht="39.75" hidden="1" customHeight="1" x14ac:dyDescent="0.3">
      <c r="A154" s="32" t="s">
        <v>143</v>
      </c>
      <c r="B154" s="44" t="s">
        <v>78</v>
      </c>
      <c r="C154" s="34"/>
      <c r="D154" s="33" t="e">
        <f>SUM(D155:D158)</f>
        <v>#REF!</v>
      </c>
      <c r="E154" s="33" t="e">
        <f t="shared" ref="E154:W154" si="131">SUM(E155:E158)</f>
        <v>#REF!</v>
      </c>
      <c r="F154" s="33" t="e">
        <f t="shared" si="131"/>
        <v>#REF!</v>
      </c>
      <c r="G154" s="33" t="e">
        <f t="shared" si="131"/>
        <v>#REF!</v>
      </c>
      <c r="H154" s="33">
        <f t="shared" si="131"/>
        <v>13836519</v>
      </c>
      <c r="I154" s="33">
        <f t="shared" si="131"/>
        <v>10988439</v>
      </c>
      <c r="J154" s="33">
        <f t="shared" si="131"/>
        <v>0</v>
      </c>
      <c r="K154" s="33">
        <f t="shared" si="131"/>
        <v>2848080</v>
      </c>
      <c r="L154" s="33">
        <f t="shared" si="131"/>
        <v>24526648</v>
      </c>
      <c r="M154" s="33">
        <f t="shared" si="131"/>
        <v>14574975</v>
      </c>
      <c r="N154" s="33">
        <f t="shared" si="131"/>
        <v>0</v>
      </c>
      <c r="O154" s="33">
        <f t="shared" si="131"/>
        <v>9951673</v>
      </c>
      <c r="P154" s="33">
        <f t="shared" si="131"/>
        <v>1046976</v>
      </c>
      <c r="Q154" s="33">
        <f t="shared" si="131"/>
        <v>1046976</v>
      </c>
      <c r="R154" s="33">
        <f t="shared" si="131"/>
        <v>0</v>
      </c>
      <c r="S154" s="33">
        <f t="shared" si="131"/>
        <v>0</v>
      </c>
      <c r="T154" s="33">
        <f t="shared" si="131"/>
        <v>364132.02</v>
      </c>
      <c r="U154" s="33">
        <f t="shared" si="131"/>
        <v>347182.02</v>
      </c>
      <c r="V154" s="33">
        <f t="shared" si="131"/>
        <v>0</v>
      </c>
      <c r="W154" s="33">
        <f t="shared" si="131"/>
        <v>16950</v>
      </c>
      <c r="X154" s="33"/>
      <c r="Y154" s="33"/>
      <c r="Z154" s="33"/>
      <c r="AA154" s="33"/>
      <c r="AB154" s="28" t="e">
        <f>T154/D154*100</f>
        <v>#REF!</v>
      </c>
      <c r="AC154" s="28" t="e">
        <f>U154/E154*100</f>
        <v>#REF!</v>
      </c>
      <c r="AD154" s="28"/>
      <c r="AE154" s="28" t="e">
        <f>W154/G154*100</f>
        <v>#REF!</v>
      </c>
      <c r="AF154" s="29"/>
    </row>
    <row r="155" spans="1:32" s="30" customFormat="1" ht="44.25" hidden="1" customHeight="1" x14ac:dyDescent="0.3">
      <c r="A155" s="117" t="s">
        <v>144</v>
      </c>
      <c r="B155" s="42" t="s">
        <v>72</v>
      </c>
      <c r="C155" s="22" t="s">
        <v>5</v>
      </c>
      <c r="D155" s="23" t="e">
        <f>SUM(E155:G155)</f>
        <v>#REF!</v>
      </c>
      <c r="E155" s="23" t="e">
        <f>#REF!+I155+M155+Q155</f>
        <v>#REF!</v>
      </c>
      <c r="F155" s="23" t="e">
        <f>#REF!+J155+N155+R155</f>
        <v>#REF!</v>
      </c>
      <c r="G155" s="23" t="e">
        <f>#REF!+K155+O155+S155</f>
        <v>#REF!</v>
      </c>
      <c r="H155" s="23">
        <f t="shared" ref="H155:H162" si="132">I155+J155+K155</f>
        <v>1305981</v>
      </c>
      <c r="I155" s="23">
        <v>0</v>
      </c>
      <c r="J155" s="23">
        <v>0</v>
      </c>
      <c r="K155" s="23">
        <v>1305981</v>
      </c>
      <c r="L155" s="23">
        <f t="shared" ref="L155:L162" si="133">M155+N155+O155</f>
        <v>7317977</v>
      </c>
      <c r="M155" s="23">
        <v>0</v>
      </c>
      <c r="N155" s="23">
        <v>0</v>
      </c>
      <c r="O155" s="23">
        <v>7317977</v>
      </c>
      <c r="P155" s="23">
        <f t="shared" ref="P155:P158" si="134">Q155+R155+S155</f>
        <v>0</v>
      </c>
      <c r="Q155" s="23"/>
      <c r="R155" s="23"/>
      <c r="S155" s="23"/>
      <c r="T155" s="23">
        <f>U155+W155</f>
        <v>16950</v>
      </c>
      <c r="U155" s="23">
        <v>0</v>
      </c>
      <c r="V155" s="23">
        <v>0</v>
      </c>
      <c r="W155" s="23">
        <v>16950</v>
      </c>
      <c r="X155" s="23"/>
      <c r="Y155" s="23"/>
      <c r="Z155" s="23"/>
      <c r="AA155" s="23"/>
      <c r="AB155" s="24" t="e">
        <f>T155/D155*100</f>
        <v>#REF!</v>
      </c>
      <c r="AC155" s="24"/>
      <c r="AD155" s="24"/>
      <c r="AE155" s="24" t="e">
        <f>W155/G155*100</f>
        <v>#REF!</v>
      </c>
      <c r="AF155" s="83"/>
    </row>
    <row r="156" spans="1:32" s="30" customFormat="1" ht="112.5" hidden="1" x14ac:dyDescent="0.3">
      <c r="A156" s="117" t="s">
        <v>145</v>
      </c>
      <c r="B156" s="118" t="s">
        <v>275</v>
      </c>
      <c r="C156" s="22" t="s">
        <v>5</v>
      </c>
      <c r="D156" s="23" t="e">
        <f t="shared" ref="D156:D158" si="135">SUM(E156:G156)</f>
        <v>#REF!</v>
      </c>
      <c r="E156" s="23" t="e">
        <f>#REF!+I156+M156+Q156</f>
        <v>#REF!</v>
      </c>
      <c r="F156" s="23" t="e">
        <f>#REF!+J156+N156+R156</f>
        <v>#REF!</v>
      </c>
      <c r="G156" s="23" t="e">
        <f>#REF!+K156+O156+S156</f>
        <v>#REF!</v>
      </c>
      <c r="H156" s="23">
        <f t="shared" si="132"/>
        <v>4988439</v>
      </c>
      <c r="I156" s="23">
        <v>4988439</v>
      </c>
      <c r="J156" s="23">
        <v>0</v>
      </c>
      <c r="K156" s="23">
        <v>0</v>
      </c>
      <c r="L156" s="23">
        <f t="shared" si="133"/>
        <v>4574975</v>
      </c>
      <c r="M156" s="23">
        <v>4574975</v>
      </c>
      <c r="N156" s="23">
        <v>0</v>
      </c>
      <c r="O156" s="23">
        <v>0</v>
      </c>
      <c r="P156" s="23">
        <f t="shared" si="134"/>
        <v>179976</v>
      </c>
      <c r="Q156" s="23">
        <v>179976</v>
      </c>
      <c r="R156" s="23">
        <v>0</v>
      </c>
      <c r="S156" s="23">
        <v>0</v>
      </c>
      <c r="T156" s="23">
        <f t="shared" ref="T156:T158" si="136">U156+W156</f>
        <v>0</v>
      </c>
      <c r="U156" s="23">
        <v>0</v>
      </c>
      <c r="V156" s="23">
        <v>0</v>
      </c>
      <c r="W156" s="23">
        <v>0</v>
      </c>
      <c r="X156" s="23"/>
      <c r="Y156" s="23"/>
      <c r="Z156" s="23"/>
      <c r="AA156" s="23"/>
      <c r="AB156" s="24" t="e">
        <f>T156/D156*100</f>
        <v>#REF!</v>
      </c>
      <c r="AC156" s="24" t="e">
        <f>U156/E156*100</f>
        <v>#REF!</v>
      </c>
      <c r="AD156" s="24"/>
      <c r="AE156" s="24"/>
      <c r="AF156" s="83"/>
    </row>
    <row r="157" spans="1:32" s="30" customFormat="1" ht="93.75" hidden="1" x14ac:dyDescent="0.3">
      <c r="A157" s="117" t="s">
        <v>365</v>
      </c>
      <c r="B157" s="118" t="s">
        <v>364</v>
      </c>
      <c r="C157" s="22" t="s">
        <v>5</v>
      </c>
      <c r="D157" s="23" t="e">
        <f t="shared" si="135"/>
        <v>#REF!</v>
      </c>
      <c r="E157" s="23" t="e">
        <f>#REF!+I157+M157+Q157</f>
        <v>#REF!</v>
      </c>
      <c r="F157" s="23" t="e">
        <f>#REF!+J157+N157+R157</f>
        <v>#REF!</v>
      </c>
      <c r="G157" s="23" t="e">
        <f>#REF!+K157+O157+S157</f>
        <v>#REF!</v>
      </c>
      <c r="H157" s="23">
        <f t="shared" si="132"/>
        <v>6000000</v>
      </c>
      <c r="I157" s="23">
        <v>6000000</v>
      </c>
      <c r="J157" s="23">
        <v>0</v>
      </c>
      <c r="K157" s="23">
        <v>0</v>
      </c>
      <c r="L157" s="23">
        <f t="shared" si="133"/>
        <v>10000000</v>
      </c>
      <c r="M157" s="23">
        <v>10000000</v>
      </c>
      <c r="N157" s="23">
        <v>0</v>
      </c>
      <c r="O157" s="23">
        <v>0</v>
      </c>
      <c r="P157" s="23">
        <f t="shared" si="134"/>
        <v>867000</v>
      </c>
      <c r="Q157" s="23">
        <v>867000</v>
      </c>
      <c r="R157" s="23">
        <v>0</v>
      </c>
      <c r="S157" s="23">
        <v>0</v>
      </c>
      <c r="T157" s="23">
        <f t="shared" si="136"/>
        <v>347182.02</v>
      </c>
      <c r="U157" s="23">
        <v>347182.02</v>
      </c>
      <c r="V157" s="23">
        <v>0</v>
      </c>
      <c r="W157" s="23">
        <v>0</v>
      </c>
      <c r="X157" s="23"/>
      <c r="Y157" s="23"/>
      <c r="Z157" s="23"/>
      <c r="AA157" s="23"/>
      <c r="AB157" s="24"/>
      <c r="AC157" s="24"/>
      <c r="AD157" s="24"/>
      <c r="AE157" s="24"/>
      <c r="AF157" s="83"/>
    </row>
    <row r="158" spans="1:32" s="30" customFormat="1" ht="64.5" hidden="1" customHeight="1" x14ac:dyDescent="0.3">
      <c r="A158" s="117" t="s">
        <v>288</v>
      </c>
      <c r="B158" s="42" t="s">
        <v>189</v>
      </c>
      <c r="C158" s="22" t="s">
        <v>5</v>
      </c>
      <c r="D158" s="23" t="e">
        <f t="shared" si="135"/>
        <v>#REF!</v>
      </c>
      <c r="E158" s="23" t="e">
        <f>#REF!+I158+M158+Q158</f>
        <v>#REF!</v>
      </c>
      <c r="F158" s="23" t="e">
        <f>#REF!+J158+N158+R158</f>
        <v>#REF!</v>
      </c>
      <c r="G158" s="23" t="e">
        <f>#REF!+K158+O158+S158</f>
        <v>#REF!</v>
      </c>
      <c r="H158" s="23">
        <f t="shared" si="132"/>
        <v>1542099</v>
      </c>
      <c r="I158" s="23">
        <v>0</v>
      </c>
      <c r="J158" s="23">
        <v>0</v>
      </c>
      <c r="K158" s="23">
        <v>1542099</v>
      </c>
      <c r="L158" s="23">
        <f t="shared" si="133"/>
        <v>2633696</v>
      </c>
      <c r="M158" s="23">
        <v>0</v>
      </c>
      <c r="N158" s="23">
        <v>0</v>
      </c>
      <c r="O158" s="23">
        <v>2633696</v>
      </c>
      <c r="P158" s="23">
        <f t="shared" si="134"/>
        <v>0</v>
      </c>
      <c r="Q158" s="23">
        <v>0</v>
      </c>
      <c r="R158" s="23">
        <v>0</v>
      </c>
      <c r="S158" s="23">
        <v>0</v>
      </c>
      <c r="T158" s="23">
        <f t="shared" si="136"/>
        <v>0</v>
      </c>
      <c r="U158" s="23">
        <v>0</v>
      </c>
      <c r="V158" s="23">
        <v>0</v>
      </c>
      <c r="W158" s="23">
        <v>0</v>
      </c>
      <c r="X158" s="23"/>
      <c r="Y158" s="23"/>
      <c r="Z158" s="23"/>
      <c r="AA158" s="23"/>
      <c r="AB158" s="24" t="e">
        <f t="shared" ref="AB158:AB165" si="137">T158/D158*100</f>
        <v>#REF!</v>
      </c>
      <c r="AC158" s="24"/>
      <c r="AD158" s="24"/>
      <c r="AE158" s="24" t="e">
        <f t="shared" ref="AE158:AE165" si="138">W158/G158*100</f>
        <v>#REF!</v>
      </c>
      <c r="AF158" s="46"/>
    </row>
    <row r="159" spans="1:32" s="30" customFormat="1" ht="37.5" hidden="1" x14ac:dyDescent="0.3">
      <c r="A159" s="32" t="s">
        <v>146</v>
      </c>
      <c r="B159" s="44" t="s">
        <v>79</v>
      </c>
      <c r="C159" s="34"/>
      <c r="D159" s="33" t="e">
        <f>D160+D161+D162</f>
        <v>#REF!</v>
      </c>
      <c r="E159" s="33" t="e">
        <f t="shared" ref="E159:W159" si="139">E160+E161+E162</f>
        <v>#REF!</v>
      </c>
      <c r="F159" s="33" t="e">
        <f t="shared" si="139"/>
        <v>#REF!</v>
      </c>
      <c r="G159" s="33" t="e">
        <f t="shared" si="139"/>
        <v>#REF!</v>
      </c>
      <c r="H159" s="33">
        <f t="shared" si="139"/>
        <v>14457190</v>
      </c>
      <c r="I159" s="33">
        <f t="shared" si="139"/>
        <v>677690</v>
      </c>
      <c r="J159" s="33">
        <f t="shared" si="139"/>
        <v>0</v>
      </c>
      <c r="K159" s="33">
        <f t="shared" si="139"/>
        <v>13779500</v>
      </c>
      <c r="L159" s="33">
        <f t="shared" si="139"/>
        <v>12457450</v>
      </c>
      <c r="M159" s="33">
        <f t="shared" si="139"/>
        <v>658000</v>
      </c>
      <c r="N159" s="33">
        <f t="shared" si="139"/>
        <v>0</v>
      </c>
      <c r="O159" s="33">
        <f t="shared" si="139"/>
        <v>11799450</v>
      </c>
      <c r="P159" s="33">
        <f t="shared" si="139"/>
        <v>11933725</v>
      </c>
      <c r="Q159" s="33">
        <f t="shared" si="139"/>
        <v>333200</v>
      </c>
      <c r="R159" s="33">
        <f t="shared" si="139"/>
        <v>0</v>
      </c>
      <c r="S159" s="33">
        <f t="shared" si="139"/>
        <v>11600525</v>
      </c>
      <c r="T159" s="33">
        <f t="shared" si="139"/>
        <v>7102939.370000001</v>
      </c>
      <c r="U159" s="33">
        <f t="shared" si="139"/>
        <v>150047.78</v>
      </c>
      <c r="V159" s="33">
        <f t="shared" si="139"/>
        <v>0</v>
      </c>
      <c r="W159" s="33">
        <f t="shared" si="139"/>
        <v>6952891.5900000008</v>
      </c>
      <c r="X159" s="33"/>
      <c r="Y159" s="33"/>
      <c r="Z159" s="33"/>
      <c r="AA159" s="33"/>
      <c r="AB159" s="28" t="e">
        <f t="shared" si="137"/>
        <v>#REF!</v>
      </c>
      <c r="AC159" s="28" t="e">
        <f>U159/E159*100</f>
        <v>#REF!</v>
      </c>
      <c r="AD159" s="28"/>
      <c r="AE159" s="28" t="e">
        <f t="shared" si="138"/>
        <v>#REF!</v>
      </c>
      <c r="AF159" s="29"/>
    </row>
    <row r="160" spans="1:32" s="30" customFormat="1" ht="53.25" hidden="1" customHeight="1" x14ac:dyDescent="0.3">
      <c r="A160" s="117" t="s">
        <v>147</v>
      </c>
      <c r="B160" s="42" t="s">
        <v>62</v>
      </c>
      <c r="C160" s="22" t="s">
        <v>5</v>
      </c>
      <c r="D160" s="23" t="e">
        <f>SUM(E160:G160)</f>
        <v>#REF!</v>
      </c>
      <c r="E160" s="23" t="e">
        <f>#REF!+I160+M160+Q160</f>
        <v>#REF!</v>
      </c>
      <c r="F160" s="23" t="e">
        <f>#REF!+J160+N160+R160</f>
        <v>#REF!</v>
      </c>
      <c r="G160" s="23" t="e">
        <f>#REF!+K160+O160+S160</f>
        <v>#REF!</v>
      </c>
      <c r="H160" s="23">
        <f t="shared" si="132"/>
        <v>9849650</v>
      </c>
      <c r="I160" s="23">
        <v>0</v>
      </c>
      <c r="J160" s="23">
        <v>0</v>
      </c>
      <c r="K160" s="23">
        <v>9849650</v>
      </c>
      <c r="L160" s="23">
        <f t="shared" si="133"/>
        <v>8411750</v>
      </c>
      <c r="M160" s="23">
        <v>0</v>
      </c>
      <c r="N160" s="23">
        <v>0</v>
      </c>
      <c r="O160" s="23">
        <v>8411750</v>
      </c>
      <c r="P160" s="23">
        <f t="shared" ref="P160:P162" si="140">Q160+R160+S160</f>
        <v>10732350</v>
      </c>
      <c r="Q160" s="23">
        <v>0</v>
      </c>
      <c r="R160" s="23">
        <v>0</v>
      </c>
      <c r="S160" s="23">
        <v>10732350</v>
      </c>
      <c r="T160" s="23">
        <f>U160+W160</f>
        <v>5605231.4800000004</v>
      </c>
      <c r="U160" s="23">
        <v>0</v>
      </c>
      <c r="V160" s="23">
        <v>0</v>
      </c>
      <c r="W160" s="23">
        <v>5605231.4800000004</v>
      </c>
      <c r="X160" s="23"/>
      <c r="Y160" s="23"/>
      <c r="Z160" s="23"/>
      <c r="AA160" s="23"/>
      <c r="AB160" s="24" t="e">
        <f t="shared" si="137"/>
        <v>#REF!</v>
      </c>
      <c r="AC160" s="24"/>
      <c r="AD160" s="24"/>
      <c r="AE160" s="24" t="e">
        <f t="shared" si="138"/>
        <v>#REF!</v>
      </c>
      <c r="AF160" s="83"/>
    </row>
    <row r="161" spans="1:32" s="30" customFormat="1" ht="45" hidden="1" customHeight="1" x14ac:dyDescent="0.3">
      <c r="A161" s="117" t="s">
        <v>148</v>
      </c>
      <c r="B161" s="42" t="s">
        <v>80</v>
      </c>
      <c r="C161" s="22" t="s">
        <v>5</v>
      </c>
      <c r="D161" s="23" t="e">
        <f>#REF!+H161+L161+P161</f>
        <v>#REF!</v>
      </c>
      <c r="E161" s="23" t="e">
        <f>#REF!+I161+M161+Q161</f>
        <v>#REF!</v>
      </c>
      <c r="F161" s="23" t="e">
        <f>#REF!+J161+N161+R161</f>
        <v>#REF!</v>
      </c>
      <c r="G161" s="23" t="e">
        <f>#REF!+K161+O161+S161</f>
        <v>#REF!</v>
      </c>
      <c r="H161" s="23">
        <f t="shared" si="132"/>
        <v>4500540</v>
      </c>
      <c r="I161" s="23">
        <v>677690</v>
      </c>
      <c r="J161" s="23">
        <v>0</v>
      </c>
      <c r="K161" s="23">
        <v>3822850</v>
      </c>
      <c r="L161" s="23">
        <f t="shared" si="133"/>
        <v>4025700</v>
      </c>
      <c r="M161" s="23">
        <v>658000</v>
      </c>
      <c r="N161" s="23">
        <v>0</v>
      </c>
      <c r="O161" s="23">
        <v>3367700</v>
      </c>
      <c r="P161" s="23">
        <f t="shared" si="140"/>
        <v>1030400</v>
      </c>
      <c r="Q161" s="23">
        <v>333200</v>
      </c>
      <c r="R161" s="23">
        <v>0</v>
      </c>
      <c r="S161" s="23">
        <v>697200</v>
      </c>
      <c r="T161" s="23">
        <f t="shared" ref="T161:T162" si="141">U161+W161</f>
        <v>1497707.8900000001</v>
      </c>
      <c r="U161" s="23">
        <v>150047.78</v>
      </c>
      <c r="V161" s="23">
        <v>0</v>
      </c>
      <c r="W161" s="23">
        <v>1347660.11</v>
      </c>
      <c r="X161" s="23"/>
      <c r="Y161" s="23"/>
      <c r="Z161" s="23"/>
      <c r="AA161" s="23"/>
      <c r="AB161" s="24" t="e">
        <f t="shared" si="137"/>
        <v>#REF!</v>
      </c>
      <c r="AC161" s="24" t="e">
        <f>U161/E161*100</f>
        <v>#REF!</v>
      </c>
      <c r="AD161" s="24"/>
      <c r="AE161" s="24" t="e">
        <f t="shared" si="138"/>
        <v>#REF!</v>
      </c>
      <c r="AF161" s="83"/>
    </row>
    <row r="162" spans="1:32" s="30" customFormat="1" ht="30" hidden="1" customHeight="1" x14ac:dyDescent="0.3">
      <c r="A162" s="117" t="s">
        <v>149</v>
      </c>
      <c r="B162" s="42" t="s">
        <v>192</v>
      </c>
      <c r="C162" s="22" t="s">
        <v>5</v>
      </c>
      <c r="D162" s="23" t="e">
        <f>#REF!+H162+L162+P162</f>
        <v>#REF!</v>
      </c>
      <c r="E162" s="23" t="e">
        <f>#REF!+I162+M162+Q162</f>
        <v>#REF!</v>
      </c>
      <c r="F162" s="23" t="e">
        <f>#REF!+J162+N162+R162</f>
        <v>#REF!</v>
      </c>
      <c r="G162" s="23" t="e">
        <f>#REF!+K162+O162+S162</f>
        <v>#REF!</v>
      </c>
      <c r="H162" s="23">
        <f t="shared" si="132"/>
        <v>107000</v>
      </c>
      <c r="I162" s="23">
        <v>0</v>
      </c>
      <c r="J162" s="23">
        <v>0</v>
      </c>
      <c r="K162" s="23">
        <v>107000</v>
      </c>
      <c r="L162" s="23">
        <f t="shared" si="133"/>
        <v>20000</v>
      </c>
      <c r="M162" s="23">
        <v>0</v>
      </c>
      <c r="N162" s="23">
        <v>0</v>
      </c>
      <c r="O162" s="23">
        <v>20000</v>
      </c>
      <c r="P162" s="23">
        <f t="shared" si="140"/>
        <v>170975</v>
      </c>
      <c r="Q162" s="23">
        <v>0</v>
      </c>
      <c r="R162" s="23">
        <v>0</v>
      </c>
      <c r="S162" s="23">
        <v>170975</v>
      </c>
      <c r="T162" s="23">
        <f t="shared" si="141"/>
        <v>0</v>
      </c>
      <c r="U162" s="23">
        <v>0</v>
      </c>
      <c r="V162" s="23">
        <v>0</v>
      </c>
      <c r="W162" s="23">
        <v>0</v>
      </c>
      <c r="X162" s="23"/>
      <c r="Y162" s="23"/>
      <c r="Z162" s="23"/>
      <c r="AA162" s="23"/>
      <c r="AB162" s="24" t="e">
        <f t="shared" si="137"/>
        <v>#REF!</v>
      </c>
      <c r="AC162" s="24"/>
      <c r="AD162" s="24"/>
      <c r="AE162" s="24" t="e">
        <f t="shared" si="138"/>
        <v>#REF!</v>
      </c>
      <c r="AF162" s="83"/>
    </row>
    <row r="163" spans="1:32" s="30" customFormat="1" ht="56.25" hidden="1" x14ac:dyDescent="0.3">
      <c r="A163" s="32" t="s">
        <v>150</v>
      </c>
      <c r="B163" s="44" t="s">
        <v>81</v>
      </c>
      <c r="C163" s="34"/>
      <c r="D163" s="33" t="e">
        <f>D164+D165</f>
        <v>#REF!</v>
      </c>
      <c r="E163" s="33" t="e">
        <f t="shared" ref="E163:W163" si="142">E164+E165</f>
        <v>#REF!</v>
      </c>
      <c r="F163" s="33" t="e">
        <f t="shared" si="142"/>
        <v>#REF!</v>
      </c>
      <c r="G163" s="33">
        <f t="shared" si="142"/>
        <v>115732776</v>
      </c>
      <c r="H163" s="33">
        <f t="shared" si="142"/>
        <v>30638849</v>
      </c>
      <c r="I163" s="33">
        <f t="shared" si="142"/>
        <v>0</v>
      </c>
      <c r="J163" s="33">
        <f t="shared" si="142"/>
        <v>0</v>
      </c>
      <c r="K163" s="33">
        <f t="shared" si="142"/>
        <v>30638849</v>
      </c>
      <c r="L163" s="33">
        <f t="shared" si="142"/>
        <v>25695522</v>
      </c>
      <c r="M163" s="33">
        <f t="shared" si="142"/>
        <v>0</v>
      </c>
      <c r="N163" s="33">
        <f t="shared" si="142"/>
        <v>0</v>
      </c>
      <c r="O163" s="33">
        <f t="shared" si="142"/>
        <v>25695522</v>
      </c>
      <c r="P163" s="33">
        <f t="shared" si="142"/>
        <v>27081700</v>
      </c>
      <c r="Q163" s="33">
        <f t="shared" si="142"/>
        <v>0</v>
      </c>
      <c r="R163" s="33">
        <f t="shared" si="142"/>
        <v>0</v>
      </c>
      <c r="S163" s="33">
        <f t="shared" si="142"/>
        <v>27081700</v>
      </c>
      <c r="T163" s="33">
        <f t="shared" si="142"/>
        <v>30663755.490000002</v>
      </c>
      <c r="U163" s="33">
        <f t="shared" si="142"/>
        <v>0</v>
      </c>
      <c r="V163" s="33">
        <f t="shared" si="142"/>
        <v>0</v>
      </c>
      <c r="W163" s="33">
        <f t="shared" si="142"/>
        <v>30663755.490000002</v>
      </c>
      <c r="X163" s="33"/>
      <c r="Y163" s="33"/>
      <c r="Z163" s="33"/>
      <c r="AA163" s="33"/>
      <c r="AB163" s="28" t="e">
        <f t="shared" si="137"/>
        <v>#REF!</v>
      </c>
      <c r="AC163" s="28"/>
      <c r="AD163" s="28"/>
      <c r="AE163" s="28">
        <f t="shared" si="138"/>
        <v>26.495308027520224</v>
      </c>
      <c r="AF163" s="33"/>
    </row>
    <row r="164" spans="1:32" s="30" customFormat="1" ht="56.25" hidden="1" x14ac:dyDescent="0.3">
      <c r="A164" s="117" t="s">
        <v>151</v>
      </c>
      <c r="B164" s="42" t="s">
        <v>208</v>
      </c>
      <c r="C164" s="22" t="s">
        <v>5</v>
      </c>
      <c r="D164" s="23" t="e">
        <f>SUM(E164:G164)</f>
        <v>#REF!</v>
      </c>
      <c r="E164" s="23" t="e">
        <f>#REF!+I164+M164+Q164</f>
        <v>#REF!</v>
      </c>
      <c r="F164" s="23" t="e">
        <f>#REF!+J164+N164+R164</f>
        <v>#REF!</v>
      </c>
      <c r="G164" s="23">
        <v>52439900</v>
      </c>
      <c r="H164" s="23">
        <f t="shared" ref="H164:H165" si="143">I164+J164+K164</f>
        <v>13490949</v>
      </c>
      <c r="I164" s="23">
        <v>0</v>
      </c>
      <c r="J164" s="23">
        <v>0</v>
      </c>
      <c r="K164" s="23">
        <v>13490949</v>
      </c>
      <c r="L164" s="23">
        <f t="shared" ref="L164:L165" si="144">M164+N164+O164</f>
        <v>8973946</v>
      </c>
      <c r="M164" s="23">
        <v>0</v>
      </c>
      <c r="N164" s="23">
        <v>0</v>
      </c>
      <c r="O164" s="23">
        <v>8973946</v>
      </c>
      <c r="P164" s="23">
        <f t="shared" ref="P164:P165" si="145">Q164+R164+S164</f>
        <v>16261400</v>
      </c>
      <c r="Q164" s="23">
        <v>0</v>
      </c>
      <c r="R164" s="23">
        <v>0</v>
      </c>
      <c r="S164" s="23">
        <v>16261400</v>
      </c>
      <c r="T164" s="23">
        <f>U164+W164</f>
        <v>15046023.210000001</v>
      </c>
      <c r="U164" s="23">
        <v>0</v>
      </c>
      <c r="V164" s="23">
        <v>0</v>
      </c>
      <c r="W164" s="23">
        <v>15046023.210000001</v>
      </c>
      <c r="X164" s="23"/>
      <c r="Y164" s="23"/>
      <c r="Z164" s="23"/>
      <c r="AA164" s="23"/>
      <c r="AB164" s="24" t="e">
        <f t="shared" si="137"/>
        <v>#REF!</v>
      </c>
      <c r="AC164" s="24"/>
      <c r="AD164" s="24"/>
      <c r="AE164" s="24">
        <f t="shared" si="138"/>
        <v>28.691937265326594</v>
      </c>
      <c r="AF164" s="83"/>
    </row>
    <row r="165" spans="1:32" s="30" customFormat="1" ht="55.5" hidden="1" customHeight="1" x14ac:dyDescent="0.3">
      <c r="A165" s="117" t="s">
        <v>289</v>
      </c>
      <c r="B165" s="42" t="s">
        <v>290</v>
      </c>
      <c r="C165" s="22" t="s">
        <v>5</v>
      </c>
      <c r="D165" s="23" t="e">
        <f>SUM(E165:G165)</f>
        <v>#REF!</v>
      </c>
      <c r="E165" s="23" t="e">
        <f>#REF!+I165+M165+Q165</f>
        <v>#REF!</v>
      </c>
      <c r="F165" s="23" t="e">
        <f>#REF!+J165+N165+R165</f>
        <v>#REF!</v>
      </c>
      <c r="G165" s="23">
        <v>63292876</v>
      </c>
      <c r="H165" s="23">
        <f t="shared" si="143"/>
        <v>17147900</v>
      </c>
      <c r="I165" s="23">
        <v>0</v>
      </c>
      <c r="J165" s="23">
        <v>0</v>
      </c>
      <c r="K165" s="23">
        <v>17147900</v>
      </c>
      <c r="L165" s="23">
        <f t="shared" si="144"/>
        <v>16721576</v>
      </c>
      <c r="M165" s="23">
        <v>0</v>
      </c>
      <c r="N165" s="23">
        <v>0</v>
      </c>
      <c r="O165" s="23">
        <v>16721576</v>
      </c>
      <c r="P165" s="23">
        <f t="shared" si="145"/>
        <v>10820300</v>
      </c>
      <c r="Q165" s="23">
        <v>0</v>
      </c>
      <c r="R165" s="23">
        <v>0</v>
      </c>
      <c r="S165" s="23">
        <v>10820300</v>
      </c>
      <c r="T165" s="23">
        <f>U165+W165</f>
        <v>15617732.279999999</v>
      </c>
      <c r="U165" s="23">
        <v>0</v>
      </c>
      <c r="V165" s="23">
        <v>0</v>
      </c>
      <c r="W165" s="23">
        <v>15617732.279999999</v>
      </c>
      <c r="X165" s="23"/>
      <c r="Y165" s="23"/>
      <c r="Z165" s="23"/>
      <c r="AA165" s="23"/>
      <c r="AB165" s="24" t="e">
        <f t="shared" si="137"/>
        <v>#REF!</v>
      </c>
      <c r="AC165" s="24"/>
      <c r="AD165" s="24"/>
      <c r="AE165" s="24">
        <f t="shared" si="138"/>
        <v>24.67533989133311</v>
      </c>
      <c r="AF165" s="83"/>
    </row>
    <row r="166" spans="1:32" s="1" customFormat="1" ht="26.25" hidden="1" customHeight="1" x14ac:dyDescent="0.3">
      <c r="A166" s="152" t="s">
        <v>33</v>
      </c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31"/>
    </row>
    <row r="167" spans="1:32" s="1" customFormat="1" ht="44.25" hidden="1" customHeight="1" x14ac:dyDescent="0.3">
      <c r="A167" s="32" t="s">
        <v>49</v>
      </c>
      <c r="B167" s="163" t="s">
        <v>34</v>
      </c>
      <c r="C167" s="163"/>
      <c r="D167" s="36" t="e">
        <f t="shared" ref="D167:W167" si="146">D168+D173+D185</f>
        <v>#REF!</v>
      </c>
      <c r="E167" s="36" t="e">
        <f t="shared" si="146"/>
        <v>#REF!</v>
      </c>
      <c r="F167" s="36" t="e">
        <f t="shared" si="146"/>
        <v>#REF!</v>
      </c>
      <c r="G167" s="36" t="e">
        <f t="shared" si="146"/>
        <v>#REF!</v>
      </c>
      <c r="H167" s="36">
        <f t="shared" si="146"/>
        <v>39763573</v>
      </c>
      <c r="I167" s="36">
        <f t="shared" si="146"/>
        <v>11513100</v>
      </c>
      <c r="J167" s="36">
        <f t="shared" si="146"/>
        <v>0</v>
      </c>
      <c r="K167" s="36">
        <f t="shared" si="146"/>
        <v>28250473</v>
      </c>
      <c r="L167" s="36">
        <f t="shared" si="146"/>
        <v>97763978</v>
      </c>
      <c r="M167" s="36">
        <f t="shared" si="146"/>
        <v>59616900</v>
      </c>
      <c r="N167" s="36">
        <f t="shared" si="146"/>
        <v>2175600</v>
      </c>
      <c r="O167" s="36">
        <f t="shared" si="146"/>
        <v>35971478</v>
      </c>
      <c r="P167" s="36">
        <f t="shared" si="146"/>
        <v>69529489</v>
      </c>
      <c r="Q167" s="36">
        <f t="shared" si="146"/>
        <v>22189700</v>
      </c>
      <c r="R167" s="36">
        <f t="shared" si="146"/>
        <v>1189100</v>
      </c>
      <c r="S167" s="36">
        <f t="shared" si="146"/>
        <v>46150689</v>
      </c>
      <c r="T167" s="36">
        <f t="shared" si="146"/>
        <v>26203421.09</v>
      </c>
      <c r="U167" s="36">
        <f t="shared" si="146"/>
        <v>0</v>
      </c>
      <c r="V167" s="36">
        <f t="shared" si="146"/>
        <v>0</v>
      </c>
      <c r="W167" s="36">
        <f t="shared" si="146"/>
        <v>26203421.09</v>
      </c>
      <c r="X167" s="36"/>
      <c r="Y167" s="36"/>
      <c r="Z167" s="36"/>
      <c r="AA167" s="36"/>
      <c r="AB167" s="28" t="e">
        <f>T167/D167*100</f>
        <v>#REF!</v>
      </c>
      <c r="AC167" s="28" t="e">
        <f>U167/E167*100</f>
        <v>#REF!</v>
      </c>
      <c r="AD167" s="28" t="e">
        <f>V167/F167*100</f>
        <v>#REF!</v>
      </c>
      <c r="AE167" s="28" t="e">
        <f>W167/G167*100</f>
        <v>#REF!</v>
      </c>
      <c r="AF167" s="83"/>
    </row>
    <row r="168" spans="1:32" s="1" customFormat="1" ht="51.75" hidden="1" customHeight="1" x14ac:dyDescent="0.3">
      <c r="A168" s="32" t="s">
        <v>22</v>
      </c>
      <c r="B168" s="115" t="s">
        <v>82</v>
      </c>
      <c r="C168" s="115"/>
      <c r="D168" s="36" t="e">
        <f t="shared" ref="D168:W168" si="147">SUM(D169:D172)</f>
        <v>#REF!</v>
      </c>
      <c r="E168" s="36" t="e">
        <f t="shared" si="147"/>
        <v>#REF!</v>
      </c>
      <c r="F168" s="36" t="e">
        <f t="shared" si="147"/>
        <v>#REF!</v>
      </c>
      <c r="G168" s="36" t="e">
        <f t="shared" si="147"/>
        <v>#REF!</v>
      </c>
      <c r="H168" s="36">
        <f t="shared" si="147"/>
        <v>26013701</v>
      </c>
      <c r="I168" s="36">
        <f t="shared" si="147"/>
        <v>0</v>
      </c>
      <c r="J168" s="36">
        <f t="shared" si="147"/>
        <v>0</v>
      </c>
      <c r="K168" s="36">
        <f t="shared" si="147"/>
        <v>26013701</v>
      </c>
      <c r="L168" s="36">
        <f t="shared" si="147"/>
        <v>26376488</v>
      </c>
      <c r="M168" s="36">
        <f t="shared" si="147"/>
        <v>0</v>
      </c>
      <c r="N168" s="36">
        <f t="shared" si="147"/>
        <v>0</v>
      </c>
      <c r="O168" s="36">
        <f t="shared" si="147"/>
        <v>26376488</v>
      </c>
      <c r="P168" s="36">
        <f t="shared" si="147"/>
        <v>44976047</v>
      </c>
      <c r="Q168" s="36">
        <f t="shared" si="147"/>
        <v>9344600</v>
      </c>
      <c r="R168" s="36">
        <f t="shared" si="147"/>
        <v>0</v>
      </c>
      <c r="S168" s="36">
        <f t="shared" si="147"/>
        <v>35631447</v>
      </c>
      <c r="T168" s="36">
        <f t="shared" si="147"/>
        <v>26203421.09</v>
      </c>
      <c r="U168" s="36">
        <f t="shared" si="147"/>
        <v>0</v>
      </c>
      <c r="V168" s="36">
        <f t="shared" si="147"/>
        <v>0</v>
      </c>
      <c r="W168" s="36">
        <f t="shared" si="147"/>
        <v>26203421.09</v>
      </c>
      <c r="X168" s="36"/>
      <c r="Y168" s="36"/>
      <c r="Z168" s="36"/>
      <c r="AA168" s="36"/>
      <c r="AB168" s="28" t="e">
        <f t="shared" ref="AB168:AB174" si="148">T168/D168*100</f>
        <v>#REF!</v>
      </c>
      <c r="AC168" s="28"/>
      <c r="AD168" s="28"/>
      <c r="AE168" s="28" t="e">
        <f t="shared" ref="AE168:AE174" si="149">W168/G168*100</f>
        <v>#REF!</v>
      </c>
      <c r="AF168" s="83"/>
    </row>
    <row r="169" spans="1:32" s="1" customFormat="1" ht="112.5" hidden="1" x14ac:dyDescent="0.3">
      <c r="A169" s="117" t="s">
        <v>67</v>
      </c>
      <c r="B169" s="118" t="s">
        <v>209</v>
      </c>
      <c r="C169" s="37" t="s">
        <v>284</v>
      </c>
      <c r="D169" s="23" t="e">
        <f>SUM(E169:G169)</f>
        <v>#REF!</v>
      </c>
      <c r="E169" s="23">
        <v>9344600</v>
      </c>
      <c r="F169" s="23" t="e">
        <f>#REF!+J169+N169+R169</f>
        <v>#REF!</v>
      </c>
      <c r="G169" s="23">
        <v>9462790</v>
      </c>
      <c r="H169" s="23">
        <f>I169+J169+K169</f>
        <v>432938</v>
      </c>
      <c r="I169" s="23">
        <v>0</v>
      </c>
      <c r="J169" s="23">
        <v>0</v>
      </c>
      <c r="K169" s="23">
        <v>432938</v>
      </c>
      <c r="L169" s="23">
        <f>M169+N169+O169</f>
        <v>2832938</v>
      </c>
      <c r="M169" s="23">
        <v>0</v>
      </c>
      <c r="N169" s="23">
        <v>0</v>
      </c>
      <c r="O169" s="23">
        <v>2832938</v>
      </c>
      <c r="P169" s="23">
        <f>Q169+R169+S169</f>
        <v>11882541</v>
      </c>
      <c r="Q169" s="23">
        <v>9344600</v>
      </c>
      <c r="R169" s="23">
        <v>0</v>
      </c>
      <c r="S169" s="23">
        <f>1382941+1155000</f>
        <v>2537941</v>
      </c>
      <c r="T169" s="86">
        <f>SUM(U169:W169)</f>
        <v>336020.32</v>
      </c>
      <c r="U169" s="86">
        <v>0</v>
      </c>
      <c r="V169" s="86">
        <v>0</v>
      </c>
      <c r="W169" s="86">
        <v>336020.32</v>
      </c>
      <c r="X169" s="86"/>
      <c r="Y169" s="86"/>
      <c r="Z169" s="86"/>
      <c r="AA169" s="86"/>
      <c r="AB169" s="24" t="e">
        <f t="shared" si="148"/>
        <v>#REF!</v>
      </c>
      <c r="AC169" s="28"/>
      <c r="AD169" s="28"/>
      <c r="AE169" s="24">
        <f t="shared" si="149"/>
        <v>3.5509645675324086</v>
      </c>
      <c r="AF169" s="47" t="s">
        <v>392</v>
      </c>
    </row>
    <row r="170" spans="1:32" s="1" customFormat="1" ht="45" hidden="1" customHeight="1" x14ac:dyDescent="0.3">
      <c r="A170" s="117" t="s">
        <v>306</v>
      </c>
      <c r="B170" s="47" t="s">
        <v>62</v>
      </c>
      <c r="C170" s="37" t="s">
        <v>284</v>
      </c>
      <c r="D170" s="23" t="e">
        <f t="shared" ref="D170:D171" si="150">SUM(E170:G170)</f>
        <v>#REF!</v>
      </c>
      <c r="E170" s="23" t="e">
        <f>#REF!+I170+M170+Q170</f>
        <v>#REF!</v>
      </c>
      <c r="F170" s="23" t="e">
        <f>#REF!+J170+N170+R170</f>
        <v>#REF!</v>
      </c>
      <c r="G170" s="23">
        <v>40307629</v>
      </c>
      <c r="H170" s="23">
        <f t="shared" ref="H170:H172" si="151">I170+J170+K170</f>
        <v>10476913</v>
      </c>
      <c r="I170" s="23">
        <v>0</v>
      </c>
      <c r="J170" s="23">
        <v>0</v>
      </c>
      <c r="K170" s="23">
        <v>10476913</v>
      </c>
      <c r="L170" s="23">
        <f t="shared" ref="L170:L172" si="152">M170+N170+O170</f>
        <v>10876800</v>
      </c>
      <c r="M170" s="23">
        <v>0</v>
      </c>
      <c r="N170" s="23">
        <v>0</v>
      </c>
      <c r="O170" s="23">
        <v>10876800</v>
      </c>
      <c r="P170" s="23">
        <f t="shared" ref="P170:P172" si="153">Q170+R170+S170</f>
        <v>11073606</v>
      </c>
      <c r="Q170" s="23">
        <v>0</v>
      </c>
      <c r="R170" s="23">
        <v>0</v>
      </c>
      <c r="S170" s="23">
        <v>11073606</v>
      </c>
      <c r="T170" s="86">
        <f t="shared" ref="T170:T172" si="154">SUM(U170:W170)</f>
        <v>6240355.54</v>
      </c>
      <c r="U170" s="23">
        <v>0</v>
      </c>
      <c r="V170" s="23">
        <v>0</v>
      </c>
      <c r="W170" s="86">
        <v>6240355.54</v>
      </c>
      <c r="X170" s="86"/>
      <c r="Y170" s="86"/>
      <c r="Z170" s="86"/>
      <c r="AA170" s="86"/>
      <c r="AB170" s="24" t="e">
        <f t="shared" si="148"/>
        <v>#REF!</v>
      </c>
      <c r="AC170" s="28"/>
      <c r="AD170" s="28"/>
      <c r="AE170" s="24">
        <f t="shared" si="149"/>
        <v>15.48182241133558</v>
      </c>
      <c r="AF170" s="83"/>
    </row>
    <row r="171" spans="1:32" s="1" customFormat="1" ht="40.5" hidden="1" customHeight="1" x14ac:dyDescent="0.3">
      <c r="A171" s="117" t="s">
        <v>163</v>
      </c>
      <c r="B171" s="47" t="s">
        <v>74</v>
      </c>
      <c r="C171" s="37" t="s">
        <v>284</v>
      </c>
      <c r="D171" s="23" t="e">
        <f t="shared" si="150"/>
        <v>#REF!</v>
      </c>
      <c r="E171" s="23" t="e">
        <f>#REF!+I171+M171+Q171</f>
        <v>#REF!</v>
      </c>
      <c r="F171" s="23" t="e">
        <f>#REF!+J171+N171+R171</f>
        <v>#REF!</v>
      </c>
      <c r="G171" s="23">
        <v>72092700</v>
      </c>
      <c r="H171" s="23">
        <f t="shared" si="151"/>
        <v>14678050</v>
      </c>
      <c r="I171" s="23">
        <v>0</v>
      </c>
      <c r="J171" s="23">
        <v>0</v>
      </c>
      <c r="K171" s="23">
        <v>14678050</v>
      </c>
      <c r="L171" s="23">
        <f t="shared" si="152"/>
        <v>12240950</v>
      </c>
      <c r="M171" s="23">
        <v>0</v>
      </c>
      <c r="N171" s="23">
        <v>0</v>
      </c>
      <c r="O171" s="23">
        <v>12240950</v>
      </c>
      <c r="P171" s="23">
        <f t="shared" si="153"/>
        <v>21594100</v>
      </c>
      <c r="Q171" s="23">
        <v>0</v>
      </c>
      <c r="R171" s="23">
        <v>0</v>
      </c>
      <c r="S171" s="23">
        <v>21594100</v>
      </c>
      <c r="T171" s="86">
        <f t="shared" si="154"/>
        <v>19337696.77</v>
      </c>
      <c r="U171" s="23">
        <v>0</v>
      </c>
      <c r="V171" s="23">
        <v>0</v>
      </c>
      <c r="W171" s="86">
        <v>19337696.77</v>
      </c>
      <c r="X171" s="86"/>
      <c r="Y171" s="86"/>
      <c r="Z171" s="86"/>
      <c r="AA171" s="86"/>
      <c r="AB171" s="24" t="e">
        <f t="shared" si="148"/>
        <v>#REF!</v>
      </c>
      <c r="AC171" s="28"/>
      <c r="AD171" s="28"/>
      <c r="AE171" s="24">
        <f t="shared" si="149"/>
        <v>26.823377082561755</v>
      </c>
      <c r="AF171" s="83"/>
    </row>
    <row r="172" spans="1:32" s="1" customFormat="1" ht="39.75" hidden="1" customHeight="1" x14ac:dyDescent="0.3">
      <c r="A172" s="117" t="s">
        <v>117</v>
      </c>
      <c r="B172" s="47" t="s">
        <v>215</v>
      </c>
      <c r="C172" s="37" t="s">
        <v>284</v>
      </c>
      <c r="D172" s="23" t="e">
        <f>SUM(E172:G172)</f>
        <v>#REF!</v>
      </c>
      <c r="E172" s="23" t="e">
        <f>#REF!+I172+M172+Q172</f>
        <v>#REF!</v>
      </c>
      <c r="F172" s="23" t="e">
        <f>#REF!+J172+N172+R172</f>
        <v>#REF!</v>
      </c>
      <c r="G172" s="23" t="e">
        <f>#REF!+K172+O172+S172</f>
        <v>#REF!</v>
      </c>
      <c r="H172" s="23">
        <f t="shared" si="151"/>
        <v>425800</v>
      </c>
      <c r="I172" s="23">
        <v>0</v>
      </c>
      <c r="J172" s="23">
        <v>0</v>
      </c>
      <c r="K172" s="23">
        <v>425800</v>
      </c>
      <c r="L172" s="23">
        <f t="shared" si="152"/>
        <v>425800</v>
      </c>
      <c r="M172" s="23">
        <v>0</v>
      </c>
      <c r="N172" s="23">
        <v>0</v>
      </c>
      <c r="O172" s="23">
        <v>425800</v>
      </c>
      <c r="P172" s="23">
        <f t="shared" si="153"/>
        <v>425800</v>
      </c>
      <c r="Q172" s="23">
        <v>0</v>
      </c>
      <c r="R172" s="23">
        <v>0</v>
      </c>
      <c r="S172" s="23">
        <v>425800</v>
      </c>
      <c r="T172" s="86">
        <f t="shared" si="154"/>
        <v>289348.46000000002</v>
      </c>
      <c r="U172" s="23">
        <v>0</v>
      </c>
      <c r="V172" s="23">
        <v>0</v>
      </c>
      <c r="W172" s="86">
        <v>289348.46000000002</v>
      </c>
      <c r="X172" s="86"/>
      <c r="Y172" s="86"/>
      <c r="Z172" s="86"/>
      <c r="AA172" s="86"/>
      <c r="AB172" s="24" t="e">
        <f t="shared" si="148"/>
        <v>#REF!</v>
      </c>
      <c r="AC172" s="28"/>
      <c r="AD172" s="28"/>
      <c r="AE172" s="24" t="e">
        <f t="shared" si="149"/>
        <v>#REF!</v>
      </c>
      <c r="AF172" s="83"/>
    </row>
    <row r="173" spans="1:32" s="30" customFormat="1" ht="56.25" hidden="1" x14ac:dyDescent="0.3">
      <c r="A173" s="32" t="s">
        <v>23</v>
      </c>
      <c r="B173" s="48" t="s">
        <v>83</v>
      </c>
      <c r="C173" s="38"/>
      <c r="D173" s="36" t="e">
        <f t="shared" ref="D173:W173" si="155">D174+D180</f>
        <v>#REF!</v>
      </c>
      <c r="E173" s="36" t="e">
        <f t="shared" si="155"/>
        <v>#REF!</v>
      </c>
      <c r="F173" s="36" t="e">
        <f t="shared" si="155"/>
        <v>#REF!</v>
      </c>
      <c r="G173" s="36" t="e">
        <f t="shared" si="155"/>
        <v>#REF!</v>
      </c>
      <c r="H173" s="36">
        <f t="shared" si="155"/>
        <v>13749872</v>
      </c>
      <c r="I173" s="36">
        <f t="shared" si="155"/>
        <v>11513100</v>
      </c>
      <c r="J173" s="36">
        <f t="shared" si="155"/>
        <v>0</v>
      </c>
      <c r="K173" s="36">
        <f t="shared" si="155"/>
        <v>2236772</v>
      </c>
      <c r="L173" s="36">
        <f t="shared" si="155"/>
        <v>67368267</v>
      </c>
      <c r="M173" s="36">
        <f t="shared" si="155"/>
        <v>58383800</v>
      </c>
      <c r="N173" s="36">
        <f t="shared" si="155"/>
        <v>0</v>
      </c>
      <c r="O173" s="36">
        <f t="shared" si="155"/>
        <v>8984467</v>
      </c>
      <c r="P173" s="36">
        <f t="shared" si="155"/>
        <v>23364342</v>
      </c>
      <c r="Q173" s="36">
        <f t="shared" si="155"/>
        <v>12845100</v>
      </c>
      <c r="R173" s="36">
        <f t="shared" si="155"/>
        <v>0</v>
      </c>
      <c r="S173" s="36">
        <f t="shared" si="155"/>
        <v>10519242</v>
      </c>
      <c r="T173" s="36">
        <f t="shared" si="155"/>
        <v>0</v>
      </c>
      <c r="U173" s="36">
        <f t="shared" si="155"/>
        <v>0</v>
      </c>
      <c r="V173" s="36">
        <f t="shared" si="155"/>
        <v>0</v>
      </c>
      <c r="W173" s="36">
        <f t="shared" si="155"/>
        <v>0</v>
      </c>
      <c r="X173" s="36"/>
      <c r="Y173" s="36"/>
      <c r="Z173" s="36"/>
      <c r="AA173" s="36"/>
      <c r="AB173" s="28" t="e">
        <f t="shared" si="148"/>
        <v>#REF!</v>
      </c>
      <c r="AC173" s="28" t="e">
        <f>U173/E173*100</f>
        <v>#REF!</v>
      </c>
      <c r="AD173" s="28"/>
      <c r="AE173" s="28" t="e">
        <f t="shared" si="149"/>
        <v>#REF!</v>
      </c>
      <c r="AF173" s="83"/>
    </row>
    <row r="174" spans="1:32" s="1" customFormat="1" ht="108" hidden="1" customHeight="1" x14ac:dyDescent="0.3">
      <c r="A174" s="117" t="s">
        <v>68</v>
      </c>
      <c r="B174" s="47" t="s">
        <v>390</v>
      </c>
      <c r="C174" s="37"/>
      <c r="D174" s="43" t="e">
        <f>D175+D176+D177+D178+D179</f>
        <v>#REF!</v>
      </c>
      <c r="E174" s="43" t="e">
        <f t="shared" ref="E174:W174" si="156">E175+E176+E177+E178+E179</f>
        <v>#REF!</v>
      </c>
      <c r="F174" s="43" t="e">
        <f t="shared" si="156"/>
        <v>#REF!</v>
      </c>
      <c r="G174" s="43" t="e">
        <f t="shared" si="156"/>
        <v>#REF!</v>
      </c>
      <c r="H174" s="43">
        <f t="shared" si="156"/>
        <v>0</v>
      </c>
      <c r="I174" s="43">
        <f t="shared" si="156"/>
        <v>0</v>
      </c>
      <c r="J174" s="43">
        <f t="shared" si="156"/>
        <v>0</v>
      </c>
      <c r="K174" s="43">
        <f t="shared" si="156"/>
        <v>0</v>
      </c>
      <c r="L174" s="43">
        <f t="shared" si="156"/>
        <v>11241900</v>
      </c>
      <c r="M174" s="43">
        <f t="shared" si="156"/>
        <v>8431400</v>
      </c>
      <c r="N174" s="43">
        <f t="shared" si="156"/>
        <v>0</v>
      </c>
      <c r="O174" s="43">
        <f t="shared" si="156"/>
        <v>2810500</v>
      </c>
      <c r="P174" s="43">
        <f t="shared" si="156"/>
        <v>7648730</v>
      </c>
      <c r="Q174" s="43">
        <f t="shared" si="156"/>
        <v>0</v>
      </c>
      <c r="R174" s="43">
        <f t="shared" si="156"/>
        <v>0</v>
      </c>
      <c r="S174" s="43">
        <f t="shared" si="156"/>
        <v>7648730</v>
      </c>
      <c r="T174" s="43">
        <f t="shared" si="156"/>
        <v>0</v>
      </c>
      <c r="U174" s="43">
        <f t="shared" si="156"/>
        <v>0</v>
      </c>
      <c r="V174" s="43">
        <f t="shared" si="156"/>
        <v>0</v>
      </c>
      <c r="W174" s="43">
        <f t="shared" si="156"/>
        <v>0</v>
      </c>
      <c r="X174" s="43"/>
      <c r="Y174" s="43"/>
      <c r="Z174" s="43"/>
      <c r="AA174" s="43"/>
      <c r="AB174" s="24" t="e">
        <f t="shared" si="148"/>
        <v>#REF!</v>
      </c>
      <c r="AC174" s="24" t="e">
        <f>U174/E174*100</f>
        <v>#REF!</v>
      </c>
      <c r="AD174" s="24"/>
      <c r="AE174" s="24" t="e">
        <f t="shared" si="149"/>
        <v>#REF!</v>
      </c>
      <c r="AF174" s="83"/>
    </row>
    <row r="175" spans="1:32" s="1" customFormat="1" ht="78" hidden="1" customHeight="1" x14ac:dyDescent="0.3">
      <c r="A175" s="142"/>
      <c r="B175" s="47" t="s">
        <v>357</v>
      </c>
      <c r="C175" s="37" t="s">
        <v>284</v>
      </c>
      <c r="D175" s="43" t="e">
        <f>E175+F175+G175</f>
        <v>#REF!</v>
      </c>
      <c r="E175" s="23" t="e">
        <f>#REF!+I175+M175+Q175</f>
        <v>#REF!</v>
      </c>
      <c r="F175" s="23" t="e">
        <f>#REF!+J175+N175+R175</f>
        <v>#REF!</v>
      </c>
      <c r="G175" s="23" t="e">
        <f>#REF!+K175+O175+S175</f>
        <v>#REF!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2915194</v>
      </c>
      <c r="Q175" s="43">
        <v>0</v>
      </c>
      <c r="R175" s="43">
        <v>0</v>
      </c>
      <c r="S175" s="43">
        <v>2915194</v>
      </c>
      <c r="T175" s="43">
        <f>U175+V175+W175</f>
        <v>0</v>
      </c>
      <c r="U175" s="43">
        <v>0</v>
      </c>
      <c r="V175" s="43">
        <v>0</v>
      </c>
      <c r="W175" s="43">
        <v>0</v>
      </c>
      <c r="X175" s="43"/>
      <c r="Y175" s="43"/>
      <c r="Z175" s="43"/>
      <c r="AA175" s="43"/>
      <c r="AB175" s="24"/>
      <c r="AC175" s="24"/>
      <c r="AD175" s="24"/>
      <c r="AE175" s="24"/>
      <c r="AF175" s="83"/>
    </row>
    <row r="176" spans="1:32" s="1" customFormat="1" ht="78" hidden="1" customHeight="1" x14ac:dyDescent="0.3">
      <c r="A176" s="191"/>
      <c r="B176" s="47" t="s">
        <v>358</v>
      </c>
      <c r="C176" s="37" t="s">
        <v>284</v>
      </c>
      <c r="D176" s="43" t="e">
        <f>E176+F176+G176</f>
        <v>#REF!</v>
      </c>
      <c r="E176" s="23" t="e">
        <f>#REF!+I176+M176+Q176</f>
        <v>#REF!</v>
      </c>
      <c r="F176" s="23" t="e">
        <f>#REF!+J176+N176+R176</f>
        <v>#REF!</v>
      </c>
      <c r="G176" s="23" t="e">
        <f>#REF!+K176+O176+S176</f>
        <v>#REF!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4733536</v>
      </c>
      <c r="Q176" s="43">
        <v>0</v>
      </c>
      <c r="R176" s="43">
        <v>0</v>
      </c>
      <c r="S176" s="43">
        <v>4733536</v>
      </c>
      <c r="T176" s="43">
        <f>U176+V176+W176</f>
        <v>0</v>
      </c>
      <c r="U176" s="43">
        <v>0</v>
      </c>
      <c r="V176" s="43">
        <v>0</v>
      </c>
      <c r="W176" s="43">
        <v>0</v>
      </c>
      <c r="X176" s="43"/>
      <c r="Y176" s="43"/>
      <c r="Z176" s="43"/>
      <c r="AA176" s="43"/>
      <c r="AB176" s="24"/>
      <c r="AC176" s="24"/>
      <c r="AD176" s="24"/>
      <c r="AE176" s="24"/>
      <c r="AF176" s="83"/>
    </row>
    <row r="177" spans="1:32" s="1" customFormat="1" ht="102.75" hidden="1" customHeight="1" x14ac:dyDescent="0.3">
      <c r="A177" s="191"/>
      <c r="B177" s="47" t="s">
        <v>265</v>
      </c>
      <c r="C177" s="37" t="s">
        <v>284</v>
      </c>
      <c r="D177" s="43" t="e">
        <f>E177+F177+G177</f>
        <v>#REF!</v>
      </c>
      <c r="E177" s="23" t="e">
        <f>#REF!+I177+M177+Q177</f>
        <v>#REF!</v>
      </c>
      <c r="F177" s="23" t="e">
        <f>#REF!+J177+N177+R177</f>
        <v>#REF!</v>
      </c>
      <c r="G177" s="23" t="e">
        <f>#REF!+K177+O177+S177</f>
        <v>#REF!</v>
      </c>
      <c r="H177" s="23"/>
      <c r="I177" s="23">
        <v>0</v>
      </c>
      <c r="J177" s="23">
        <v>0</v>
      </c>
      <c r="K177" s="23">
        <v>0</v>
      </c>
      <c r="L177" s="43">
        <f>M177+N177+O177</f>
        <v>0</v>
      </c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 t="shared" ref="T177:T184" si="157">SUM(U177:W177)</f>
        <v>0</v>
      </c>
      <c r="U177" s="23">
        <v>0</v>
      </c>
      <c r="V177" s="23">
        <v>0</v>
      </c>
      <c r="W177" s="23">
        <v>0</v>
      </c>
      <c r="X177" s="23"/>
      <c r="Y177" s="23"/>
      <c r="Z177" s="23"/>
      <c r="AA177" s="23"/>
      <c r="AB177" s="24" t="e">
        <f>T177/D177*100</f>
        <v>#REF!</v>
      </c>
      <c r="AC177" s="24" t="e">
        <f>U177/E177*100</f>
        <v>#REF!</v>
      </c>
      <c r="AD177" s="24"/>
      <c r="AE177" s="24" t="e">
        <f t="shared" ref="AE177:AE183" si="158">W177/G177*100</f>
        <v>#REF!</v>
      </c>
      <c r="AF177" s="83"/>
    </row>
    <row r="178" spans="1:32" s="1" customFormat="1" ht="43.5" hidden="1" customHeight="1" x14ac:dyDescent="0.3">
      <c r="A178" s="191"/>
      <c r="B178" s="47" t="s">
        <v>263</v>
      </c>
      <c r="C178" s="37" t="s">
        <v>284</v>
      </c>
      <c r="D178" s="23" t="e">
        <f t="shared" ref="D178" si="159">SUM(E178:G178)</f>
        <v>#REF!</v>
      </c>
      <c r="E178" s="23" t="e">
        <f>#REF!+I178+M178+Q178</f>
        <v>#REF!</v>
      </c>
      <c r="F178" s="23" t="e">
        <f>#REF!+J178+N178+R178</f>
        <v>#REF!</v>
      </c>
      <c r="G178" s="23" t="e">
        <f>#REF!+K178+O178+S178</f>
        <v>#REF!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11241900</v>
      </c>
      <c r="M178" s="23">
        <v>8431400</v>
      </c>
      <c r="N178" s="23">
        <v>0</v>
      </c>
      <c r="O178" s="23">
        <v>2810500</v>
      </c>
      <c r="P178" s="43">
        <f>Q178+R178+S178</f>
        <v>0</v>
      </c>
      <c r="Q178" s="23">
        <v>0</v>
      </c>
      <c r="R178" s="23">
        <v>0</v>
      </c>
      <c r="S178" s="23">
        <v>0</v>
      </c>
      <c r="T178" s="43">
        <f t="shared" si="157"/>
        <v>0</v>
      </c>
      <c r="U178" s="23">
        <v>0</v>
      </c>
      <c r="V178" s="23">
        <v>0</v>
      </c>
      <c r="W178" s="23">
        <v>0</v>
      </c>
      <c r="X178" s="23"/>
      <c r="Y178" s="23"/>
      <c r="Z178" s="23"/>
      <c r="AA178" s="23"/>
      <c r="AB178" s="24" t="e">
        <f>T178/D178*100</f>
        <v>#REF!</v>
      </c>
      <c r="AC178" s="24" t="e">
        <f>U178/E178*100</f>
        <v>#REF!</v>
      </c>
      <c r="AD178" s="24"/>
      <c r="AE178" s="24" t="e">
        <f t="shared" si="158"/>
        <v>#REF!</v>
      </c>
      <c r="AF178" s="83"/>
    </row>
    <row r="179" spans="1:32" s="1" customFormat="1" ht="47.25" hidden="1" customHeight="1" x14ac:dyDescent="0.3">
      <c r="A179" s="192"/>
      <c r="B179" s="47" t="s">
        <v>277</v>
      </c>
      <c r="C179" s="37" t="s">
        <v>284</v>
      </c>
      <c r="D179" s="23" t="e">
        <f t="shared" ref="D179" si="160">SUM(E179:G179)</f>
        <v>#REF!</v>
      </c>
      <c r="E179" s="23" t="e">
        <f>#REF!+I179+M179+Q179</f>
        <v>#REF!</v>
      </c>
      <c r="F179" s="23" t="e">
        <f>#REF!+J179+N179+R179</f>
        <v>#REF!</v>
      </c>
      <c r="G179" s="23" t="e">
        <f>#REF!+K179+O179+S179</f>
        <v>#REF!</v>
      </c>
      <c r="H179" s="43">
        <f>I179+J179+K179</f>
        <v>0</v>
      </c>
      <c r="I179" s="23">
        <v>0</v>
      </c>
      <c r="J179" s="23">
        <v>0</v>
      </c>
      <c r="K179" s="23">
        <v>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 t="shared" si="157"/>
        <v>0</v>
      </c>
      <c r="U179" s="23">
        <v>0</v>
      </c>
      <c r="V179" s="23">
        <v>0</v>
      </c>
      <c r="W179" s="23">
        <v>0</v>
      </c>
      <c r="X179" s="23"/>
      <c r="Y179" s="23"/>
      <c r="Z179" s="23"/>
      <c r="AA179" s="23"/>
      <c r="AB179" s="24" t="e">
        <f t="shared" ref="AB179:AB186" si="161">T179/D179*100</f>
        <v>#REF!</v>
      </c>
      <c r="AC179" s="24"/>
      <c r="AD179" s="24"/>
      <c r="AE179" s="24" t="e">
        <f t="shared" si="158"/>
        <v>#REF!</v>
      </c>
      <c r="AF179" s="47" t="s">
        <v>341</v>
      </c>
    </row>
    <row r="180" spans="1:32" s="1" customFormat="1" ht="44.25" hidden="1" customHeight="1" x14ac:dyDescent="0.3">
      <c r="A180" s="117" t="s">
        <v>248</v>
      </c>
      <c r="B180" s="118" t="s">
        <v>210</v>
      </c>
      <c r="C180" s="37"/>
      <c r="D180" s="43" t="e">
        <f>SUM(D181:D184)</f>
        <v>#REF!</v>
      </c>
      <c r="E180" s="43" t="e">
        <f t="shared" ref="E180:W180" si="162">SUM(E181:E184)</f>
        <v>#REF!</v>
      </c>
      <c r="F180" s="43" t="e">
        <f t="shared" si="162"/>
        <v>#REF!</v>
      </c>
      <c r="G180" s="43" t="e">
        <f t="shared" si="162"/>
        <v>#REF!</v>
      </c>
      <c r="H180" s="43">
        <f t="shared" si="162"/>
        <v>13749872</v>
      </c>
      <c r="I180" s="43">
        <f t="shared" si="162"/>
        <v>11513100</v>
      </c>
      <c r="J180" s="43">
        <f t="shared" si="162"/>
        <v>0</v>
      </c>
      <c r="K180" s="43">
        <f t="shared" si="162"/>
        <v>2236772</v>
      </c>
      <c r="L180" s="43">
        <f t="shared" si="162"/>
        <v>56126367</v>
      </c>
      <c r="M180" s="43">
        <f t="shared" si="162"/>
        <v>49952400</v>
      </c>
      <c r="N180" s="43">
        <f t="shared" si="162"/>
        <v>0</v>
      </c>
      <c r="O180" s="43">
        <f t="shared" si="162"/>
        <v>6173967</v>
      </c>
      <c r="P180" s="43">
        <f t="shared" si="162"/>
        <v>15715612</v>
      </c>
      <c r="Q180" s="43">
        <f t="shared" si="162"/>
        <v>12845100</v>
      </c>
      <c r="R180" s="43">
        <f t="shared" si="162"/>
        <v>0</v>
      </c>
      <c r="S180" s="43">
        <f t="shared" si="162"/>
        <v>2870512</v>
      </c>
      <c r="T180" s="43">
        <f t="shared" si="162"/>
        <v>0</v>
      </c>
      <c r="U180" s="43">
        <f t="shared" si="162"/>
        <v>0</v>
      </c>
      <c r="V180" s="43">
        <f t="shared" si="162"/>
        <v>0</v>
      </c>
      <c r="W180" s="43">
        <f t="shared" si="162"/>
        <v>0</v>
      </c>
      <c r="X180" s="43"/>
      <c r="Y180" s="43"/>
      <c r="Z180" s="43"/>
      <c r="AA180" s="43"/>
      <c r="AB180" s="24" t="e">
        <f t="shared" si="161"/>
        <v>#REF!</v>
      </c>
      <c r="AC180" s="24" t="e">
        <f t="shared" ref="AC180:AC186" si="163">U180/E180*100</f>
        <v>#REF!</v>
      </c>
      <c r="AD180" s="24"/>
      <c r="AE180" s="24" t="e">
        <f t="shared" si="158"/>
        <v>#REF!</v>
      </c>
      <c r="AF180" s="83"/>
    </row>
    <row r="181" spans="1:32" s="1" customFormat="1" ht="78.75" hidden="1" customHeight="1" x14ac:dyDescent="0.3">
      <c r="A181" s="174"/>
      <c r="B181" s="118" t="s">
        <v>249</v>
      </c>
      <c r="C181" s="37" t="s">
        <v>283</v>
      </c>
      <c r="D181" s="23" t="e">
        <f>#REF!+H181+L181+P181</f>
        <v>#REF!</v>
      </c>
      <c r="E181" s="23" t="e">
        <f>#REF!+I181+M181+Q181</f>
        <v>#REF!</v>
      </c>
      <c r="F181" s="23" t="e">
        <f>#REF!+J181+N181+R181</f>
        <v>#REF!</v>
      </c>
      <c r="G181" s="23" t="e">
        <f>#REF!+K181+O181+S181</f>
        <v>#REF!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41729600</v>
      </c>
      <c r="M181" s="23">
        <v>37139300</v>
      </c>
      <c r="N181" s="23">
        <v>0</v>
      </c>
      <c r="O181" s="23">
        <v>4590300</v>
      </c>
      <c r="P181" s="43">
        <f>Q181+R181+S181</f>
        <v>1286844</v>
      </c>
      <c r="Q181" s="23">
        <v>0</v>
      </c>
      <c r="R181" s="23">
        <v>0</v>
      </c>
      <c r="S181" s="23">
        <v>1286844</v>
      </c>
      <c r="T181" s="43">
        <f t="shared" si="157"/>
        <v>0</v>
      </c>
      <c r="U181" s="23">
        <v>0</v>
      </c>
      <c r="V181" s="23">
        <v>0</v>
      </c>
      <c r="W181" s="23">
        <v>0</v>
      </c>
      <c r="X181" s="23"/>
      <c r="Y181" s="23"/>
      <c r="Z181" s="23"/>
      <c r="AA181" s="23"/>
      <c r="AB181" s="24" t="e">
        <f t="shared" si="161"/>
        <v>#REF!</v>
      </c>
      <c r="AC181" s="24" t="e">
        <f t="shared" si="163"/>
        <v>#REF!</v>
      </c>
      <c r="AD181" s="24"/>
      <c r="AE181" s="24" t="e">
        <f t="shared" si="158"/>
        <v>#REF!</v>
      </c>
      <c r="AF181" s="46"/>
    </row>
    <row r="182" spans="1:32" s="1" customFormat="1" ht="64.5" hidden="1" customHeight="1" x14ac:dyDescent="0.3">
      <c r="A182" s="175"/>
      <c r="B182" s="118" t="s">
        <v>250</v>
      </c>
      <c r="C182" s="37" t="s">
        <v>3</v>
      </c>
      <c r="D182" s="23" t="e">
        <f>#REF!+H182+L182+P182</f>
        <v>#REF!</v>
      </c>
      <c r="E182" s="23">
        <v>37139300</v>
      </c>
      <c r="F182" s="23" t="e">
        <f>#REF!+J182+N182+R182</f>
        <v>#REF!</v>
      </c>
      <c r="G182" s="23" t="e">
        <f>#REF!+K182+O182+S182</f>
        <v>#REF!</v>
      </c>
      <c r="H182" s="43">
        <f>I182+J182+K182</f>
        <v>12936067</v>
      </c>
      <c r="I182" s="23">
        <v>11513100</v>
      </c>
      <c r="J182" s="23">
        <v>0</v>
      </c>
      <c r="K182" s="23">
        <v>1422967</v>
      </c>
      <c r="L182" s="43">
        <f>M182+N182+O182</f>
        <v>14396767</v>
      </c>
      <c r="M182" s="23">
        <v>12813100</v>
      </c>
      <c r="N182" s="23">
        <v>0</v>
      </c>
      <c r="O182" s="23">
        <v>1583667</v>
      </c>
      <c r="P182" s="43">
        <f>Q182+R182+S182</f>
        <v>14396768</v>
      </c>
      <c r="Q182" s="23">
        <v>12813100</v>
      </c>
      <c r="R182" s="23">
        <v>0</v>
      </c>
      <c r="S182" s="23">
        <v>1583668</v>
      </c>
      <c r="T182" s="43">
        <f t="shared" si="157"/>
        <v>0</v>
      </c>
      <c r="U182" s="23">
        <v>0</v>
      </c>
      <c r="V182" s="23">
        <v>0</v>
      </c>
      <c r="W182" s="23">
        <v>0</v>
      </c>
      <c r="X182" s="23"/>
      <c r="Y182" s="23"/>
      <c r="Z182" s="23"/>
      <c r="AA182" s="23"/>
      <c r="AB182" s="24" t="e">
        <f t="shared" si="161"/>
        <v>#REF!</v>
      </c>
      <c r="AC182" s="24">
        <f t="shared" si="163"/>
        <v>0</v>
      </c>
      <c r="AD182" s="24"/>
      <c r="AE182" s="24" t="e">
        <f t="shared" si="158"/>
        <v>#REF!</v>
      </c>
      <c r="AF182" s="83"/>
    </row>
    <row r="183" spans="1:32" s="1" customFormat="1" ht="64.5" hidden="1" customHeight="1" x14ac:dyDescent="0.3">
      <c r="A183" s="175"/>
      <c r="B183" s="118" t="s">
        <v>429</v>
      </c>
      <c r="C183" s="37" t="s">
        <v>283</v>
      </c>
      <c r="D183" s="23" t="e">
        <f>#REF!+H183+L183+P183</f>
        <v>#REF!</v>
      </c>
      <c r="E183" s="23" t="e">
        <f>#REF!+I183+M183+Q183</f>
        <v>#REF!</v>
      </c>
      <c r="F183" s="23" t="e">
        <f>#REF!+J183+N183+R183</f>
        <v>#REF!</v>
      </c>
      <c r="G183" s="23" t="e">
        <f>#REF!+K183+O183+S183</f>
        <v>#REF!</v>
      </c>
      <c r="H183" s="43">
        <f>I183+J183+K183</f>
        <v>813805</v>
      </c>
      <c r="I183" s="23">
        <v>0</v>
      </c>
      <c r="J183" s="23">
        <v>0</v>
      </c>
      <c r="K183" s="23">
        <v>813805</v>
      </c>
      <c r="L183" s="43"/>
      <c r="M183" s="23"/>
      <c r="N183" s="23"/>
      <c r="O183" s="23"/>
      <c r="P183" s="43"/>
      <c r="Q183" s="23"/>
      <c r="R183" s="23"/>
      <c r="S183" s="23"/>
      <c r="T183" s="43">
        <f t="shared" si="157"/>
        <v>0</v>
      </c>
      <c r="U183" s="23">
        <v>0</v>
      </c>
      <c r="V183" s="23">
        <v>0</v>
      </c>
      <c r="W183" s="23">
        <v>0</v>
      </c>
      <c r="X183" s="23"/>
      <c r="Y183" s="23"/>
      <c r="Z183" s="23"/>
      <c r="AA183" s="23"/>
      <c r="AB183" s="24" t="e">
        <f t="shared" si="161"/>
        <v>#REF!</v>
      </c>
      <c r="AC183" s="24" t="e">
        <f t="shared" si="163"/>
        <v>#REF!</v>
      </c>
      <c r="AD183" s="24"/>
      <c r="AE183" s="24" t="e">
        <f t="shared" si="158"/>
        <v>#REF!</v>
      </c>
      <c r="AF183" s="83"/>
    </row>
    <row r="184" spans="1:32" s="1" customFormat="1" ht="83.25" hidden="1" customHeight="1" x14ac:dyDescent="0.3">
      <c r="A184" s="175"/>
      <c r="B184" s="118" t="s">
        <v>276</v>
      </c>
      <c r="C184" s="37" t="s">
        <v>3</v>
      </c>
      <c r="D184" s="23" t="e">
        <f t="shared" ref="D184" si="164">SUM(E184:G184)</f>
        <v>#REF!</v>
      </c>
      <c r="E184" s="23" t="e">
        <f>#REF!+I184+M184+Q184</f>
        <v>#REF!</v>
      </c>
      <c r="F184" s="23" t="e">
        <f>#REF!+J184+N184+R184</f>
        <v>#REF!</v>
      </c>
      <c r="G184" s="23" t="e">
        <f>#REF!+K184+O184+S184</f>
        <v>#REF!</v>
      </c>
      <c r="H184" s="43">
        <f>I184+J184+K184</f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32000</v>
      </c>
      <c r="Q184" s="23">
        <v>32000</v>
      </c>
      <c r="R184" s="23">
        <v>0</v>
      </c>
      <c r="S184" s="23">
        <v>0</v>
      </c>
      <c r="T184" s="43">
        <f t="shared" si="157"/>
        <v>0</v>
      </c>
      <c r="U184" s="23">
        <v>0</v>
      </c>
      <c r="V184" s="23">
        <v>0</v>
      </c>
      <c r="W184" s="23">
        <v>0</v>
      </c>
      <c r="X184" s="23"/>
      <c r="Y184" s="23"/>
      <c r="Z184" s="23"/>
      <c r="AA184" s="23"/>
      <c r="AB184" s="24" t="e">
        <f t="shared" si="161"/>
        <v>#REF!</v>
      </c>
      <c r="AC184" s="24" t="e">
        <f t="shared" si="163"/>
        <v>#REF!</v>
      </c>
      <c r="AD184" s="24"/>
      <c r="AE184" s="24"/>
      <c r="AF184" s="83"/>
    </row>
    <row r="185" spans="1:32" s="30" customFormat="1" ht="81" hidden="1" customHeight="1" x14ac:dyDescent="0.3">
      <c r="A185" s="32" t="s">
        <v>50</v>
      </c>
      <c r="B185" s="115" t="s">
        <v>84</v>
      </c>
      <c r="C185" s="38"/>
      <c r="D185" s="36" t="e">
        <f t="shared" ref="D185:W185" si="165">SUM(D186:D187)</f>
        <v>#REF!</v>
      </c>
      <c r="E185" s="36" t="e">
        <f t="shared" si="165"/>
        <v>#REF!</v>
      </c>
      <c r="F185" s="36" t="e">
        <f t="shared" si="165"/>
        <v>#REF!</v>
      </c>
      <c r="G185" s="36" t="e">
        <f t="shared" si="165"/>
        <v>#REF!</v>
      </c>
      <c r="H185" s="36">
        <f t="shared" si="165"/>
        <v>0</v>
      </c>
      <c r="I185" s="36">
        <f t="shared" si="165"/>
        <v>0</v>
      </c>
      <c r="J185" s="36">
        <f t="shared" si="165"/>
        <v>0</v>
      </c>
      <c r="K185" s="36">
        <f t="shared" si="165"/>
        <v>0</v>
      </c>
      <c r="L185" s="36">
        <f t="shared" si="165"/>
        <v>4019223</v>
      </c>
      <c r="M185" s="36">
        <f t="shared" si="165"/>
        <v>1233100</v>
      </c>
      <c r="N185" s="36">
        <f t="shared" si="165"/>
        <v>2175600</v>
      </c>
      <c r="O185" s="36">
        <f t="shared" si="165"/>
        <v>610523</v>
      </c>
      <c r="P185" s="36">
        <f t="shared" si="165"/>
        <v>1189100</v>
      </c>
      <c r="Q185" s="36">
        <f t="shared" si="165"/>
        <v>0</v>
      </c>
      <c r="R185" s="36">
        <f t="shared" si="165"/>
        <v>1189100</v>
      </c>
      <c r="S185" s="36">
        <f t="shared" si="165"/>
        <v>0</v>
      </c>
      <c r="T185" s="36">
        <f t="shared" si="165"/>
        <v>0</v>
      </c>
      <c r="U185" s="36">
        <f t="shared" si="165"/>
        <v>0</v>
      </c>
      <c r="V185" s="36">
        <f t="shared" si="165"/>
        <v>0</v>
      </c>
      <c r="W185" s="36">
        <f t="shared" si="165"/>
        <v>0</v>
      </c>
      <c r="X185" s="36"/>
      <c r="Y185" s="36"/>
      <c r="Z185" s="36"/>
      <c r="AA185" s="36"/>
      <c r="AB185" s="28" t="e">
        <f t="shared" si="161"/>
        <v>#REF!</v>
      </c>
      <c r="AC185" s="28" t="e">
        <f t="shared" si="163"/>
        <v>#REF!</v>
      </c>
      <c r="AD185" s="28" t="e">
        <f>V185/F185*100</f>
        <v>#REF!</v>
      </c>
      <c r="AE185" s="28" t="e">
        <f>W185/G185*100</f>
        <v>#REF!</v>
      </c>
      <c r="AF185" s="83"/>
    </row>
    <row r="186" spans="1:32" s="1" customFormat="1" ht="56.25" hidden="1" customHeight="1" x14ac:dyDescent="0.3">
      <c r="A186" s="142" t="s">
        <v>90</v>
      </c>
      <c r="B186" s="167" t="s">
        <v>45</v>
      </c>
      <c r="C186" s="37" t="s">
        <v>5</v>
      </c>
      <c r="D186" s="23" t="e">
        <f>SUM(E186:G186)</f>
        <v>#REF!</v>
      </c>
      <c r="E186" s="23" t="e">
        <f>#REF!+I186+M186+Q186</f>
        <v>#REF!</v>
      </c>
      <c r="F186" s="23" t="e">
        <f>#REF!+J186+N186+R186</f>
        <v>#REF!</v>
      </c>
      <c r="G186" s="23" t="e">
        <f>#REF!+K186+O186+S186</f>
        <v>#REF!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2037423</v>
      </c>
      <c r="M186" s="23">
        <v>1233100</v>
      </c>
      <c r="N186" s="23">
        <v>193800</v>
      </c>
      <c r="O186" s="23">
        <v>610523</v>
      </c>
      <c r="P186" s="23">
        <f>Q186+R186+S186</f>
        <v>0</v>
      </c>
      <c r="Q186" s="23">
        <v>0</v>
      </c>
      <c r="R186" s="23">
        <v>0</v>
      </c>
      <c r="S186" s="23">
        <v>0</v>
      </c>
      <c r="T186" s="23">
        <f>SUM(U186:W186)</f>
        <v>0</v>
      </c>
      <c r="U186" s="23">
        <v>0</v>
      </c>
      <c r="V186" s="23">
        <v>0</v>
      </c>
      <c r="W186" s="23">
        <v>0</v>
      </c>
      <c r="X186" s="23"/>
      <c r="Y186" s="23"/>
      <c r="Z186" s="23"/>
      <c r="AA186" s="23"/>
      <c r="AB186" s="24" t="e">
        <f t="shared" si="161"/>
        <v>#REF!</v>
      </c>
      <c r="AC186" s="24" t="e">
        <f t="shared" si="163"/>
        <v>#REF!</v>
      </c>
      <c r="AD186" s="24" t="e">
        <f>V186/F186*100</f>
        <v>#REF!</v>
      </c>
      <c r="AE186" s="24" t="e">
        <f>W186/G186*100</f>
        <v>#REF!</v>
      </c>
      <c r="AF186" s="83"/>
    </row>
    <row r="187" spans="1:32" s="1" customFormat="1" ht="56.25" hidden="1" customHeight="1" x14ac:dyDescent="0.3">
      <c r="A187" s="170"/>
      <c r="B187" s="169"/>
      <c r="C187" s="37" t="s">
        <v>3</v>
      </c>
      <c r="D187" s="23" t="e">
        <f>SUM(E187:G187)</f>
        <v>#REF!</v>
      </c>
      <c r="E187" s="23" t="e">
        <f>#REF!+I187+M187+Q187</f>
        <v>#REF!</v>
      </c>
      <c r="F187" s="23" t="e">
        <f>#REF!+J187+N187+R187</f>
        <v>#REF!</v>
      </c>
      <c r="G187" s="23" t="e">
        <f>#REF!+K187+O187+S187</f>
        <v>#REF!</v>
      </c>
      <c r="H187" s="23">
        <f t="shared" ref="H187" si="166">I187+J187+K187</f>
        <v>0</v>
      </c>
      <c r="I187" s="23">
        <v>0</v>
      </c>
      <c r="J187" s="23">
        <v>0</v>
      </c>
      <c r="K187" s="23">
        <v>0</v>
      </c>
      <c r="L187" s="23">
        <f t="shared" ref="L187" si="167">M187+N187+O187</f>
        <v>1981800</v>
      </c>
      <c r="M187" s="23">
        <v>0</v>
      </c>
      <c r="N187" s="23">
        <f>1189100+792700</f>
        <v>1981800</v>
      </c>
      <c r="O187" s="23">
        <v>0</v>
      </c>
      <c r="P187" s="23">
        <f t="shared" ref="P187" si="168">Q187+R187+S187</f>
        <v>1189100</v>
      </c>
      <c r="Q187" s="23">
        <v>0</v>
      </c>
      <c r="R187" s="23">
        <v>1189100</v>
      </c>
      <c r="S187" s="23">
        <v>0</v>
      </c>
      <c r="T187" s="23">
        <f>SUM(U187:W187)</f>
        <v>0</v>
      </c>
      <c r="U187" s="23">
        <v>0</v>
      </c>
      <c r="V187" s="23">
        <v>0</v>
      </c>
      <c r="W187" s="23">
        <v>0</v>
      </c>
      <c r="X187" s="23"/>
      <c r="Y187" s="23"/>
      <c r="Z187" s="23"/>
      <c r="AA187" s="23"/>
      <c r="AB187" s="24"/>
      <c r="AC187" s="24"/>
      <c r="AD187" s="24"/>
      <c r="AE187" s="24"/>
      <c r="AF187" s="83"/>
    </row>
    <row r="188" spans="1:32" s="1" customFormat="1" ht="21.75" hidden="1" customHeight="1" x14ac:dyDescent="0.3">
      <c r="A188" s="159"/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31"/>
    </row>
    <row r="189" spans="1:32" s="1" customFormat="1" ht="122.25" hidden="1" customHeight="1" x14ac:dyDescent="0.3">
      <c r="A189" s="32" t="s">
        <v>118</v>
      </c>
      <c r="B189" s="163" t="s">
        <v>35</v>
      </c>
      <c r="C189" s="163"/>
      <c r="D189" s="36" t="e">
        <f>D190+D193</f>
        <v>#REF!</v>
      </c>
      <c r="E189" s="36" t="e">
        <f t="shared" ref="E189:S189" si="169">E190+E193</f>
        <v>#REF!</v>
      </c>
      <c r="F189" s="36" t="e">
        <f t="shared" si="169"/>
        <v>#REF!</v>
      </c>
      <c r="G189" s="36" t="e">
        <f t="shared" si="169"/>
        <v>#REF!</v>
      </c>
      <c r="H189" s="36">
        <f t="shared" si="169"/>
        <v>1713312</v>
      </c>
      <c r="I189" s="36">
        <f t="shared" si="169"/>
        <v>42500</v>
      </c>
      <c r="J189" s="36">
        <f t="shared" si="169"/>
        <v>0</v>
      </c>
      <c r="K189" s="36">
        <f t="shared" si="169"/>
        <v>1670812</v>
      </c>
      <c r="L189" s="36">
        <f t="shared" si="169"/>
        <v>8052641</v>
      </c>
      <c r="M189" s="36">
        <f t="shared" si="169"/>
        <v>0</v>
      </c>
      <c r="N189" s="36">
        <f t="shared" si="169"/>
        <v>0</v>
      </c>
      <c r="O189" s="36">
        <f t="shared" si="169"/>
        <v>8052641</v>
      </c>
      <c r="P189" s="36">
        <f t="shared" si="169"/>
        <v>3077567</v>
      </c>
      <c r="Q189" s="36">
        <f t="shared" si="169"/>
        <v>42500</v>
      </c>
      <c r="R189" s="36">
        <f t="shared" si="169"/>
        <v>0</v>
      </c>
      <c r="S189" s="36">
        <f t="shared" si="169"/>
        <v>3035067</v>
      </c>
      <c r="T189" s="36">
        <f>T190+T193</f>
        <v>106055.81</v>
      </c>
      <c r="U189" s="36">
        <f t="shared" ref="U189:W189" si="170">U190+U193</f>
        <v>0</v>
      </c>
      <c r="V189" s="36">
        <f>V190+V193</f>
        <v>0</v>
      </c>
      <c r="W189" s="36">
        <f t="shared" si="170"/>
        <v>106055.81</v>
      </c>
      <c r="X189" s="36"/>
      <c r="Y189" s="36"/>
      <c r="Z189" s="36"/>
      <c r="AA189" s="36"/>
      <c r="AB189" s="28" t="e">
        <f t="shared" ref="AB189:AC192" si="171">T189/D189*100</f>
        <v>#REF!</v>
      </c>
      <c r="AC189" s="28" t="e">
        <f t="shared" si="171"/>
        <v>#REF!</v>
      </c>
      <c r="AD189" s="28"/>
      <c r="AE189" s="28" t="e">
        <f t="shared" ref="AE189:AE224" si="172">W189/G189*100</f>
        <v>#REF!</v>
      </c>
      <c r="AF189" s="83"/>
    </row>
    <row r="190" spans="1:32" s="30" customFormat="1" ht="42.75" hidden="1" customHeight="1" x14ac:dyDescent="0.3">
      <c r="A190" s="32" t="s">
        <v>119</v>
      </c>
      <c r="B190" s="115" t="s">
        <v>85</v>
      </c>
      <c r="C190" s="38"/>
      <c r="D190" s="36" t="e">
        <f>SUM(D191:D192)</f>
        <v>#REF!</v>
      </c>
      <c r="E190" s="36" t="e">
        <f t="shared" ref="E190:W190" si="173">SUM(E191:E192)</f>
        <v>#REF!</v>
      </c>
      <c r="F190" s="36" t="e">
        <f t="shared" si="173"/>
        <v>#REF!</v>
      </c>
      <c r="G190" s="36" t="e">
        <f t="shared" si="173"/>
        <v>#REF!</v>
      </c>
      <c r="H190" s="36">
        <f t="shared" si="173"/>
        <v>1713312</v>
      </c>
      <c r="I190" s="36">
        <f t="shared" si="173"/>
        <v>42500</v>
      </c>
      <c r="J190" s="36">
        <f t="shared" si="173"/>
        <v>0</v>
      </c>
      <c r="K190" s="36">
        <f t="shared" si="173"/>
        <v>1670812</v>
      </c>
      <c r="L190" s="36">
        <f t="shared" si="173"/>
        <v>1452641</v>
      </c>
      <c r="M190" s="36">
        <f t="shared" si="173"/>
        <v>0</v>
      </c>
      <c r="N190" s="36">
        <f t="shared" si="173"/>
        <v>0</v>
      </c>
      <c r="O190" s="36">
        <f t="shared" si="173"/>
        <v>1452641</v>
      </c>
      <c r="P190" s="36">
        <f t="shared" si="173"/>
        <v>1077567</v>
      </c>
      <c r="Q190" s="36">
        <f t="shared" si="173"/>
        <v>42500</v>
      </c>
      <c r="R190" s="36">
        <f t="shared" si="173"/>
        <v>0</v>
      </c>
      <c r="S190" s="36">
        <f t="shared" si="173"/>
        <v>1035067</v>
      </c>
      <c r="T190" s="36">
        <f t="shared" si="173"/>
        <v>106055.81</v>
      </c>
      <c r="U190" s="36">
        <f t="shared" si="173"/>
        <v>0</v>
      </c>
      <c r="V190" s="36">
        <f t="shared" si="173"/>
        <v>0</v>
      </c>
      <c r="W190" s="36">
        <f t="shared" si="173"/>
        <v>106055.81</v>
      </c>
      <c r="X190" s="36"/>
      <c r="Y190" s="36"/>
      <c r="Z190" s="36"/>
      <c r="AA190" s="36"/>
      <c r="AB190" s="28" t="e">
        <f t="shared" si="171"/>
        <v>#REF!</v>
      </c>
      <c r="AC190" s="28" t="e">
        <f t="shared" si="171"/>
        <v>#REF!</v>
      </c>
      <c r="AD190" s="28"/>
      <c r="AE190" s="28" t="e">
        <f t="shared" si="172"/>
        <v>#REF!</v>
      </c>
      <c r="AF190" s="83"/>
    </row>
    <row r="191" spans="1:32" s="1" customFormat="1" ht="48" hidden="1" customHeight="1" x14ac:dyDescent="0.3">
      <c r="A191" s="117" t="s">
        <v>307</v>
      </c>
      <c r="B191" s="118" t="s">
        <v>211</v>
      </c>
      <c r="C191" s="37" t="s">
        <v>36</v>
      </c>
      <c r="D191" s="23" t="e">
        <f>SUM(E191:G191)</f>
        <v>#REF!</v>
      </c>
      <c r="E191" s="43" t="e">
        <f>#REF!+I191+M191+Q191</f>
        <v>#REF!</v>
      </c>
      <c r="F191" s="43" t="e">
        <f>#REF!+J191+N191+R191</f>
        <v>#REF!</v>
      </c>
      <c r="G191" s="43" t="e">
        <f>#REF!+K191+O191+S191</f>
        <v>#REF!</v>
      </c>
      <c r="H191" s="23">
        <f>I191+J191+K191</f>
        <v>60900</v>
      </c>
      <c r="I191" s="23">
        <v>42500</v>
      </c>
      <c r="J191" s="23">
        <v>0</v>
      </c>
      <c r="K191" s="23">
        <v>18400</v>
      </c>
      <c r="L191" s="23">
        <f>M191+N191+O191</f>
        <v>0</v>
      </c>
      <c r="M191" s="23">
        <v>0</v>
      </c>
      <c r="N191" s="23">
        <v>0</v>
      </c>
      <c r="O191" s="23">
        <v>0</v>
      </c>
      <c r="P191" s="23">
        <f>Q191+R191+S191</f>
        <v>60600</v>
      </c>
      <c r="Q191" s="23">
        <v>42500</v>
      </c>
      <c r="R191" s="23">
        <v>0</v>
      </c>
      <c r="S191" s="23">
        <v>18100</v>
      </c>
      <c r="T191" s="24">
        <f t="shared" ref="T191:T192" si="174">U191+W191</f>
        <v>0</v>
      </c>
      <c r="U191" s="24">
        <v>0</v>
      </c>
      <c r="V191" s="24">
        <v>0</v>
      </c>
      <c r="W191" s="24">
        <v>0</v>
      </c>
      <c r="X191" s="24"/>
      <c r="Y191" s="24"/>
      <c r="Z191" s="24"/>
      <c r="AA191" s="24"/>
      <c r="AB191" s="24" t="e">
        <f t="shared" si="171"/>
        <v>#REF!</v>
      </c>
      <c r="AC191" s="24" t="e">
        <f t="shared" si="171"/>
        <v>#REF!</v>
      </c>
      <c r="AD191" s="24"/>
      <c r="AE191" s="24" t="e">
        <f t="shared" si="172"/>
        <v>#REF!</v>
      </c>
      <c r="AF191" s="83"/>
    </row>
    <row r="192" spans="1:32" s="1" customFormat="1" ht="61.5" hidden="1" customHeight="1" x14ac:dyDescent="0.3">
      <c r="A192" s="117" t="s">
        <v>120</v>
      </c>
      <c r="B192" s="118" t="s">
        <v>278</v>
      </c>
      <c r="C192" s="37" t="s">
        <v>3</v>
      </c>
      <c r="D192" s="23" t="e">
        <f>SUM(E192:G192)</f>
        <v>#REF!</v>
      </c>
      <c r="E192" s="43" t="e">
        <f>#REF!+I192+M192+Q192</f>
        <v>#REF!</v>
      </c>
      <c r="F192" s="43" t="e">
        <f>#REF!+J192+N192+R192</f>
        <v>#REF!</v>
      </c>
      <c r="G192" s="43" t="e">
        <f>#REF!+K192+O192+S192</f>
        <v>#REF!</v>
      </c>
      <c r="H192" s="23">
        <f>I192+J192+K192</f>
        <v>1652412</v>
      </c>
      <c r="I192" s="23">
        <v>0</v>
      </c>
      <c r="J192" s="23">
        <v>0</v>
      </c>
      <c r="K192" s="23">
        <v>1652412</v>
      </c>
      <c r="L192" s="23">
        <f>M192+N192+O192</f>
        <v>1452641</v>
      </c>
      <c r="M192" s="23">
        <v>0</v>
      </c>
      <c r="N192" s="23">
        <v>0</v>
      </c>
      <c r="O192" s="23">
        <v>1452641</v>
      </c>
      <c r="P192" s="23">
        <f>Q192+R192+S192</f>
        <v>1016967</v>
      </c>
      <c r="Q192" s="23">
        <v>0</v>
      </c>
      <c r="R192" s="23">
        <v>0</v>
      </c>
      <c r="S192" s="23">
        <v>1016967</v>
      </c>
      <c r="T192" s="24">
        <f t="shared" si="174"/>
        <v>106055.81</v>
      </c>
      <c r="U192" s="24">
        <v>0</v>
      </c>
      <c r="V192" s="24">
        <v>0</v>
      </c>
      <c r="W192" s="24">
        <v>106055.81</v>
      </c>
      <c r="X192" s="24"/>
      <c r="Y192" s="24"/>
      <c r="Z192" s="24"/>
      <c r="AA192" s="24"/>
      <c r="AB192" s="24" t="e">
        <f t="shared" si="171"/>
        <v>#REF!</v>
      </c>
      <c r="AC192" s="24" t="e">
        <f t="shared" si="171"/>
        <v>#REF!</v>
      </c>
      <c r="AD192" s="24"/>
      <c r="AE192" s="24" t="e">
        <f t="shared" si="172"/>
        <v>#REF!</v>
      </c>
      <c r="AF192" s="83"/>
    </row>
    <row r="193" spans="1:32" s="1" customFormat="1" ht="46.5" hidden="1" customHeight="1" x14ac:dyDescent="0.3">
      <c r="A193" s="32" t="s">
        <v>330</v>
      </c>
      <c r="B193" s="115" t="s">
        <v>331</v>
      </c>
      <c r="C193" s="37"/>
      <c r="D193" s="33" t="e">
        <f>D194</f>
        <v>#REF!</v>
      </c>
      <c r="E193" s="33">
        <f t="shared" ref="E193:W193" si="175">E194</f>
        <v>0</v>
      </c>
      <c r="F193" s="33">
        <f t="shared" si="175"/>
        <v>0</v>
      </c>
      <c r="G193" s="33" t="e">
        <f t="shared" si="175"/>
        <v>#REF!</v>
      </c>
      <c r="H193" s="33">
        <f t="shared" si="175"/>
        <v>0</v>
      </c>
      <c r="I193" s="33">
        <f t="shared" si="175"/>
        <v>0</v>
      </c>
      <c r="J193" s="33">
        <f t="shared" si="175"/>
        <v>0</v>
      </c>
      <c r="K193" s="33">
        <f t="shared" si="175"/>
        <v>0</v>
      </c>
      <c r="L193" s="33">
        <f t="shared" si="175"/>
        <v>6600000</v>
      </c>
      <c r="M193" s="33">
        <f t="shared" si="175"/>
        <v>0</v>
      </c>
      <c r="N193" s="33">
        <f t="shared" si="175"/>
        <v>0</v>
      </c>
      <c r="O193" s="33">
        <f t="shared" si="175"/>
        <v>6600000</v>
      </c>
      <c r="P193" s="33">
        <f t="shared" si="175"/>
        <v>2000000</v>
      </c>
      <c r="Q193" s="33">
        <f t="shared" si="175"/>
        <v>0</v>
      </c>
      <c r="R193" s="33">
        <f t="shared" si="175"/>
        <v>0</v>
      </c>
      <c r="S193" s="33">
        <f t="shared" si="175"/>
        <v>2000000</v>
      </c>
      <c r="T193" s="33">
        <f t="shared" si="175"/>
        <v>0</v>
      </c>
      <c r="U193" s="33">
        <f t="shared" si="175"/>
        <v>0</v>
      </c>
      <c r="V193" s="33">
        <f t="shared" si="175"/>
        <v>0</v>
      </c>
      <c r="W193" s="33">
        <f t="shared" si="175"/>
        <v>0</v>
      </c>
      <c r="X193" s="33"/>
      <c r="Y193" s="33"/>
      <c r="Z193" s="33"/>
      <c r="AA193" s="33"/>
      <c r="AB193" s="28" t="e">
        <f t="shared" ref="AB193:AB213" si="176">T193/D193*100</f>
        <v>#REF!</v>
      </c>
      <c r="AC193" s="28"/>
      <c r="AD193" s="28"/>
      <c r="AE193" s="28" t="e">
        <f t="shared" si="172"/>
        <v>#REF!</v>
      </c>
      <c r="AF193" s="83"/>
    </row>
    <row r="194" spans="1:32" s="1" customFormat="1" ht="80.25" hidden="1" customHeight="1" x14ac:dyDescent="0.3">
      <c r="A194" s="117" t="s">
        <v>333</v>
      </c>
      <c r="B194" s="118" t="s">
        <v>332</v>
      </c>
      <c r="C194" s="37" t="s">
        <v>3</v>
      </c>
      <c r="D194" s="23" t="e">
        <f>E194+F194+G194</f>
        <v>#REF!</v>
      </c>
      <c r="E194" s="23">
        <v>0</v>
      </c>
      <c r="F194" s="23">
        <v>0</v>
      </c>
      <c r="G194" s="43" t="e">
        <f>#REF!+K194+O194+S194</f>
        <v>#REF!</v>
      </c>
      <c r="H194" s="43">
        <f t="shared" ref="H194" si="177">I194+J194+K194</f>
        <v>0</v>
      </c>
      <c r="I194" s="23">
        <v>0</v>
      </c>
      <c r="J194" s="23">
        <v>0</v>
      </c>
      <c r="K194" s="23">
        <v>0</v>
      </c>
      <c r="L194" s="43">
        <f>M194+N194+O194</f>
        <v>6600000</v>
      </c>
      <c r="M194" s="23">
        <v>0</v>
      </c>
      <c r="N194" s="23">
        <v>0</v>
      </c>
      <c r="O194" s="23">
        <v>6600000</v>
      </c>
      <c r="P194" s="43">
        <f>Q194+R194+S194</f>
        <v>2000000</v>
      </c>
      <c r="Q194" s="23">
        <v>0</v>
      </c>
      <c r="R194" s="23">
        <v>0</v>
      </c>
      <c r="S194" s="23">
        <v>2000000</v>
      </c>
      <c r="T194" s="23">
        <f>U194+V194+W194</f>
        <v>0</v>
      </c>
      <c r="U194" s="24">
        <v>0</v>
      </c>
      <c r="V194" s="24">
        <v>0</v>
      </c>
      <c r="W194" s="24">
        <v>0</v>
      </c>
      <c r="X194" s="24"/>
      <c r="Y194" s="24"/>
      <c r="Z194" s="24"/>
      <c r="AA194" s="24"/>
      <c r="AB194" s="24" t="e">
        <f t="shared" si="176"/>
        <v>#REF!</v>
      </c>
      <c r="AC194" s="24"/>
      <c r="AD194" s="24"/>
      <c r="AE194" s="24" t="e">
        <f t="shared" si="172"/>
        <v>#REF!</v>
      </c>
      <c r="AF194" s="83"/>
    </row>
    <row r="195" spans="1:32" s="1" customFormat="1" ht="67.5" hidden="1" customHeight="1" x14ac:dyDescent="0.3">
      <c r="A195" s="32" t="s">
        <v>121</v>
      </c>
      <c r="B195" s="173" t="s">
        <v>37</v>
      </c>
      <c r="C195" s="173"/>
      <c r="D195" s="36" t="e">
        <f>SUM(D196:D199)</f>
        <v>#REF!</v>
      </c>
      <c r="E195" s="36">
        <f t="shared" ref="E195:W195" si="178">SUM(E196:E199)</f>
        <v>0</v>
      </c>
      <c r="F195" s="36">
        <f t="shared" si="178"/>
        <v>0</v>
      </c>
      <c r="G195" s="36" t="e">
        <f t="shared" si="178"/>
        <v>#REF!</v>
      </c>
      <c r="H195" s="36">
        <f t="shared" si="178"/>
        <v>232125</v>
      </c>
      <c r="I195" s="36">
        <f t="shared" si="178"/>
        <v>0</v>
      </c>
      <c r="J195" s="36">
        <f t="shared" si="178"/>
        <v>0</v>
      </c>
      <c r="K195" s="36">
        <f t="shared" si="178"/>
        <v>232125</v>
      </c>
      <c r="L195" s="36">
        <f t="shared" si="178"/>
        <v>26125</v>
      </c>
      <c r="M195" s="36">
        <f t="shared" si="178"/>
        <v>0</v>
      </c>
      <c r="N195" s="36">
        <f t="shared" si="178"/>
        <v>0</v>
      </c>
      <c r="O195" s="36">
        <f t="shared" si="178"/>
        <v>26125</v>
      </c>
      <c r="P195" s="36">
        <f t="shared" si="178"/>
        <v>274125</v>
      </c>
      <c r="Q195" s="36">
        <f t="shared" si="178"/>
        <v>0</v>
      </c>
      <c r="R195" s="36">
        <f t="shared" si="178"/>
        <v>0</v>
      </c>
      <c r="S195" s="36">
        <f t="shared" si="178"/>
        <v>274125</v>
      </c>
      <c r="T195" s="36">
        <f t="shared" si="178"/>
        <v>113400</v>
      </c>
      <c r="U195" s="36">
        <f t="shared" si="178"/>
        <v>0</v>
      </c>
      <c r="V195" s="36">
        <f t="shared" si="178"/>
        <v>0</v>
      </c>
      <c r="W195" s="36">
        <f t="shared" si="178"/>
        <v>113400</v>
      </c>
      <c r="X195" s="36"/>
      <c r="Y195" s="36"/>
      <c r="Z195" s="36"/>
      <c r="AA195" s="36"/>
      <c r="AB195" s="28" t="e">
        <f t="shared" si="176"/>
        <v>#REF!</v>
      </c>
      <c r="AC195" s="28"/>
      <c r="AD195" s="28"/>
      <c r="AE195" s="28" t="e">
        <f t="shared" si="172"/>
        <v>#REF!</v>
      </c>
      <c r="AF195" s="83"/>
    </row>
    <row r="196" spans="1:32" s="1" customFormat="1" ht="36.75" hidden="1" customHeight="1" x14ac:dyDescent="0.3">
      <c r="A196" s="134" t="s">
        <v>122</v>
      </c>
      <c r="B196" s="165" t="s">
        <v>91</v>
      </c>
      <c r="C196" s="22" t="s">
        <v>5</v>
      </c>
      <c r="D196" s="43" t="e">
        <f>SUM(E196:G196)</f>
        <v>#REF!</v>
      </c>
      <c r="E196" s="43">
        <v>0</v>
      </c>
      <c r="F196" s="43">
        <v>0</v>
      </c>
      <c r="G196" s="43" t="e">
        <f>#REF!+K196+O196+S196</f>
        <v>#REF!</v>
      </c>
      <c r="H196" s="43">
        <f>I196+J196+K196</f>
        <v>100000</v>
      </c>
      <c r="I196" s="43">
        <v>0</v>
      </c>
      <c r="J196" s="43">
        <v>0</v>
      </c>
      <c r="K196" s="43">
        <v>100000</v>
      </c>
      <c r="L196" s="43">
        <f>M196+N196+O196</f>
        <v>0</v>
      </c>
      <c r="M196" s="43">
        <v>0</v>
      </c>
      <c r="N196" s="43">
        <v>0</v>
      </c>
      <c r="O196" s="43">
        <v>0</v>
      </c>
      <c r="P196" s="43">
        <f>Q196+R196+S196</f>
        <v>190000</v>
      </c>
      <c r="Q196" s="43">
        <v>0</v>
      </c>
      <c r="R196" s="43">
        <v>0</v>
      </c>
      <c r="S196" s="43">
        <v>190000</v>
      </c>
      <c r="T196" s="43">
        <f>SUM(U196:W196)</f>
        <v>50000</v>
      </c>
      <c r="U196" s="43">
        <v>0</v>
      </c>
      <c r="V196" s="43">
        <v>0</v>
      </c>
      <c r="W196" s="43">
        <v>50000</v>
      </c>
      <c r="X196" s="43"/>
      <c r="Y196" s="43"/>
      <c r="Z196" s="43"/>
      <c r="AA196" s="43"/>
      <c r="AB196" s="24" t="e">
        <f t="shared" si="176"/>
        <v>#REF!</v>
      </c>
      <c r="AC196" s="24"/>
      <c r="AD196" s="24"/>
      <c r="AE196" s="24" t="e">
        <f t="shared" si="172"/>
        <v>#REF!</v>
      </c>
      <c r="AF196" s="83"/>
    </row>
    <row r="197" spans="1:32" s="1" customFormat="1" ht="30.75" hidden="1" customHeight="1" x14ac:dyDescent="0.3">
      <c r="A197" s="134"/>
      <c r="B197" s="165"/>
      <c r="C197" s="22" t="s">
        <v>36</v>
      </c>
      <c r="D197" s="43" t="e">
        <f t="shared" ref="D197:D199" si="179">SUM(E197:G197)</f>
        <v>#REF!</v>
      </c>
      <c r="E197" s="43">
        <v>0</v>
      </c>
      <c r="F197" s="43">
        <v>0</v>
      </c>
      <c r="G197" s="43" t="e">
        <f>#REF!+K197+O197+S197</f>
        <v>#REF!</v>
      </c>
      <c r="H197" s="43">
        <f t="shared" ref="H197:H199" si="180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181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182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183">SUM(U197:W197)</f>
        <v>0</v>
      </c>
      <c r="U197" s="43">
        <v>0</v>
      </c>
      <c r="V197" s="43">
        <v>0</v>
      </c>
      <c r="W197" s="43">
        <v>0</v>
      </c>
      <c r="X197" s="43"/>
      <c r="Y197" s="43"/>
      <c r="Z197" s="43"/>
      <c r="AA197" s="43"/>
      <c r="AB197" s="24" t="e">
        <f t="shared" si="176"/>
        <v>#REF!</v>
      </c>
      <c r="AC197" s="24"/>
      <c r="AD197" s="24"/>
      <c r="AE197" s="24" t="e">
        <f t="shared" si="172"/>
        <v>#REF!</v>
      </c>
      <c r="AF197" s="83"/>
    </row>
    <row r="198" spans="1:32" s="1" customFormat="1" ht="26.25" hidden="1" customHeight="1" x14ac:dyDescent="0.3">
      <c r="A198" s="134"/>
      <c r="B198" s="165"/>
      <c r="C198" s="22" t="s">
        <v>310</v>
      </c>
      <c r="D198" s="43" t="e">
        <f t="shared" si="179"/>
        <v>#REF!</v>
      </c>
      <c r="E198" s="43">
        <v>0</v>
      </c>
      <c r="F198" s="43">
        <v>0</v>
      </c>
      <c r="G198" s="43" t="e">
        <f>#REF!+K198+O198+S198</f>
        <v>#REF!</v>
      </c>
      <c r="H198" s="43">
        <f t="shared" si="180"/>
        <v>106000</v>
      </c>
      <c r="I198" s="43">
        <v>0</v>
      </c>
      <c r="J198" s="43">
        <v>0</v>
      </c>
      <c r="K198" s="43">
        <v>106000</v>
      </c>
      <c r="L198" s="43">
        <f t="shared" si="181"/>
        <v>0</v>
      </c>
      <c r="M198" s="43">
        <v>0</v>
      </c>
      <c r="N198" s="43">
        <v>0</v>
      </c>
      <c r="O198" s="43">
        <v>0</v>
      </c>
      <c r="P198" s="43">
        <f t="shared" si="182"/>
        <v>1000</v>
      </c>
      <c r="Q198" s="43">
        <v>0</v>
      </c>
      <c r="R198" s="43">
        <v>0</v>
      </c>
      <c r="S198" s="43">
        <v>1000</v>
      </c>
      <c r="T198" s="43">
        <f t="shared" si="183"/>
        <v>63400</v>
      </c>
      <c r="U198" s="43">
        <v>0</v>
      </c>
      <c r="V198" s="43">
        <v>0</v>
      </c>
      <c r="W198" s="43">
        <v>63400</v>
      </c>
      <c r="X198" s="43"/>
      <c r="Y198" s="43"/>
      <c r="Z198" s="43"/>
      <c r="AA198" s="43"/>
      <c r="AB198" s="24" t="e">
        <f t="shared" si="176"/>
        <v>#REF!</v>
      </c>
      <c r="AC198" s="24"/>
      <c r="AD198" s="24"/>
      <c r="AE198" s="24" t="e">
        <f t="shared" si="172"/>
        <v>#REF!</v>
      </c>
      <c r="AF198" s="83"/>
    </row>
    <row r="199" spans="1:32" s="1" customFormat="1" ht="33" hidden="1" customHeight="1" x14ac:dyDescent="0.3">
      <c r="A199" s="134"/>
      <c r="B199" s="165"/>
      <c r="C199" s="22" t="s">
        <v>6</v>
      </c>
      <c r="D199" s="43" t="e">
        <f t="shared" si="179"/>
        <v>#REF!</v>
      </c>
      <c r="E199" s="43">
        <v>0</v>
      </c>
      <c r="F199" s="43">
        <v>0</v>
      </c>
      <c r="G199" s="43" t="e">
        <f>#REF!+K199+O199+S199</f>
        <v>#REF!</v>
      </c>
      <c r="H199" s="43">
        <f t="shared" si="180"/>
        <v>0</v>
      </c>
      <c r="I199" s="43">
        <v>0</v>
      </c>
      <c r="J199" s="43">
        <v>0</v>
      </c>
      <c r="K199" s="43">
        <v>0</v>
      </c>
      <c r="L199" s="43">
        <f t="shared" si="181"/>
        <v>0</v>
      </c>
      <c r="M199" s="43">
        <v>0</v>
      </c>
      <c r="N199" s="43">
        <v>0</v>
      </c>
      <c r="O199" s="43">
        <v>0</v>
      </c>
      <c r="P199" s="43">
        <f t="shared" si="182"/>
        <v>57000</v>
      </c>
      <c r="Q199" s="43">
        <v>0</v>
      </c>
      <c r="R199" s="43">
        <v>0</v>
      </c>
      <c r="S199" s="43">
        <v>57000</v>
      </c>
      <c r="T199" s="43">
        <f t="shared" si="183"/>
        <v>0</v>
      </c>
      <c r="U199" s="43">
        <v>0</v>
      </c>
      <c r="V199" s="43">
        <v>0</v>
      </c>
      <c r="W199" s="43">
        <v>0</v>
      </c>
      <c r="X199" s="43"/>
      <c r="Y199" s="43"/>
      <c r="Z199" s="43"/>
      <c r="AA199" s="43"/>
      <c r="AB199" s="24" t="e">
        <f t="shared" si="176"/>
        <v>#REF!</v>
      </c>
      <c r="AC199" s="24"/>
      <c r="AD199" s="24"/>
      <c r="AE199" s="24" t="e">
        <f t="shared" si="172"/>
        <v>#REF!</v>
      </c>
      <c r="AF199" s="83"/>
    </row>
    <row r="200" spans="1:32" s="1" customFormat="1" ht="76.5" hidden="1" customHeight="1" x14ac:dyDescent="0.3">
      <c r="A200" s="32" t="s">
        <v>123</v>
      </c>
      <c r="B200" s="163" t="s">
        <v>38</v>
      </c>
      <c r="C200" s="163"/>
      <c r="D200" s="36" t="e">
        <f>D201+D204</f>
        <v>#REF!</v>
      </c>
      <c r="E200" s="36">
        <f t="shared" ref="E200:W200" si="184">E201+E204</f>
        <v>0</v>
      </c>
      <c r="F200" s="36">
        <f t="shared" si="184"/>
        <v>0</v>
      </c>
      <c r="G200" s="36" t="e">
        <f t="shared" si="184"/>
        <v>#REF!</v>
      </c>
      <c r="H200" s="36">
        <f t="shared" si="184"/>
        <v>9829145</v>
      </c>
      <c r="I200" s="36">
        <f t="shared" si="184"/>
        <v>0</v>
      </c>
      <c r="J200" s="36">
        <f t="shared" si="184"/>
        <v>0</v>
      </c>
      <c r="K200" s="36">
        <f t="shared" si="184"/>
        <v>9829145</v>
      </c>
      <c r="L200" s="36">
        <f t="shared" si="184"/>
        <v>8465322</v>
      </c>
      <c r="M200" s="36">
        <f t="shared" si="184"/>
        <v>0</v>
      </c>
      <c r="N200" s="36">
        <f t="shared" si="184"/>
        <v>0</v>
      </c>
      <c r="O200" s="36">
        <f t="shared" si="184"/>
        <v>8465322</v>
      </c>
      <c r="P200" s="36">
        <f t="shared" si="184"/>
        <v>2884782</v>
      </c>
      <c r="Q200" s="36">
        <f t="shared" si="184"/>
        <v>0</v>
      </c>
      <c r="R200" s="36">
        <f t="shared" si="184"/>
        <v>0</v>
      </c>
      <c r="S200" s="36">
        <f t="shared" si="184"/>
        <v>2884782</v>
      </c>
      <c r="T200" s="36">
        <f t="shared" si="184"/>
        <v>1104820.44</v>
      </c>
      <c r="U200" s="36">
        <f t="shared" si="184"/>
        <v>0</v>
      </c>
      <c r="V200" s="36">
        <f t="shared" si="184"/>
        <v>0</v>
      </c>
      <c r="W200" s="36">
        <f t="shared" si="184"/>
        <v>1104820.44</v>
      </c>
      <c r="X200" s="36"/>
      <c r="Y200" s="36"/>
      <c r="Z200" s="36"/>
      <c r="AA200" s="36"/>
      <c r="AB200" s="28" t="e">
        <f t="shared" si="176"/>
        <v>#REF!</v>
      </c>
      <c r="AC200" s="28"/>
      <c r="AD200" s="28"/>
      <c r="AE200" s="28" t="e">
        <f t="shared" si="172"/>
        <v>#REF!</v>
      </c>
      <c r="AF200" s="83"/>
    </row>
    <row r="201" spans="1:32" s="1" customFormat="1" ht="93.75" hidden="1" x14ac:dyDescent="0.3">
      <c r="A201" s="32" t="s">
        <v>124</v>
      </c>
      <c r="B201" s="115" t="s">
        <v>86</v>
      </c>
      <c r="C201" s="115"/>
      <c r="D201" s="36" t="e">
        <f>D202+D203</f>
        <v>#REF!</v>
      </c>
      <c r="E201" s="36">
        <f t="shared" ref="E201:W201" si="185">E202+E203</f>
        <v>0</v>
      </c>
      <c r="F201" s="36">
        <f t="shared" si="185"/>
        <v>0</v>
      </c>
      <c r="G201" s="36" t="e">
        <f t="shared" si="185"/>
        <v>#REF!</v>
      </c>
      <c r="H201" s="36">
        <f t="shared" si="185"/>
        <v>119400</v>
      </c>
      <c r="I201" s="36">
        <f t="shared" si="185"/>
        <v>0</v>
      </c>
      <c r="J201" s="36">
        <f t="shared" si="185"/>
        <v>0</v>
      </c>
      <c r="K201" s="36">
        <f t="shared" si="185"/>
        <v>119400</v>
      </c>
      <c r="L201" s="36">
        <f t="shared" si="185"/>
        <v>5906515</v>
      </c>
      <c r="M201" s="36">
        <f t="shared" si="185"/>
        <v>0</v>
      </c>
      <c r="N201" s="36">
        <f t="shared" si="185"/>
        <v>0</v>
      </c>
      <c r="O201" s="36">
        <f t="shared" si="185"/>
        <v>5906515</v>
      </c>
      <c r="P201" s="36">
        <f t="shared" si="185"/>
        <v>540200</v>
      </c>
      <c r="Q201" s="36">
        <f t="shared" si="185"/>
        <v>0</v>
      </c>
      <c r="R201" s="36">
        <f t="shared" si="185"/>
        <v>0</v>
      </c>
      <c r="S201" s="36">
        <f t="shared" si="185"/>
        <v>540200</v>
      </c>
      <c r="T201" s="36">
        <f t="shared" si="185"/>
        <v>0</v>
      </c>
      <c r="U201" s="36">
        <f t="shared" si="185"/>
        <v>0</v>
      </c>
      <c r="V201" s="36">
        <f t="shared" si="185"/>
        <v>0</v>
      </c>
      <c r="W201" s="36">
        <f t="shared" si="185"/>
        <v>0</v>
      </c>
      <c r="X201" s="36"/>
      <c r="Y201" s="36"/>
      <c r="Z201" s="36"/>
      <c r="AA201" s="36"/>
      <c r="AB201" s="28" t="e">
        <f t="shared" si="176"/>
        <v>#REF!</v>
      </c>
      <c r="AC201" s="28"/>
      <c r="AD201" s="28"/>
      <c r="AE201" s="28" t="e">
        <f t="shared" si="172"/>
        <v>#REF!</v>
      </c>
      <c r="AF201" s="83"/>
    </row>
    <row r="202" spans="1:32" s="1" customFormat="1" ht="31.5" hidden="1" customHeight="1" x14ac:dyDescent="0.3">
      <c r="A202" s="142" t="s">
        <v>125</v>
      </c>
      <c r="B202" s="167" t="s">
        <v>212</v>
      </c>
      <c r="C202" s="22" t="s">
        <v>36</v>
      </c>
      <c r="D202" s="23" t="e">
        <f>E202+G202</f>
        <v>#REF!</v>
      </c>
      <c r="E202" s="23">
        <v>0</v>
      </c>
      <c r="F202" s="23">
        <v>0</v>
      </c>
      <c r="G202" s="23" t="e">
        <f>#REF!+K202+O202+S202</f>
        <v>#REF!</v>
      </c>
      <c r="H202" s="23">
        <f>I202+J202+K202</f>
        <v>119400</v>
      </c>
      <c r="I202" s="23">
        <v>0</v>
      </c>
      <c r="J202" s="23">
        <v>0</v>
      </c>
      <c r="K202" s="23">
        <v>119400</v>
      </c>
      <c r="L202" s="23">
        <f>M202+N202+O202</f>
        <v>0</v>
      </c>
      <c r="M202" s="23">
        <v>0</v>
      </c>
      <c r="N202" s="23">
        <v>0</v>
      </c>
      <c r="O202" s="23">
        <v>0</v>
      </c>
      <c r="P202" s="23">
        <f>Q202+R202+S202</f>
        <v>540200</v>
      </c>
      <c r="Q202" s="23">
        <v>0</v>
      </c>
      <c r="R202" s="23">
        <v>0</v>
      </c>
      <c r="S202" s="23">
        <v>540200</v>
      </c>
      <c r="T202" s="24">
        <f>U202+W202</f>
        <v>0</v>
      </c>
      <c r="U202" s="24">
        <v>0</v>
      </c>
      <c r="V202" s="24">
        <v>0</v>
      </c>
      <c r="W202" s="24">
        <v>0</v>
      </c>
      <c r="X202" s="24"/>
      <c r="Y202" s="24"/>
      <c r="Z202" s="24"/>
      <c r="AA202" s="24"/>
      <c r="AB202" s="28" t="e">
        <f t="shared" si="176"/>
        <v>#REF!</v>
      </c>
      <c r="AC202" s="24"/>
      <c r="AD202" s="24"/>
      <c r="AE202" s="24" t="e">
        <f t="shared" si="172"/>
        <v>#REF!</v>
      </c>
      <c r="AF202" s="83"/>
    </row>
    <row r="203" spans="1:32" s="1" customFormat="1" ht="29.25" hidden="1" customHeight="1" x14ac:dyDescent="0.3">
      <c r="A203" s="162"/>
      <c r="B203" s="168"/>
      <c r="C203" s="22" t="s">
        <v>284</v>
      </c>
      <c r="D203" s="23" t="e">
        <f>E203+G203</f>
        <v>#REF!</v>
      </c>
      <c r="E203" s="23">
        <v>0</v>
      </c>
      <c r="F203" s="23">
        <v>0</v>
      </c>
      <c r="G203" s="23" t="e">
        <f>#REF!+K203+O203+S203</f>
        <v>#REF!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5906515</v>
      </c>
      <c r="M203" s="23">
        <v>0</v>
      </c>
      <c r="N203" s="23">
        <v>0</v>
      </c>
      <c r="O203" s="23">
        <v>5906515</v>
      </c>
      <c r="P203" s="23">
        <f>Q203+R203+S203</f>
        <v>0</v>
      </c>
      <c r="Q203" s="23">
        <v>0</v>
      </c>
      <c r="R203" s="23">
        <v>0</v>
      </c>
      <c r="S203" s="23">
        <v>0</v>
      </c>
      <c r="T203" s="24">
        <f>U203+W203</f>
        <v>0</v>
      </c>
      <c r="U203" s="24">
        <v>0</v>
      </c>
      <c r="V203" s="24">
        <v>0</v>
      </c>
      <c r="W203" s="24">
        <v>0</v>
      </c>
      <c r="X203" s="24"/>
      <c r="Y203" s="24"/>
      <c r="Z203" s="24"/>
      <c r="AA203" s="24"/>
      <c r="AB203" s="28" t="e">
        <f t="shared" si="176"/>
        <v>#REF!</v>
      </c>
      <c r="AC203" s="24"/>
      <c r="AD203" s="24"/>
      <c r="AE203" s="24" t="e">
        <f t="shared" si="172"/>
        <v>#REF!</v>
      </c>
      <c r="AF203" s="83"/>
    </row>
    <row r="204" spans="1:32" s="30" customFormat="1" ht="56.25" hidden="1" x14ac:dyDescent="0.3">
      <c r="A204" s="32" t="s">
        <v>126</v>
      </c>
      <c r="B204" s="49" t="s">
        <v>87</v>
      </c>
      <c r="C204" s="34"/>
      <c r="D204" s="33" t="e">
        <f>D205+D206+D207+D208+D209+D210+D211</f>
        <v>#REF!</v>
      </c>
      <c r="E204" s="33">
        <f t="shared" ref="E204:W204" si="186">E205+E206+E207+E208+E209+E210+E211</f>
        <v>0</v>
      </c>
      <c r="F204" s="33">
        <f t="shared" si="186"/>
        <v>0</v>
      </c>
      <c r="G204" s="33" t="e">
        <f t="shared" si="186"/>
        <v>#REF!</v>
      </c>
      <c r="H204" s="33">
        <f t="shared" si="186"/>
        <v>9709745</v>
      </c>
      <c r="I204" s="33">
        <f t="shared" si="186"/>
        <v>0</v>
      </c>
      <c r="J204" s="33">
        <f t="shared" si="186"/>
        <v>0</v>
      </c>
      <c r="K204" s="33">
        <f t="shared" si="186"/>
        <v>9709745</v>
      </c>
      <c r="L204" s="33">
        <f t="shared" si="186"/>
        <v>2558807</v>
      </c>
      <c r="M204" s="33">
        <f t="shared" si="186"/>
        <v>0</v>
      </c>
      <c r="N204" s="33">
        <f t="shared" si="186"/>
        <v>0</v>
      </c>
      <c r="O204" s="33">
        <f t="shared" si="186"/>
        <v>2558807</v>
      </c>
      <c r="P204" s="33">
        <f t="shared" si="186"/>
        <v>2344582</v>
      </c>
      <c r="Q204" s="33">
        <f t="shared" si="186"/>
        <v>0</v>
      </c>
      <c r="R204" s="33">
        <f t="shared" si="186"/>
        <v>0</v>
      </c>
      <c r="S204" s="33">
        <f t="shared" si="186"/>
        <v>2344582</v>
      </c>
      <c r="T204" s="33">
        <f t="shared" si="186"/>
        <v>1104820.44</v>
      </c>
      <c r="U204" s="33">
        <f t="shared" si="186"/>
        <v>0</v>
      </c>
      <c r="V204" s="33">
        <f t="shared" si="186"/>
        <v>0</v>
      </c>
      <c r="W204" s="33">
        <f t="shared" si="186"/>
        <v>1104820.44</v>
      </c>
      <c r="X204" s="33"/>
      <c r="Y204" s="33"/>
      <c r="Z204" s="33"/>
      <c r="AA204" s="33"/>
      <c r="AB204" s="28" t="e">
        <f t="shared" si="176"/>
        <v>#REF!</v>
      </c>
      <c r="AC204" s="28"/>
      <c r="AD204" s="28"/>
      <c r="AE204" s="28" t="e">
        <f t="shared" si="172"/>
        <v>#REF!</v>
      </c>
      <c r="AF204" s="83"/>
    </row>
    <row r="205" spans="1:32" s="1" customFormat="1" ht="30" hidden="1" customHeight="1" x14ac:dyDescent="0.3">
      <c r="A205" s="142" t="s">
        <v>282</v>
      </c>
      <c r="B205" s="165" t="s">
        <v>213</v>
      </c>
      <c r="C205" s="22" t="s">
        <v>284</v>
      </c>
      <c r="D205" s="23" t="e">
        <f>SUM(E205:G205)</f>
        <v>#REF!</v>
      </c>
      <c r="E205" s="23">
        <v>0</v>
      </c>
      <c r="F205" s="23">
        <v>0</v>
      </c>
      <c r="G205" s="23" t="e">
        <f>#REF!+K205+O205+S205</f>
        <v>#REF!</v>
      </c>
      <c r="H205" s="23">
        <f t="shared" ref="H205:H211" si="187"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188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189">Q205+R205+S205</f>
        <v>24425</v>
      </c>
      <c r="Q205" s="23">
        <v>0</v>
      </c>
      <c r="R205" s="23">
        <v>0</v>
      </c>
      <c r="S205" s="23">
        <v>24425</v>
      </c>
      <c r="T205" s="24">
        <f>U205+W205</f>
        <v>8000</v>
      </c>
      <c r="U205" s="24">
        <v>0</v>
      </c>
      <c r="V205" s="24">
        <v>0</v>
      </c>
      <c r="W205" s="24">
        <v>8000</v>
      </c>
      <c r="X205" s="24"/>
      <c r="Y205" s="24"/>
      <c r="Z205" s="24"/>
      <c r="AA205" s="24"/>
      <c r="AB205" s="24" t="e">
        <f t="shared" si="176"/>
        <v>#REF!</v>
      </c>
      <c r="AC205" s="24"/>
      <c r="AD205" s="24"/>
      <c r="AE205" s="24" t="e">
        <f t="shared" si="172"/>
        <v>#REF!</v>
      </c>
      <c r="AF205" s="50"/>
    </row>
    <row r="206" spans="1:32" s="1" customFormat="1" ht="25.5" hidden="1" customHeight="1" x14ac:dyDescent="0.3">
      <c r="A206" s="155"/>
      <c r="B206" s="165"/>
      <c r="C206" s="22" t="s">
        <v>36</v>
      </c>
      <c r="D206" s="23">
        <f t="shared" ref="D206:D211" si="190">SUM(E206:G206)</f>
        <v>151240</v>
      </c>
      <c r="E206" s="23">
        <v>0</v>
      </c>
      <c r="F206" s="23">
        <v>0</v>
      </c>
      <c r="G206" s="23">
        <v>151240</v>
      </c>
      <c r="H206" s="23">
        <f t="shared" si="187"/>
        <v>29300</v>
      </c>
      <c r="I206" s="23">
        <v>0</v>
      </c>
      <c r="J206" s="23">
        <v>0</v>
      </c>
      <c r="K206" s="23">
        <v>29300</v>
      </c>
      <c r="L206" s="23">
        <f t="shared" si="188"/>
        <v>63000</v>
      </c>
      <c r="M206" s="23">
        <v>0</v>
      </c>
      <c r="N206" s="23">
        <v>0</v>
      </c>
      <c r="O206" s="23">
        <v>63000</v>
      </c>
      <c r="P206" s="23">
        <f t="shared" si="189"/>
        <v>39440</v>
      </c>
      <c r="Q206" s="23">
        <v>0</v>
      </c>
      <c r="R206" s="23">
        <v>0</v>
      </c>
      <c r="S206" s="23">
        <v>39440</v>
      </c>
      <c r="T206" s="24">
        <f>U206+W206</f>
        <v>7939.94</v>
      </c>
      <c r="U206" s="23">
        <v>0</v>
      </c>
      <c r="V206" s="23">
        <v>0</v>
      </c>
      <c r="W206" s="23">
        <v>7939.94</v>
      </c>
      <c r="X206" s="23"/>
      <c r="Y206" s="23"/>
      <c r="Z206" s="23"/>
      <c r="AA206" s="23"/>
      <c r="AB206" s="24">
        <f t="shared" si="176"/>
        <v>5.2498942078815132</v>
      </c>
      <c r="AC206" s="24"/>
      <c r="AD206" s="24"/>
      <c r="AE206" s="24">
        <f t="shared" si="172"/>
        <v>5.2498942078815132</v>
      </c>
      <c r="AF206" s="83"/>
    </row>
    <row r="207" spans="1:32" s="1" customFormat="1" ht="24" hidden="1" customHeight="1" x14ac:dyDescent="0.3">
      <c r="A207" s="155"/>
      <c r="B207" s="165"/>
      <c r="C207" s="22" t="s">
        <v>3</v>
      </c>
      <c r="D207" s="23" t="e">
        <f t="shared" si="190"/>
        <v>#REF!</v>
      </c>
      <c r="E207" s="23">
        <v>0</v>
      </c>
      <c r="F207" s="23">
        <v>0</v>
      </c>
      <c r="G207" s="23" t="e">
        <f>#REF!+K207+O207+S207</f>
        <v>#REF!</v>
      </c>
      <c r="H207" s="23">
        <f t="shared" si="187"/>
        <v>67099</v>
      </c>
      <c r="I207" s="23">
        <v>0</v>
      </c>
      <c r="J207" s="23">
        <v>0</v>
      </c>
      <c r="K207" s="23">
        <v>67099</v>
      </c>
      <c r="L207" s="23">
        <f t="shared" si="188"/>
        <v>95599</v>
      </c>
      <c r="M207" s="23">
        <v>0</v>
      </c>
      <c r="N207" s="23">
        <v>0</v>
      </c>
      <c r="O207" s="23">
        <v>95599</v>
      </c>
      <c r="P207" s="23">
        <f t="shared" si="189"/>
        <v>80986</v>
      </c>
      <c r="Q207" s="23">
        <v>0</v>
      </c>
      <c r="R207" s="23">
        <v>0</v>
      </c>
      <c r="S207" s="23">
        <v>80986</v>
      </c>
      <c r="T207" s="24">
        <f t="shared" ref="T207:T210" si="191">U207+W207</f>
        <v>33572.720000000001</v>
      </c>
      <c r="U207" s="24">
        <v>0</v>
      </c>
      <c r="V207" s="24">
        <v>0</v>
      </c>
      <c r="W207" s="24">
        <v>33572.720000000001</v>
      </c>
      <c r="X207" s="24"/>
      <c r="Y207" s="24"/>
      <c r="Z207" s="24"/>
      <c r="AA207" s="24"/>
      <c r="AB207" s="24" t="e">
        <f t="shared" si="176"/>
        <v>#REF!</v>
      </c>
      <c r="AC207" s="24"/>
      <c r="AD207" s="24"/>
      <c r="AE207" s="24" t="e">
        <f t="shared" si="172"/>
        <v>#REF!</v>
      </c>
      <c r="AF207" s="83"/>
    </row>
    <row r="208" spans="1:32" s="1" customFormat="1" ht="27" hidden="1" customHeight="1" x14ac:dyDescent="0.3">
      <c r="A208" s="155"/>
      <c r="B208" s="165"/>
      <c r="C208" s="22" t="s">
        <v>283</v>
      </c>
      <c r="D208" s="23">
        <f t="shared" si="190"/>
        <v>120000</v>
      </c>
      <c r="E208" s="23">
        <v>0</v>
      </c>
      <c r="F208" s="23">
        <v>0</v>
      </c>
      <c r="G208" s="23">
        <v>120000</v>
      </c>
      <c r="H208" s="23">
        <f t="shared" si="187"/>
        <v>26500</v>
      </c>
      <c r="I208" s="23">
        <v>0</v>
      </c>
      <c r="J208" s="23">
        <v>0</v>
      </c>
      <c r="K208" s="23">
        <v>26500</v>
      </c>
      <c r="L208" s="23">
        <f t="shared" si="188"/>
        <v>26500</v>
      </c>
      <c r="M208" s="23">
        <v>0</v>
      </c>
      <c r="N208" s="23">
        <v>0</v>
      </c>
      <c r="O208" s="23">
        <v>26500</v>
      </c>
      <c r="P208" s="23">
        <f t="shared" si="189"/>
        <v>35300</v>
      </c>
      <c r="Q208" s="23">
        <v>0</v>
      </c>
      <c r="R208" s="23">
        <v>0</v>
      </c>
      <c r="S208" s="23">
        <v>35300</v>
      </c>
      <c r="T208" s="24">
        <f t="shared" si="191"/>
        <v>8836</v>
      </c>
      <c r="U208" s="24">
        <v>0</v>
      </c>
      <c r="V208" s="24">
        <v>0</v>
      </c>
      <c r="W208" s="24">
        <v>8836</v>
      </c>
      <c r="X208" s="24"/>
      <c r="Y208" s="24"/>
      <c r="Z208" s="24"/>
      <c r="AA208" s="24"/>
      <c r="AB208" s="24">
        <f t="shared" si="176"/>
        <v>7.3633333333333333</v>
      </c>
      <c r="AC208" s="24"/>
      <c r="AD208" s="24"/>
      <c r="AE208" s="24">
        <f t="shared" si="172"/>
        <v>7.3633333333333333</v>
      </c>
      <c r="AF208" s="83"/>
    </row>
    <row r="209" spans="1:32" s="1" customFormat="1" ht="32.25" hidden="1" customHeight="1" x14ac:dyDescent="0.3">
      <c r="A209" s="155"/>
      <c r="B209" s="165"/>
      <c r="C209" s="37" t="s">
        <v>5</v>
      </c>
      <c r="D209" s="23" t="e">
        <f t="shared" si="190"/>
        <v>#REF!</v>
      </c>
      <c r="E209" s="23">
        <v>0</v>
      </c>
      <c r="F209" s="23">
        <v>0</v>
      </c>
      <c r="G209" s="23" t="e">
        <f>#REF!+K209+O209+S209</f>
        <v>#REF!</v>
      </c>
      <c r="H209" s="23">
        <f t="shared" si="187"/>
        <v>9095441</v>
      </c>
      <c r="I209" s="23">
        <v>0</v>
      </c>
      <c r="J209" s="23">
        <v>0</v>
      </c>
      <c r="K209" s="23">
        <v>9095441</v>
      </c>
      <c r="L209" s="23">
        <f t="shared" si="188"/>
        <v>1755555</v>
      </c>
      <c r="M209" s="23">
        <v>0</v>
      </c>
      <c r="N209" s="23">
        <v>0</v>
      </c>
      <c r="O209" s="23">
        <v>1755555</v>
      </c>
      <c r="P209" s="23">
        <f t="shared" si="189"/>
        <v>1602705</v>
      </c>
      <c r="Q209" s="23">
        <v>0</v>
      </c>
      <c r="R209" s="23">
        <v>0</v>
      </c>
      <c r="S209" s="23">
        <v>1602705</v>
      </c>
      <c r="T209" s="24">
        <f t="shared" si="191"/>
        <v>640238.28</v>
      </c>
      <c r="U209" s="24">
        <v>0</v>
      </c>
      <c r="V209" s="24">
        <v>0</v>
      </c>
      <c r="W209" s="24">
        <v>640238.28</v>
      </c>
      <c r="X209" s="24"/>
      <c r="Y209" s="24"/>
      <c r="Z209" s="24"/>
      <c r="AA209" s="24"/>
      <c r="AB209" s="24" t="e">
        <f t="shared" si="176"/>
        <v>#REF!</v>
      </c>
      <c r="AC209" s="24"/>
      <c r="AD209" s="24"/>
      <c r="AE209" s="24" t="e">
        <f t="shared" si="172"/>
        <v>#REF!</v>
      </c>
      <c r="AF209" s="83"/>
    </row>
    <row r="210" spans="1:32" s="1" customFormat="1" ht="25.5" hidden="1" customHeight="1" x14ac:dyDescent="0.3">
      <c r="A210" s="155"/>
      <c r="B210" s="165"/>
      <c r="C210" s="22" t="s">
        <v>26</v>
      </c>
      <c r="D210" s="23" t="e">
        <f t="shared" si="190"/>
        <v>#REF!</v>
      </c>
      <c r="E210" s="23">
        <v>0</v>
      </c>
      <c r="F210" s="23">
        <v>0</v>
      </c>
      <c r="G210" s="23" t="e">
        <f>#REF!+K210+O210+S210</f>
        <v>#REF!</v>
      </c>
      <c r="H210" s="23">
        <f t="shared" si="187"/>
        <v>274640</v>
      </c>
      <c r="I210" s="23">
        <v>0</v>
      </c>
      <c r="J210" s="23">
        <v>0</v>
      </c>
      <c r="K210" s="23">
        <v>274640</v>
      </c>
      <c r="L210" s="23">
        <f t="shared" si="188"/>
        <v>279140</v>
      </c>
      <c r="M210" s="23">
        <v>0</v>
      </c>
      <c r="N210" s="23">
        <v>0</v>
      </c>
      <c r="O210" s="23">
        <v>279140</v>
      </c>
      <c r="P210" s="23">
        <f t="shared" si="189"/>
        <v>343748</v>
      </c>
      <c r="Q210" s="23">
        <v>0</v>
      </c>
      <c r="R210" s="23">
        <v>0</v>
      </c>
      <c r="S210" s="23">
        <v>343748</v>
      </c>
      <c r="T210" s="24">
        <f t="shared" si="191"/>
        <v>167194.64000000001</v>
      </c>
      <c r="U210" s="24">
        <v>0</v>
      </c>
      <c r="V210" s="24">
        <v>0</v>
      </c>
      <c r="W210" s="24">
        <v>167194.64000000001</v>
      </c>
      <c r="X210" s="24"/>
      <c r="Y210" s="24"/>
      <c r="Z210" s="24"/>
      <c r="AA210" s="24"/>
      <c r="AB210" s="24" t="e">
        <f t="shared" si="176"/>
        <v>#REF!</v>
      </c>
      <c r="AC210" s="24"/>
      <c r="AD210" s="24"/>
      <c r="AE210" s="24" t="e">
        <f t="shared" si="172"/>
        <v>#REF!</v>
      </c>
      <c r="AF210" s="83"/>
    </row>
    <row r="211" spans="1:32" s="1" customFormat="1" ht="24" hidden="1" customHeight="1" x14ac:dyDescent="0.3">
      <c r="A211" s="143"/>
      <c r="B211" s="165"/>
      <c r="C211" s="22" t="s">
        <v>6</v>
      </c>
      <c r="D211" s="23">
        <f t="shared" si="190"/>
        <v>998800</v>
      </c>
      <c r="E211" s="23">
        <v>0</v>
      </c>
      <c r="F211" s="23">
        <v>0</v>
      </c>
      <c r="G211" s="23">
        <v>998800</v>
      </c>
      <c r="H211" s="23">
        <f t="shared" si="187"/>
        <v>202740</v>
      </c>
      <c r="I211" s="23">
        <v>0</v>
      </c>
      <c r="J211" s="23">
        <v>0</v>
      </c>
      <c r="K211" s="23">
        <v>202740</v>
      </c>
      <c r="L211" s="23">
        <f t="shared" si="188"/>
        <v>324988</v>
      </c>
      <c r="M211" s="23">
        <v>0</v>
      </c>
      <c r="N211" s="23">
        <v>0</v>
      </c>
      <c r="O211" s="23">
        <v>324988</v>
      </c>
      <c r="P211" s="23">
        <f t="shared" si="189"/>
        <v>217978</v>
      </c>
      <c r="Q211" s="23">
        <v>0</v>
      </c>
      <c r="R211" s="23">
        <v>0</v>
      </c>
      <c r="S211" s="23">
        <v>217978</v>
      </c>
      <c r="T211" s="24">
        <f>U211+W211</f>
        <v>239038.86</v>
      </c>
      <c r="U211" s="24">
        <v>0</v>
      </c>
      <c r="V211" s="24">
        <v>0</v>
      </c>
      <c r="W211" s="24">
        <v>239038.86</v>
      </c>
      <c r="X211" s="24"/>
      <c r="Y211" s="24"/>
      <c r="Z211" s="24"/>
      <c r="AA211" s="24"/>
      <c r="AB211" s="24">
        <f t="shared" si="176"/>
        <v>23.93260512615138</v>
      </c>
      <c r="AC211" s="24"/>
      <c r="AD211" s="24"/>
      <c r="AE211" s="24">
        <f t="shared" si="172"/>
        <v>23.93260512615138</v>
      </c>
      <c r="AF211" s="83"/>
    </row>
    <row r="212" spans="1:32" s="30" customFormat="1" ht="43.5" hidden="1" customHeight="1" x14ac:dyDescent="0.3">
      <c r="A212" s="32" t="s">
        <v>127</v>
      </c>
      <c r="B212" s="164" t="s">
        <v>46</v>
      </c>
      <c r="C212" s="164"/>
      <c r="D212" s="51" t="e">
        <f>#REF!+H212+L212+P212</f>
        <v>#REF!</v>
      </c>
      <c r="E212" s="51" t="e">
        <f t="shared" ref="E212:S212" si="192">E213+E214+E215</f>
        <v>#REF!</v>
      </c>
      <c r="F212" s="51" t="e">
        <f t="shared" si="192"/>
        <v>#REF!</v>
      </c>
      <c r="G212" s="51" t="e">
        <f t="shared" si="192"/>
        <v>#REF!</v>
      </c>
      <c r="H212" s="51">
        <f t="shared" si="192"/>
        <v>1259634</v>
      </c>
      <c r="I212" s="51">
        <f t="shared" si="192"/>
        <v>0</v>
      </c>
      <c r="J212" s="51">
        <f t="shared" si="192"/>
        <v>0</v>
      </c>
      <c r="K212" s="51">
        <f t="shared" si="192"/>
        <v>1259634</v>
      </c>
      <c r="L212" s="51">
        <f t="shared" si="192"/>
        <v>981000</v>
      </c>
      <c r="M212" s="51">
        <f t="shared" si="192"/>
        <v>0</v>
      </c>
      <c r="N212" s="51">
        <f t="shared" si="192"/>
        <v>0</v>
      </c>
      <c r="O212" s="51">
        <f t="shared" si="192"/>
        <v>981000</v>
      </c>
      <c r="P212" s="51">
        <f t="shared" si="192"/>
        <v>0</v>
      </c>
      <c r="Q212" s="51">
        <f t="shared" si="192"/>
        <v>0</v>
      </c>
      <c r="R212" s="51">
        <f t="shared" si="192"/>
        <v>0</v>
      </c>
      <c r="S212" s="51">
        <f t="shared" si="192"/>
        <v>0</v>
      </c>
      <c r="T212" s="33">
        <f>U212+V212+W212</f>
        <v>0</v>
      </c>
      <c r="U212" s="33">
        <f>SUM(U213:U215)</f>
        <v>0</v>
      </c>
      <c r="V212" s="33">
        <f>SUM(V213:V215)</f>
        <v>0</v>
      </c>
      <c r="W212" s="33">
        <f>SUM(W213:W215)</f>
        <v>0</v>
      </c>
      <c r="X212" s="33"/>
      <c r="Y212" s="33"/>
      <c r="Z212" s="33"/>
      <c r="AA212" s="33"/>
      <c r="AB212" s="28" t="e">
        <f t="shared" si="176"/>
        <v>#REF!</v>
      </c>
      <c r="AC212" s="28"/>
      <c r="AD212" s="28"/>
      <c r="AE212" s="28" t="e">
        <f t="shared" si="172"/>
        <v>#REF!</v>
      </c>
      <c r="AF212" s="83"/>
    </row>
    <row r="213" spans="1:32" s="30" customFormat="1" hidden="1" x14ac:dyDescent="0.3">
      <c r="A213" s="142">
        <v>12.1</v>
      </c>
      <c r="B213" s="156" t="s">
        <v>354</v>
      </c>
      <c r="C213" s="37" t="s">
        <v>310</v>
      </c>
      <c r="D213" s="82" t="e">
        <f>#REF!+H213+L213+P213</f>
        <v>#REF!</v>
      </c>
      <c r="E213" s="82" t="e">
        <f>#REF!+I213+M213+Q213</f>
        <v>#REF!</v>
      </c>
      <c r="F213" s="82" t="e">
        <f>#REF!+J213+N213+R213</f>
        <v>#REF!</v>
      </c>
      <c r="G213" s="82" t="e">
        <f>#REF!+K213+O213+S213</f>
        <v>#REF!</v>
      </c>
      <c r="H213" s="82">
        <f>I213+J213+K213</f>
        <v>499000</v>
      </c>
      <c r="I213" s="82">
        <v>0</v>
      </c>
      <c r="J213" s="82">
        <v>0</v>
      </c>
      <c r="K213" s="82">
        <v>499000</v>
      </c>
      <c r="L213" s="82">
        <f>M213+N213+O213</f>
        <v>819000</v>
      </c>
      <c r="M213" s="82">
        <v>0</v>
      </c>
      <c r="N213" s="82">
        <v>0</v>
      </c>
      <c r="O213" s="82">
        <v>819000</v>
      </c>
      <c r="P213" s="82">
        <f>Q213+R213+S213</f>
        <v>0</v>
      </c>
      <c r="Q213" s="82">
        <v>0</v>
      </c>
      <c r="R213" s="82">
        <v>0</v>
      </c>
      <c r="S213" s="82">
        <v>0</v>
      </c>
      <c r="T213" s="23">
        <f t="shared" ref="T213:T215" si="193">U213+V213+W213</f>
        <v>0</v>
      </c>
      <c r="U213" s="23">
        <v>0</v>
      </c>
      <c r="V213" s="23">
        <v>0</v>
      </c>
      <c r="W213" s="23">
        <v>0</v>
      </c>
      <c r="X213" s="23"/>
      <c r="Y213" s="23"/>
      <c r="Z213" s="23"/>
      <c r="AA213" s="23"/>
      <c r="AB213" s="24" t="e">
        <f t="shared" si="176"/>
        <v>#REF!</v>
      </c>
      <c r="AC213" s="24"/>
      <c r="AD213" s="24"/>
      <c r="AE213" s="24" t="e">
        <f t="shared" si="172"/>
        <v>#REF!</v>
      </c>
      <c r="AF213" s="83"/>
    </row>
    <row r="214" spans="1:32" s="30" customFormat="1" ht="29.25" hidden="1" customHeight="1" x14ac:dyDescent="0.3">
      <c r="A214" s="155"/>
      <c r="B214" s="157"/>
      <c r="C214" s="37" t="s">
        <v>6</v>
      </c>
      <c r="D214" s="82" t="e">
        <f>#REF!+H214+L214+P214</f>
        <v>#REF!</v>
      </c>
      <c r="E214" s="82" t="e">
        <f>#REF!+I214+M214+Q214</f>
        <v>#REF!</v>
      </c>
      <c r="F214" s="82" t="e">
        <f>#REF!+J214+N214+R214</f>
        <v>#REF!</v>
      </c>
      <c r="G214" s="82" t="e">
        <f>#REF!+K214+O214+S214</f>
        <v>#REF!</v>
      </c>
      <c r="H214" s="82">
        <f t="shared" ref="H214:H215" si="194">I214+J214+K214</f>
        <v>0</v>
      </c>
      <c r="I214" s="82">
        <v>0</v>
      </c>
      <c r="J214" s="82">
        <v>0</v>
      </c>
      <c r="K214" s="82">
        <v>0</v>
      </c>
      <c r="L214" s="82">
        <f t="shared" ref="L214:L215" si="195">M214+N214+O214</f>
        <v>162000</v>
      </c>
      <c r="M214" s="82">
        <v>0</v>
      </c>
      <c r="N214" s="82">
        <v>0</v>
      </c>
      <c r="O214" s="82">
        <v>162000</v>
      </c>
      <c r="P214" s="82">
        <f t="shared" ref="P214:P215" si="196">Q214+R214+S214</f>
        <v>0</v>
      </c>
      <c r="Q214" s="82">
        <v>0</v>
      </c>
      <c r="R214" s="82">
        <v>0</v>
      </c>
      <c r="S214" s="82">
        <v>0</v>
      </c>
      <c r="T214" s="23">
        <f t="shared" si="193"/>
        <v>0</v>
      </c>
      <c r="U214" s="23">
        <v>0</v>
      </c>
      <c r="V214" s="23">
        <v>0</v>
      </c>
      <c r="W214" s="23">
        <v>0</v>
      </c>
      <c r="X214" s="23"/>
      <c r="Y214" s="23"/>
      <c r="Z214" s="23"/>
      <c r="AA214" s="23"/>
      <c r="AB214" s="24"/>
      <c r="AC214" s="24"/>
      <c r="AD214" s="24"/>
      <c r="AE214" s="24" t="e">
        <f t="shared" si="172"/>
        <v>#REF!</v>
      </c>
      <c r="AF214" s="83"/>
    </row>
    <row r="215" spans="1:32" s="1" customFormat="1" ht="71.25" hidden="1" customHeight="1" x14ac:dyDescent="0.3">
      <c r="A215" s="155"/>
      <c r="B215" s="158"/>
      <c r="C215" s="37" t="s">
        <v>5</v>
      </c>
      <c r="D215" s="82" t="e">
        <f>#REF!+H215+L215+P215</f>
        <v>#REF!</v>
      </c>
      <c r="E215" s="82" t="e">
        <f>#REF!+I215+M215+Q215</f>
        <v>#REF!</v>
      </c>
      <c r="F215" s="82" t="e">
        <f>#REF!+J215+N215+R215</f>
        <v>#REF!</v>
      </c>
      <c r="G215" s="82" t="e">
        <f>#REF!+K215+O215+S215</f>
        <v>#REF!</v>
      </c>
      <c r="H215" s="82">
        <f t="shared" si="194"/>
        <v>760634</v>
      </c>
      <c r="I215" s="23">
        <v>0</v>
      </c>
      <c r="J215" s="23">
        <v>0</v>
      </c>
      <c r="K215" s="23">
        <v>760634</v>
      </c>
      <c r="L215" s="82">
        <f t="shared" si="195"/>
        <v>0</v>
      </c>
      <c r="M215" s="23">
        <v>0</v>
      </c>
      <c r="N215" s="23">
        <v>0</v>
      </c>
      <c r="O215" s="23">
        <v>0</v>
      </c>
      <c r="P215" s="82">
        <f t="shared" si="196"/>
        <v>0</v>
      </c>
      <c r="Q215" s="23">
        <v>0</v>
      </c>
      <c r="R215" s="23">
        <v>0</v>
      </c>
      <c r="S215" s="23">
        <v>0</v>
      </c>
      <c r="T215" s="23">
        <f t="shared" si="193"/>
        <v>0</v>
      </c>
      <c r="U215" s="23">
        <v>0</v>
      </c>
      <c r="V215" s="23">
        <v>0</v>
      </c>
      <c r="W215" s="23">
        <v>0</v>
      </c>
      <c r="X215" s="23"/>
      <c r="Y215" s="23"/>
      <c r="Z215" s="23"/>
      <c r="AA215" s="23"/>
      <c r="AB215" s="24" t="e">
        <f t="shared" ref="AB215:AB237" si="197">T215/D215*100</f>
        <v>#REF!</v>
      </c>
      <c r="AC215" s="24"/>
      <c r="AD215" s="24"/>
      <c r="AE215" s="24" t="e">
        <f t="shared" si="172"/>
        <v>#REF!</v>
      </c>
      <c r="AF215" s="83"/>
    </row>
    <row r="216" spans="1:32" s="1" customFormat="1" ht="75.75" hidden="1" customHeight="1" x14ac:dyDescent="0.3">
      <c r="A216" s="32" t="s">
        <v>128</v>
      </c>
      <c r="B216" s="164" t="s">
        <v>47</v>
      </c>
      <c r="C216" s="164"/>
      <c r="D216" s="51" t="e">
        <f>SUM(D217:D218)</f>
        <v>#REF!</v>
      </c>
      <c r="E216" s="51">
        <f t="shared" ref="E216:W216" si="198">SUM(E217:E218)</f>
        <v>0</v>
      </c>
      <c r="F216" s="51">
        <f t="shared" si="198"/>
        <v>0</v>
      </c>
      <c r="G216" s="51" t="e">
        <f t="shared" si="198"/>
        <v>#REF!</v>
      </c>
      <c r="H216" s="51">
        <f t="shared" si="198"/>
        <v>360050</v>
      </c>
      <c r="I216" s="51">
        <f t="shared" si="198"/>
        <v>0</v>
      </c>
      <c r="J216" s="51">
        <f t="shared" si="198"/>
        <v>0</v>
      </c>
      <c r="K216" s="51">
        <f t="shared" si="198"/>
        <v>360050</v>
      </c>
      <c r="L216" s="51">
        <f t="shared" si="198"/>
        <v>1040050</v>
      </c>
      <c r="M216" s="51">
        <f t="shared" si="198"/>
        <v>0</v>
      </c>
      <c r="N216" s="51">
        <f t="shared" si="198"/>
        <v>0</v>
      </c>
      <c r="O216" s="51">
        <f t="shared" si="198"/>
        <v>1040050</v>
      </c>
      <c r="P216" s="51">
        <f t="shared" si="198"/>
        <v>706400</v>
      </c>
      <c r="Q216" s="51">
        <f t="shared" si="198"/>
        <v>0</v>
      </c>
      <c r="R216" s="51">
        <f t="shared" si="198"/>
        <v>0</v>
      </c>
      <c r="S216" s="51">
        <f t="shared" si="198"/>
        <v>706400</v>
      </c>
      <c r="T216" s="51">
        <f t="shared" si="198"/>
        <v>358700</v>
      </c>
      <c r="U216" s="51">
        <f t="shared" si="198"/>
        <v>0</v>
      </c>
      <c r="V216" s="51">
        <f t="shared" si="198"/>
        <v>0</v>
      </c>
      <c r="W216" s="51">
        <f t="shared" si="198"/>
        <v>358700</v>
      </c>
      <c r="X216" s="51"/>
      <c r="Y216" s="51"/>
      <c r="Z216" s="51"/>
      <c r="AA216" s="51"/>
      <c r="AB216" s="28" t="e">
        <f t="shared" si="197"/>
        <v>#REF!</v>
      </c>
      <c r="AC216" s="24"/>
      <c r="AD216" s="24"/>
      <c r="AE216" s="24" t="e">
        <f t="shared" si="172"/>
        <v>#REF!</v>
      </c>
      <c r="AF216" s="83"/>
    </row>
    <row r="217" spans="1:32" s="1" customFormat="1" ht="26.25" hidden="1" customHeight="1" x14ac:dyDescent="0.3">
      <c r="A217" s="134" t="s">
        <v>24</v>
      </c>
      <c r="B217" s="161" t="s">
        <v>214</v>
      </c>
      <c r="C217" s="22" t="s">
        <v>36</v>
      </c>
      <c r="D217" s="23" t="e">
        <f>SUM(E217:G217)</f>
        <v>#REF!</v>
      </c>
      <c r="E217" s="23">
        <v>0</v>
      </c>
      <c r="F217" s="23">
        <v>0</v>
      </c>
      <c r="G217" s="23" t="e">
        <f>#REF!+K217+O217+S217</f>
        <v>#REF!</v>
      </c>
      <c r="H217" s="23">
        <f t="shared" ref="H217:H218" si="199">I217+J217+K217</f>
        <v>0</v>
      </c>
      <c r="I217" s="23">
        <v>0</v>
      </c>
      <c r="J217" s="23">
        <v>0</v>
      </c>
      <c r="K217" s="23">
        <v>0</v>
      </c>
      <c r="L217" s="23">
        <f t="shared" ref="L217:L218" si="200">M217+N217+O217</f>
        <v>950000</v>
      </c>
      <c r="M217" s="23">
        <v>0</v>
      </c>
      <c r="N217" s="23">
        <v>0</v>
      </c>
      <c r="O217" s="23">
        <v>950000</v>
      </c>
      <c r="P217" s="23">
        <f t="shared" ref="P217:P218" si="201">Q217+R217+S217</f>
        <v>0</v>
      </c>
      <c r="Q217" s="23">
        <v>0</v>
      </c>
      <c r="R217" s="23">
        <v>0</v>
      </c>
      <c r="S217" s="23">
        <v>0</v>
      </c>
      <c r="T217" s="23">
        <f>U217+W217</f>
        <v>0</v>
      </c>
      <c r="U217" s="23">
        <v>0</v>
      </c>
      <c r="V217" s="23">
        <v>0</v>
      </c>
      <c r="W217" s="23">
        <v>0</v>
      </c>
      <c r="X217" s="23"/>
      <c r="Y217" s="23"/>
      <c r="Z217" s="23"/>
      <c r="AA217" s="23"/>
      <c r="AB217" s="24" t="e">
        <f t="shared" si="197"/>
        <v>#REF!</v>
      </c>
      <c r="AC217" s="24"/>
      <c r="AD217" s="24"/>
      <c r="AE217" s="24" t="e">
        <f t="shared" si="172"/>
        <v>#REF!</v>
      </c>
      <c r="AF217" s="83"/>
    </row>
    <row r="218" spans="1:32" s="1" customFormat="1" ht="42" hidden="1" customHeight="1" x14ac:dyDescent="0.3">
      <c r="A218" s="134"/>
      <c r="B218" s="161"/>
      <c r="C218" s="22" t="s">
        <v>5</v>
      </c>
      <c r="D218" s="23" t="e">
        <f>SUM(E218:G218)</f>
        <v>#REF!</v>
      </c>
      <c r="E218" s="23">
        <v>0</v>
      </c>
      <c r="F218" s="23">
        <v>0</v>
      </c>
      <c r="G218" s="23" t="e">
        <f>#REF!+K218+O218+S218</f>
        <v>#REF!</v>
      </c>
      <c r="H218" s="23">
        <f t="shared" si="199"/>
        <v>360050</v>
      </c>
      <c r="I218" s="23">
        <v>0</v>
      </c>
      <c r="J218" s="23">
        <v>0</v>
      </c>
      <c r="K218" s="23">
        <v>360050</v>
      </c>
      <c r="L218" s="23">
        <f t="shared" si="200"/>
        <v>90050</v>
      </c>
      <c r="M218" s="23">
        <v>0</v>
      </c>
      <c r="N218" s="23">
        <v>0</v>
      </c>
      <c r="O218" s="23">
        <v>90050</v>
      </c>
      <c r="P218" s="23">
        <f t="shared" si="201"/>
        <v>706400</v>
      </c>
      <c r="Q218" s="23">
        <v>0</v>
      </c>
      <c r="R218" s="23">
        <v>0</v>
      </c>
      <c r="S218" s="23">
        <v>706400</v>
      </c>
      <c r="T218" s="23">
        <f t="shared" ref="T218" si="202">U218+W218</f>
        <v>358700</v>
      </c>
      <c r="U218" s="23">
        <v>0</v>
      </c>
      <c r="V218" s="23">
        <v>0</v>
      </c>
      <c r="W218" s="23">
        <v>358700</v>
      </c>
      <c r="X218" s="23"/>
      <c r="Y218" s="23"/>
      <c r="Z218" s="23"/>
      <c r="AA218" s="23"/>
      <c r="AB218" s="24" t="e">
        <f t="shared" si="197"/>
        <v>#REF!</v>
      </c>
      <c r="AC218" s="24"/>
      <c r="AD218" s="24"/>
      <c r="AE218" s="24" t="e">
        <f t="shared" si="172"/>
        <v>#REF!</v>
      </c>
      <c r="AF218" s="83"/>
    </row>
    <row r="219" spans="1:32" s="1" customFormat="1" ht="61.5" hidden="1" customHeight="1" x14ac:dyDescent="0.3">
      <c r="A219" s="32" t="s">
        <v>129</v>
      </c>
      <c r="B219" s="164" t="s">
        <v>343</v>
      </c>
      <c r="C219" s="164"/>
      <c r="D219" s="51" t="e">
        <f>D220+D225+D233+D235</f>
        <v>#REF!</v>
      </c>
      <c r="E219" s="51" t="e">
        <f t="shared" ref="E219:W219" si="203">E220+E225+E233+E235</f>
        <v>#REF!</v>
      </c>
      <c r="F219" s="51" t="e">
        <f t="shared" si="203"/>
        <v>#REF!</v>
      </c>
      <c r="G219" s="51" t="e">
        <f t="shared" si="203"/>
        <v>#REF!</v>
      </c>
      <c r="H219" s="51">
        <f t="shared" si="203"/>
        <v>102156349</v>
      </c>
      <c r="I219" s="51">
        <f t="shared" si="203"/>
        <v>11593249</v>
      </c>
      <c r="J219" s="51">
        <f t="shared" si="203"/>
        <v>1750000</v>
      </c>
      <c r="K219" s="51">
        <f t="shared" si="203"/>
        <v>88813100</v>
      </c>
      <c r="L219" s="51">
        <f t="shared" si="203"/>
        <v>101169103</v>
      </c>
      <c r="M219" s="51">
        <f t="shared" si="203"/>
        <v>12586149</v>
      </c>
      <c r="N219" s="51">
        <f t="shared" si="203"/>
        <v>1200000</v>
      </c>
      <c r="O219" s="51">
        <f t="shared" si="203"/>
        <v>87382954</v>
      </c>
      <c r="P219" s="51">
        <f t="shared" si="203"/>
        <v>92419818</v>
      </c>
      <c r="Q219" s="51">
        <f t="shared" si="203"/>
        <v>11255636</v>
      </c>
      <c r="R219" s="51">
        <f t="shared" si="203"/>
        <v>1146200</v>
      </c>
      <c r="S219" s="51">
        <f t="shared" si="203"/>
        <v>80017982</v>
      </c>
      <c r="T219" s="51">
        <f t="shared" si="203"/>
        <v>72542813.729999989</v>
      </c>
      <c r="U219" s="51">
        <f t="shared" si="203"/>
        <v>3748355.64</v>
      </c>
      <c r="V219" s="51">
        <f t="shared" si="203"/>
        <v>3644705.9</v>
      </c>
      <c r="W219" s="51">
        <f t="shared" si="203"/>
        <v>65149752.18999999</v>
      </c>
      <c r="X219" s="51"/>
      <c r="Y219" s="51"/>
      <c r="Z219" s="51"/>
      <c r="AA219" s="51"/>
      <c r="AB219" s="28" t="e">
        <f t="shared" si="197"/>
        <v>#REF!</v>
      </c>
      <c r="AC219" s="28" t="e">
        <f>U219/E219*100</f>
        <v>#REF!</v>
      </c>
      <c r="AD219" s="28" t="e">
        <f>V219/F219*100</f>
        <v>#REF!</v>
      </c>
      <c r="AE219" s="28" t="e">
        <f t="shared" si="172"/>
        <v>#REF!</v>
      </c>
      <c r="AF219" s="83"/>
    </row>
    <row r="220" spans="1:32" s="1" customFormat="1" ht="40.5" hidden="1" customHeight="1" x14ac:dyDescent="0.3">
      <c r="A220" s="32" t="s">
        <v>130</v>
      </c>
      <c r="B220" s="121" t="s">
        <v>88</v>
      </c>
      <c r="C220" s="121"/>
      <c r="D220" s="51" t="e">
        <f>SUM(D221:D224)</f>
        <v>#REF!</v>
      </c>
      <c r="E220" s="51">
        <f t="shared" ref="E220:W220" si="204">SUM(E221:E224)</f>
        <v>0</v>
      </c>
      <c r="F220" s="51">
        <f t="shared" si="204"/>
        <v>0</v>
      </c>
      <c r="G220" s="51" t="e">
        <f t="shared" si="204"/>
        <v>#REF!</v>
      </c>
      <c r="H220" s="51">
        <f t="shared" si="204"/>
        <v>75587875</v>
      </c>
      <c r="I220" s="51">
        <f t="shared" si="204"/>
        <v>0</v>
      </c>
      <c r="J220" s="51">
        <f t="shared" si="204"/>
        <v>0</v>
      </c>
      <c r="K220" s="51">
        <f t="shared" si="204"/>
        <v>75587875</v>
      </c>
      <c r="L220" s="51">
        <f t="shared" si="204"/>
        <v>72478054</v>
      </c>
      <c r="M220" s="51">
        <f t="shared" si="204"/>
        <v>0</v>
      </c>
      <c r="N220" s="51">
        <f t="shared" si="204"/>
        <v>0</v>
      </c>
      <c r="O220" s="51">
        <f t="shared" si="204"/>
        <v>72478054</v>
      </c>
      <c r="P220" s="51">
        <f t="shared" si="204"/>
        <v>69014922</v>
      </c>
      <c r="Q220" s="51">
        <f t="shared" si="204"/>
        <v>0</v>
      </c>
      <c r="R220" s="51">
        <f t="shared" si="204"/>
        <v>0</v>
      </c>
      <c r="S220" s="51">
        <f t="shared" si="204"/>
        <v>69014922</v>
      </c>
      <c r="T220" s="51">
        <f t="shared" si="204"/>
        <v>61713715.499999993</v>
      </c>
      <c r="U220" s="51">
        <f t="shared" si="204"/>
        <v>0</v>
      </c>
      <c r="V220" s="51">
        <f t="shared" si="204"/>
        <v>0</v>
      </c>
      <c r="W220" s="51">
        <f t="shared" si="204"/>
        <v>61713715.499999993</v>
      </c>
      <c r="X220" s="51"/>
      <c r="Y220" s="51"/>
      <c r="Z220" s="51"/>
      <c r="AA220" s="51"/>
      <c r="AB220" s="28" t="e">
        <f t="shared" si="197"/>
        <v>#REF!</v>
      </c>
      <c r="AC220" s="28"/>
      <c r="AD220" s="28"/>
      <c r="AE220" s="28" t="e">
        <f t="shared" si="172"/>
        <v>#REF!</v>
      </c>
      <c r="AF220" s="83"/>
    </row>
    <row r="221" spans="1:32" s="1" customFormat="1" ht="42" hidden="1" customHeight="1" x14ac:dyDescent="0.3">
      <c r="A221" s="117" t="s">
        <v>131</v>
      </c>
      <c r="B221" s="122" t="s">
        <v>62</v>
      </c>
      <c r="C221" s="22" t="s">
        <v>36</v>
      </c>
      <c r="D221" s="23" t="e">
        <f>SUM(E221:G221)</f>
        <v>#REF!</v>
      </c>
      <c r="E221" s="23">
        <v>0</v>
      </c>
      <c r="F221" s="23">
        <v>0</v>
      </c>
      <c r="G221" s="23" t="e">
        <f>#REF!+K221+O221+S221</f>
        <v>#REF!</v>
      </c>
      <c r="H221" s="23">
        <f t="shared" ref="H221:H224" si="205">I221++J221+K221</f>
        <v>18131855</v>
      </c>
      <c r="I221" s="23">
        <v>0</v>
      </c>
      <c r="J221" s="23">
        <v>0</v>
      </c>
      <c r="K221" s="23">
        <v>18131855</v>
      </c>
      <c r="L221" s="23">
        <f t="shared" ref="L221:L224" si="206">M221++N221+O221</f>
        <v>19679490</v>
      </c>
      <c r="M221" s="23">
        <v>0</v>
      </c>
      <c r="N221" s="23">
        <v>0</v>
      </c>
      <c r="O221" s="23">
        <v>19679490</v>
      </c>
      <c r="P221" s="23">
        <f t="shared" ref="P221:P224" si="207">Q221++R221+S221</f>
        <v>20252818</v>
      </c>
      <c r="Q221" s="23">
        <v>0</v>
      </c>
      <c r="R221" s="23">
        <v>0</v>
      </c>
      <c r="S221" s="23">
        <v>20252818</v>
      </c>
      <c r="T221" s="23">
        <f>U221+W221</f>
        <v>14301775.689999999</v>
      </c>
      <c r="U221" s="23">
        <v>0</v>
      </c>
      <c r="V221" s="23">
        <v>0</v>
      </c>
      <c r="W221" s="23">
        <v>14301775.689999999</v>
      </c>
      <c r="X221" s="23"/>
      <c r="Y221" s="23"/>
      <c r="Z221" s="23"/>
      <c r="AA221" s="23"/>
      <c r="AB221" s="24" t="e">
        <f t="shared" si="197"/>
        <v>#REF!</v>
      </c>
      <c r="AC221" s="24"/>
      <c r="AD221" s="24"/>
      <c r="AE221" s="24" t="e">
        <f t="shared" si="172"/>
        <v>#REF!</v>
      </c>
      <c r="AF221" s="83"/>
    </row>
    <row r="222" spans="1:32" s="1" customFormat="1" ht="48" hidden="1" customHeight="1" x14ac:dyDescent="0.3">
      <c r="A222" s="117" t="s">
        <v>132</v>
      </c>
      <c r="B222" s="122" t="s">
        <v>74</v>
      </c>
      <c r="C222" s="22" t="s">
        <v>36</v>
      </c>
      <c r="D222" s="23" t="e">
        <f t="shared" ref="D222:D224" si="208">SUM(E222:G222)</f>
        <v>#REF!</v>
      </c>
      <c r="E222" s="23">
        <v>0</v>
      </c>
      <c r="F222" s="23">
        <v>0</v>
      </c>
      <c r="G222" s="23" t="e">
        <f>#REF!+K222+O222+S222</f>
        <v>#REF!</v>
      </c>
      <c r="H222" s="23">
        <f t="shared" si="205"/>
        <v>44793520</v>
      </c>
      <c r="I222" s="23">
        <v>0</v>
      </c>
      <c r="J222" s="23">
        <v>0</v>
      </c>
      <c r="K222" s="23">
        <v>44793520</v>
      </c>
      <c r="L222" s="23">
        <f t="shared" si="206"/>
        <v>40801764</v>
      </c>
      <c r="M222" s="23">
        <v>0</v>
      </c>
      <c r="N222" s="23">
        <v>0</v>
      </c>
      <c r="O222" s="23">
        <v>40801764</v>
      </c>
      <c r="P222" s="23">
        <f t="shared" si="207"/>
        <v>32870304</v>
      </c>
      <c r="Q222" s="23">
        <v>0</v>
      </c>
      <c r="R222" s="23">
        <v>0</v>
      </c>
      <c r="S222" s="23">
        <v>32870304</v>
      </c>
      <c r="T222" s="23">
        <f t="shared" ref="T222:T224" si="209">U222+W222</f>
        <v>43666335.079999998</v>
      </c>
      <c r="U222" s="23">
        <v>0</v>
      </c>
      <c r="V222" s="23">
        <v>0</v>
      </c>
      <c r="W222" s="23">
        <v>43666335.079999998</v>
      </c>
      <c r="X222" s="23"/>
      <c r="Y222" s="23"/>
      <c r="Z222" s="23"/>
      <c r="AA222" s="23"/>
      <c r="AB222" s="24" t="e">
        <f t="shared" si="197"/>
        <v>#REF!</v>
      </c>
      <c r="AC222" s="24"/>
      <c r="AD222" s="24"/>
      <c r="AE222" s="24" t="e">
        <f t="shared" si="172"/>
        <v>#REF!</v>
      </c>
      <c r="AF222" s="83"/>
    </row>
    <row r="223" spans="1:32" s="1" customFormat="1" ht="39" hidden="1" customHeight="1" x14ac:dyDescent="0.3">
      <c r="A223" s="117" t="s">
        <v>308</v>
      </c>
      <c r="B223" s="122" t="s">
        <v>215</v>
      </c>
      <c r="C223" s="22" t="s">
        <v>36</v>
      </c>
      <c r="D223" s="23" t="e">
        <f t="shared" si="208"/>
        <v>#REF!</v>
      </c>
      <c r="E223" s="23">
        <v>0</v>
      </c>
      <c r="F223" s="23">
        <v>0</v>
      </c>
      <c r="G223" s="23" t="e">
        <f>#REF!+K223+O223+S223</f>
        <v>#REF!</v>
      </c>
      <c r="H223" s="23">
        <f t="shared" si="205"/>
        <v>1117000</v>
      </c>
      <c r="I223" s="23">
        <v>0</v>
      </c>
      <c r="J223" s="23">
        <v>0</v>
      </c>
      <c r="K223" s="23">
        <v>1117000</v>
      </c>
      <c r="L223" s="23">
        <f t="shared" si="206"/>
        <v>733800</v>
      </c>
      <c r="M223" s="23">
        <v>0</v>
      </c>
      <c r="N223" s="23">
        <v>0</v>
      </c>
      <c r="O223" s="23">
        <v>733800</v>
      </c>
      <c r="P223" s="23">
        <f t="shared" si="207"/>
        <v>910800</v>
      </c>
      <c r="Q223" s="23">
        <v>0</v>
      </c>
      <c r="R223" s="23">
        <v>0</v>
      </c>
      <c r="S223" s="23">
        <v>910800</v>
      </c>
      <c r="T223" s="23">
        <f t="shared" si="209"/>
        <v>74859.399999999994</v>
      </c>
      <c r="U223" s="23">
        <v>0</v>
      </c>
      <c r="V223" s="23">
        <v>0</v>
      </c>
      <c r="W223" s="23">
        <v>74859.399999999994</v>
      </c>
      <c r="X223" s="23"/>
      <c r="Y223" s="23"/>
      <c r="Z223" s="23"/>
      <c r="AA223" s="23"/>
      <c r="AB223" s="24" t="e">
        <f t="shared" si="197"/>
        <v>#REF!</v>
      </c>
      <c r="AC223" s="24"/>
      <c r="AD223" s="24"/>
      <c r="AE223" s="24" t="e">
        <f t="shared" si="172"/>
        <v>#REF!</v>
      </c>
      <c r="AF223" s="83"/>
    </row>
    <row r="224" spans="1:32" s="1" customFormat="1" ht="60.75" hidden="1" customHeight="1" x14ac:dyDescent="0.3">
      <c r="A224" s="117" t="s">
        <v>309</v>
      </c>
      <c r="B224" s="122" t="s">
        <v>279</v>
      </c>
      <c r="C224" s="22" t="s">
        <v>36</v>
      </c>
      <c r="D224" s="23" t="e">
        <f t="shared" si="208"/>
        <v>#REF!</v>
      </c>
      <c r="E224" s="23">
        <v>0</v>
      </c>
      <c r="F224" s="23">
        <v>0</v>
      </c>
      <c r="G224" s="23" t="e">
        <f>#REF!+K224+O224+S224</f>
        <v>#REF!</v>
      </c>
      <c r="H224" s="23">
        <f t="shared" si="205"/>
        <v>11545500</v>
      </c>
      <c r="I224" s="23">
        <v>0</v>
      </c>
      <c r="J224" s="23">
        <v>0</v>
      </c>
      <c r="K224" s="23">
        <v>11545500</v>
      </c>
      <c r="L224" s="23">
        <f t="shared" si="206"/>
        <v>11263000</v>
      </c>
      <c r="M224" s="23">
        <v>0</v>
      </c>
      <c r="N224" s="23">
        <v>0</v>
      </c>
      <c r="O224" s="23">
        <v>11263000</v>
      </c>
      <c r="P224" s="23">
        <f t="shared" si="207"/>
        <v>14981000</v>
      </c>
      <c r="Q224" s="23">
        <v>0</v>
      </c>
      <c r="R224" s="23">
        <v>0</v>
      </c>
      <c r="S224" s="23">
        <v>14981000</v>
      </c>
      <c r="T224" s="23">
        <f t="shared" si="209"/>
        <v>3670745.33</v>
      </c>
      <c r="U224" s="23">
        <v>0</v>
      </c>
      <c r="V224" s="23">
        <v>0</v>
      </c>
      <c r="W224" s="23">
        <v>3670745.33</v>
      </c>
      <c r="X224" s="23"/>
      <c r="Y224" s="23"/>
      <c r="Z224" s="23"/>
      <c r="AA224" s="23"/>
      <c r="AB224" s="24" t="e">
        <f t="shared" si="197"/>
        <v>#REF!</v>
      </c>
      <c r="AC224" s="24"/>
      <c r="AD224" s="24"/>
      <c r="AE224" s="24" t="e">
        <f t="shared" si="172"/>
        <v>#REF!</v>
      </c>
      <c r="AF224" s="83"/>
    </row>
    <row r="225" spans="1:32" s="1" customFormat="1" ht="49.5" hidden="1" customHeight="1" x14ac:dyDescent="0.3">
      <c r="A225" s="32" t="s">
        <v>133</v>
      </c>
      <c r="B225" s="121" t="s">
        <v>216</v>
      </c>
      <c r="C225" s="34"/>
      <c r="D225" s="33" t="e">
        <f>SUM(D226:D232)</f>
        <v>#REF!</v>
      </c>
      <c r="E225" s="33" t="e">
        <f t="shared" ref="E225:W225" si="210">SUM(E226:E232)</f>
        <v>#REF!</v>
      </c>
      <c r="F225" s="33" t="e">
        <f t="shared" si="210"/>
        <v>#REF!</v>
      </c>
      <c r="G225" s="33" t="e">
        <f t="shared" si="210"/>
        <v>#REF!</v>
      </c>
      <c r="H225" s="33">
        <f t="shared" si="210"/>
        <v>13383449</v>
      </c>
      <c r="I225" s="33">
        <f t="shared" si="210"/>
        <v>11593249</v>
      </c>
      <c r="J225" s="33">
        <f t="shared" si="210"/>
        <v>1750000</v>
      </c>
      <c r="K225" s="33">
        <f t="shared" si="210"/>
        <v>40200</v>
      </c>
      <c r="L225" s="33">
        <f t="shared" si="210"/>
        <v>13825849</v>
      </c>
      <c r="M225" s="33">
        <f t="shared" si="210"/>
        <v>12586149</v>
      </c>
      <c r="N225" s="33">
        <f t="shared" si="210"/>
        <v>1200000</v>
      </c>
      <c r="O225" s="33">
        <f t="shared" si="210"/>
        <v>39700</v>
      </c>
      <c r="P225" s="33">
        <f t="shared" si="210"/>
        <v>12438536</v>
      </c>
      <c r="Q225" s="33">
        <f t="shared" si="210"/>
        <v>11255636</v>
      </c>
      <c r="R225" s="33">
        <f t="shared" si="210"/>
        <v>1146200</v>
      </c>
      <c r="S225" s="33">
        <f t="shared" si="210"/>
        <v>36700</v>
      </c>
      <c r="T225" s="33">
        <f t="shared" si="210"/>
        <v>7393061.540000001</v>
      </c>
      <c r="U225" s="33">
        <f t="shared" si="210"/>
        <v>3748355.64</v>
      </c>
      <c r="V225" s="33">
        <f t="shared" si="210"/>
        <v>3644705.9</v>
      </c>
      <c r="W225" s="33">
        <f t="shared" si="210"/>
        <v>0</v>
      </c>
      <c r="X225" s="33"/>
      <c r="Y225" s="33"/>
      <c r="Z225" s="33"/>
      <c r="AA225" s="33"/>
      <c r="AB225" s="28" t="e">
        <f t="shared" si="197"/>
        <v>#REF!</v>
      </c>
      <c r="AC225" s="28" t="e">
        <f>U225/E225*100</f>
        <v>#REF!</v>
      </c>
      <c r="AD225" s="28" t="e">
        <f>V225/F225*100</f>
        <v>#REF!</v>
      </c>
      <c r="AE225" s="28"/>
      <c r="AF225" s="83"/>
    </row>
    <row r="226" spans="1:32" s="1" customFormat="1" ht="62.25" hidden="1" customHeight="1" x14ac:dyDescent="0.3">
      <c r="A226" s="117" t="s">
        <v>134</v>
      </c>
      <c r="B226" s="122" t="s">
        <v>217</v>
      </c>
      <c r="C226" s="22" t="s">
        <v>218</v>
      </c>
      <c r="D226" s="23" t="e">
        <f>SUM(E226:G226)</f>
        <v>#REF!</v>
      </c>
      <c r="E226" s="23" t="e">
        <f>#REF!+I226+M226+Q226</f>
        <v>#REF!</v>
      </c>
      <c r="F226" s="23" t="e">
        <f>#REF!+J226+N226+R226</f>
        <v>#REF!</v>
      </c>
      <c r="G226" s="23" t="e">
        <f>#REF!+K226+O226+S226</f>
        <v>#REF!</v>
      </c>
      <c r="H226" s="23">
        <f t="shared" ref="H226:H232" si="211">I226++J226+K226</f>
        <v>2039500</v>
      </c>
      <c r="I226" s="23">
        <v>249300</v>
      </c>
      <c r="J226" s="23">
        <v>1750000</v>
      </c>
      <c r="K226" s="23">
        <v>40200</v>
      </c>
      <c r="L226" s="23">
        <f t="shared" ref="L226:L232" si="212">M226++N226+O226</f>
        <v>1540600</v>
      </c>
      <c r="M226" s="23">
        <v>300900</v>
      </c>
      <c r="N226" s="23">
        <v>1200000</v>
      </c>
      <c r="O226" s="23">
        <v>39700</v>
      </c>
      <c r="P226" s="23">
        <f t="shared" ref="P226:P232" si="213">Q226++R226+S226</f>
        <v>1409700</v>
      </c>
      <c r="Q226" s="23">
        <v>324200</v>
      </c>
      <c r="R226" s="23">
        <v>1048800</v>
      </c>
      <c r="S226" s="23">
        <v>36700</v>
      </c>
      <c r="T226" s="23">
        <f>SUM(U226:W226)</f>
        <v>3740238.08</v>
      </c>
      <c r="U226" s="23">
        <v>95532.18</v>
      </c>
      <c r="V226" s="23">
        <v>3644705.9</v>
      </c>
      <c r="W226" s="23">
        <v>0</v>
      </c>
      <c r="X226" s="23"/>
      <c r="Y226" s="23"/>
      <c r="Z226" s="23"/>
      <c r="AA226" s="23"/>
      <c r="AB226" s="24" t="e">
        <f t="shared" si="197"/>
        <v>#REF!</v>
      </c>
      <c r="AC226" s="24" t="e">
        <f>U226/E226*100</f>
        <v>#REF!</v>
      </c>
      <c r="AD226" s="24" t="e">
        <f>V226/F226*100</f>
        <v>#REF!</v>
      </c>
      <c r="AE226" s="24"/>
      <c r="AF226" s="83"/>
    </row>
    <row r="227" spans="1:32" s="1" customFormat="1" ht="114.75" hidden="1" customHeight="1" x14ac:dyDescent="0.3">
      <c r="A227" s="117" t="s">
        <v>220</v>
      </c>
      <c r="B227" s="122" t="s">
        <v>219</v>
      </c>
      <c r="C227" s="22" t="s">
        <v>36</v>
      </c>
      <c r="D227" s="23" t="e">
        <f t="shared" ref="D227:D232" si="214">SUM(E227:G227)</f>
        <v>#REF!</v>
      </c>
      <c r="E227" s="23" t="e">
        <f>#REF!+I227+M227+Q227</f>
        <v>#REF!</v>
      </c>
      <c r="F227" s="23" t="e">
        <f>#REF!+J227+N227+R227</f>
        <v>#REF!</v>
      </c>
      <c r="G227" s="23" t="e">
        <f>#REF!+K227+O227+S227</f>
        <v>#REF!</v>
      </c>
      <c r="H227" s="23">
        <f t="shared" si="211"/>
        <v>521400</v>
      </c>
      <c r="I227" s="23">
        <v>521400</v>
      </c>
      <c r="J227" s="23">
        <v>0</v>
      </c>
      <c r="K227" s="23">
        <v>0</v>
      </c>
      <c r="L227" s="23">
        <f t="shared" si="212"/>
        <v>0</v>
      </c>
      <c r="M227" s="23">
        <v>0</v>
      </c>
      <c r="N227" s="23">
        <v>0</v>
      </c>
      <c r="O227" s="23">
        <v>0</v>
      </c>
      <c r="P227" s="23">
        <f t="shared" si="213"/>
        <v>0</v>
      </c>
      <c r="Q227" s="23">
        <v>0</v>
      </c>
      <c r="R227" s="23">
        <v>0</v>
      </c>
      <c r="S227" s="23">
        <v>0</v>
      </c>
      <c r="T227" s="23">
        <f t="shared" ref="T227:T232" si="215">SUM(U227:W227)</f>
        <v>0</v>
      </c>
      <c r="U227" s="23">
        <v>0</v>
      </c>
      <c r="V227" s="23">
        <v>0</v>
      </c>
      <c r="W227" s="23">
        <v>0</v>
      </c>
      <c r="X227" s="23"/>
      <c r="Y227" s="23"/>
      <c r="Z227" s="23"/>
      <c r="AA227" s="23"/>
      <c r="AB227" s="24" t="e">
        <f t="shared" si="197"/>
        <v>#REF!</v>
      </c>
      <c r="AC227" s="24" t="e">
        <f>U227/E227*100</f>
        <v>#REF!</v>
      </c>
      <c r="AD227" s="24"/>
      <c r="AE227" s="24"/>
      <c r="AF227" s="83"/>
    </row>
    <row r="228" spans="1:32" s="1" customFormat="1" ht="84" hidden="1" customHeight="1" x14ac:dyDescent="0.3">
      <c r="A228" s="117" t="s">
        <v>223</v>
      </c>
      <c r="B228" s="122" t="s">
        <v>221</v>
      </c>
      <c r="C228" s="22" t="s">
        <v>36</v>
      </c>
      <c r="D228" s="23" t="e">
        <f t="shared" si="214"/>
        <v>#REF!</v>
      </c>
      <c r="E228" s="23" t="e">
        <f>#REF!+I228+M228+Q228</f>
        <v>#REF!</v>
      </c>
      <c r="F228" s="23" t="e">
        <f>#REF!+J228+N228+R228</f>
        <v>#REF!</v>
      </c>
      <c r="G228" s="23" t="e">
        <f>#REF!+K228+O228+S228</f>
        <v>#REF!</v>
      </c>
      <c r="H228" s="23">
        <f t="shared" si="211"/>
        <v>1043849</v>
      </c>
      <c r="I228" s="23">
        <v>1043849</v>
      </c>
      <c r="J228" s="23">
        <v>0</v>
      </c>
      <c r="K228" s="23">
        <v>0</v>
      </c>
      <c r="L228" s="23">
        <f t="shared" si="212"/>
        <v>745349</v>
      </c>
      <c r="M228" s="23">
        <v>745349</v>
      </c>
      <c r="N228" s="23">
        <v>0</v>
      </c>
      <c r="O228" s="23">
        <v>0</v>
      </c>
      <c r="P228" s="23">
        <f t="shared" si="213"/>
        <v>698036</v>
      </c>
      <c r="Q228" s="23">
        <v>698036</v>
      </c>
      <c r="R228" s="23">
        <v>0</v>
      </c>
      <c r="S228" s="23">
        <v>0</v>
      </c>
      <c r="T228" s="23">
        <f t="shared" si="215"/>
        <v>938681.11</v>
      </c>
      <c r="U228" s="23">
        <v>938681.11</v>
      </c>
      <c r="V228" s="23">
        <v>0</v>
      </c>
      <c r="W228" s="23">
        <v>0</v>
      </c>
      <c r="X228" s="23"/>
      <c r="Y228" s="23"/>
      <c r="Z228" s="23"/>
      <c r="AA228" s="23"/>
      <c r="AB228" s="24" t="e">
        <f t="shared" si="197"/>
        <v>#REF!</v>
      </c>
      <c r="AC228" s="24" t="e">
        <f>U228/E228*100</f>
        <v>#REF!</v>
      </c>
      <c r="AD228" s="24"/>
      <c r="AE228" s="24"/>
      <c r="AF228" s="83"/>
    </row>
    <row r="229" spans="1:32" s="1" customFormat="1" ht="60.75" hidden="1" customHeight="1" x14ac:dyDescent="0.3">
      <c r="A229" s="117" t="s">
        <v>224</v>
      </c>
      <c r="B229" s="122" t="s">
        <v>222</v>
      </c>
      <c r="C229" s="22" t="s">
        <v>36</v>
      </c>
      <c r="D229" s="23" t="e">
        <f t="shared" si="214"/>
        <v>#REF!</v>
      </c>
      <c r="E229" s="23" t="e">
        <f>#REF!+I229+M229+Q229</f>
        <v>#REF!</v>
      </c>
      <c r="F229" s="23" t="e">
        <f>#REF!+J229+N229+R229</f>
        <v>#REF!</v>
      </c>
      <c r="G229" s="23" t="e">
        <f>#REF!+K229+O229+S229</f>
        <v>#REF!</v>
      </c>
      <c r="H229" s="23">
        <f t="shared" si="211"/>
        <v>1455400</v>
      </c>
      <c r="I229" s="23">
        <v>1455400</v>
      </c>
      <c r="J229" s="23">
        <v>0</v>
      </c>
      <c r="K229" s="23">
        <v>0</v>
      </c>
      <c r="L229" s="23">
        <f t="shared" si="212"/>
        <v>571100</v>
      </c>
      <c r="M229" s="23">
        <v>571100</v>
      </c>
      <c r="N229" s="23">
        <v>0</v>
      </c>
      <c r="O229" s="23">
        <v>0</v>
      </c>
      <c r="P229" s="23">
        <f t="shared" si="213"/>
        <v>922900</v>
      </c>
      <c r="Q229" s="23">
        <v>922900</v>
      </c>
      <c r="R229" s="23">
        <v>0</v>
      </c>
      <c r="S229" s="23">
        <v>0</v>
      </c>
      <c r="T229" s="23">
        <f t="shared" si="215"/>
        <v>756239.03</v>
      </c>
      <c r="U229" s="23">
        <v>756239.03</v>
      </c>
      <c r="V229" s="23">
        <v>0</v>
      </c>
      <c r="W229" s="23">
        <v>0</v>
      </c>
      <c r="X229" s="23"/>
      <c r="Y229" s="23"/>
      <c r="Z229" s="23"/>
      <c r="AA229" s="23"/>
      <c r="AB229" s="24" t="e">
        <f t="shared" si="197"/>
        <v>#REF!</v>
      </c>
      <c r="AC229" s="24" t="e">
        <f>U229/E229*100</f>
        <v>#REF!</v>
      </c>
      <c r="AD229" s="24"/>
      <c r="AE229" s="24"/>
      <c r="AF229" s="83"/>
    </row>
    <row r="230" spans="1:32" s="1" customFormat="1" ht="81" hidden="1" customHeight="1" x14ac:dyDescent="0.3">
      <c r="A230" s="117" t="s">
        <v>226</v>
      </c>
      <c r="B230" s="122" t="s">
        <v>225</v>
      </c>
      <c r="C230" s="22" t="s">
        <v>36</v>
      </c>
      <c r="D230" s="23" t="e">
        <f t="shared" si="214"/>
        <v>#REF!</v>
      </c>
      <c r="E230" s="23" t="e">
        <f>#REF!+I230+M230+Q230</f>
        <v>#REF!</v>
      </c>
      <c r="F230" s="23" t="e">
        <f>#REF!+J230+N230+R230</f>
        <v>#REF!</v>
      </c>
      <c r="G230" s="23" t="e">
        <f>#REF!+K230+O230+S230</f>
        <v>#REF!</v>
      </c>
      <c r="H230" s="23">
        <f t="shared" si="211"/>
        <v>2360300</v>
      </c>
      <c r="I230" s="23">
        <v>2360300</v>
      </c>
      <c r="J230" s="23">
        <v>0</v>
      </c>
      <c r="K230" s="23">
        <v>0</v>
      </c>
      <c r="L230" s="23">
        <f t="shared" si="212"/>
        <v>2195800</v>
      </c>
      <c r="M230" s="23">
        <v>2195800</v>
      </c>
      <c r="N230" s="23">
        <v>0</v>
      </c>
      <c r="O230" s="23">
        <v>0</v>
      </c>
      <c r="P230" s="23">
        <f t="shared" si="213"/>
        <v>1669500</v>
      </c>
      <c r="Q230" s="23">
        <v>1669500</v>
      </c>
      <c r="R230" s="23">
        <v>0</v>
      </c>
      <c r="S230" s="23">
        <v>0</v>
      </c>
      <c r="T230" s="23">
        <f t="shared" si="215"/>
        <v>1957903.32</v>
      </c>
      <c r="U230" s="23">
        <v>1957903.32</v>
      </c>
      <c r="V230" s="23">
        <v>0</v>
      </c>
      <c r="W230" s="23">
        <v>0</v>
      </c>
      <c r="X230" s="23"/>
      <c r="Y230" s="23"/>
      <c r="Z230" s="23"/>
      <c r="AA230" s="23"/>
      <c r="AB230" s="24" t="e">
        <f t="shared" si="197"/>
        <v>#REF!</v>
      </c>
      <c r="AC230" s="24" t="e">
        <f>U230/E230*100</f>
        <v>#REF!</v>
      </c>
      <c r="AD230" s="24"/>
      <c r="AE230" s="24"/>
      <c r="AF230" s="83"/>
    </row>
    <row r="231" spans="1:32" s="1" customFormat="1" ht="80.25" hidden="1" customHeight="1" x14ac:dyDescent="0.3">
      <c r="A231" s="117" t="s">
        <v>301</v>
      </c>
      <c r="B231" s="122" t="s">
        <v>291</v>
      </c>
      <c r="C231" s="22" t="s">
        <v>36</v>
      </c>
      <c r="D231" s="23" t="e">
        <f t="shared" si="214"/>
        <v>#REF!</v>
      </c>
      <c r="E231" s="23" t="e">
        <f>#REF!+I231+M231+Q231</f>
        <v>#REF!</v>
      </c>
      <c r="F231" s="23" t="e">
        <f>#REF!+J231+N231+R231</f>
        <v>#REF!</v>
      </c>
      <c r="G231" s="23" t="e">
        <f>#REF!+K231+O231+S231</f>
        <v>#REF!</v>
      </c>
      <c r="H231" s="23">
        <f t="shared" si="211"/>
        <v>0</v>
      </c>
      <c r="I231" s="23">
        <v>0</v>
      </c>
      <c r="J231" s="23">
        <v>0</v>
      </c>
      <c r="K231" s="23">
        <v>0</v>
      </c>
      <c r="L231" s="23">
        <f t="shared" si="212"/>
        <v>0</v>
      </c>
      <c r="M231" s="23">
        <v>0</v>
      </c>
      <c r="N231" s="23">
        <v>0</v>
      </c>
      <c r="O231" s="23">
        <v>0</v>
      </c>
      <c r="P231" s="23">
        <f t="shared" si="213"/>
        <v>97400</v>
      </c>
      <c r="Q231" s="23">
        <v>0</v>
      </c>
      <c r="R231" s="23">
        <v>97400</v>
      </c>
      <c r="S231" s="23">
        <v>0</v>
      </c>
      <c r="T231" s="23">
        <f t="shared" si="215"/>
        <v>0</v>
      </c>
      <c r="U231" s="23">
        <v>0</v>
      </c>
      <c r="V231" s="23">
        <v>0</v>
      </c>
      <c r="W231" s="23">
        <v>0</v>
      </c>
      <c r="X231" s="23"/>
      <c r="Y231" s="23"/>
      <c r="Z231" s="23"/>
      <c r="AA231" s="23"/>
      <c r="AB231" s="24" t="e">
        <f t="shared" si="197"/>
        <v>#REF!</v>
      </c>
      <c r="AC231" s="24"/>
      <c r="AD231" s="24" t="e">
        <f>V231/F231*100</f>
        <v>#REF!</v>
      </c>
      <c r="AE231" s="24"/>
      <c r="AF231" s="83"/>
    </row>
    <row r="232" spans="1:32" s="1" customFormat="1" ht="63" hidden="1" customHeight="1" x14ac:dyDescent="0.3">
      <c r="A232" s="117" t="s">
        <v>228</v>
      </c>
      <c r="B232" s="122" t="s">
        <v>227</v>
      </c>
      <c r="C232" s="22" t="s">
        <v>36</v>
      </c>
      <c r="D232" s="23" t="e">
        <f t="shared" si="214"/>
        <v>#REF!</v>
      </c>
      <c r="E232" s="23" t="e">
        <f>#REF!+I232+M232+Q232</f>
        <v>#REF!</v>
      </c>
      <c r="F232" s="23" t="e">
        <f>#REF!+J232+N232+R232</f>
        <v>#REF!</v>
      </c>
      <c r="G232" s="23" t="e">
        <f>#REF!+K232+O232+S232</f>
        <v>#REF!</v>
      </c>
      <c r="H232" s="23">
        <f t="shared" si="211"/>
        <v>5963000</v>
      </c>
      <c r="I232" s="23">
        <v>5963000</v>
      </c>
      <c r="J232" s="23">
        <v>0</v>
      </c>
      <c r="K232" s="23">
        <v>0</v>
      </c>
      <c r="L232" s="23">
        <f t="shared" si="212"/>
        <v>8773000</v>
      </c>
      <c r="M232" s="23">
        <v>8773000</v>
      </c>
      <c r="N232" s="23">
        <v>0</v>
      </c>
      <c r="O232" s="23">
        <v>0</v>
      </c>
      <c r="P232" s="23">
        <f t="shared" si="213"/>
        <v>7641000</v>
      </c>
      <c r="Q232" s="23">
        <v>7641000</v>
      </c>
      <c r="R232" s="23">
        <v>0</v>
      </c>
      <c r="S232" s="23">
        <v>0</v>
      </c>
      <c r="T232" s="23">
        <f t="shared" si="215"/>
        <v>0</v>
      </c>
      <c r="U232" s="23">
        <v>0</v>
      </c>
      <c r="V232" s="23">
        <v>0</v>
      </c>
      <c r="W232" s="23">
        <v>0</v>
      </c>
      <c r="X232" s="23"/>
      <c r="Y232" s="23"/>
      <c r="Z232" s="23"/>
      <c r="AA232" s="23"/>
      <c r="AB232" s="24" t="e">
        <f t="shared" si="197"/>
        <v>#REF!</v>
      </c>
      <c r="AC232" s="24" t="e">
        <f>U232/E232*100</f>
        <v>#REF!</v>
      </c>
      <c r="AD232" s="24"/>
      <c r="AE232" s="24"/>
      <c r="AF232" s="83"/>
    </row>
    <row r="233" spans="1:32" s="30" customFormat="1" ht="42" hidden="1" customHeight="1" x14ac:dyDescent="0.3">
      <c r="A233" s="32" t="s">
        <v>230</v>
      </c>
      <c r="B233" s="121" t="s">
        <v>89</v>
      </c>
      <c r="C233" s="34"/>
      <c r="D233" s="33" t="e">
        <f>SUM(D234:D234)</f>
        <v>#REF!</v>
      </c>
      <c r="E233" s="33" t="e">
        <f t="shared" ref="E233:W233" si="216">SUM(E234:E234)</f>
        <v>#REF!</v>
      </c>
      <c r="F233" s="33" t="e">
        <f t="shared" si="216"/>
        <v>#REF!</v>
      </c>
      <c r="G233" s="33" t="e">
        <f t="shared" si="216"/>
        <v>#REF!</v>
      </c>
      <c r="H233" s="33">
        <f t="shared" si="216"/>
        <v>510815</v>
      </c>
      <c r="I233" s="33">
        <f t="shared" si="216"/>
        <v>0</v>
      </c>
      <c r="J233" s="33">
        <f t="shared" si="216"/>
        <v>0</v>
      </c>
      <c r="K233" s="33">
        <f t="shared" si="216"/>
        <v>510815</v>
      </c>
      <c r="L233" s="33">
        <f t="shared" si="216"/>
        <v>1887040</v>
      </c>
      <c r="M233" s="33">
        <f t="shared" si="216"/>
        <v>0</v>
      </c>
      <c r="N233" s="33">
        <f t="shared" si="216"/>
        <v>0</v>
      </c>
      <c r="O233" s="33">
        <f t="shared" si="216"/>
        <v>1887040</v>
      </c>
      <c r="P233" s="33">
        <f t="shared" si="216"/>
        <v>100000</v>
      </c>
      <c r="Q233" s="33">
        <f t="shared" si="216"/>
        <v>0</v>
      </c>
      <c r="R233" s="33">
        <f t="shared" si="216"/>
        <v>0</v>
      </c>
      <c r="S233" s="33">
        <f t="shared" si="216"/>
        <v>100000</v>
      </c>
      <c r="T233" s="33">
        <f t="shared" si="216"/>
        <v>0</v>
      </c>
      <c r="U233" s="33">
        <f t="shared" si="216"/>
        <v>0</v>
      </c>
      <c r="V233" s="33">
        <f t="shared" si="216"/>
        <v>0</v>
      </c>
      <c r="W233" s="33">
        <f t="shared" si="216"/>
        <v>0</v>
      </c>
      <c r="X233" s="33"/>
      <c r="Y233" s="33"/>
      <c r="Z233" s="33"/>
      <c r="AA233" s="33"/>
      <c r="AB233" s="28" t="e">
        <f t="shared" si="197"/>
        <v>#REF!</v>
      </c>
      <c r="AC233" s="28"/>
      <c r="AD233" s="28"/>
      <c r="AE233" s="28" t="e">
        <f>W233/G233*100</f>
        <v>#REF!</v>
      </c>
      <c r="AF233" s="29"/>
    </row>
    <row r="234" spans="1:32" s="1" customFormat="1" ht="62.25" hidden="1" customHeight="1" x14ac:dyDescent="0.3">
      <c r="A234" s="117" t="s">
        <v>233</v>
      </c>
      <c r="B234" s="122" t="s">
        <v>229</v>
      </c>
      <c r="C234" s="22" t="s">
        <v>36</v>
      </c>
      <c r="D234" s="23" t="e">
        <f>SUM(E234:G234)</f>
        <v>#REF!</v>
      </c>
      <c r="E234" s="23" t="e">
        <f>#REF!+I234+M234+Q234</f>
        <v>#REF!</v>
      </c>
      <c r="F234" s="23" t="e">
        <f>#REF!+J234+N234+R234</f>
        <v>#REF!</v>
      </c>
      <c r="G234" s="23" t="e">
        <f>#REF!+K234+O234+S234</f>
        <v>#REF!</v>
      </c>
      <c r="H234" s="23">
        <f>I234++J234+K234</f>
        <v>510815</v>
      </c>
      <c r="I234" s="23">
        <v>0</v>
      </c>
      <c r="J234" s="23">
        <v>0</v>
      </c>
      <c r="K234" s="23">
        <v>510815</v>
      </c>
      <c r="L234" s="23">
        <f>M234++N234+O234</f>
        <v>1887040</v>
      </c>
      <c r="M234" s="23">
        <v>0</v>
      </c>
      <c r="N234" s="23">
        <v>0</v>
      </c>
      <c r="O234" s="23">
        <v>1887040</v>
      </c>
      <c r="P234" s="23">
        <f>Q234++R234+S234</f>
        <v>100000</v>
      </c>
      <c r="Q234" s="23">
        <v>0</v>
      </c>
      <c r="R234" s="23">
        <v>0</v>
      </c>
      <c r="S234" s="23">
        <v>100000</v>
      </c>
      <c r="T234" s="23">
        <f>U234+W234</f>
        <v>0</v>
      </c>
      <c r="U234" s="23">
        <v>0</v>
      </c>
      <c r="V234" s="23">
        <v>0</v>
      </c>
      <c r="W234" s="23">
        <v>0</v>
      </c>
      <c r="X234" s="23"/>
      <c r="Y234" s="23"/>
      <c r="Z234" s="23"/>
      <c r="AA234" s="23"/>
      <c r="AB234" s="24" t="e">
        <f t="shared" si="197"/>
        <v>#REF!</v>
      </c>
      <c r="AC234" s="24"/>
      <c r="AD234" s="24"/>
      <c r="AE234" s="24" t="e">
        <f>W234/G234*100</f>
        <v>#REF!</v>
      </c>
      <c r="AF234" s="83"/>
    </row>
    <row r="235" spans="1:32" s="1" customFormat="1" ht="96.75" hidden="1" customHeight="1" x14ac:dyDescent="0.3">
      <c r="A235" s="32" t="s">
        <v>257</v>
      </c>
      <c r="B235" s="121" t="s">
        <v>231</v>
      </c>
      <c r="C235" s="34"/>
      <c r="D235" s="52" t="e">
        <f>SUM(D236:D237)</f>
        <v>#REF!</v>
      </c>
      <c r="E235" s="52" t="e">
        <f t="shared" ref="E235:W235" si="217">SUM(E236:E237)</f>
        <v>#REF!</v>
      </c>
      <c r="F235" s="52" t="e">
        <f t="shared" si="217"/>
        <v>#REF!</v>
      </c>
      <c r="G235" s="52" t="e">
        <f t="shared" si="217"/>
        <v>#REF!</v>
      </c>
      <c r="H235" s="52">
        <f t="shared" si="217"/>
        <v>12674210</v>
      </c>
      <c r="I235" s="52">
        <f t="shared" si="217"/>
        <v>0</v>
      </c>
      <c r="J235" s="52">
        <f t="shared" si="217"/>
        <v>0</v>
      </c>
      <c r="K235" s="52">
        <f t="shared" si="217"/>
        <v>12674210</v>
      </c>
      <c r="L235" s="52">
        <f t="shared" si="217"/>
        <v>12978160</v>
      </c>
      <c r="M235" s="52">
        <f t="shared" si="217"/>
        <v>0</v>
      </c>
      <c r="N235" s="52">
        <f t="shared" si="217"/>
        <v>0</v>
      </c>
      <c r="O235" s="52">
        <f t="shared" si="217"/>
        <v>12978160</v>
      </c>
      <c r="P235" s="52">
        <f t="shared" si="217"/>
        <v>10866360</v>
      </c>
      <c r="Q235" s="52">
        <f t="shared" si="217"/>
        <v>0</v>
      </c>
      <c r="R235" s="52">
        <f t="shared" si="217"/>
        <v>0</v>
      </c>
      <c r="S235" s="52">
        <f t="shared" si="217"/>
        <v>10866360</v>
      </c>
      <c r="T235" s="52">
        <f t="shared" si="217"/>
        <v>3436036.69</v>
      </c>
      <c r="U235" s="52">
        <f t="shared" si="217"/>
        <v>0</v>
      </c>
      <c r="V235" s="52">
        <f t="shared" si="217"/>
        <v>0</v>
      </c>
      <c r="W235" s="52">
        <f t="shared" si="217"/>
        <v>3436036.69</v>
      </c>
      <c r="X235" s="52"/>
      <c r="Y235" s="52"/>
      <c r="Z235" s="52"/>
      <c r="AA235" s="52"/>
      <c r="AB235" s="28" t="e">
        <f t="shared" si="197"/>
        <v>#REF!</v>
      </c>
      <c r="AC235" s="28"/>
      <c r="AD235" s="28"/>
      <c r="AE235" s="28" t="e">
        <f>W235/G235*100</f>
        <v>#REF!</v>
      </c>
      <c r="AF235" s="83"/>
    </row>
    <row r="236" spans="1:32" s="1" customFormat="1" ht="50.25" hidden="1" customHeight="1" x14ac:dyDescent="0.3">
      <c r="A236" s="142" t="s">
        <v>258</v>
      </c>
      <c r="B236" s="156" t="s">
        <v>232</v>
      </c>
      <c r="C236" s="22" t="s">
        <v>36</v>
      </c>
      <c r="D236" s="23" t="e">
        <f>SUM(E236:G236)</f>
        <v>#REF!</v>
      </c>
      <c r="E236" s="23" t="e">
        <f>#REF!+I236+M236+Q236</f>
        <v>#REF!</v>
      </c>
      <c r="F236" s="23" t="e">
        <f>#REF!+J236+N236+R236</f>
        <v>#REF!</v>
      </c>
      <c r="G236" s="23" t="e">
        <f>#REF!+K236+O236+S236</f>
        <v>#REF!</v>
      </c>
      <c r="H236" s="23">
        <f t="shared" ref="H236:H237" si="218">I236++J236+K236</f>
        <v>6793300</v>
      </c>
      <c r="I236" s="23">
        <v>0</v>
      </c>
      <c r="J236" s="23">
        <v>0</v>
      </c>
      <c r="K236" s="23">
        <v>6793300</v>
      </c>
      <c r="L236" s="23">
        <f t="shared" ref="L236:L237" si="219">M236++N236+O236</f>
        <v>7164350</v>
      </c>
      <c r="M236" s="23">
        <v>0</v>
      </c>
      <c r="N236" s="23">
        <v>0</v>
      </c>
      <c r="O236" s="23">
        <v>7164350</v>
      </c>
      <c r="P236" s="23">
        <f t="shared" ref="P236:P237" si="220">Q236++R236+S236</f>
        <v>5548350</v>
      </c>
      <c r="Q236" s="23">
        <v>0</v>
      </c>
      <c r="R236" s="23">
        <v>0</v>
      </c>
      <c r="S236" s="23">
        <v>5548350</v>
      </c>
      <c r="T236" s="23">
        <f>SUM(U236:W236)</f>
        <v>1772375.5</v>
      </c>
      <c r="U236" s="23">
        <v>0</v>
      </c>
      <c r="V236" s="23">
        <v>0</v>
      </c>
      <c r="W236" s="23">
        <v>1772375.5</v>
      </c>
      <c r="X236" s="23"/>
      <c r="Y236" s="23"/>
      <c r="Z236" s="23"/>
      <c r="AA236" s="23"/>
      <c r="AB236" s="24" t="e">
        <f t="shared" si="197"/>
        <v>#REF!</v>
      </c>
      <c r="AC236" s="24"/>
      <c r="AD236" s="24"/>
      <c r="AE236" s="24" t="e">
        <f>W236/G236*100</f>
        <v>#REF!</v>
      </c>
      <c r="AF236" s="83"/>
    </row>
    <row r="237" spans="1:32" s="1" customFormat="1" ht="51.75" hidden="1" customHeight="1" x14ac:dyDescent="0.3">
      <c r="A237" s="162"/>
      <c r="B237" s="166"/>
      <c r="C237" s="22" t="s">
        <v>283</v>
      </c>
      <c r="D237" s="23" t="e">
        <f>SUM(E237:G237)</f>
        <v>#REF!</v>
      </c>
      <c r="E237" s="23" t="e">
        <f>#REF!+I237+M237+Q237</f>
        <v>#REF!</v>
      </c>
      <c r="F237" s="23" t="e">
        <f>#REF!+J237+N237+R237</f>
        <v>#REF!</v>
      </c>
      <c r="G237" s="23" t="e">
        <f>#REF!+K237+O237+S237</f>
        <v>#REF!</v>
      </c>
      <c r="H237" s="23">
        <f t="shared" si="218"/>
        <v>5880910</v>
      </c>
      <c r="I237" s="23">
        <v>0</v>
      </c>
      <c r="J237" s="23">
        <v>0</v>
      </c>
      <c r="K237" s="23">
        <v>5880910</v>
      </c>
      <c r="L237" s="23">
        <f t="shared" si="219"/>
        <v>5813810</v>
      </c>
      <c r="M237" s="23">
        <v>0</v>
      </c>
      <c r="N237" s="23">
        <v>0</v>
      </c>
      <c r="O237" s="23">
        <v>5813810</v>
      </c>
      <c r="P237" s="23">
        <f t="shared" si="220"/>
        <v>5318010</v>
      </c>
      <c r="Q237" s="23">
        <v>0</v>
      </c>
      <c r="R237" s="23">
        <v>0</v>
      </c>
      <c r="S237" s="23">
        <v>5318010</v>
      </c>
      <c r="T237" s="23">
        <f>SUM(U237:W237)</f>
        <v>1663661.19</v>
      </c>
      <c r="U237" s="23">
        <v>0</v>
      </c>
      <c r="V237" s="23">
        <v>0</v>
      </c>
      <c r="W237" s="23">
        <v>1663661.19</v>
      </c>
      <c r="X237" s="23"/>
      <c r="Y237" s="23"/>
      <c r="Z237" s="23"/>
      <c r="AA237" s="23"/>
      <c r="AB237" s="24" t="e">
        <f t="shared" si="197"/>
        <v>#REF!</v>
      </c>
      <c r="AC237" s="24"/>
      <c r="AD237" s="24"/>
      <c r="AE237" s="24" t="e">
        <f>W237/G237*100</f>
        <v>#REF!</v>
      </c>
      <c r="AF237" s="83"/>
    </row>
    <row r="238" spans="1:32" ht="33.75" customHeight="1" x14ac:dyDescent="0.3">
      <c r="A238" s="159" t="s">
        <v>235</v>
      </c>
      <c r="B238" s="160"/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31"/>
    </row>
    <row r="239" spans="1:32" ht="87" customHeight="1" x14ac:dyDescent="0.3">
      <c r="A239" s="32" t="s">
        <v>135</v>
      </c>
      <c r="B239" s="127" t="s">
        <v>234</v>
      </c>
      <c r="C239" s="128"/>
      <c r="D239" s="33">
        <f>D240+D242</f>
        <v>111268200</v>
      </c>
      <c r="E239" s="33">
        <f t="shared" ref="E239:W239" si="221">E240+E242</f>
        <v>111268200</v>
      </c>
      <c r="F239" s="33">
        <f t="shared" si="221"/>
        <v>0</v>
      </c>
      <c r="G239" s="33">
        <f t="shared" si="221"/>
        <v>0</v>
      </c>
      <c r="H239" s="33">
        <f t="shared" si="221"/>
        <v>13426650</v>
      </c>
      <c r="I239" s="33">
        <f t="shared" si="221"/>
        <v>13426650</v>
      </c>
      <c r="J239" s="33">
        <f t="shared" si="221"/>
        <v>0</v>
      </c>
      <c r="K239" s="33">
        <f t="shared" si="221"/>
        <v>0</v>
      </c>
      <c r="L239" s="33">
        <f t="shared" si="221"/>
        <v>55670950</v>
      </c>
      <c r="M239" s="33">
        <f t="shared" si="221"/>
        <v>55670950</v>
      </c>
      <c r="N239" s="33">
        <f t="shared" si="221"/>
        <v>0</v>
      </c>
      <c r="O239" s="33">
        <f t="shared" si="221"/>
        <v>0</v>
      </c>
      <c r="P239" s="33">
        <f t="shared" si="221"/>
        <v>14108580</v>
      </c>
      <c r="Q239" s="33">
        <f t="shared" si="221"/>
        <v>14108580</v>
      </c>
      <c r="R239" s="33">
        <f t="shared" si="221"/>
        <v>0</v>
      </c>
      <c r="S239" s="33">
        <f t="shared" si="221"/>
        <v>0</v>
      </c>
      <c r="T239" s="33">
        <f t="shared" si="221"/>
        <v>27245690.68</v>
      </c>
      <c r="U239" s="33">
        <f t="shared" si="221"/>
        <v>27245690.68</v>
      </c>
      <c r="V239" s="33">
        <f t="shared" si="221"/>
        <v>0</v>
      </c>
      <c r="W239" s="33">
        <f t="shared" si="221"/>
        <v>0</v>
      </c>
      <c r="X239" s="33"/>
      <c r="Y239" s="33"/>
      <c r="Z239" s="33"/>
      <c r="AA239" s="33"/>
      <c r="AB239" s="28">
        <f t="shared" ref="AB239:AC245" si="222">T239/D239*100</f>
        <v>24.486502594631709</v>
      </c>
      <c r="AC239" s="28">
        <f t="shared" si="222"/>
        <v>24.486502594631709</v>
      </c>
      <c r="AD239" s="24"/>
      <c r="AE239" s="24"/>
      <c r="AF239" s="31"/>
    </row>
    <row r="240" spans="1:32" ht="56.25" x14ac:dyDescent="0.3">
      <c r="A240" s="32" t="s">
        <v>136</v>
      </c>
      <c r="B240" s="53" t="s">
        <v>236</v>
      </c>
      <c r="C240" s="34"/>
      <c r="D240" s="33">
        <f>D241</f>
        <v>33304900</v>
      </c>
      <c r="E240" s="33">
        <f t="shared" ref="E240:W240" si="223">E241</f>
        <v>33304900</v>
      </c>
      <c r="F240" s="33">
        <f t="shared" si="223"/>
        <v>0</v>
      </c>
      <c r="G240" s="33">
        <f t="shared" si="223"/>
        <v>0</v>
      </c>
      <c r="H240" s="33">
        <f t="shared" si="223"/>
        <v>7816650</v>
      </c>
      <c r="I240" s="33">
        <f t="shared" si="223"/>
        <v>7816650</v>
      </c>
      <c r="J240" s="33">
        <f t="shared" si="223"/>
        <v>0</v>
      </c>
      <c r="K240" s="33">
        <f t="shared" si="223"/>
        <v>0</v>
      </c>
      <c r="L240" s="33">
        <f t="shared" si="223"/>
        <v>6300250</v>
      </c>
      <c r="M240" s="33">
        <f t="shared" si="223"/>
        <v>6300250</v>
      </c>
      <c r="N240" s="33">
        <f t="shared" si="223"/>
        <v>0</v>
      </c>
      <c r="O240" s="33">
        <f t="shared" si="223"/>
        <v>0</v>
      </c>
      <c r="P240" s="33">
        <f t="shared" si="223"/>
        <v>7997580</v>
      </c>
      <c r="Q240" s="33">
        <f t="shared" si="223"/>
        <v>7997580</v>
      </c>
      <c r="R240" s="33">
        <f t="shared" si="223"/>
        <v>0</v>
      </c>
      <c r="S240" s="33">
        <f t="shared" si="223"/>
        <v>0</v>
      </c>
      <c r="T240" s="33">
        <f t="shared" si="223"/>
        <v>15705913.029999999</v>
      </c>
      <c r="U240" s="33">
        <f t="shared" si="223"/>
        <v>15705913.029999999</v>
      </c>
      <c r="V240" s="33">
        <f t="shared" si="223"/>
        <v>0</v>
      </c>
      <c r="W240" s="33">
        <f t="shared" si="223"/>
        <v>0</v>
      </c>
      <c r="X240" s="33"/>
      <c r="Y240" s="33"/>
      <c r="Z240" s="33"/>
      <c r="AA240" s="33"/>
      <c r="AB240" s="28">
        <f t="shared" si="222"/>
        <v>47.157964834003401</v>
      </c>
      <c r="AC240" s="28">
        <f t="shared" si="222"/>
        <v>47.157964834003401</v>
      </c>
      <c r="AD240" s="24"/>
      <c r="AE240" s="24"/>
      <c r="AF240" s="83"/>
    </row>
    <row r="241" spans="1:32" ht="83.25" customHeight="1" x14ac:dyDescent="0.3">
      <c r="A241" s="117" t="s">
        <v>238</v>
      </c>
      <c r="B241" s="83" t="s">
        <v>237</v>
      </c>
      <c r="C241" s="22" t="s">
        <v>239</v>
      </c>
      <c r="D241" s="23">
        <f>SUM(E241:G241)</f>
        <v>33304900</v>
      </c>
      <c r="E241" s="23">
        <v>33304900</v>
      </c>
      <c r="F241" s="23">
        <v>0</v>
      </c>
      <c r="G241" s="23">
        <v>0</v>
      </c>
      <c r="H241" s="23">
        <f>SUM(I241:K241)</f>
        <v>7816650</v>
      </c>
      <c r="I241" s="23">
        <v>7816650</v>
      </c>
      <c r="J241" s="23">
        <v>0</v>
      </c>
      <c r="K241" s="23">
        <v>0</v>
      </c>
      <c r="L241" s="23">
        <f>SUM(M241:O241)</f>
        <v>6300250</v>
      </c>
      <c r="M241" s="23">
        <v>6300250</v>
      </c>
      <c r="N241" s="23">
        <v>0</v>
      </c>
      <c r="O241" s="23">
        <v>0</v>
      </c>
      <c r="P241" s="23">
        <f>SUM(Q241:S241)</f>
        <v>7997580</v>
      </c>
      <c r="Q241" s="23">
        <v>7997580</v>
      </c>
      <c r="R241" s="23">
        <v>0</v>
      </c>
      <c r="S241" s="23">
        <v>0</v>
      </c>
      <c r="T241" s="24">
        <f>SUM(U241:W241)</f>
        <v>15705913.029999999</v>
      </c>
      <c r="U241" s="24">
        <v>15705913.029999999</v>
      </c>
      <c r="V241" s="54">
        <v>0</v>
      </c>
      <c r="W241" s="54">
        <v>0</v>
      </c>
      <c r="X241" s="54"/>
      <c r="Y241" s="54"/>
      <c r="Z241" s="54"/>
      <c r="AA241" s="54"/>
      <c r="AB241" s="24">
        <f t="shared" si="222"/>
        <v>47.157964834003401</v>
      </c>
      <c r="AC241" s="24">
        <f t="shared" si="222"/>
        <v>47.157964834003401</v>
      </c>
      <c r="AD241" s="24"/>
      <c r="AE241" s="24"/>
      <c r="AF241" s="83"/>
    </row>
    <row r="242" spans="1:32" ht="112.5" x14ac:dyDescent="0.3">
      <c r="A242" s="32" t="s">
        <v>137</v>
      </c>
      <c r="B242" s="53" t="s">
        <v>240</v>
      </c>
      <c r="C242" s="34"/>
      <c r="D242" s="33">
        <f>D243+D245+D244</f>
        <v>77963300</v>
      </c>
      <c r="E242" s="33">
        <f>E243+E245+E244</f>
        <v>77963300</v>
      </c>
      <c r="F242" s="33">
        <f t="shared" ref="F242:G242" si="224">F243+F245+F244</f>
        <v>0</v>
      </c>
      <c r="G242" s="33">
        <f t="shared" si="224"/>
        <v>0</v>
      </c>
      <c r="H242" s="33">
        <f t="shared" ref="H242:W242" si="225">H243+H245</f>
        <v>5610000</v>
      </c>
      <c r="I242" s="33">
        <f t="shared" si="225"/>
        <v>5610000</v>
      </c>
      <c r="J242" s="33">
        <f t="shared" si="225"/>
        <v>0</v>
      </c>
      <c r="K242" s="33">
        <f t="shared" si="225"/>
        <v>0</v>
      </c>
      <c r="L242" s="33">
        <f t="shared" si="225"/>
        <v>49370700</v>
      </c>
      <c r="M242" s="33">
        <f t="shared" si="225"/>
        <v>49370700</v>
      </c>
      <c r="N242" s="33">
        <f t="shared" si="225"/>
        <v>0</v>
      </c>
      <c r="O242" s="33">
        <f t="shared" si="225"/>
        <v>0</v>
      </c>
      <c r="P242" s="33">
        <f t="shared" si="225"/>
        <v>6111000</v>
      </c>
      <c r="Q242" s="33">
        <f t="shared" si="225"/>
        <v>6111000</v>
      </c>
      <c r="R242" s="33">
        <f t="shared" si="225"/>
        <v>0</v>
      </c>
      <c r="S242" s="33">
        <f t="shared" si="225"/>
        <v>0</v>
      </c>
      <c r="T242" s="33">
        <f t="shared" si="225"/>
        <v>11539777.65</v>
      </c>
      <c r="U242" s="33">
        <f t="shared" si="225"/>
        <v>11539777.65</v>
      </c>
      <c r="V242" s="33">
        <f t="shared" si="225"/>
        <v>0</v>
      </c>
      <c r="W242" s="33">
        <f t="shared" si="225"/>
        <v>0</v>
      </c>
      <c r="X242" s="33"/>
      <c r="Y242" s="33"/>
      <c r="Z242" s="33"/>
      <c r="AA242" s="33"/>
      <c r="AB242" s="28">
        <f t="shared" si="222"/>
        <v>14.801551050301873</v>
      </c>
      <c r="AC242" s="28">
        <f t="shared" si="222"/>
        <v>14.801551050301873</v>
      </c>
      <c r="AD242" s="24"/>
      <c r="AE242" s="24"/>
      <c r="AF242" s="84"/>
    </row>
    <row r="243" spans="1:32" ht="105.75" customHeight="1" x14ac:dyDescent="0.3">
      <c r="A243" s="134" t="s">
        <v>242</v>
      </c>
      <c r="B243" s="151" t="s">
        <v>241</v>
      </c>
      <c r="C243" s="22" t="s">
        <v>239</v>
      </c>
      <c r="D243" s="23">
        <f>SUM(E243:G243)</f>
        <v>23225505</v>
      </c>
      <c r="E243" s="23">
        <v>23225505</v>
      </c>
      <c r="F243" s="23">
        <v>0</v>
      </c>
      <c r="G243" s="23">
        <v>0</v>
      </c>
      <c r="H243" s="23">
        <f t="shared" ref="H243" si="226">I243+J243+K243</f>
        <v>5610000</v>
      </c>
      <c r="I243" s="23">
        <v>5610000</v>
      </c>
      <c r="J243" s="23">
        <v>0</v>
      </c>
      <c r="K243" s="23">
        <v>0</v>
      </c>
      <c r="L243" s="23">
        <f t="shared" ref="L243" si="227">M243+N243+O243</f>
        <v>5615200</v>
      </c>
      <c r="M243" s="23">
        <v>5615200</v>
      </c>
      <c r="N243" s="23">
        <v>0</v>
      </c>
      <c r="O243" s="23">
        <v>0</v>
      </c>
      <c r="P243" s="23">
        <f t="shared" ref="P243" si="228">Q243+R243+S243</f>
        <v>6111000</v>
      </c>
      <c r="Q243" s="23">
        <f>5720000+391000</f>
        <v>6111000</v>
      </c>
      <c r="R243" s="23">
        <v>0</v>
      </c>
      <c r="S243" s="23">
        <v>0</v>
      </c>
      <c r="T243" s="54">
        <f t="shared" ref="T243:T245" si="229">SUM(U243:W243)</f>
        <v>9789556.6500000004</v>
      </c>
      <c r="U243" s="24">
        <v>9789556.6500000004</v>
      </c>
      <c r="V243" s="54">
        <v>0</v>
      </c>
      <c r="W243" s="54">
        <v>0</v>
      </c>
      <c r="X243" s="54"/>
      <c r="Y243" s="54"/>
      <c r="Z243" s="54"/>
      <c r="AA243" s="54"/>
      <c r="AB243" s="24">
        <f t="shared" si="222"/>
        <v>42.150027093059983</v>
      </c>
      <c r="AC243" s="24">
        <f t="shared" si="222"/>
        <v>42.150027093059983</v>
      </c>
      <c r="AD243" s="24"/>
      <c r="AE243" s="24"/>
      <c r="AF243" s="83"/>
    </row>
    <row r="244" spans="1:32" ht="105.75" customHeight="1" x14ac:dyDescent="0.3">
      <c r="A244" s="134"/>
      <c r="B244" s="219"/>
      <c r="C244" s="22" t="s">
        <v>3</v>
      </c>
      <c r="D244" s="23">
        <f>SUM(E244:G244)</f>
        <v>178195</v>
      </c>
      <c r="E244" s="23">
        <v>178195</v>
      </c>
      <c r="F244" s="23">
        <v>0</v>
      </c>
      <c r="G244" s="23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54">
        <f t="shared" si="229"/>
        <v>0</v>
      </c>
      <c r="U244" s="24">
        <v>0</v>
      </c>
      <c r="V244" s="54">
        <v>0</v>
      </c>
      <c r="W244" s="54">
        <v>0</v>
      </c>
      <c r="X244" s="54"/>
      <c r="Y244" s="54"/>
      <c r="Z244" s="54"/>
      <c r="AA244" s="54"/>
      <c r="AB244" s="24">
        <f t="shared" si="222"/>
        <v>0</v>
      </c>
      <c r="AC244" s="24"/>
      <c r="AD244" s="24"/>
      <c r="AE244" s="24"/>
      <c r="AF244" s="83"/>
    </row>
    <row r="245" spans="1:32" ht="81" customHeight="1" x14ac:dyDescent="0.3">
      <c r="A245" s="150"/>
      <c r="B245" s="141"/>
      <c r="C245" s="22" t="s">
        <v>283</v>
      </c>
      <c r="D245" s="23">
        <f>SUM(E245:G245)</f>
        <v>54559600</v>
      </c>
      <c r="E245" s="23">
        <v>54559600</v>
      </c>
      <c r="F245" s="23">
        <v>0</v>
      </c>
      <c r="G245" s="23">
        <v>0</v>
      </c>
      <c r="H245" s="23">
        <f>I245+J245+K245</f>
        <v>0</v>
      </c>
      <c r="I245" s="23">
        <v>0</v>
      </c>
      <c r="J245" s="23">
        <v>0</v>
      </c>
      <c r="K245" s="23">
        <v>0</v>
      </c>
      <c r="L245" s="23">
        <f>M245+N245+O245</f>
        <v>43755500</v>
      </c>
      <c r="M245" s="23">
        <v>43755500</v>
      </c>
      <c r="N245" s="23">
        <v>0</v>
      </c>
      <c r="O245" s="23">
        <v>0</v>
      </c>
      <c r="P245" s="23">
        <f>Q245+R245+S245</f>
        <v>0</v>
      </c>
      <c r="Q245" s="23">
        <v>0</v>
      </c>
      <c r="R245" s="23">
        <v>0</v>
      </c>
      <c r="S245" s="23">
        <v>0</v>
      </c>
      <c r="T245" s="54">
        <f t="shared" si="229"/>
        <v>1750221</v>
      </c>
      <c r="U245" s="23">
        <v>1750221</v>
      </c>
      <c r="V245" s="23">
        <v>0</v>
      </c>
      <c r="W245" s="23">
        <v>0</v>
      </c>
      <c r="X245" s="23"/>
      <c r="Y245" s="23"/>
      <c r="Z245" s="23"/>
      <c r="AA245" s="23"/>
      <c r="AB245" s="24">
        <f t="shared" si="222"/>
        <v>3.2079065828928366</v>
      </c>
      <c r="AC245" s="24">
        <f t="shared" si="222"/>
        <v>3.2079065828928366</v>
      </c>
      <c r="AD245" s="24"/>
      <c r="AE245" s="24"/>
      <c r="AF245" s="83"/>
    </row>
    <row r="246" spans="1:32" s="1" customFormat="1" ht="78.75" customHeight="1" x14ac:dyDescent="0.3">
      <c r="A246" s="3"/>
      <c r="T246" s="55"/>
      <c r="U246" s="20"/>
      <c r="V246" s="20"/>
      <c r="W246" s="20"/>
      <c r="X246" s="20"/>
      <c r="Y246" s="20"/>
      <c r="Z246" s="20"/>
      <c r="AA246" s="20"/>
      <c r="AB246" s="21"/>
      <c r="AC246" s="21"/>
      <c r="AD246" s="21"/>
      <c r="AE246" s="21"/>
    </row>
    <row r="247" spans="1:32" s="1" customFormat="1" x14ac:dyDescent="0.3">
      <c r="A247" s="3"/>
      <c r="T247" s="20"/>
      <c r="U247" s="20"/>
      <c r="V247" s="20"/>
      <c r="W247" s="20"/>
      <c r="X247" s="20"/>
      <c r="Y247" s="20"/>
      <c r="Z247" s="20"/>
      <c r="AA247" s="20"/>
      <c r="AB247" s="21"/>
      <c r="AC247" s="21"/>
      <c r="AD247" s="21"/>
      <c r="AE247" s="21"/>
    </row>
    <row r="248" spans="1:32" s="1" customFormat="1" x14ac:dyDescent="0.3">
      <c r="A248" s="3"/>
      <c r="T248" s="20"/>
      <c r="U248" s="20"/>
      <c r="V248" s="20"/>
      <c r="W248" s="20"/>
      <c r="X248" s="20"/>
      <c r="Y248" s="20"/>
      <c r="Z248" s="20"/>
      <c r="AA248" s="20"/>
      <c r="AB248" s="21"/>
      <c r="AC248" s="21"/>
      <c r="AD248" s="21"/>
      <c r="AE248" s="21"/>
    </row>
    <row r="249" spans="1:32" s="1" customFormat="1" x14ac:dyDescent="0.3">
      <c r="A249" s="3"/>
      <c r="T249" s="20"/>
      <c r="U249" s="20"/>
      <c r="V249" s="20"/>
      <c r="W249" s="20"/>
      <c r="X249" s="20"/>
      <c r="Y249" s="20"/>
      <c r="Z249" s="20"/>
      <c r="AA249" s="20"/>
      <c r="AB249" s="21"/>
      <c r="AC249" s="21"/>
      <c r="AD249" s="21"/>
      <c r="AE249" s="21"/>
    </row>
    <row r="250" spans="1:32" s="1" customFormat="1" x14ac:dyDescent="0.3">
      <c r="A250" s="3"/>
      <c r="T250" s="20"/>
      <c r="U250" s="20"/>
      <c r="V250" s="20"/>
      <c r="W250" s="20"/>
      <c r="X250" s="20"/>
      <c r="Y250" s="20"/>
      <c r="Z250" s="20"/>
      <c r="AA250" s="20"/>
      <c r="AB250" s="21"/>
      <c r="AC250" s="21"/>
      <c r="AD250" s="21"/>
      <c r="AE250" s="21"/>
    </row>
    <row r="251" spans="1:32" s="1" customFormat="1" x14ac:dyDescent="0.3">
      <c r="A251" s="3"/>
      <c r="T251" s="20"/>
      <c r="U251" s="20"/>
      <c r="V251" s="20"/>
      <c r="W251" s="20"/>
      <c r="X251" s="20"/>
      <c r="Y251" s="20"/>
      <c r="Z251" s="20"/>
      <c r="AA251" s="20"/>
      <c r="AB251" s="21"/>
      <c r="AC251" s="21"/>
      <c r="AD251" s="21"/>
      <c r="AE251" s="21"/>
    </row>
    <row r="252" spans="1:32" s="1" customFormat="1" x14ac:dyDescent="0.3">
      <c r="A252" s="3"/>
      <c r="T252" s="20"/>
      <c r="U252" s="20"/>
      <c r="V252" s="20"/>
      <c r="W252" s="20"/>
      <c r="X252" s="20"/>
      <c r="Y252" s="20"/>
      <c r="Z252" s="20"/>
      <c r="AA252" s="20"/>
      <c r="AB252" s="21"/>
      <c r="AC252" s="21"/>
      <c r="AD252" s="21"/>
      <c r="AE252" s="21"/>
    </row>
    <row r="253" spans="1:32" s="1" customFormat="1" x14ac:dyDescent="0.3">
      <c r="A253" s="3"/>
      <c r="T253" s="20"/>
      <c r="U253" s="20"/>
      <c r="V253" s="20"/>
      <c r="W253" s="20"/>
      <c r="X253" s="20"/>
      <c r="Y253" s="20"/>
      <c r="Z253" s="20"/>
      <c r="AA253" s="20"/>
      <c r="AB253" s="21"/>
      <c r="AC253" s="21"/>
      <c r="AD253" s="21"/>
      <c r="AE253" s="21"/>
    </row>
    <row r="254" spans="1:32" s="1" customFormat="1" x14ac:dyDescent="0.3">
      <c r="A254" s="3"/>
      <c r="T254" s="20"/>
      <c r="U254" s="20"/>
      <c r="V254" s="20"/>
      <c r="W254" s="20"/>
      <c r="X254" s="20"/>
      <c r="Y254" s="20"/>
      <c r="Z254" s="20"/>
      <c r="AA254" s="20"/>
      <c r="AB254" s="21"/>
      <c r="AC254" s="21"/>
      <c r="AD254" s="21"/>
      <c r="AE254" s="21"/>
    </row>
    <row r="255" spans="1:32" s="1" customFormat="1" x14ac:dyDescent="0.3">
      <c r="A255" s="3"/>
      <c r="T255" s="20"/>
      <c r="U255" s="20"/>
      <c r="V255" s="20"/>
      <c r="W255" s="20"/>
      <c r="X255" s="20"/>
      <c r="Y255" s="20"/>
      <c r="Z255" s="20"/>
      <c r="AA255" s="20"/>
      <c r="AB255" s="21"/>
      <c r="AC255" s="21"/>
      <c r="AD255" s="21"/>
      <c r="AE255" s="21"/>
    </row>
    <row r="256" spans="1:32" s="1" customFormat="1" x14ac:dyDescent="0.3">
      <c r="A256" s="3"/>
      <c r="T256" s="20"/>
      <c r="U256" s="20"/>
      <c r="V256" s="20"/>
      <c r="W256" s="20"/>
      <c r="X256" s="20"/>
      <c r="Y256" s="20"/>
      <c r="Z256" s="20"/>
      <c r="AA256" s="20"/>
      <c r="AB256" s="21"/>
      <c r="AC256" s="21"/>
      <c r="AD256" s="21"/>
      <c r="AE256" s="21"/>
    </row>
    <row r="257" spans="1:31" s="1" customFormat="1" x14ac:dyDescent="0.3">
      <c r="A257" s="3"/>
      <c r="T257" s="20"/>
      <c r="U257" s="20"/>
      <c r="V257" s="20"/>
      <c r="W257" s="20"/>
      <c r="X257" s="20"/>
      <c r="Y257" s="20"/>
      <c r="Z257" s="20"/>
      <c r="AA257" s="20"/>
      <c r="AB257" s="21"/>
      <c r="AC257" s="21"/>
      <c r="AD257" s="21"/>
      <c r="AE257" s="21"/>
    </row>
    <row r="258" spans="1:31" s="1" customFormat="1" x14ac:dyDescent="0.3">
      <c r="A258" s="3"/>
      <c r="T258" s="20"/>
      <c r="U258" s="20"/>
      <c r="V258" s="20"/>
      <c r="W258" s="20"/>
      <c r="X258" s="20"/>
      <c r="Y258" s="20"/>
      <c r="Z258" s="20"/>
      <c r="AA258" s="20"/>
      <c r="AB258" s="21"/>
      <c r="AC258" s="21"/>
      <c r="AD258" s="21"/>
      <c r="AE258" s="21"/>
    </row>
    <row r="259" spans="1:31" s="1" customFormat="1" x14ac:dyDescent="0.3">
      <c r="A259" s="3"/>
      <c r="T259" s="20"/>
      <c r="U259" s="20"/>
      <c r="V259" s="20"/>
      <c r="W259" s="20"/>
      <c r="X259" s="20"/>
      <c r="Y259" s="20"/>
      <c r="Z259" s="20"/>
      <c r="AA259" s="20"/>
      <c r="AB259" s="21"/>
      <c r="AC259" s="21"/>
      <c r="AD259" s="21"/>
      <c r="AE259" s="21"/>
    </row>
    <row r="260" spans="1:31" s="1" customFormat="1" x14ac:dyDescent="0.3">
      <c r="A260" s="3"/>
      <c r="T260" s="20"/>
      <c r="U260" s="20"/>
      <c r="V260" s="20"/>
      <c r="W260" s="20"/>
      <c r="X260" s="20"/>
      <c r="Y260" s="20"/>
      <c r="Z260" s="20"/>
      <c r="AA260" s="20"/>
      <c r="AB260" s="21"/>
      <c r="AC260" s="21"/>
      <c r="AD260" s="21"/>
      <c r="AE260" s="21"/>
    </row>
    <row r="261" spans="1:31" s="1" customFormat="1" x14ac:dyDescent="0.3">
      <c r="A261" s="3"/>
      <c r="T261" s="20"/>
      <c r="U261" s="20"/>
      <c r="V261" s="20"/>
      <c r="W261" s="20"/>
      <c r="X261" s="20"/>
      <c r="Y261" s="20"/>
      <c r="Z261" s="20"/>
      <c r="AA261" s="20"/>
      <c r="AB261" s="21"/>
      <c r="AC261" s="21"/>
      <c r="AD261" s="21"/>
      <c r="AE261" s="21"/>
    </row>
    <row r="262" spans="1:31" s="1" customFormat="1" x14ac:dyDescent="0.3">
      <c r="A262" s="3"/>
      <c r="T262" s="20"/>
      <c r="U262" s="20"/>
      <c r="V262" s="20"/>
      <c r="W262" s="20"/>
      <c r="X262" s="20"/>
      <c r="Y262" s="20"/>
      <c r="Z262" s="20"/>
      <c r="AA262" s="20"/>
      <c r="AB262" s="21"/>
      <c r="AC262" s="21"/>
      <c r="AD262" s="21"/>
      <c r="AE262" s="21"/>
    </row>
    <row r="263" spans="1:31" s="1" customFormat="1" x14ac:dyDescent="0.3">
      <c r="A263" s="3"/>
      <c r="T263" s="20"/>
      <c r="U263" s="20"/>
      <c r="V263" s="20"/>
      <c r="W263" s="20"/>
      <c r="X263" s="20"/>
      <c r="Y263" s="20"/>
      <c r="Z263" s="20"/>
      <c r="AA263" s="20"/>
      <c r="AB263" s="21"/>
      <c r="AC263" s="21"/>
      <c r="AD263" s="21"/>
      <c r="AE263" s="21"/>
    </row>
    <row r="264" spans="1:31" s="1" customFormat="1" x14ac:dyDescent="0.3">
      <c r="A264" s="3"/>
      <c r="T264" s="20"/>
      <c r="U264" s="20"/>
      <c r="V264" s="20"/>
      <c r="W264" s="20"/>
      <c r="X264" s="20"/>
      <c r="Y264" s="20"/>
      <c r="Z264" s="20"/>
      <c r="AA264" s="20"/>
      <c r="AB264" s="21"/>
      <c r="AC264" s="21"/>
      <c r="AD264" s="21"/>
      <c r="AE264" s="21"/>
    </row>
    <row r="265" spans="1:31" s="1" customFormat="1" x14ac:dyDescent="0.3">
      <c r="A265" s="3"/>
      <c r="T265" s="20"/>
      <c r="U265" s="20"/>
      <c r="V265" s="20"/>
      <c r="W265" s="20"/>
      <c r="X265" s="20"/>
      <c r="Y265" s="20"/>
      <c r="Z265" s="20"/>
      <c r="AA265" s="20"/>
      <c r="AB265" s="21"/>
      <c r="AC265" s="21"/>
      <c r="AD265" s="21"/>
      <c r="AE265" s="21"/>
    </row>
    <row r="266" spans="1:31" s="1" customFormat="1" x14ac:dyDescent="0.3">
      <c r="A266" s="3"/>
      <c r="T266" s="20"/>
      <c r="U266" s="20"/>
      <c r="V266" s="20"/>
      <c r="W266" s="20"/>
      <c r="X266" s="20"/>
      <c r="Y266" s="20"/>
      <c r="Z266" s="20"/>
      <c r="AA266" s="20"/>
      <c r="AB266" s="21"/>
      <c r="AC266" s="21"/>
      <c r="AD266" s="21"/>
      <c r="AE266" s="21"/>
    </row>
    <row r="267" spans="1:31" s="1" customFormat="1" x14ac:dyDescent="0.3">
      <c r="A267" s="3"/>
      <c r="T267" s="20"/>
      <c r="U267" s="20"/>
      <c r="V267" s="20"/>
      <c r="W267" s="20"/>
      <c r="X267" s="20"/>
      <c r="Y267" s="20"/>
      <c r="Z267" s="20"/>
      <c r="AA267" s="20"/>
      <c r="AB267" s="21"/>
      <c r="AC267" s="21"/>
      <c r="AD267" s="21"/>
      <c r="AE267" s="21"/>
    </row>
    <row r="268" spans="1:31" s="1" customFormat="1" x14ac:dyDescent="0.3">
      <c r="A268" s="3"/>
      <c r="T268" s="20"/>
      <c r="U268" s="20"/>
      <c r="V268" s="20"/>
      <c r="W268" s="20"/>
      <c r="X268" s="20"/>
      <c r="Y268" s="20"/>
      <c r="Z268" s="20"/>
      <c r="AA268" s="20"/>
      <c r="AB268" s="21"/>
      <c r="AC268" s="21"/>
      <c r="AD268" s="21"/>
      <c r="AE268" s="21"/>
    </row>
    <row r="269" spans="1:31" s="1" customFormat="1" x14ac:dyDescent="0.3">
      <c r="A269" s="3"/>
      <c r="T269" s="20"/>
      <c r="U269" s="20"/>
      <c r="V269" s="20"/>
      <c r="W269" s="20"/>
      <c r="X269" s="20"/>
      <c r="Y269" s="20"/>
      <c r="Z269" s="20"/>
      <c r="AA269" s="20"/>
      <c r="AB269" s="21"/>
      <c r="AC269" s="21"/>
      <c r="AD269" s="21"/>
      <c r="AE269" s="21"/>
    </row>
    <row r="270" spans="1:31" s="1" customFormat="1" x14ac:dyDescent="0.3">
      <c r="A270" s="3"/>
      <c r="T270" s="20"/>
      <c r="U270" s="20"/>
      <c r="V270" s="20"/>
      <c r="W270" s="20"/>
      <c r="X270" s="20"/>
      <c r="Y270" s="20"/>
      <c r="Z270" s="20"/>
      <c r="AA270" s="20"/>
      <c r="AB270" s="21"/>
      <c r="AC270" s="21"/>
      <c r="AD270" s="21"/>
      <c r="AE270" s="21"/>
    </row>
    <row r="271" spans="1:31" s="1" customFormat="1" x14ac:dyDescent="0.3">
      <c r="A271" s="3"/>
      <c r="T271" s="20"/>
      <c r="U271" s="20"/>
      <c r="V271" s="20"/>
      <c r="W271" s="20"/>
      <c r="X271" s="20"/>
      <c r="Y271" s="20"/>
      <c r="Z271" s="20"/>
      <c r="AA271" s="20"/>
      <c r="AB271" s="21"/>
      <c r="AC271" s="21"/>
      <c r="AD271" s="21"/>
      <c r="AE271" s="21"/>
    </row>
    <row r="272" spans="1:31" s="1" customFormat="1" x14ac:dyDescent="0.3">
      <c r="A272" s="3"/>
      <c r="T272" s="20"/>
      <c r="U272" s="20"/>
      <c r="V272" s="20"/>
      <c r="W272" s="20"/>
      <c r="X272" s="20"/>
      <c r="Y272" s="20"/>
      <c r="Z272" s="20"/>
      <c r="AA272" s="20"/>
      <c r="AB272" s="21"/>
      <c r="AC272" s="21"/>
      <c r="AD272" s="21"/>
      <c r="AE272" s="21"/>
    </row>
    <row r="273" spans="1:31" s="1" customFormat="1" x14ac:dyDescent="0.3">
      <c r="A273" s="3"/>
      <c r="T273" s="20"/>
      <c r="U273" s="20"/>
      <c r="V273" s="20"/>
      <c r="W273" s="20"/>
      <c r="X273" s="20"/>
      <c r="Y273" s="20"/>
      <c r="Z273" s="20"/>
      <c r="AA273" s="20"/>
      <c r="AB273" s="21"/>
      <c r="AC273" s="21"/>
      <c r="AD273" s="21"/>
      <c r="AE273" s="21"/>
    </row>
    <row r="274" spans="1:31" s="1" customFormat="1" x14ac:dyDescent="0.3">
      <c r="A274" s="3"/>
      <c r="T274" s="20"/>
      <c r="U274" s="20"/>
      <c r="V274" s="20"/>
      <c r="W274" s="20"/>
      <c r="X274" s="20"/>
      <c r="Y274" s="20"/>
      <c r="Z274" s="20"/>
      <c r="AA274" s="20"/>
      <c r="AB274" s="21"/>
      <c r="AC274" s="21"/>
      <c r="AD274" s="21"/>
      <c r="AE274" s="21"/>
    </row>
    <row r="275" spans="1:31" s="1" customFormat="1" x14ac:dyDescent="0.3">
      <c r="A275" s="3"/>
      <c r="T275" s="20"/>
      <c r="U275" s="20"/>
      <c r="V275" s="20"/>
      <c r="W275" s="20"/>
      <c r="X275" s="20"/>
      <c r="Y275" s="20"/>
      <c r="Z275" s="20"/>
      <c r="AA275" s="20"/>
      <c r="AB275" s="21"/>
      <c r="AC275" s="21"/>
      <c r="AD275" s="21"/>
      <c r="AE275" s="21"/>
    </row>
    <row r="276" spans="1:31" s="1" customFormat="1" x14ac:dyDescent="0.3">
      <c r="A276" s="3"/>
      <c r="T276" s="20"/>
      <c r="U276" s="20"/>
      <c r="V276" s="20"/>
      <c r="W276" s="20"/>
      <c r="X276" s="20"/>
      <c r="Y276" s="20"/>
      <c r="Z276" s="20"/>
      <c r="AA276" s="20"/>
      <c r="AB276" s="21"/>
      <c r="AC276" s="21"/>
      <c r="AD276" s="21"/>
      <c r="AE276" s="21"/>
    </row>
    <row r="277" spans="1:31" s="1" customFormat="1" x14ac:dyDescent="0.3">
      <c r="A277" s="3"/>
      <c r="T277" s="20"/>
      <c r="U277" s="20"/>
      <c r="V277" s="20"/>
      <c r="W277" s="20"/>
      <c r="X277" s="20"/>
      <c r="Y277" s="20"/>
      <c r="Z277" s="20"/>
      <c r="AA277" s="20"/>
      <c r="AB277" s="21"/>
      <c r="AC277" s="21"/>
      <c r="AD277" s="21"/>
      <c r="AE277" s="21"/>
    </row>
    <row r="278" spans="1:31" s="1" customFormat="1" x14ac:dyDescent="0.3">
      <c r="A278" s="3"/>
      <c r="T278" s="20"/>
      <c r="U278" s="20"/>
      <c r="V278" s="20"/>
      <c r="W278" s="20"/>
      <c r="X278" s="20"/>
      <c r="Y278" s="20"/>
      <c r="Z278" s="20"/>
      <c r="AA278" s="20"/>
      <c r="AB278" s="21"/>
      <c r="AC278" s="21"/>
      <c r="AD278" s="21"/>
      <c r="AE278" s="21"/>
    </row>
    <row r="279" spans="1:31" s="1" customFormat="1" x14ac:dyDescent="0.3">
      <c r="A279" s="3"/>
      <c r="T279" s="20"/>
      <c r="U279" s="20"/>
      <c r="V279" s="20"/>
      <c r="W279" s="20"/>
      <c r="X279" s="20"/>
      <c r="Y279" s="20"/>
      <c r="Z279" s="20"/>
      <c r="AA279" s="20"/>
      <c r="AB279" s="21"/>
      <c r="AC279" s="21"/>
      <c r="AD279" s="21"/>
      <c r="AE279" s="21"/>
    </row>
    <row r="280" spans="1:31" s="1" customFormat="1" x14ac:dyDescent="0.3">
      <c r="A280" s="3"/>
      <c r="T280" s="20"/>
      <c r="U280" s="20"/>
      <c r="V280" s="20"/>
      <c r="W280" s="20"/>
      <c r="X280" s="20"/>
      <c r="Y280" s="20"/>
      <c r="Z280" s="20"/>
      <c r="AA280" s="20"/>
      <c r="AB280" s="21"/>
      <c r="AC280" s="21"/>
      <c r="AD280" s="21"/>
      <c r="AE280" s="21"/>
    </row>
    <row r="281" spans="1:31" s="1" customFormat="1" x14ac:dyDescent="0.3">
      <c r="A281" s="3"/>
      <c r="T281" s="20"/>
      <c r="U281" s="20"/>
      <c r="V281" s="20"/>
      <c r="W281" s="20"/>
      <c r="X281" s="20"/>
      <c r="Y281" s="20"/>
      <c r="Z281" s="20"/>
      <c r="AA281" s="20"/>
      <c r="AB281" s="21"/>
      <c r="AC281" s="21"/>
      <c r="AD281" s="21"/>
      <c r="AE281" s="21"/>
    </row>
    <row r="282" spans="1:31" s="1" customFormat="1" x14ac:dyDescent="0.3">
      <c r="A282" s="3"/>
      <c r="T282" s="20"/>
      <c r="U282" s="20"/>
      <c r="V282" s="20"/>
      <c r="W282" s="20"/>
      <c r="X282" s="20"/>
      <c r="Y282" s="20"/>
      <c r="Z282" s="20"/>
      <c r="AA282" s="20"/>
      <c r="AB282" s="21"/>
      <c r="AC282" s="21"/>
      <c r="AD282" s="21"/>
      <c r="AE282" s="21"/>
    </row>
    <row r="283" spans="1:31" s="1" customFormat="1" x14ac:dyDescent="0.3">
      <c r="A283" s="3"/>
      <c r="T283" s="20"/>
      <c r="U283" s="20"/>
      <c r="V283" s="20"/>
      <c r="W283" s="20"/>
      <c r="X283" s="20"/>
      <c r="Y283" s="20"/>
      <c r="Z283" s="20"/>
      <c r="AA283" s="20"/>
      <c r="AB283" s="21"/>
      <c r="AC283" s="21"/>
      <c r="AD283" s="21"/>
      <c r="AE283" s="21"/>
    </row>
    <row r="284" spans="1:31" s="1" customFormat="1" x14ac:dyDescent="0.3">
      <c r="A284" s="3"/>
      <c r="T284" s="20"/>
      <c r="U284" s="20"/>
      <c r="V284" s="20"/>
      <c r="W284" s="20"/>
      <c r="X284" s="20"/>
      <c r="Y284" s="20"/>
      <c r="Z284" s="20"/>
      <c r="AA284" s="20"/>
      <c r="AB284" s="21"/>
      <c r="AC284" s="21"/>
      <c r="AD284" s="21"/>
      <c r="AE284" s="21"/>
    </row>
    <row r="285" spans="1:31" s="1" customFormat="1" x14ac:dyDescent="0.3">
      <c r="A285" s="3"/>
      <c r="T285" s="20"/>
      <c r="U285" s="20"/>
      <c r="V285" s="20"/>
      <c r="W285" s="20"/>
      <c r="X285" s="20"/>
      <c r="Y285" s="20"/>
      <c r="Z285" s="20"/>
      <c r="AA285" s="20"/>
      <c r="AB285" s="21"/>
      <c r="AC285" s="21"/>
      <c r="AD285" s="21"/>
      <c r="AE285" s="21"/>
    </row>
    <row r="286" spans="1:31" s="1" customFormat="1" x14ac:dyDescent="0.3">
      <c r="A286" s="3"/>
      <c r="T286" s="20"/>
      <c r="U286" s="20"/>
      <c r="V286" s="20"/>
      <c r="W286" s="20"/>
      <c r="X286" s="20"/>
      <c r="Y286" s="20"/>
      <c r="Z286" s="20"/>
      <c r="AA286" s="20"/>
      <c r="AB286" s="21"/>
      <c r="AC286" s="21"/>
      <c r="AD286" s="21"/>
      <c r="AE286" s="21"/>
    </row>
    <row r="287" spans="1:31" s="1" customFormat="1" x14ac:dyDescent="0.3">
      <c r="A287" s="3"/>
      <c r="T287" s="20"/>
      <c r="U287" s="20"/>
      <c r="V287" s="20"/>
      <c r="W287" s="20"/>
      <c r="X287" s="20"/>
      <c r="Y287" s="20"/>
      <c r="Z287" s="20"/>
      <c r="AA287" s="20"/>
      <c r="AB287" s="21"/>
      <c r="AC287" s="21"/>
      <c r="AD287" s="21"/>
      <c r="AE287" s="21"/>
    </row>
    <row r="288" spans="1:31" s="1" customFormat="1" x14ac:dyDescent="0.3">
      <c r="A288" s="3"/>
      <c r="T288" s="20"/>
      <c r="U288" s="20"/>
      <c r="V288" s="20"/>
      <c r="W288" s="20"/>
      <c r="X288" s="20"/>
      <c r="Y288" s="20"/>
      <c r="Z288" s="20"/>
      <c r="AA288" s="20"/>
      <c r="AB288" s="21"/>
      <c r="AC288" s="21"/>
      <c r="AD288" s="21"/>
      <c r="AE288" s="21"/>
    </row>
    <row r="289" spans="1:31" s="1" customFormat="1" x14ac:dyDescent="0.3">
      <c r="A289" s="3"/>
      <c r="T289" s="20"/>
      <c r="U289" s="20"/>
      <c r="V289" s="20"/>
      <c r="W289" s="20"/>
      <c r="X289" s="20"/>
      <c r="Y289" s="20"/>
      <c r="Z289" s="20"/>
      <c r="AA289" s="20"/>
      <c r="AB289" s="21"/>
      <c r="AC289" s="21"/>
      <c r="AD289" s="21"/>
      <c r="AE289" s="21"/>
    </row>
    <row r="290" spans="1:31" s="1" customFormat="1" x14ac:dyDescent="0.3">
      <c r="A290" s="3"/>
      <c r="T290" s="20"/>
      <c r="U290" s="20"/>
      <c r="V290" s="20"/>
      <c r="W290" s="20"/>
      <c r="X290" s="20"/>
      <c r="Y290" s="20"/>
      <c r="Z290" s="20"/>
      <c r="AA290" s="20"/>
      <c r="AB290" s="21"/>
      <c r="AC290" s="21"/>
      <c r="AD290" s="21"/>
      <c r="AE290" s="21"/>
    </row>
    <row r="291" spans="1:31" s="1" customFormat="1" x14ac:dyDescent="0.3">
      <c r="A291" s="3"/>
      <c r="T291" s="20"/>
      <c r="U291" s="20"/>
      <c r="V291" s="20"/>
      <c r="W291" s="20"/>
      <c r="X291" s="20"/>
      <c r="Y291" s="20"/>
      <c r="Z291" s="20"/>
      <c r="AA291" s="20"/>
      <c r="AB291" s="21"/>
      <c r="AC291" s="21"/>
      <c r="AD291" s="21"/>
      <c r="AE291" s="21"/>
    </row>
    <row r="292" spans="1:31" s="1" customFormat="1" x14ac:dyDescent="0.3">
      <c r="A292" s="3"/>
      <c r="T292" s="20"/>
      <c r="U292" s="20"/>
      <c r="V292" s="20"/>
      <c r="W292" s="20"/>
      <c r="X292" s="20"/>
      <c r="Y292" s="20"/>
      <c r="Z292" s="20"/>
      <c r="AA292" s="20"/>
      <c r="AB292" s="21"/>
      <c r="AC292" s="21"/>
      <c r="AD292" s="21"/>
      <c r="AE292" s="21"/>
    </row>
    <row r="293" spans="1:31" s="1" customFormat="1" x14ac:dyDescent="0.3">
      <c r="A293" s="3"/>
      <c r="T293" s="20"/>
      <c r="U293" s="20"/>
      <c r="V293" s="20"/>
      <c r="W293" s="20"/>
      <c r="X293" s="20"/>
      <c r="Y293" s="20"/>
      <c r="Z293" s="20"/>
      <c r="AA293" s="20"/>
      <c r="AB293" s="21"/>
      <c r="AC293" s="21"/>
      <c r="AD293" s="21"/>
      <c r="AE293" s="21"/>
    </row>
    <row r="294" spans="1:31" s="1" customFormat="1" x14ac:dyDescent="0.3">
      <c r="A294" s="3"/>
      <c r="T294" s="20"/>
      <c r="U294" s="20"/>
      <c r="V294" s="20"/>
      <c r="W294" s="20"/>
      <c r="X294" s="20"/>
      <c r="Y294" s="20"/>
      <c r="Z294" s="20"/>
      <c r="AA294" s="20"/>
      <c r="AB294" s="21"/>
      <c r="AC294" s="21"/>
      <c r="AD294" s="21"/>
      <c r="AE294" s="21"/>
    </row>
    <row r="295" spans="1:31" s="1" customFormat="1" x14ac:dyDescent="0.3">
      <c r="A295" s="3"/>
      <c r="T295" s="20"/>
      <c r="U295" s="20"/>
      <c r="V295" s="20"/>
      <c r="W295" s="20"/>
      <c r="X295" s="20"/>
      <c r="Y295" s="20"/>
      <c r="Z295" s="20"/>
      <c r="AA295" s="20"/>
      <c r="AB295" s="21"/>
      <c r="AC295" s="21"/>
      <c r="AD295" s="21"/>
      <c r="AE295" s="21"/>
    </row>
    <row r="296" spans="1:31" s="1" customFormat="1" x14ac:dyDescent="0.3">
      <c r="A296" s="3"/>
      <c r="T296" s="20"/>
      <c r="U296" s="20"/>
      <c r="V296" s="20"/>
      <c r="W296" s="20"/>
      <c r="X296" s="20"/>
      <c r="Y296" s="20"/>
      <c r="Z296" s="20"/>
      <c r="AA296" s="20"/>
      <c r="AB296" s="21"/>
      <c r="AC296" s="21"/>
      <c r="AD296" s="21"/>
      <c r="AE296" s="21"/>
    </row>
    <row r="297" spans="1:31" s="1" customFormat="1" x14ac:dyDescent="0.3">
      <c r="A297" s="3"/>
      <c r="T297" s="20"/>
      <c r="U297" s="20"/>
      <c r="V297" s="20"/>
      <c r="W297" s="20"/>
      <c r="X297" s="20"/>
      <c r="Y297" s="20"/>
      <c r="Z297" s="20"/>
      <c r="AA297" s="20"/>
      <c r="AB297" s="21"/>
      <c r="AC297" s="21"/>
      <c r="AD297" s="21"/>
      <c r="AE297" s="21"/>
    </row>
    <row r="298" spans="1:31" s="1" customFormat="1" x14ac:dyDescent="0.3">
      <c r="A298" s="3"/>
      <c r="T298" s="20"/>
      <c r="U298" s="20"/>
      <c r="V298" s="20"/>
      <c r="W298" s="20"/>
      <c r="X298" s="20"/>
      <c r="Y298" s="20"/>
      <c r="Z298" s="20"/>
      <c r="AA298" s="20"/>
      <c r="AB298" s="21"/>
      <c r="AC298" s="21"/>
      <c r="AD298" s="21"/>
      <c r="AE298" s="21"/>
    </row>
    <row r="299" spans="1:31" s="1" customFormat="1" x14ac:dyDescent="0.3">
      <c r="A299" s="3"/>
      <c r="T299" s="20"/>
      <c r="U299" s="20"/>
      <c r="V299" s="20"/>
      <c r="W299" s="20"/>
      <c r="X299" s="20"/>
      <c r="Y299" s="20"/>
      <c r="Z299" s="20"/>
      <c r="AA299" s="20"/>
      <c r="AB299" s="21"/>
      <c r="AC299" s="21"/>
      <c r="AD299" s="21"/>
      <c r="AE299" s="21"/>
    </row>
    <row r="300" spans="1:31" s="1" customFormat="1" x14ac:dyDescent="0.3">
      <c r="A300" s="3"/>
      <c r="T300" s="20"/>
      <c r="U300" s="20"/>
      <c r="V300" s="20"/>
      <c r="W300" s="20"/>
      <c r="X300" s="20"/>
      <c r="Y300" s="20"/>
      <c r="Z300" s="20"/>
      <c r="AA300" s="20"/>
      <c r="AB300" s="21"/>
      <c r="AC300" s="21"/>
      <c r="AD300" s="21"/>
      <c r="AE300" s="21"/>
    </row>
    <row r="301" spans="1:31" s="1" customFormat="1" x14ac:dyDescent="0.3">
      <c r="A301" s="3"/>
      <c r="T301" s="20"/>
      <c r="U301" s="20"/>
      <c r="V301" s="20"/>
      <c r="W301" s="20"/>
      <c r="X301" s="20"/>
      <c r="Y301" s="20"/>
      <c r="Z301" s="20"/>
      <c r="AA301" s="20"/>
      <c r="AB301" s="21"/>
      <c r="AC301" s="21"/>
      <c r="AD301" s="21"/>
      <c r="AE301" s="21"/>
    </row>
    <row r="302" spans="1:31" s="1" customFormat="1" x14ac:dyDescent="0.3">
      <c r="A302" s="3"/>
      <c r="T302" s="20"/>
      <c r="U302" s="20"/>
      <c r="V302" s="20"/>
      <c r="W302" s="20"/>
      <c r="X302" s="20"/>
      <c r="Y302" s="20"/>
      <c r="Z302" s="20"/>
      <c r="AA302" s="20"/>
      <c r="AB302" s="21"/>
      <c r="AC302" s="21"/>
      <c r="AD302" s="21"/>
      <c r="AE302" s="21"/>
    </row>
    <row r="303" spans="1:31" s="1" customFormat="1" x14ac:dyDescent="0.3">
      <c r="A303" s="3"/>
      <c r="T303" s="20"/>
      <c r="U303" s="20"/>
      <c r="V303" s="20"/>
      <c r="W303" s="20"/>
      <c r="X303" s="20"/>
      <c r="Y303" s="20"/>
      <c r="Z303" s="20"/>
      <c r="AA303" s="20"/>
      <c r="AB303" s="21"/>
      <c r="AC303" s="21"/>
      <c r="AD303" s="21"/>
      <c r="AE303" s="21"/>
    </row>
    <row r="304" spans="1:31" s="1" customFormat="1" x14ac:dyDescent="0.3">
      <c r="A304" s="3"/>
      <c r="T304" s="20"/>
      <c r="U304" s="20"/>
      <c r="V304" s="20"/>
      <c r="W304" s="20"/>
      <c r="X304" s="20"/>
      <c r="Y304" s="20"/>
      <c r="Z304" s="20"/>
      <c r="AA304" s="20"/>
      <c r="AB304" s="21"/>
      <c r="AC304" s="21"/>
      <c r="AD304" s="21"/>
      <c r="AE304" s="21"/>
    </row>
    <row r="305" spans="1:31" s="1" customFormat="1" x14ac:dyDescent="0.3">
      <c r="A305" s="3"/>
      <c r="T305" s="20"/>
      <c r="U305" s="20"/>
      <c r="V305" s="20"/>
      <c r="W305" s="20"/>
      <c r="X305" s="20"/>
      <c r="Y305" s="20"/>
      <c r="Z305" s="20"/>
      <c r="AA305" s="20"/>
      <c r="AB305" s="21"/>
      <c r="AC305" s="21"/>
      <c r="AD305" s="21"/>
      <c r="AE305" s="21"/>
    </row>
    <row r="306" spans="1:31" s="1" customFormat="1" x14ac:dyDescent="0.3">
      <c r="A306" s="3"/>
      <c r="T306" s="20"/>
      <c r="U306" s="20"/>
      <c r="V306" s="20"/>
      <c r="W306" s="20"/>
      <c r="X306" s="20"/>
      <c r="Y306" s="20"/>
      <c r="Z306" s="20"/>
      <c r="AA306" s="20"/>
      <c r="AB306" s="21"/>
      <c r="AC306" s="21"/>
      <c r="AD306" s="21"/>
      <c r="AE306" s="21"/>
    </row>
    <row r="307" spans="1:31" s="1" customFormat="1" x14ac:dyDescent="0.3">
      <c r="A307" s="3"/>
      <c r="T307" s="20"/>
      <c r="U307" s="20"/>
      <c r="V307" s="20"/>
      <c r="W307" s="20"/>
      <c r="X307" s="20"/>
      <c r="Y307" s="20"/>
      <c r="Z307" s="20"/>
      <c r="AA307" s="20"/>
      <c r="AB307" s="21"/>
      <c r="AC307" s="21"/>
      <c r="AD307" s="21"/>
      <c r="AE307" s="21"/>
    </row>
    <row r="308" spans="1:31" s="1" customFormat="1" x14ac:dyDescent="0.3">
      <c r="A308" s="3"/>
      <c r="T308" s="20"/>
      <c r="U308" s="20"/>
      <c r="V308" s="20"/>
      <c r="W308" s="20"/>
      <c r="X308" s="20"/>
      <c r="Y308" s="20"/>
      <c r="Z308" s="20"/>
      <c r="AA308" s="20"/>
      <c r="AB308" s="21"/>
      <c r="AC308" s="21"/>
      <c r="AD308" s="21"/>
      <c r="AE308" s="21"/>
    </row>
    <row r="309" spans="1:31" s="1" customFormat="1" x14ac:dyDescent="0.3">
      <c r="A309" s="3"/>
      <c r="T309" s="20"/>
      <c r="U309" s="20"/>
      <c r="V309" s="20"/>
      <c r="W309" s="20"/>
      <c r="X309" s="20"/>
      <c r="Y309" s="20"/>
      <c r="Z309" s="20"/>
      <c r="AA309" s="20"/>
      <c r="AB309" s="21"/>
      <c r="AC309" s="21"/>
      <c r="AD309" s="21"/>
      <c r="AE309" s="21"/>
    </row>
    <row r="310" spans="1:31" s="1" customFormat="1" x14ac:dyDescent="0.3">
      <c r="A310" s="3"/>
      <c r="T310" s="20"/>
      <c r="U310" s="20"/>
      <c r="V310" s="20"/>
      <c r="W310" s="20"/>
      <c r="X310" s="20"/>
      <c r="Y310" s="20"/>
      <c r="Z310" s="20"/>
      <c r="AA310" s="20"/>
      <c r="AB310" s="21"/>
      <c r="AC310" s="21"/>
      <c r="AD310" s="21"/>
      <c r="AE310" s="21"/>
    </row>
    <row r="311" spans="1:31" s="1" customFormat="1" x14ac:dyDescent="0.3">
      <c r="A311" s="3"/>
      <c r="T311" s="20"/>
      <c r="U311" s="20"/>
      <c r="V311" s="20"/>
      <c r="W311" s="20"/>
      <c r="X311" s="20"/>
      <c r="Y311" s="20"/>
      <c r="Z311" s="20"/>
      <c r="AA311" s="20"/>
      <c r="AB311" s="21"/>
      <c r="AC311" s="21"/>
      <c r="AD311" s="21"/>
      <c r="AE311" s="21"/>
    </row>
    <row r="312" spans="1:31" s="1" customFormat="1" x14ac:dyDescent="0.3">
      <c r="A312" s="3"/>
      <c r="T312" s="20"/>
      <c r="U312" s="20"/>
      <c r="V312" s="20"/>
      <c r="W312" s="20"/>
      <c r="X312" s="20"/>
      <c r="Y312" s="20"/>
      <c r="Z312" s="20"/>
      <c r="AA312" s="20"/>
      <c r="AB312" s="21"/>
      <c r="AC312" s="21"/>
      <c r="AD312" s="21"/>
      <c r="AE312" s="21"/>
    </row>
    <row r="313" spans="1:31" s="1" customFormat="1" x14ac:dyDescent="0.3">
      <c r="A313" s="3"/>
      <c r="T313" s="20"/>
      <c r="U313" s="20"/>
      <c r="V313" s="20"/>
      <c r="W313" s="20"/>
      <c r="X313" s="20"/>
      <c r="Y313" s="20"/>
      <c r="Z313" s="20"/>
      <c r="AA313" s="20"/>
      <c r="AB313" s="21"/>
      <c r="AC313" s="21"/>
      <c r="AD313" s="21"/>
      <c r="AE313" s="21"/>
    </row>
    <row r="314" spans="1:31" s="1" customFormat="1" x14ac:dyDescent="0.3">
      <c r="A314" s="3"/>
      <c r="T314" s="20"/>
      <c r="U314" s="20"/>
      <c r="V314" s="20"/>
      <c r="W314" s="20"/>
      <c r="X314" s="20"/>
      <c r="Y314" s="20"/>
      <c r="Z314" s="20"/>
      <c r="AA314" s="20"/>
      <c r="AB314" s="21"/>
      <c r="AC314" s="21"/>
      <c r="AD314" s="21"/>
      <c r="AE314" s="21"/>
    </row>
    <row r="315" spans="1:31" s="1" customFormat="1" x14ac:dyDescent="0.3">
      <c r="A315" s="3"/>
      <c r="T315" s="20"/>
      <c r="U315" s="20"/>
      <c r="V315" s="20"/>
      <c r="W315" s="20"/>
      <c r="X315" s="20"/>
      <c r="Y315" s="20"/>
      <c r="Z315" s="20"/>
      <c r="AA315" s="20"/>
      <c r="AB315" s="21"/>
      <c r="AC315" s="21"/>
      <c r="AD315" s="21"/>
      <c r="AE315" s="21"/>
    </row>
    <row r="316" spans="1:31" s="1" customFormat="1" x14ac:dyDescent="0.3">
      <c r="A316" s="3"/>
      <c r="T316" s="20"/>
      <c r="U316" s="20"/>
      <c r="V316" s="20"/>
      <c r="W316" s="20"/>
      <c r="X316" s="20"/>
      <c r="Y316" s="20"/>
      <c r="Z316" s="20"/>
      <c r="AA316" s="20"/>
      <c r="AB316" s="21"/>
      <c r="AC316" s="21"/>
      <c r="AD316" s="21"/>
      <c r="AE316" s="21"/>
    </row>
    <row r="317" spans="1:31" s="1" customFormat="1" x14ac:dyDescent="0.3">
      <c r="A317" s="3"/>
      <c r="T317" s="20"/>
      <c r="U317" s="20"/>
      <c r="V317" s="20"/>
      <c r="W317" s="20"/>
      <c r="X317" s="20"/>
      <c r="Y317" s="20"/>
      <c r="Z317" s="20"/>
      <c r="AA317" s="20"/>
      <c r="AB317" s="21"/>
      <c r="AC317" s="21"/>
      <c r="AD317" s="21"/>
      <c r="AE317" s="21"/>
    </row>
    <row r="318" spans="1:31" s="1" customFormat="1" x14ac:dyDescent="0.3">
      <c r="A318" s="3"/>
      <c r="T318" s="20"/>
      <c r="U318" s="20"/>
      <c r="V318" s="20"/>
      <c r="W318" s="20"/>
      <c r="X318" s="20"/>
      <c r="Y318" s="20"/>
      <c r="Z318" s="20"/>
      <c r="AA318" s="20"/>
      <c r="AB318" s="21"/>
      <c r="AC318" s="21"/>
      <c r="AD318" s="21"/>
      <c r="AE318" s="21"/>
    </row>
    <row r="319" spans="1:31" s="1" customFormat="1" x14ac:dyDescent="0.3">
      <c r="A319" s="3"/>
      <c r="T319" s="20"/>
      <c r="U319" s="20"/>
      <c r="V319" s="20"/>
      <c r="W319" s="20"/>
      <c r="X319" s="20"/>
      <c r="Y319" s="20"/>
      <c r="Z319" s="20"/>
      <c r="AA319" s="20"/>
      <c r="AB319" s="21"/>
      <c r="AC319" s="21"/>
      <c r="AD319" s="21"/>
      <c r="AE319" s="21"/>
    </row>
    <row r="320" spans="1:31" s="1" customFormat="1" x14ac:dyDescent="0.3">
      <c r="A320" s="3"/>
      <c r="T320" s="20"/>
      <c r="U320" s="20"/>
      <c r="V320" s="20"/>
      <c r="W320" s="20"/>
      <c r="X320" s="20"/>
      <c r="Y320" s="20"/>
      <c r="Z320" s="20"/>
      <c r="AA320" s="20"/>
      <c r="AB320" s="21"/>
      <c r="AC320" s="21"/>
      <c r="AD320" s="21"/>
      <c r="AE320" s="21"/>
    </row>
    <row r="321" spans="1:31" s="1" customFormat="1" x14ac:dyDescent="0.3">
      <c r="A321" s="3"/>
      <c r="T321" s="20"/>
      <c r="U321" s="20"/>
      <c r="V321" s="20"/>
      <c r="W321" s="20"/>
      <c r="X321" s="20"/>
      <c r="Y321" s="20"/>
      <c r="Z321" s="20"/>
      <c r="AA321" s="20"/>
      <c r="AB321" s="21"/>
      <c r="AC321" s="21"/>
      <c r="AD321" s="21"/>
      <c r="AE321" s="21"/>
    </row>
    <row r="322" spans="1:31" s="1" customFormat="1" x14ac:dyDescent="0.3">
      <c r="A322" s="3"/>
      <c r="T322" s="20"/>
      <c r="U322" s="20"/>
      <c r="V322" s="20"/>
      <c r="W322" s="20"/>
      <c r="X322" s="20"/>
      <c r="Y322" s="20"/>
      <c r="Z322" s="20"/>
      <c r="AA322" s="20"/>
      <c r="AB322" s="21"/>
      <c r="AC322" s="21"/>
      <c r="AD322" s="21"/>
      <c r="AE322" s="21"/>
    </row>
    <row r="323" spans="1:31" s="1" customFormat="1" x14ac:dyDescent="0.3">
      <c r="A323" s="3"/>
      <c r="T323" s="20"/>
      <c r="U323" s="20"/>
      <c r="V323" s="20"/>
      <c r="W323" s="20"/>
      <c r="X323" s="20"/>
      <c r="Y323" s="20"/>
      <c r="Z323" s="20"/>
      <c r="AA323" s="20"/>
      <c r="AB323" s="21"/>
      <c r="AC323" s="21"/>
      <c r="AD323" s="21"/>
      <c r="AE323" s="21"/>
    </row>
    <row r="324" spans="1:31" s="1" customFormat="1" x14ac:dyDescent="0.3">
      <c r="A324" s="3"/>
      <c r="T324" s="20"/>
      <c r="U324" s="20"/>
      <c r="V324" s="20"/>
      <c r="W324" s="20"/>
      <c r="X324" s="20"/>
      <c r="Y324" s="20"/>
      <c r="Z324" s="20"/>
      <c r="AA324" s="20"/>
      <c r="AB324" s="21"/>
      <c r="AC324" s="21"/>
      <c r="AD324" s="21"/>
      <c r="AE324" s="21"/>
    </row>
    <row r="325" spans="1:31" s="1" customFormat="1" x14ac:dyDescent="0.3">
      <c r="A325" s="3"/>
      <c r="T325" s="20"/>
      <c r="U325" s="20"/>
      <c r="V325" s="20"/>
      <c r="W325" s="20"/>
      <c r="X325" s="20"/>
      <c r="Y325" s="20"/>
      <c r="Z325" s="20"/>
      <c r="AA325" s="20"/>
      <c r="AB325" s="21"/>
      <c r="AC325" s="21"/>
      <c r="AD325" s="21"/>
      <c r="AE325" s="21"/>
    </row>
    <row r="326" spans="1:31" s="1" customFormat="1" x14ac:dyDescent="0.3">
      <c r="A326" s="3"/>
      <c r="T326" s="20"/>
      <c r="U326" s="20"/>
      <c r="V326" s="20"/>
      <c r="W326" s="20"/>
      <c r="X326" s="20"/>
      <c r="Y326" s="20"/>
      <c r="Z326" s="20"/>
      <c r="AA326" s="20"/>
      <c r="AB326" s="21"/>
      <c r="AC326" s="21"/>
      <c r="AD326" s="21"/>
      <c r="AE326" s="21"/>
    </row>
    <row r="327" spans="1:31" s="1" customFormat="1" x14ac:dyDescent="0.3">
      <c r="A327" s="3"/>
      <c r="T327" s="20"/>
      <c r="U327" s="20"/>
      <c r="V327" s="20"/>
      <c r="W327" s="20"/>
      <c r="X327" s="20"/>
      <c r="Y327" s="20"/>
      <c r="Z327" s="20"/>
      <c r="AA327" s="20"/>
      <c r="AB327" s="21"/>
      <c r="AC327" s="21"/>
      <c r="AD327" s="21"/>
      <c r="AE327" s="21"/>
    </row>
    <row r="328" spans="1:31" s="1" customFormat="1" x14ac:dyDescent="0.3">
      <c r="A328" s="3"/>
      <c r="T328" s="20"/>
      <c r="U328" s="20"/>
      <c r="V328" s="20"/>
      <c r="W328" s="20"/>
      <c r="X328" s="20"/>
      <c r="Y328" s="20"/>
      <c r="Z328" s="20"/>
      <c r="AA328" s="20"/>
      <c r="AB328" s="21"/>
      <c r="AC328" s="21"/>
      <c r="AD328" s="21"/>
      <c r="AE328" s="21"/>
    </row>
    <row r="329" spans="1:31" s="1" customFormat="1" x14ac:dyDescent="0.3">
      <c r="A329" s="3"/>
      <c r="T329" s="20"/>
      <c r="U329" s="20"/>
      <c r="V329" s="20"/>
      <c r="W329" s="20"/>
      <c r="X329" s="20"/>
      <c r="Y329" s="20"/>
      <c r="Z329" s="20"/>
      <c r="AA329" s="20"/>
      <c r="AB329" s="21"/>
      <c r="AC329" s="21"/>
      <c r="AD329" s="21"/>
      <c r="AE329" s="21"/>
    </row>
    <row r="330" spans="1:31" s="1" customFormat="1" x14ac:dyDescent="0.3">
      <c r="A330" s="3"/>
      <c r="T330" s="20"/>
      <c r="U330" s="20"/>
      <c r="V330" s="20"/>
      <c r="W330" s="20"/>
      <c r="X330" s="20"/>
      <c r="Y330" s="20"/>
      <c r="Z330" s="20"/>
      <c r="AA330" s="20"/>
      <c r="AB330" s="21"/>
      <c r="AC330" s="21"/>
      <c r="AD330" s="21"/>
      <c r="AE330" s="21"/>
    </row>
    <row r="331" spans="1:31" s="1" customFormat="1" x14ac:dyDescent="0.3">
      <c r="A331" s="3"/>
      <c r="T331" s="20"/>
      <c r="U331" s="20"/>
      <c r="V331" s="20"/>
      <c r="W331" s="20"/>
      <c r="X331" s="20"/>
      <c r="Y331" s="20"/>
      <c r="Z331" s="20"/>
      <c r="AA331" s="20"/>
      <c r="AB331" s="21"/>
      <c r="AC331" s="21"/>
      <c r="AD331" s="21"/>
      <c r="AE331" s="21"/>
    </row>
    <row r="332" spans="1:31" s="1" customFormat="1" x14ac:dyDescent="0.3">
      <c r="A332" s="3"/>
      <c r="T332" s="20"/>
      <c r="U332" s="20"/>
      <c r="V332" s="20"/>
      <c r="W332" s="20"/>
      <c r="X332" s="20"/>
      <c r="Y332" s="20"/>
      <c r="Z332" s="20"/>
      <c r="AA332" s="20"/>
      <c r="AB332" s="21"/>
      <c r="AC332" s="21"/>
      <c r="AD332" s="21"/>
      <c r="AE332" s="21"/>
    </row>
    <row r="333" spans="1:31" s="1" customFormat="1" x14ac:dyDescent="0.3">
      <c r="A333" s="3"/>
      <c r="T333" s="20"/>
      <c r="U333" s="20"/>
      <c r="V333" s="20"/>
      <c r="W333" s="20"/>
      <c r="X333" s="20"/>
      <c r="Y333" s="20"/>
      <c r="Z333" s="20"/>
      <c r="AA333" s="20"/>
      <c r="AB333" s="21"/>
      <c r="AC333" s="21"/>
      <c r="AD333" s="21"/>
      <c r="AE333" s="21"/>
    </row>
    <row r="334" spans="1:31" s="1" customFormat="1" x14ac:dyDescent="0.3">
      <c r="A334" s="3"/>
      <c r="T334" s="20"/>
      <c r="U334" s="20"/>
      <c r="V334" s="20"/>
      <c r="W334" s="20"/>
      <c r="X334" s="20"/>
      <c r="Y334" s="20"/>
      <c r="Z334" s="20"/>
      <c r="AA334" s="20"/>
      <c r="AB334" s="21"/>
      <c r="AC334" s="21"/>
      <c r="AD334" s="21"/>
      <c r="AE334" s="21"/>
    </row>
    <row r="335" spans="1:31" s="1" customFormat="1" x14ac:dyDescent="0.3">
      <c r="A335" s="3"/>
      <c r="T335" s="20"/>
      <c r="U335" s="20"/>
      <c r="V335" s="20"/>
      <c r="W335" s="20"/>
      <c r="X335" s="20"/>
      <c r="Y335" s="20"/>
      <c r="Z335" s="20"/>
      <c r="AA335" s="20"/>
      <c r="AB335" s="21"/>
      <c r="AC335" s="21"/>
      <c r="AD335" s="21"/>
      <c r="AE335" s="21"/>
    </row>
    <row r="336" spans="1:31" s="1" customFormat="1" x14ac:dyDescent="0.3">
      <c r="A336" s="3"/>
      <c r="T336" s="20"/>
      <c r="U336" s="20"/>
      <c r="V336" s="20"/>
      <c r="W336" s="20"/>
      <c r="X336" s="20"/>
      <c r="Y336" s="20"/>
      <c r="Z336" s="20"/>
      <c r="AA336" s="20"/>
      <c r="AB336" s="21"/>
      <c r="AC336" s="21"/>
      <c r="AD336" s="21"/>
      <c r="AE336" s="21"/>
    </row>
    <row r="337" spans="1:31" s="1" customFormat="1" x14ac:dyDescent="0.3">
      <c r="A337" s="3"/>
      <c r="T337" s="20"/>
      <c r="U337" s="20"/>
      <c r="V337" s="20"/>
      <c r="W337" s="20"/>
      <c r="X337" s="20"/>
      <c r="Y337" s="20"/>
      <c r="Z337" s="20"/>
      <c r="AA337" s="20"/>
      <c r="AB337" s="21"/>
      <c r="AC337" s="21"/>
      <c r="AD337" s="21"/>
      <c r="AE337" s="21"/>
    </row>
    <row r="338" spans="1:31" s="1" customFormat="1" x14ac:dyDescent="0.3">
      <c r="A338" s="3"/>
      <c r="T338" s="20"/>
      <c r="U338" s="20"/>
      <c r="V338" s="20"/>
      <c r="W338" s="20"/>
      <c r="X338" s="20"/>
      <c r="Y338" s="20"/>
      <c r="Z338" s="20"/>
      <c r="AA338" s="20"/>
      <c r="AB338" s="21"/>
      <c r="AC338" s="21"/>
      <c r="AD338" s="21"/>
      <c r="AE338" s="21"/>
    </row>
    <row r="339" spans="1:31" s="1" customFormat="1" x14ac:dyDescent="0.3">
      <c r="A339" s="3"/>
      <c r="T339" s="20"/>
      <c r="U339" s="20"/>
      <c r="V339" s="20"/>
      <c r="W339" s="20"/>
      <c r="X339" s="20"/>
      <c r="Y339" s="20"/>
      <c r="Z339" s="20"/>
      <c r="AA339" s="20"/>
      <c r="AB339" s="21"/>
      <c r="AC339" s="21"/>
      <c r="AD339" s="21"/>
      <c r="AE339" s="21"/>
    </row>
    <row r="340" spans="1:31" s="1" customFormat="1" x14ac:dyDescent="0.3">
      <c r="A340" s="3"/>
      <c r="T340" s="20"/>
      <c r="U340" s="20"/>
      <c r="V340" s="20"/>
      <c r="W340" s="20"/>
      <c r="X340" s="20"/>
      <c r="Y340" s="20"/>
      <c r="Z340" s="20"/>
      <c r="AA340" s="20"/>
      <c r="AB340" s="21"/>
      <c r="AC340" s="21"/>
      <c r="AD340" s="21"/>
      <c r="AE340" s="21"/>
    </row>
    <row r="341" spans="1:31" s="1" customFormat="1" x14ac:dyDescent="0.3">
      <c r="A341" s="3"/>
      <c r="T341" s="20"/>
      <c r="U341" s="20"/>
      <c r="V341" s="20"/>
      <c r="W341" s="20"/>
      <c r="X341" s="20"/>
      <c r="Y341" s="20"/>
      <c r="Z341" s="20"/>
      <c r="AA341" s="20"/>
      <c r="AB341" s="21"/>
      <c r="AC341" s="21"/>
      <c r="AD341" s="21"/>
      <c r="AE341" s="21"/>
    </row>
    <row r="342" spans="1:31" s="1" customFormat="1" x14ac:dyDescent="0.3">
      <c r="A342" s="3"/>
      <c r="T342" s="20"/>
      <c r="U342" s="20"/>
      <c r="V342" s="20"/>
      <c r="W342" s="20"/>
      <c r="X342" s="20"/>
      <c r="Y342" s="20"/>
      <c r="Z342" s="20"/>
      <c r="AA342" s="20"/>
      <c r="AB342" s="21"/>
      <c r="AC342" s="21"/>
      <c r="AD342" s="21"/>
      <c r="AE342" s="21"/>
    </row>
    <row r="343" spans="1:31" s="1" customFormat="1" x14ac:dyDescent="0.3">
      <c r="A343" s="3"/>
      <c r="T343" s="20"/>
      <c r="U343" s="20"/>
      <c r="V343" s="20"/>
      <c r="W343" s="20"/>
      <c r="X343" s="20"/>
      <c r="Y343" s="20"/>
      <c r="Z343" s="20"/>
      <c r="AA343" s="20"/>
      <c r="AB343" s="21"/>
      <c r="AC343" s="21"/>
      <c r="AD343" s="21"/>
      <c r="AE343" s="21"/>
    </row>
    <row r="344" spans="1:31" s="1" customFormat="1" x14ac:dyDescent="0.3">
      <c r="A344" s="3"/>
      <c r="T344" s="20"/>
      <c r="U344" s="20"/>
      <c r="V344" s="20"/>
      <c r="W344" s="20"/>
      <c r="X344" s="20"/>
      <c r="Y344" s="20"/>
      <c r="Z344" s="20"/>
      <c r="AA344" s="20"/>
      <c r="AB344" s="21"/>
      <c r="AC344" s="21"/>
      <c r="AD344" s="21"/>
      <c r="AE344" s="21"/>
    </row>
    <row r="345" spans="1:31" s="1" customFormat="1" x14ac:dyDescent="0.3">
      <c r="A345" s="3"/>
      <c r="T345" s="20"/>
      <c r="U345" s="20"/>
      <c r="V345" s="20"/>
      <c r="W345" s="20"/>
      <c r="X345" s="20"/>
      <c r="Y345" s="20"/>
      <c r="Z345" s="20"/>
      <c r="AA345" s="20"/>
      <c r="AB345" s="21"/>
      <c r="AC345" s="21"/>
      <c r="AD345" s="21"/>
      <c r="AE345" s="21"/>
    </row>
    <row r="346" spans="1:31" s="1" customFormat="1" x14ac:dyDescent="0.3">
      <c r="A346" s="3"/>
      <c r="T346" s="20"/>
      <c r="U346" s="20"/>
      <c r="V346" s="20"/>
      <c r="W346" s="20"/>
      <c r="X346" s="20"/>
      <c r="Y346" s="20"/>
      <c r="Z346" s="20"/>
      <c r="AA346" s="20"/>
      <c r="AB346" s="21"/>
      <c r="AC346" s="21"/>
      <c r="AD346" s="21"/>
      <c r="AE346" s="21"/>
    </row>
    <row r="347" spans="1:31" s="1" customFormat="1" x14ac:dyDescent="0.3">
      <c r="A347" s="3"/>
      <c r="T347" s="20"/>
      <c r="U347" s="20"/>
      <c r="V347" s="20"/>
      <c r="W347" s="20"/>
      <c r="X347" s="20"/>
      <c r="Y347" s="20"/>
      <c r="Z347" s="20"/>
      <c r="AA347" s="20"/>
      <c r="AB347" s="21"/>
      <c r="AC347" s="21"/>
      <c r="AD347" s="21"/>
      <c r="AE347" s="21"/>
    </row>
    <row r="348" spans="1:31" s="1" customFormat="1" x14ac:dyDescent="0.3">
      <c r="A348" s="3"/>
      <c r="T348" s="20"/>
      <c r="U348" s="20"/>
      <c r="V348" s="20"/>
      <c r="W348" s="20"/>
      <c r="X348" s="20"/>
      <c r="Y348" s="20"/>
      <c r="Z348" s="20"/>
      <c r="AA348" s="20"/>
      <c r="AB348" s="21"/>
      <c r="AC348" s="21"/>
      <c r="AD348" s="21"/>
      <c r="AE348" s="21"/>
    </row>
    <row r="349" spans="1:31" s="1" customFormat="1" x14ac:dyDescent="0.3">
      <c r="A349" s="3"/>
      <c r="T349" s="20"/>
      <c r="U349" s="20"/>
      <c r="V349" s="20"/>
      <c r="W349" s="20"/>
      <c r="X349" s="20"/>
      <c r="Y349" s="20"/>
      <c r="Z349" s="20"/>
      <c r="AA349" s="20"/>
      <c r="AB349" s="21"/>
      <c r="AC349" s="21"/>
      <c r="AD349" s="21"/>
      <c r="AE349" s="21"/>
    </row>
    <row r="350" spans="1:31" s="1" customFormat="1" x14ac:dyDescent="0.3">
      <c r="A350" s="3"/>
      <c r="T350" s="20"/>
      <c r="U350" s="20"/>
      <c r="V350" s="20"/>
      <c r="W350" s="20"/>
      <c r="X350" s="20"/>
      <c r="Y350" s="20"/>
      <c r="Z350" s="20"/>
      <c r="AA350" s="20"/>
      <c r="AB350" s="21"/>
      <c r="AC350" s="21"/>
      <c r="AD350" s="21"/>
      <c r="AE350" s="21"/>
    </row>
    <row r="351" spans="1:31" s="1" customFormat="1" x14ac:dyDescent="0.3">
      <c r="A351" s="3"/>
      <c r="T351" s="20"/>
      <c r="U351" s="20"/>
      <c r="V351" s="20"/>
      <c r="W351" s="20"/>
      <c r="X351" s="20"/>
      <c r="Y351" s="20"/>
      <c r="Z351" s="20"/>
      <c r="AA351" s="20"/>
      <c r="AB351" s="21"/>
      <c r="AC351" s="21"/>
      <c r="AD351" s="21"/>
      <c r="AE351" s="21"/>
    </row>
    <row r="352" spans="1:31" s="1" customFormat="1" x14ac:dyDescent="0.3">
      <c r="A352" s="3"/>
      <c r="T352" s="20"/>
      <c r="U352" s="20"/>
      <c r="V352" s="20"/>
      <c r="W352" s="20"/>
      <c r="X352" s="20"/>
      <c r="Y352" s="20"/>
      <c r="Z352" s="20"/>
      <c r="AA352" s="20"/>
      <c r="AB352" s="21"/>
      <c r="AC352" s="21"/>
      <c r="AD352" s="21"/>
      <c r="AE352" s="21"/>
    </row>
    <row r="353" spans="1:31" s="1" customFormat="1" x14ac:dyDescent="0.3">
      <c r="A353" s="3"/>
      <c r="T353" s="20"/>
      <c r="U353" s="20"/>
      <c r="V353" s="20"/>
      <c r="W353" s="20"/>
      <c r="X353" s="20"/>
      <c r="Y353" s="20"/>
      <c r="Z353" s="20"/>
      <c r="AA353" s="20"/>
      <c r="AB353" s="21"/>
      <c r="AC353" s="21"/>
      <c r="AD353" s="21"/>
      <c r="AE353" s="21"/>
    </row>
    <row r="354" spans="1:31" s="1" customFormat="1" x14ac:dyDescent="0.3">
      <c r="A354" s="3"/>
      <c r="T354" s="20"/>
      <c r="U354" s="20"/>
      <c r="V354" s="20"/>
      <c r="W354" s="20"/>
      <c r="X354" s="20"/>
      <c r="Y354" s="20"/>
      <c r="Z354" s="20"/>
      <c r="AA354" s="20"/>
      <c r="AB354" s="21"/>
      <c r="AC354" s="21"/>
      <c r="AD354" s="21"/>
      <c r="AE354" s="21"/>
    </row>
    <row r="355" spans="1:31" s="1" customFormat="1" x14ac:dyDescent="0.3">
      <c r="A355" s="3"/>
      <c r="T355" s="20"/>
      <c r="U355" s="20"/>
      <c r="V355" s="20"/>
      <c r="W355" s="20"/>
      <c r="X355" s="20"/>
      <c r="Y355" s="20"/>
      <c r="Z355" s="20"/>
      <c r="AA355" s="20"/>
      <c r="AB355" s="21"/>
      <c r="AC355" s="21"/>
      <c r="AD355" s="21"/>
      <c r="AE355" s="21"/>
    </row>
    <row r="356" spans="1:31" s="1" customFormat="1" x14ac:dyDescent="0.3">
      <c r="A356" s="3"/>
      <c r="T356" s="20"/>
      <c r="U356" s="20"/>
      <c r="V356" s="20"/>
      <c r="W356" s="20"/>
      <c r="X356" s="20"/>
      <c r="Y356" s="20"/>
      <c r="Z356" s="20"/>
      <c r="AA356" s="20"/>
      <c r="AB356" s="21"/>
      <c r="AC356" s="21"/>
      <c r="AD356" s="21"/>
      <c r="AE356" s="21"/>
    </row>
    <row r="357" spans="1:31" s="1" customFormat="1" x14ac:dyDescent="0.3">
      <c r="A357" s="3"/>
      <c r="T357" s="20"/>
      <c r="U357" s="20"/>
      <c r="V357" s="20"/>
      <c r="W357" s="20"/>
      <c r="X357" s="20"/>
      <c r="Y357" s="20"/>
      <c r="Z357" s="20"/>
      <c r="AA357" s="20"/>
      <c r="AB357" s="21"/>
      <c r="AC357" s="21"/>
      <c r="AD357" s="21"/>
      <c r="AE357" s="21"/>
    </row>
    <row r="358" spans="1:31" s="1" customFormat="1" x14ac:dyDescent="0.3">
      <c r="A358" s="3"/>
      <c r="T358" s="20"/>
      <c r="U358" s="20"/>
      <c r="V358" s="20"/>
      <c r="W358" s="20"/>
      <c r="X358" s="20"/>
      <c r="Y358" s="20"/>
      <c r="Z358" s="20"/>
      <c r="AA358" s="20"/>
      <c r="AB358" s="21"/>
      <c r="AC358" s="21"/>
      <c r="AD358" s="21"/>
      <c r="AE358" s="21"/>
    </row>
    <row r="359" spans="1:31" s="1" customFormat="1" x14ac:dyDescent="0.3">
      <c r="A359" s="3"/>
      <c r="T359" s="20"/>
      <c r="U359" s="20"/>
      <c r="V359" s="20"/>
      <c r="W359" s="20"/>
      <c r="X359" s="20"/>
      <c r="Y359" s="20"/>
      <c r="Z359" s="20"/>
      <c r="AA359" s="20"/>
      <c r="AB359" s="21"/>
      <c r="AC359" s="21"/>
      <c r="AD359" s="21"/>
      <c r="AE359" s="21"/>
    </row>
    <row r="360" spans="1:31" s="1" customFormat="1" x14ac:dyDescent="0.3">
      <c r="A360" s="3"/>
      <c r="T360" s="20"/>
      <c r="U360" s="20"/>
      <c r="V360" s="20"/>
      <c r="W360" s="20"/>
      <c r="X360" s="20"/>
      <c r="Y360" s="20"/>
      <c r="Z360" s="20"/>
      <c r="AA360" s="20"/>
      <c r="AB360" s="21"/>
      <c r="AC360" s="21"/>
      <c r="AD360" s="21"/>
      <c r="AE360" s="21"/>
    </row>
    <row r="361" spans="1:31" s="1" customFormat="1" x14ac:dyDescent="0.3">
      <c r="A361" s="3"/>
      <c r="T361" s="20"/>
      <c r="U361" s="20"/>
      <c r="V361" s="20"/>
      <c r="W361" s="20"/>
      <c r="X361" s="20"/>
      <c r="Y361" s="20"/>
      <c r="Z361" s="20"/>
      <c r="AA361" s="20"/>
      <c r="AB361" s="21"/>
      <c r="AC361" s="21"/>
      <c r="AD361" s="21"/>
      <c r="AE361" s="21"/>
    </row>
    <row r="362" spans="1:31" s="1" customFormat="1" x14ac:dyDescent="0.3">
      <c r="A362" s="3"/>
      <c r="T362" s="20"/>
      <c r="U362" s="20"/>
      <c r="V362" s="20"/>
      <c r="W362" s="20"/>
      <c r="X362" s="20"/>
      <c r="Y362" s="20"/>
      <c r="Z362" s="20"/>
      <c r="AA362" s="20"/>
      <c r="AB362" s="21"/>
      <c r="AC362" s="21"/>
      <c r="AD362" s="21"/>
      <c r="AE362" s="21"/>
    </row>
    <row r="363" spans="1:31" s="1" customFormat="1" x14ac:dyDescent="0.3">
      <c r="A363" s="3"/>
      <c r="T363" s="20"/>
      <c r="U363" s="20"/>
      <c r="V363" s="20"/>
      <c r="W363" s="20"/>
      <c r="X363" s="20"/>
      <c r="Y363" s="20"/>
      <c r="Z363" s="20"/>
      <c r="AA363" s="20"/>
      <c r="AB363" s="21"/>
      <c r="AC363" s="21"/>
      <c r="AD363" s="21"/>
      <c r="AE363" s="21"/>
    </row>
    <row r="364" spans="1:31" s="1" customFormat="1" x14ac:dyDescent="0.3">
      <c r="A364" s="3"/>
      <c r="T364" s="20"/>
      <c r="U364" s="20"/>
      <c r="V364" s="20"/>
      <c r="W364" s="20"/>
      <c r="X364" s="20"/>
      <c r="Y364" s="20"/>
      <c r="Z364" s="20"/>
      <c r="AA364" s="20"/>
      <c r="AB364" s="21"/>
      <c r="AC364" s="21"/>
      <c r="AD364" s="21"/>
      <c r="AE364" s="21"/>
    </row>
    <row r="365" spans="1:31" s="1" customFormat="1" x14ac:dyDescent="0.3">
      <c r="A365" s="3"/>
      <c r="T365" s="20"/>
      <c r="U365" s="20"/>
      <c r="V365" s="20"/>
      <c r="W365" s="20"/>
      <c r="X365" s="20"/>
      <c r="Y365" s="20"/>
      <c r="Z365" s="20"/>
      <c r="AA365" s="20"/>
      <c r="AB365" s="21"/>
      <c r="AC365" s="21"/>
      <c r="AD365" s="21"/>
      <c r="AE365" s="21"/>
    </row>
    <row r="366" spans="1:31" s="1" customFormat="1" x14ac:dyDescent="0.3">
      <c r="A366" s="3"/>
      <c r="T366" s="20"/>
      <c r="U366" s="20"/>
      <c r="V366" s="20"/>
      <c r="W366" s="20"/>
      <c r="X366" s="20"/>
      <c r="Y366" s="20"/>
      <c r="Z366" s="20"/>
      <c r="AA366" s="20"/>
      <c r="AB366" s="21"/>
      <c r="AC366" s="21"/>
      <c r="AD366" s="21"/>
      <c r="AE366" s="21"/>
    </row>
    <row r="367" spans="1:31" s="1" customFormat="1" x14ac:dyDescent="0.3">
      <c r="A367" s="3"/>
      <c r="T367" s="20"/>
      <c r="U367" s="20"/>
      <c r="V367" s="20"/>
      <c r="W367" s="20"/>
      <c r="X367" s="20"/>
      <c r="Y367" s="20"/>
      <c r="Z367" s="20"/>
      <c r="AA367" s="20"/>
      <c r="AB367" s="21"/>
      <c r="AC367" s="21"/>
      <c r="AD367" s="21"/>
      <c r="AE367" s="21"/>
    </row>
    <row r="368" spans="1:31" s="1" customFormat="1" x14ac:dyDescent="0.3">
      <c r="A368" s="3"/>
      <c r="T368" s="20"/>
      <c r="U368" s="20"/>
      <c r="V368" s="20"/>
      <c r="W368" s="20"/>
      <c r="X368" s="20"/>
      <c r="Y368" s="20"/>
      <c r="Z368" s="20"/>
      <c r="AA368" s="20"/>
      <c r="AB368" s="21"/>
      <c r="AC368" s="21"/>
      <c r="AD368" s="21"/>
      <c r="AE368" s="21"/>
    </row>
    <row r="369" spans="1:35" s="1" customFormat="1" x14ac:dyDescent="0.3">
      <c r="A369" s="3"/>
      <c r="T369" s="20"/>
      <c r="U369" s="20"/>
      <c r="V369" s="20"/>
      <c r="W369" s="20"/>
      <c r="X369" s="20"/>
      <c r="Y369" s="20"/>
      <c r="Z369" s="20"/>
      <c r="AA369" s="20"/>
      <c r="AB369" s="21"/>
      <c r="AC369" s="21"/>
      <c r="AD369" s="21"/>
      <c r="AE369" s="21"/>
    </row>
    <row r="370" spans="1:35" s="1" customFormat="1" x14ac:dyDescent="0.3">
      <c r="A370" s="3"/>
      <c r="T370" s="20"/>
      <c r="U370" s="20"/>
      <c r="V370" s="20"/>
      <c r="W370" s="20"/>
      <c r="X370" s="20"/>
      <c r="Y370" s="20"/>
      <c r="Z370" s="20"/>
      <c r="AA370" s="20"/>
      <c r="AB370" s="21"/>
      <c r="AC370" s="21"/>
      <c r="AD370" s="21"/>
      <c r="AE370" s="21"/>
    </row>
    <row r="371" spans="1:35" s="1" customFormat="1" x14ac:dyDescent="0.3">
      <c r="A371" s="3"/>
      <c r="T371" s="20"/>
      <c r="U371" s="20"/>
      <c r="V371" s="20"/>
      <c r="W371" s="20"/>
      <c r="X371" s="20"/>
      <c r="Y371" s="20"/>
      <c r="Z371" s="20"/>
      <c r="AA371" s="20"/>
      <c r="AB371" s="21"/>
      <c r="AC371" s="21"/>
      <c r="AD371" s="21"/>
      <c r="AE371" s="21"/>
    </row>
    <row r="372" spans="1:35" s="1" customFormat="1" x14ac:dyDescent="0.3">
      <c r="A372" s="3"/>
      <c r="T372" s="20"/>
      <c r="U372" s="20"/>
      <c r="V372" s="20"/>
      <c r="W372" s="20"/>
      <c r="X372" s="20"/>
      <c r="Y372" s="20"/>
      <c r="Z372" s="20"/>
      <c r="AA372" s="20"/>
      <c r="AB372" s="21"/>
      <c r="AC372" s="21"/>
      <c r="AD372" s="21"/>
      <c r="AE372" s="21"/>
    </row>
    <row r="373" spans="1:35" s="1" customFormat="1" x14ac:dyDescent="0.3">
      <c r="A373" s="3"/>
      <c r="T373" s="20"/>
      <c r="U373" s="20"/>
      <c r="V373" s="20"/>
      <c r="W373" s="20"/>
      <c r="X373" s="20"/>
      <c r="Y373" s="20"/>
      <c r="Z373" s="20"/>
      <c r="AA373" s="20"/>
      <c r="AB373" s="21"/>
      <c r="AC373" s="21"/>
      <c r="AD373" s="21"/>
      <c r="AE373" s="21"/>
    </row>
    <row r="374" spans="1:35" s="1" customFormat="1" x14ac:dyDescent="0.3">
      <c r="A374" s="3"/>
      <c r="T374" s="20"/>
      <c r="U374" s="20"/>
      <c r="V374" s="20"/>
      <c r="W374" s="20"/>
      <c r="X374" s="20"/>
      <c r="Y374" s="20"/>
      <c r="Z374" s="20"/>
      <c r="AA374" s="20"/>
      <c r="AB374" s="21"/>
      <c r="AC374" s="21"/>
      <c r="AD374" s="21"/>
      <c r="AE374" s="21"/>
    </row>
    <row r="375" spans="1:35" s="1" customFormat="1" x14ac:dyDescent="0.3">
      <c r="A375" s="3"/>
      <c r="T375" s="20"/>
      <c r="U375" s="20"/>
      <c r="V375" s="20"/>
      <c r="W375" s="20"/>
      <c r="X375" s="20"/>
      <c r="Y375" s="20"/>
      <c r="Z375" s="20"/>
      <c r="AA375" s="20"/>
      <c r="AB375" s="21"/>
      <c r="AC375" s="21"/>
      <c r="AD375" s="21"/>
      <c r="AE375" s="21"/>
    </row>
    <row r="376" spans="1:35" s="1" customFormat="1" x14ac:dyDescent="0.3">
      <c r="A376" s="3"/>
      <c r="T376" s="20"/>
      <c r="U376" s="20"/>
      <c r="V376" s="20"/>
      <c r="W376" s="20"/>
      <c r="X376" s="20"/>
      <c r="Y376" s="20"/>
      <c r="Z376" s="20"/>
      <c r="AA376" s="20"/>
      <c r="AB376" s="21"/>
      <c r="AC376" s="21"/>
      <c r="AD376" s="21"/>
      <c r="AE376" s="21"/>
    </row>
    <row r="377" spans="1:35" s="1" customFormat="1" x14ac:dyDescent="0.3">
      <c r="A377" s="3"/>
      <c r="T377" s="20"/>
      <c r="U377" s="20"/>
      <c r="V377" s="20"/>
      <c r="W377" s="20"/>
      <c r="X377" s="20"/>
      <c r="Y377" s="20"/>
      <c r="Z377" s="20"/>
      <c r="AA377" s="20"/>
      <c r="AB377" s="21"/>
      <c r="AC377" s="21"/>
      <c r="AD377" s="21"/>
      <c r="AE377" s="21"/>
    </row>
    <row r="378" spans="1:35" s="1" customFormat="1" x14ac:dyDescent="0.3">
      <c r="A378" s="3"/>
      <c r="T378" s="20"/>
      <c r="U378" s="20"/>
      <c r="V378" s="20"/>
      <c r="W378" s="20"/>
      <c r="X378" s="20"/>
      <c r="Y378" s="20"/>
      <c r="Z378" s="20"/>
      <c r="AA378" s="20"/>
      <c r="AB378" s="21"/>
      <c r="AC378" s="21"/>
      <c r="AD378" s="21"/>
      <c r="AE378" s="21"/>
    </row>
    <row r="379" spans="1:35" s="1" customFormat="1" x14ac:dyDescent="0.3">
      <c r="A379" s="3"/>
      <c r="T379" s="20"/>
      <c r="U379" s="20"/>
      <c r="V379" s="20"/>
      <c r="W379" s="20"/>
      <c r="X379" s="20"/>
      <c r="Y379" s="20"/>
      <c r="Z379" s="20"/>
      <c r="AA379" s="20"/>
      <c r="AB379" s="21"/>
      <c r="AC379" s="21"/>
      <c r="AD379" s="21"/>
      <c r="AE379" s="21"/>
    </row>
    <row r="380" spans="1:35" s="1" customFormat="1" x14ac:dyDescent="0.3">
      <c r="A380" s="3"/>
      <c r="T380" s="20"/>
      <c r="U380" s="20"/>
      <c r="V380" s="20"/>
      <c r="W380" s="20"/>
      <c r="X380" s="20"/>
      <c r="Y380" s="20"/>
      <c r="Z380" s="20"/>
      <c r="AA380" s="20"/>
      <c r="AB380" s="21"/>
      <c r="AC380" s="21"/>
      <c r="AD380" s="21"/>
      <c r="AE380" s="21"/>
    </row>
    <row r="381" spans="1:35" s="1" customFormat="1" x14ac:dyDescent="0.3">
      <c r="A381" s="3"/>
      <c r="T381" s="20"/>
      <c r="U381" s="20"/>
      <c r="V381" s="20"/>
      <c r="W381" s="20"/>
      <c r="X381" s="20"/>
      <c r="Y381" s="20"/>
      <c r="Z381" s="20"/>
      <c r="AA381" s="20"/>
      <c r="AB381" s="21"/>
      <c r="AC381" s="21"/>
      <c r="AD381" s="21"/>
      <c r="AE381" s="21"/>
      <c r="AI381" s="1" t="s">
        <v>272</v>
      </c>
    </row>
    <row r="382" spans="1:35" s="1" customFormat="1" x14ac:dyDescent="0.3">
      <c r="A382" s="3"/>
      <c r="T382" s="20"/>
      <c r="U382" s="20"/>
      <c r="V382" s="20"/>
      <c r="W382" s="20"/>
      <c r="X382" s="20"/>
      <c r="Y382" s="20"/>
      <c r="Z382" s="20"/>
      <c r="AA382" s="20"/>
      <c r="AB382" s="21"/>
      <c r="AC382" s="21"/>
      <c r="AD382" s="21"/>
      <c r="AE382" s="21"/>
    </row>
    <row r="383" spans="1:35" s="1" customFormat="1" x14ac:dyDescent="0.3">
      <c r="A383" s="3"/>
      <c r="T383" s="20"/>
      <c r="U383" s="20"/>
      <c r="V383" s="20"/>
      <c r="W383" s="20"/>
      <c r="X383" s="20"/>
      <c r="Y383" s="20"/>
      <c r="Z383" s="20"/>
      <c r="AA383" s="20"/>
      <c r="AB383" s="21"/>
      <c r="AC383" s="21"/>
      <c r="AD383" s="21"/>
      <c r="AE383" s="21"/>
    </row>
    <row r="384" spans="1:35" s="1" customFormat="1" x14ac:dyDescent="0.3">
      <c r="A384" s="3"/>
      <c r="T384" s="20"/>
      <c r="U384" s="20"/>
      <c r="V384" s="20"/>
      <c r="W384" s="20"/>
      <c r="X384" s="20"/>
      <c r="Y384" s="20"/>
      <c r="Z384" s="20"/>
      <c r="AA384" s="20"/>
      <c r="AB384" s="21"/>
      <c r="AC384" s="21"/>
      <c r="AD384" s="21"/>
      <c r="AE384" s="21"/>
    </row>
    <row r="396" ht="12" customHeight="1" x14ac:dyDescent="0.3"/>
    <row r="397" hidden="1" x14ac:dyDescent="0.3"/>
  </sheetData>
  <mergeCells count="62">
    <mergeCell ref="A238:AE238"/>
    <mergeCell ref="A243:A245"/>
    <mergeCell ref="B243:B245"/>
    <mergeCell ref="B216:C216"/>
    <mergeCell ref="A217:A218"/>
    <mergeCell ref="B217:B218"/>
    <mergeCell ref="B219:C219"/>
    <mergeCell ref="A236:A237"/>
    <mergeCell ref="B236:B237"/>
    <mergeCell ref="A213:A215"/>
    <mergeCell ref="B213:B215"/>
    <mergeCell ref="A188:AE188"/>
    <mergeCell ref="B189:C189"/>
    <mergeCell ref="B195:C195"/>
    <mergeCell ref="A196:A199"/>
    <mergeCell ref="B196:B199"/>
    <mergeCell ref="B200:C200"/>
    <mergeCell ref="A202:A203"/>
    <mergeCell ref="B202:B203"/>
    <mergeCell ref="A205:A211"/>
    <mergeCell ref="B205:B211"/>
    <mergeCell ref="B212:C212"/>
    <mergeCell ref="A166:AE166"/>
    <mergeCell ref="B167:C167"/>
    <mergeCell ref="A175:A179"/>
    <mergeCell ref="A181:A184"/>
    <mergeCell ref="A186:A187"/>
    <mergeCell ref="B186:B187"/>
    <mergeCell ref="B133:C133"/>
    <mergeCell ref="B73:C73"/>
    <mergeCell ref="A74:A75"/>
    <mergeCell ref="B74:B75"/>
    <mergeCell ref="A78:AF78"/>
    <mergeCell ref="B79:C79"/>
    <mergeCell ref="A84:AE84"/>
    <mergeCell ref="B85:C85"/>
    <mergeCell ref="A98:AF98"/>
    <mergeCell ref="B99:C99"/>
    <mergeCell ref="A127:A129"/>
    <mergeCell ref="A132:AF132"/>
    <mergeCell ref="A72:AF72"/>
    <mergeCell ref="AB2:AE2"/>
    <mergeCell ref="AF2:AF3"/>
    <mergeCell ref="A5:C5"/>
    <mergeCell ref="A6:AE6"/>
    <mergeCell ref="B7:C7"/>
    <mergeCell ref="A31:A32"/>
    <mergeCell ref="B31:B32"/>
    <mergeCell ref="A35:A39"/>
    <mergeCell ref="B35:B39"/>
    <mergeCell ref="A42:A45"/>
    <mergeCell ref="B42:B45"/>
    <mergeCell ref="B62:C62"/>
    <mergeCell ref="A1:AF1"/>
    <mergeCell ref="A2:A3"/>
    <mergeCell ref="C2:C3"/>
    <mergeCell ref="D2:G2"/>
    <mergeCell ref="H2:K2"/>
    <mergeCell ref="L2:O2"/>
    <mergeCell ref="P2:S2"/>
    <mergeCell ref="T2:W2"/>
    <mergeCell ref="X2:AA2"/>
  </mergeCells>
  <pageMargins left="0.19685039370078741" right="0.19685039370078741" top="0.39370078740157483" bottom="0.19685039370078741" header="0.31496062992125984" footer="0.31496062992125984"/>
  <pageSetup paperSize="8" scale="40" fitToHeight="14" orientation="landscape" r:id="rId1"/>
  <headerFooter>
    <oddFooter>&amp;C&amp;P</oddFooter>
  </headerFooter>
  <rowBreaks count="2" manualBreakCount="2">
    <brk id="14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муниципальные</vt:lpstr>
      <vt:lpstr>ведомственная</vt:lpstr>
      <vt:lpstr>АИП</vt:lpstr>
      <vt:lpstr>АИП_2018</vt:lpstr>
      <vt:lpstr>на 01.06.18</vt:lpstr>
      <vt:lpstr>муниципальные!Заголовки_для_печати</vt:lpstr>
      <vt:lpstr>'на 01.06.18'!Заголовки_для_печати</vt:lpstr>
      <vt:lpstr>муниципальные!Область_печати</vt:lpstr>
      <vt:lpstr>'на 01.06.18'!Область_печати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2018-06-18T10:51:33Z</cp:lastPrinted>
  <dcterms:created xsi:type="dcterms:W3CDTF">2012-05-22T08:33:39Z</dcterms:created>
  <dcterms:modified xsi:type="dcterms:W3CDTF">2018-06-18T13:21:25Z</dcterms:modified>
</cp:coreProperties>
</file>