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60" windowWidth="19320" windowHeight="1207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муниципальные!$A$4:$T$108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муниципальные!$A$1:$T$244</definedName>
  </definedNames>
  <calcPr calcId="145621"/>
</workbook>
</file>

<file path=xl/calcChain.xml><?xml version="1.0" encoding="utf-8"?>
<calcChain xmlns="http://schemas.openxmlformats.org/spreadsheetml/2006/main">
  <c r="D86" i="33" l="1"/>
  <c r="L66" i="33"/>
  <c r="S93" i="33" l="1"/>
  <c r="Q93" i="33"/>
  <c r="L93" i="33"/>
  <c r="D93" i="33"/>
  <c r="S73" i="33"/>
  <c r="L73" i="33"/>
  <c r="D73" i="33"/>
  <c r="D61" i="33"/>
  <c r="P73" i="33" l="1"/>
  <c r="P93" i="33"/>
  <c r="Q104" i="33" l="1"/>
  <c r="Q106" i="33"/>
  <c r="Q107" i="33"/>
  <c r="Q108" i="33"/>
  <c r="Q97" i="33"/>
  <c r="S97" i="33"/>
  <c r="S99" i="33"/>
  <c r="S100" i="33"/>
  <c r="S61" i="33"/>
  <c r="S62" i="33"/>
  <c r="S63" i="33"/>
  <c r="S64" i="33"/>
  <c r="S66" i="33"/>
  <c r="S67" i="33"/>
  <c r="S68" i="33"/>
  <c r="S71" i="33"/>
  <c r="S72" i="33"/>
  <c r="S74" i="33"/>
  <c r="S76" i="33"/>
  <c r="S77" i="33"/>
  <c r="S79" i="33"/>
  <c r="S80" i="33"/>
  <c r="S84" i="33"/>
  <c r="S85" i="33"/>
  <c r="S86" i="33"/>
  <c r="S89" i="33"/>
  <c r="S90" i="33"/>
  <c r="S92" i="33"/>
  <c r="S95" i="33"/>
  <c r="Q62" i="33"/>
  <c r="Q63" i="33"/>
  <c r="Q64" i="33"/>
  <c r="Q67" i="33"/>
  <c r="Q68" i="33"/>
  <c r="Q69" i="33"/>
  <c r="Q72" i="33"/>
  <c r="Q74" i="33"/>
  <c r="Q77" i="33"/>
  <c r="Q80" i="33"/>
  <c r="Q81" i="33"/>
  <c r="Q82" i="33"/>
  <c r="Q85" i="33"/>
  <c r="Q92" i="33"/>
  <c r="S37" i="33"/>
  <c r="S39" i="33"/>
  <c r="S31" i="33"/>
  <c r="S32" i="33"/>
  <c r="S33" i="33"/>
  <c r="S6" i="33"/>
  <c r="S7" i="33"/>
  <c r="S9" i="33"/>
  <c r="S10" i="33"/>
  <c r="S11" i="33"/>
  <c r="S12" i="33"/>
  <c r="S15" i="33"/>
  <c r="S17" i="33"/>
  <c r="S18" i="33"/>
  <c r="S19" i="33"/>
  <c r="S20" i="33"/>
  <c r="S21" i="33"/>
  <c r="S22" i="33"/>
  <c r="S23" i="33"/>
  <c r="S24" i="33"/>
  <c r="S25" i="33"/>
  <c r="S26" i="33"/>
  <c r="S27" i="33"/>
  <c r="R7" i="33"/>
  <c r="Q7" i="33"/>
  <c r="Q19" i="33"/>
  <c r="Q20" i="33"/>
  <c r="E16" i="33" l="1"/>
  <c r="F16" i="33"/>
  <c r="G16" i="33"/>
  <c r="I16" i="33"/>
  <c r="J16" i="33"/>
  <c r="M16" i="33"/>
  <c r="N16" i="33"/>
  <c r="O16" i="33"/>
  <c r="L26" i="33"/>
  <c r="L25" i="33"/>
  <c r="L24" i="33"/>
  <c r="L23" i="33"/>
  <c r="D24" i="33"/>
  <c r="D25" i="33"/>
  <c r="D26" i="33"/>
  <c r="D23" i="33"/>
  <c r="L22" i="33"/>
  <c r="D22" i="33"/>
  <c r="L21" i="33"/>
  <c r="D21" i="33"/>
  <c r="P21" i="33" l="1"/>
  <c r="Q16" i="33"/>
  <c r="S16" i="33"/>
  <c r="P22" i="33"/>
  <c r="P24" i="33"/>
  <c r="P26" i="33"/>
  <c r="P23" i="33"/>
  <c r="P25" i="33"/>
  <c r="G18" i="37"/>
  <c r="P15" i="37"/>
  <c r="L15" i="37"/>
  <c r="D15" i="37"/>
  <c r="D14" i="37" s="1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W18" i="37"/>
  <c r="U18" i="37"/>
  <c r="P18" i="37"/>
  <c r="L18" i="37"/>
  <c r="D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G14" i="37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F4" i="37" l="1"/>
  <c r="M4" i="37"/>
  <c r="S4" i="37"/>
  <c r="T14" i="37"/>
  <c r="E4" i="37"/>
  <c r="U4" i="37" s="1"/>
  <c r="G4" i="37"/>
  <c r="N4" i="37"/>
  <c r="R4" i="37"/>
  <c r="H7" i="37"/>
  <c r="H4" i="37" s="1"/>
  <c r="Q4" i="37"/>
  <c r="O10" i="37"/>
  <c r="T6" i="37"/>
  <c r="O5" i="37"/>
  <c r="D12" i="37"/>
  <c r="D4" i="37" s="1"/>
  <c r="D7" i="37"/>
  <c r="T11" i="37"/>
  <c r="T10" i="37" s="1"/>
  <c r="T17" i="37"/>
  <c r="U7" i="37"/>
  <c r="T16" i="37"/>
  <c r="L7" i="37"/>
  <c r="L4" i="37" s="1"/>
  <c r="T8" i="37"/>
  <c r="L12" i="37"/>
  <c r="O14" i="37"/>
  <c r="O4" i="37" s="1"/>
  <c r="W4" i="37"/>
  <c r="W7" i="37"/>
  <c r="T9" i="37"/>
  <c r="U12" i="37"/>
  <c r="W12" i="37"/>
  <c r="W14" i="37"/>
  <c r="T18" i="37"/>
  <c r="U5" i="37"/>
  <c r="W5" i="37"/>
  <c r="T5" i="37"/>
  <c r="P7" i="37"/>
  <c r="P12" i="37"/>
  <c r="T12" i="37" s="1"/>
  <c r="U14" i="37"/>
  <c r="P4" i="37" l="1"/>
  <c r="T4" i="37" s="1"/>
  <c r="T7" i="37"/>
  <c r="M42" i="33" l="1"/>
  <c r="N42" i="33"/>
  <c r="O42" i="33"/>
  <c r="L90" i="33"/>
  <c r="L89" i="33"/>
  <c r="H90" i="33"/>
  <c r="H89" i="33"/>
  <c r="E88" i="33"/>
  <c r="E87" i="33" s="1"/>
  <c r="F88" i="33"/>
  <c r="F87" i="33" s="1"/>
  <c r="G88" i="33"/>
  <c r="G87" i="33" s="1"/>
  <c r="I88" i="33"/>
  <c r="I87" i="33" s="1"/>
  <c r="J88" i="33"/>
  <c r="J87" i="33" s="1"/>
  <c r="K88" i="33"/>
  <c r="K87" i="33" s="1"/>
  <c r="M88" i="33"/>
  <c r="N88" i="33"/>
  <c r="O88" i="33"/>
  <c r="D90" i="33"/>
  <c r="D89" i="33"/>
  <c r="K20" i="33"/>
  <c r="K16" i="33" s="1"/>
  <c r="D18" i="33"/>
  <c r="E96" i="33"/>
  <c r="F96" i="33"/>
  <c r="G96" i="33"/>
  <c r="I96" i="33"/>
  <c r="J96" i="33"/>
  <c r="K96" i="33"/>
  <c r="M96" i="33"/>
  <c r="Q96" i="33" s="1"/>
  <c r="N96" i="33"/>
  <c r="O96" i="33"/>
  <c r="L107" i="33"/>
  <c r="L108" i="33"/>
  <c r="L106" i="33"/>
  <c r="L104" i="33"/>
  <c r="D88" i="33" l="1"/>
  <c r="D87" i="33" s="1"/>
  <c r="S96" i="33"/>
  <c r="O87" i="33"/>
  <c r="S87" i="33" s="1"/>
  <c r="S88" i="33"/>
  <c r="M87" i="33"/>
  <c r="P89" i="33"/>
  <c r="N87" i="33"/>
  <c r="L88" i="33"/>
  <c r="P90" i="33"/>
  <c r="L103" i="33"/>
  <c r="H88" i="33"/>
  <c r="H87" i="33" s="1"/>
  <c r="E78" i="33"/>
  <c r="F78" i="33"/>
  <c r="G78" i="33"/>
  <c r="I78" i="33"/>
  <c r="J78" i="33"/>
  <c r="K78" i="33"/>
  <c r="M78" i="33"/>
  <c r="N78" i="33"/>
  <c r="O78" i="33"/>
  <c r="L82" i="33"/>
  <c r="H82" i="33"/>
  <c r="D82" i="33"/>
  <c r="E70" i="33"/>
  <c r="F70" i="33"/>
  <c r="G70" i="33"/>
  <c r="I70" i="33"/>
  <c r="J70" i="33"/>
  <c r="K70" i="33"/>
  <c r="M70" i="33"/>
  <c r="N70" i="33"/>
  <c r="O70" i="33"/>
  <c r="L74" i="33"/>
  <c r="H74" i="33"/>
  <c r="D74" i="33"/>
  <c r="D71" i="33"/>
  <c r="H71" i="33"/>
  <c r="L71" i="33"/>
  <c r="Q78" i="33" l="1"/>
  <c r="S70" i="33"/>
  <c r="S78" i="33"/>
  <c r="P71" i="33"/>
  <c r="Q70" i="33"/>
  <c r="P74" i="33"/>
  <c r="P82" i="33"/>
  <c r="L87" i="33"/>
  <c r="P87" i="33" s="1"/>
  <c r="P88" i="33"/>
  <c r="L18" i="33"/>
  <c r="P18" i="33" s="1"/>
  <c r="H18" i="33"/>
  <c r="D77" i="33" l="1"/>
  <c r="H77" i="33"/>
  <c r="L77" i="33"/>
  <c r="P77" i="33" l="1"/>
  <c r="L64" i="33"/>
  <c r="S56" i="33"/>
  <c r="L56" i="33" l="1"/>
  <c r="H108" i="33" l="1"/>
  <c r="S53" i="33" l="1"/>
  <c r="S54" i="33"/>
  <c r="S55" i="33"/>
  <c r="Q56" i="33"/>
  <c r="Q51" i="33"/>
  <c r="S43" i="33"/>
  <c r="S44" i="33"/>
  <c r="S45" i="33"/>
  <c r="S46" i="33"/>
  <c r="S47" i="33"/>
  <c r="S48" i="33"/>
  <c r="S49" i="33"/>
  <c r="Q46" i="33"/>
  <c r="Q48" i="33"/>
  <c r="Q49" i="33"/>
  <c r="Q50" i="33"/>
  <c r="E105" i="33" l="1"/>
  <c r="F105" i="33"/>
  <c r="G105" i="33"/>
  <c r="I105" i="33"/>
  <c r="J105" i="33"/>
  <c r="K105" i="33"/>
  <c r="M105" i="33"/>
  <c r="Q105" i="33" s="1"/>
  <c r="N105" i="33"/>
  <c r="O105" i="33"/>
  <c r="H107" i="33"/>
  <c r="D107" i="33"/>
  <c r="P107" i="33" s="1"/>
  <c r="E8" i="33" l="1"/>
  <c r="F8" i="33"/>
  <c r="G8" i="33"/>
  <c r="I8" i="33"/>
  <c r="J8" i="33"/>
  <c r="K8" i="33"/>
  <c r="M8" i="33"/>
  <c r="N8" i="33"/>
  <c r="O8" i="33"/>
  <c r="L12" i="33"/>
  <c r="H12" i="33"/>
  <c r="D12" i="33"/>
  <c r="S8" i="33" l="1"/>
  <c r="P12" i="33"/>
  <c r="D56" i="33"/>
  <c r="D108" i="33"/>
  <c r="P108" i="33" s="1"/>
  <c r="D106" i="33"/>
  <c r="P106" i="33" s="1"/>
  <c r="D104" i="33"/>
  <c r="P104" i="33" s="1"/>
  <c r="D100" i="33"/>
  <c r="D99" i="33"/>
  <c r="D97" i="33"/>
  <c r="D96" i="33" s="1"/>
  <c r="D105" i="33" l="1"/>
  <c r="D95" i="33"/>
  <c r="D92" i="33"/>
  <c r="D85" i="33"/>
  <c r="D84" i="33"/>
  <c r="D80" i="33"/>
  <c r="D81" i="33"/>
  <c r="D79" i="33"/>
  <c r="D76" i="33"/>
  <c r="D72" i="33"/>
  <c r="D70" i="33" s="1"/>
  <c r="D67" i="33"/>
  <c r="D68" i="33"/>
  <c r="D69" i="33"/>
  <c r="D66" i="33"/>
  <c r="D62" i="33"/>
  <c r="D63" i="33"/>
  <c r="D64" i="33"/>
  <c r="P64" i="33" s="1"/>
  <c r="D54" i="33"/>
  <c r="D55" i="33"/>
  <c r="D53" i="33"/>
  <c r="E42" i="33"/>
  <c r="F42" i="33"/>
  <c r="G42" i="33"/>
  <c r="D44" i="33"/>
  <c r="D45" i="33"/>
  <c r="D46" i="33"/>
  <c r="D47" i="33"/>
  <c r="D48" i="33"/>
  <c r="D49" i="33"/>
  <c r="D50" i="33"/>
  <c r="D51" i="33"/>
  <c r="D43" i="33"/>
  <c r="E30" i="33"/>
  <c r="F30" i="33"/>
  <c r="G30" i="33"/>
  <c r="D32" i="33"/>
  <c r="D33" i="33"/>
  <c r="D31" i="33"/>
  <c r="D17" i="33"/>
  <c r="D19" i="33"/>
  <c r="D20" i="33"/>
  <c r="D27" i="33"/>
  <c r="E14" i="33"/>
  <c r="F14" i="33"/>
  <c r="G14" i="33"/>
  <c r="G13" i="33" s="1"/>
  <c r="D15" i="33"/>
  <c r="D14" i="33" s="1"/>
  <c r="D10" i="33"/>
  <c r="D11" i="33"/>
  <c r="D9" i="33"/>
  <c r="D7" i="33"/>
  <c r="D6" i="33"/>
  <c r="D16" i="33" l="1"/>
  <c r="D13" i="33" s="1"/>
  <c r="D78" i="33"/>
  <c r="D8" i="33"/>
  <c r="D83" i="33"/>
  <c r="D42" i="33"/>
  <c r="D30" i="33"/>
  <c r="I42" i="33" l="1"/>
  <c r="J42" i="33"/>
  <c r="K42" i="33"/>
  <c r="Q42" i="33"/>
  <c r="S42" i="33"/>
  <c r="L51" i="33"/>
  <c r="H51" i="33"/>
  <c r="P51" i="33" l="1"/>
  <c r="L50" i="33" l="1"/>
  <c r="H50" i="33"/>
  <c r="P50" i="33" l="1"/>
  <c r="E52" i="33" l="1"/>
  <c r="F52" i="33"/>
  <c r="G52" i="33"/>
  <c r="I52" i="33"/>
  <c r="J52" i="33"/>
  <c r="K52" i="33"/>
  <c r="M52" i="33"/>
  <c r="N52" i="33"/>
  <c r="O52" i="33"/>
  <c r="H55" i="33"/>
  <c r="H56" i="33"/>
  <c r="L54" i="33"/>
  <c r="H54" i="33"/>
  <c r="H44" i="33"/>
  <c r="L44" i="33"/>
  <c r="L17" i="33"/>
  <c r="H17" i="33"/>
  <c r="Q52" i="33" l="1"/>
  <c r="P17" i="33"/>
  <c r="S52" i="33"/>
  <c r="P44" i="33"/>
  <c r="P54" i="33"/>
  <c r="H106" i="33"/>
  <c r="H33" i="33" l="1"/>
  <c r="H105" i="33"/>
  <c r="H38" i="33" l="1"/>
  <c r="H39" i="33"/>
  <c r="L19" i="33" l="1"/>
  <c r="L20" i="33"/>
  <c r="P20" i="33" s="1"/>
  <c r="H19" i="33"/>
  <c r="H20" i="33"/>
  <c r="H27" i="33"/>
  <c r="H15" i="33"/>
  <c r="H14" i="33" s="1"/>
  <c r="I14" i="33"/>
  <c r="I13" i="33" s="1"/>
  <c r="J14" i="33"/>
  <c r="J13" i="33" s="1"/>
  <c r="K14" i="33"/>
  <c r="H10" i="33"/>
  <c r="H11" i="33"/>
  <c r="H9" i="33"/>
  <c r="H7" i="33"/>
  <c r="H6" i="33"/>
  <c r="I5" i="33"/>
  <c r="J5" i="33"/>
  <c r="K5" i="33"/>
  <c r="I65" i="33"/>
  <c r="J65" i="33"/>
  <c r="K65" i="33"/>
  <c r="L62" i="33"/>
  <c r="P62" i="33" s="1"/>
  <c r="L63" i="33"/>
  <c r="P63" i="33" s="1"/>
  <c r="H62" i="33"/>
  <c r="H63" i="33"/>
  <c r="L68" i="33"/>
  <c r="P68" i="33" s="1"/>
  <c r="H68" i="33"/>
  <c r="L92" i="33"/>
  <c r="P92" i="33" s="1"/>
  <c r="E91" i="33"/>
  <c r="F91" i="33"/>
  <c r="G91" i="33"/>
  <c r="I91" i="33"/>
  <c r="J91" i="33"/>
  <c r="K91" i="33"/>
  <c r="M91" i="33"/>
  <c r="N91" i="33"/>
  <c r="O91" i="33"/>
  <c r="H92" i="33"/>
  <c r="H91" i="33" s="1"/>
  <c r="D91" i="33"/>
  <c r="I94" i="33"/>
  <c r="J94" i="33"/>
  <c r="K94" i="33"/>
  <c r="H95" i="33"/>
  <c r="H94" i="33" s="1"/>
  <c r="H85" i="33"/>
  <c r="H86" i="33"/>
  <c r="I83" i="33"/>
  <c r="J83" i="33"/>
  <c r="K83" i="33"/>
  <c r="H84" i="33"/>
  <c r="H81" i="33"/>
  <c r="H80" i="33"/>
  <c r="H79" i="33"/>
  <c r="H76" i="33"/>
  <c r="I75" i="33"/>
  <c r="J75" i="33"/>
  <c r="K75" i="33"/>
  <c r="H72" i="33"/>
  <c r="H70" i="33" s="1"/>
  <c r="H67" i="33"/>
  <c r="H69" i="33"/>
  <c r="H66" i="33"/>
  <c r="H64" i="33"/>
  <c r="S91" i="33" l="1"/>
  <c r="Q91" i="33"/>
  <c r="H16" i="33"/>
  <c r="H13" i="33" s="1"/>
  <c r="P19" i="33"/>
  <c r="H78" i="33"/>
  <c r="H8" i="33"/>
  <c r="L91" i="33"/>
  <c r="P91" i="33" s="1"/>
  <c r="H65" i="33"/>
  <c r="I28" i="33"/>
  <c r="K13" i="33"/>
  <c r="J28" i="33"/>
  <c r="H5" i="33"/>
  <c r="H83" i="33"/>
  <c r="H75" i="33"/>
  <c r="I60" i="33"/>
  <c r="I59" i="33" s="1"/>
  <c r="J60" i="33"/>
  <c r="J59" i="33" s="1"/>
  <c r="K60" i="33"/>
  <c r="K59" i="33" s="1"/>
  <c r="H61" i="33"/>
  <c r="H60" i="33" s="1"/>
  <c r="H59" i="33" l="1"/>
  <c r="K28" i="33"/>
  <c r="K58" i="33"/>
  <c r="I58" i="33"/>
  <c r="J58" i="33"/>
  <c r="H28" i="33"/>
  <c r="H53" i="33"/>
  <c r="L49" i="33"/>
  <c r="L48" i="33"/>
  <c r="H49" i="33"/>
  <c r="H48" i="33"/>
  <c r="H47" i="33"/>
  <c r="H46" i="33"/>
  <c r="H45" i="33"/>
  <c r="H43" i="33"/>
  <c r="H32" i="33"/>
  <c r="I30" i="33"/>
  <c r="J30" i="33"/>
  <c r="K30" i="33"/>
  <c r="H31" i="33"/>
  <c r="H37" i="33"/>
  <c r="H36" i="33" s="1"/>
  <c r="H35" i="33" s="1"/>
  <c r="I36" i="33"/>
  <c r="I35" i="33" s="1"/>
  <c r="J36" i="33"/>
  <c r="J35" i="33" s="1"/>
  <c r="K36" i="33"/>
  <c r="K35" i="33" s="1"/>
  <c r="I98" i="33"/>
  <c r="J98" i="33"/>
  <c r="K98" i="33"/>
  <c r="H97" i="33"/>
  <c r="H96" i="33" s="1"/>
  <c r="H99" i="33"/>
  <c r="H100" i="33"/>
  <c r="I103" i="33"/>
  <c r="J103" i="33"/>
  <c r="J102" i="33" s="1"/>
  <c r="K103" i="33"/>
  <c r="K102" i="33" s="1"/>
  <c r="H104" i="33"/>
  <c r="H103" i="33" l="1"/>
  <c r="H58" i="33"/>
  <c r="P48" i="33"/>
  <c r="P49" i="33"/>
  <c r="H52" i="33"/>
  <c r="H42" i="33"/>
  <c r="J41" i="33"/>
  <c r="K41" i="33"/>
  <c r="I41" i="33"/>
  <c r="I102" i="33"/>
  <c r="H30" i="33"/>
  <c r="H98" i="33"/>
  <c r="H102" i="33" l="1"/>
  <c r="H41" i="33"/>
  <c r="E36" i="33" l="1"/>
  <c r="F36" i="33"/>
  <c r="G36" i="33"/>
  <c r="M36" i="33"/>
  <c r="N36" i="33"/>
  <c r="O36" i="33"/>
  <c r="D37" i="33"/>
  <c r="D36" i="33" s="1"/>
  <c r="L37" i="33"/>
  <c r="E38" i="33"/>
  <c r="F38" i="33"/>
  <c r="G38" i="33"/>
  <c r="M38" i="33"/>
  <c r="N38" i="33"/>
  <c r="O38" i="33"/>
  <c r="D39" i="33"/>
  <c r="L39" i="33"/>
  <c r="S36" i="33" l="1"/>
  <c r="S38" i="33"/>
  <c r="P39" i="33"/>
  <c r="P37" i="33"/>
  <c r="L38" i="33"/>
  <c r="D38" i="33"/>
  <c r="L36" i="33"/>
  <c r="P36" i="33" s="1"/>
  <c r="O35" i="33"/>
  <c r="M35" i="33"/>
  <c r="F35" i="33"/>
  <c r="N35" i="33"/>
  <c r="G35" i="33"/>
  <c r="E35" i="33"/>
  <c r="P38" i="33" l="1"/>
  <c r="S35" i="33"/>
  <c r="D35" i="33"/>
  <c r="L35" i="33"/>
  <c r="E65" i="33"/>
  <c r="F65" i="33"/>
  <c r="G65" i="33"/>
  <c r="M65" i="33"/>
  <c r="N65" i="33"/>
  <c r="O65" i="33"/>
  <c r="S65" i="33" l="1"/>
  <c r="Q65" i="33"/>
  <c r="P35" i="33"/>
  <c r="D65" i="33"/>
  <c r="L55" i="33" l="1"/>
  <c r="E75" i="33"/>
  <c r="F75" i="33"/>
  <c r="G75" i="33"/>
  <c r="M75" i="33"/>
  <c r="N75" i="33"/>
  <c r="O75" i="33"/>
  <c r="S75" i="33" l="1"/>
  <c r="Q75" i="33"/>
  <c r="P55" i="33"/>
  <c r="L61" i="33" l="1"/>
  <c r="P61" i="33" s="1"/>
  <c r="E60" i="33" l="1"/>
  <c r="F60" i="33"/>
  <c r="G60" i="33"/>
  <c r="M60" i="33"/>
  <c r="N60" i="33"/>
  <c r="O60" i="33"/>
  <c r="L46" i="33"/>
  <c r="E41" i="33"/>
  <c r="F41" i="33"/>
  <c r="G41" i="33"/>
  <c r="N41" i="33"/>
  <c r="E5" i="33"/>
  <c r="F5" i="33"/>
  <c r="G5" i="33"/>
  <c r="M5" i="33"/>
  <c r="N5" i="33"/>
  <c r="O5" i="33"/>
  <c r="L6" i="33"/>
  <c r="P6" i="33" s="1"/>
  <c r="S60" i="33" l="1"/>
  <c r="R5" i="33"/>
  <c r="Q60" i="33"/>
  <c r="S5" i="33"/>
  <c r="Q5" i="33"/>
  <c r="P46" i="33"/>
  <c r="O41" i="33"/>
  <c r="S41" i="33" s="1"/>
  <c r="M41" i="33"/>
  <c r="Q41" i="33" s="1"/>
  <c r="D5" i="33"/>
  <c r="D98" i="33" l="1"/>
  <c r="L10" i="33" l="1"/>
  <c r="P10" i="33" s="1"/>
  <c r="L81" i="33" l="1"/>
  <c r="P81" i="33" s="1"/>
  <c r="L69" i="33"/>
  <c r="P69" i="33" s="1"/>
  <c r="G103" i="33" l="1"/>
  <c r="M103" i="33"/>
  <c r="N103" i="33"/>
  <c r="O103" i="33"/>
  <c r="L100" i="33"/>
  <c r="P100" i="33" s="1"/>
  <c r="L99" i="33"/>
  <c r="P99" i="33" s="1"/>
  <c r="M98" i="33"/>
  <c r="N98" i="33"/>
  <c r="O98" i="33"/>
  <c r="M94" i="33"/>
  <c r="N94" i="33"/>
  <c r="O94" i="33"/>
  <c r="M83" i="33"/>
  <c r="N83" i="33"/>
  <c r="O83" i="33"/>
  <c r="L76" i="33"/>
  <c r="P76" i="33" s="1"/>
  <c r="L72" i="33"/>
  <c r="P72" i="33" s="1"/>
  <c r="L79" i="33"/>
  <c r="P79" i="33" s="1"/>
  <c r="L80" i="33"/>
  <c r="P80" i="33" s="1"/>
  <c r="L84" i="33"/>
  <c r="P84" i="33" s="1"/>
  <c r="L85" i="33"/>
  <c r="P85" i="33" s="1"/>
  <c r="L86" i="33"/>
  <c r="P86" i="33" s="1"/>
  <c r="L95" i="33"/>
  <c r="P95" i="33" s="1"/>
  <c r="L43" i="33"/>
  <c r="L45" i="33"/>
  <c r="L47" i="33"/>
  <c r="N30" i="33"/>
  <c r="N14" i="33"/>
  <c r="L7" i="33"/>
  <c r="P7" i="33" s="1"/>
  <c r="N59" i="33" l="1"/>
  <c r="O59" i="33"/>
  <c r="O58" i="33" s="1"/>
  <c r="M59" i="33"/>
  <c r="M58" i="33" s="1"/>
  <c r="N58" i="33"/>
  <c r="L42" i="33"/>
  <c r="L70" i="33"/>
  <c r="P70" i="33" s="1"/>
  <c r="L78" i="33"/>
  <c r="P78" i="33" s="1"/>
  <c r="P43" i="33"/>
  <c r="P45" i="33"/>
  <c r="P47" i="33"/>
  <c r="L105" i="33"/>
  <c r="P105" i="33" s="1"/>
  <c r="L5" i="33"/>
  <c r="P5" i="33" s="1"/>
  <c r="L75" i="33"/>
  <c r="N102" i="33"/>
  <c r="L94" i="33"/>
  <c r="O102" i="33"/>
  <c r="M102" i="33"/>
  <c r="L98" i="33"/>
  <c r="P98" i="33" s="1"/>
  <c r="L83" i="33"/>
  <c r="P83" i="33" s="1"/>
  <c r="N13" i="33"/>
  <c r="M14" i="33"/>
  <c r="O14" i="33"/>
  <c r="S14" i="33" s="1"/>
  <c r="L102" i="33" l="1"/>
  <c r="P42" i="33"/>
  <c r="E103" i="33"/>
  <c r="Q103" i="33" s="1"/>
  <c r="F103" i="33"/>
  <c r="E98" i="33"/>
  <c r="F98" i="33"/>
  <c r="G98" i="33"/>
  <c r="S98" i="33" s="1"/>
  <c r="N28" i="33" l="1"/>
  <c r="D103" i="33"/>
  <c r="P103" i="33" s="1"/>
  <c r="G102" i="33"/>
  <c r="E102" i="33"/>
  <c r="Q102" i="33" s="1"/>
  <c r="F102" i="33"/>
  <c r="D102" i="33" l="1"/>
  <c r="P102" i="33" s="1"/>
  <c r="E94" i="33"/>
  <c r="F94" i="33"/>
  <c r="G94" i="33"/>
  <c r="S94" i="33" s="1"/>
  <c r="E83" i="33"/>
  <c r="F83" i="33"/>
  <c r="G83" i="33"/>
  <c r="S83" i="33" s="1"/>
  <c r="F59" i="33" l="1"/>
  <c r="E59" i="33"/>
  <c r="Q59" i="33" s="1"/>
  <c r="Q83" i="33"/>
  <c r="G59" i="33"/>
  <c r="S59" i="33" s="1"/>
  <c r="D75" i="33"/>
  <c r="P75" i="33" s="1"/>
  <c r="D60" i="33"/>
  <c r="F58" i="33"/>
  <c r="D59" i="33" l="1"/>
  <c r="E58" i="33"/>
  <c r="Q58" i="33" s="1"/>
  <c r="G58" i="33"/>
  <c r="S58" i="33" s="1"/>
  <c r="M30" i="33"/>
  <c r="O30" i="33"/>
  <c r="S30" i="33" s="1"/>
  <c r="F13" i="33" l="1"/>
  <c r="L27" i="33"/>
  <c r="P27" i="33" l="1"/>
  <c r="L16" i="33"/>
  <c r="P16" i="33" s="1"/>
  <c r="O13" i="33"/>
  <c r="S13" i="33" s="1"/>
  <c r="M13" i="33"/>
  <c r="F28" i="33"/>
  <c r="R28" i="33" s="1"/>
  <c r="M28" i="33" l="1"/>
  <c r="O28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97" i="33" l="1"/>
  <c r="P97" i="33" s="1"/>
  <c r="L96" i="33" l="1"/>
  <c r="P96" i="33" s="1"/>
  <c r="E13" i="33" l="1"/>
  <c r="Q13" i="33" s="1"/>
  <c r="L67" i="33" l="1"/>
  <c r="P67" i="33" s="1"/>
  <c r="P66" i="33"/>
  <c r="L65" i="33" l="1"/>
  <c r="P65" i="33" s="1"/>
  <c r="L53" i="33" l="1"/>
  <c r="L52" i="33" l="1"/>
  <c r="P53" i="33"/>
  <c r="P56" i="33"/>
  <c r="L60" i="33"/>
  <c r="P60" i="33" s="1"/>
  <c r="D94" i="33"/>
  <c r="P94" i="33" s="1"/>
  <c r="D52" i="33"/>
  <c r="L32" i="33"/>
  <c r="P32" i="33" s="1"/>
  <c r="L33" i="33"/>
  <c r="P33" i="33" s="1"/>
  <c r="L31" i="33"/>
  <c r="P31" i="33" s="1"/>
  <c r="D58" i="33" l="1"/>
  <c r="L59" i="33"/>
  <c r="P52" i="33"/>
  <c r="L41" i="33"/>
  <c r="D41" i="33"/>
  <c r="L30" i="33"/>
  <c r="P30" i="33" s="1"/>
  <c r="P41" i="33" l="1"/>
  <c r="L58" i="33"/>
  <c r="P58" i="33" s="1"/>
  <c r="P59" i="33"/>
  <c r="L15" i="33"/>
  <c r="P15" i="33" s="1"/>
  <c r="L11" i="33"/>
  <c r="P11" i="33" s="1"/>
  <c r="L9" i="33"/>
  <c r="P9" i="33" s="1"/>
  <c r="L8" i="33" l="1"/>
  <c r="P8" i="33" s="1"/>
  <c r="L14" i="33"/>
  <c r="P14" i="33" s="1"/>
  <c r="L13" i="33" l="1"/>
  <c r="P13" i="33" s="1"/>
  <c r="E28" i="33" l="1"/>
  <c r="Q28" i="33" s="1"/>
  <c r="G28" i="33"/>
  <c r="S28" i="33" s="1"/>
  <c r="D28" i="33" l="1"/>
  <c r="L28" i="33" l="1"/>
  <c r="P28" i="33" s="1"/>
</calcChain>
</file>

<file path=xl/sharedStrings.xml><?xml version="1.0" encoding="utf-8"?>
<sst xmlns="http://schemas.openxmlformats.org/spreadsheetml/2006/main" count="420" uniqueCount="244">
  <si>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</si>
  <si>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</si>
  <si>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</si>
  <si>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</si>
  <si>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</si>
  <si>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</si>
  <si>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</si>
  <si>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</si>
  <si>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</si>
  <si>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</si>
  <si>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</si>
  <si>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</si>
  <si>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</si>
  <si>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1.4</t>
  </si>
  <si>
    <t>1.5</t>
  </si>
  <si>
    <t>2.1</t>
  </si>
  <si>
    <t>2.2</t>
  </si>
  <si>
    <t>5.1</t>
  </si>
  <si>
    <t>5.2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</si>
  <si>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</si>
  <si>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</si>
  <si>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</si>
  <si>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</si>
  <si>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</si>
  <si>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</si>
  <si>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</si>
  <si>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</si>
  <si>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</si>
  <si>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</si>
  <si>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</si>
  <si>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</si>
  <si>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</si>
  <si>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5</t>
  </si>
  <si>
    <t>8</t>
  </si>
  <si>
    <t>Исполнит.    ГРБС</t>
  </si>
  <si>
    <t>Подпрограмма "Повышение уровня благоустроенности города"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</si>
  <si>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</si>
  <si>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</si>
  <si>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</si>
  <si>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</si>
  <si>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</si>
  <si>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</si>
  <si>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</si>
  <si>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</si>
  <si>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</si>
  <si>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</si>
  <si>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</si>
  <si>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</si>
  <si>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</si>
  <si>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</si>
  <si>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</si>
  <si>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</si>
  <si>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</si>
  <si>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</si>
  <si>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</si>
  <si>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</si>
  <si>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</si>
  <si>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</si>
  <si>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</si>
  <si>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</si>
  <si>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</si>
  <si>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</si>
  <si>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</si>
  <si>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</si>
  <si>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</si>
  <si>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</si>
  <si>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</si>
  <si>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</si>
  <si>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</si>
  <si>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</si>
  <si>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</si>
  <si>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</si>
  <si>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</si>
  <si>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</si>
  <si>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</si>
  <si>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</si>
  <si>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</si>
  <si>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</si>
  <si>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</si>
  <si>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</si>
  <si>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</si>
  <si>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</si>
  <si>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9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</si>
  <si>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</si>
  <si>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</si>
  <si>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</si>
  <si>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</si>
  <si>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</si>
  <si>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</si>
  <si>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</si>
  <si>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</si>
  <si>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</si>
  <si>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ПЛАН  на 2015 год (рублей)</t>
  </si>
  <si>
    <t>5.1.7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</si>
  <si>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</si>
  <si>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</si>
  <si>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</si>
  <si>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</si>
  <si>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</si>
  <si>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</si>
  <si>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</si>
  <si>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</si>
  <si>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</si>
  <si>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</si>
  <si>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</si>
  <si>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</si>
  <si>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</si>
  <si>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</si>
  <si>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</si>
  <si>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</si>
  <si>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</si>
  <si>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</si>
  <si>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</si>
  <si>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</si>
  <si>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</si>
  <si>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</si>
  <si>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</si>
  <si>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</si>
  <si>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</si>
  <si>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</si>
  <si>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</si>
  <si>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</si>
  <si>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</si>
  <si>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</si>
  <si>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</si>
  <si>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</si>
  <si>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</si>
  <si>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</si>
  <si>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6.1.6.3</t>
  </si>
  <si>
    <t>6.1.7.1</t>
  </si>
  <si>
    <t>Обеспечение деятельности комитета культуры</t>
  </si>
  <si>
    <t>Прочие мероприятия органов местного самоуправления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</si>
  <si>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</si>
  <si>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</si>
  <si>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</si>
  <si>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</si>
  <si>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</si>
  <si>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</si>
  <si>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</si>
  <si>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</si>
  <si>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</si>
  <si>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</si>
  <si>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</si>
  <si>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</si>
  <si>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</si>
  <si>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</si>
  <si>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</si>
  <si>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</si>
  <si>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</si>
  <si>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</si>
  <si>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</si>
  <si>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</si>
  <si>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</si>
  <si>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</si>
  <si>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</si>
  <si>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</si>
  <si>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</si>
  <si>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</si>
  <si>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</si>
  <si>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</si>
  <si>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</si>
  <si>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</si>
  <si>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</si>
  <si>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</si>
  <si>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</si>
  <si>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</si>
  <si>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</si>
  <si>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</si>
  <si>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</si>
  <si>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</si>
  <si>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</si>
  <si>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</si>
  <si>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 xml:space="preserve"> г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</si>
  <si>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</si>
  <si>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</si>
  <si>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</si>
  <si>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</si>
  <si>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</si>
  <si>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</si>
  <si>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5.1.8</t>
  </si>
  <si>
    <t>5.2.2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</si>
  <si>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</si>
  <si>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2.2.2</t>
  </si>
  <si>
    <t>1.5.3</t>
  </si>
  <si>
    <t>1.5.4</t>
  </si>
  <si>
    <t>Укрепление материально-технической базы отрасли</t>
  </si>
  <si>
    <t>23</t>
  </si>
  <si>
    <t>% исполнения  к плану 2017  года</t>
  </si>
  <si>
    <t>ПЛАН  9 месяцев  2017 год (рублей)</t>
  </si>
  <si>
    <t>4.2</t>
  </si>
  <si>
    <t>4.2.1</t>
  </si>
  <si>
    <t>Реализация мероприятий (Мероприятия к 50-летию города Нефтеюганска)</t>
  </si>
  <si>
    <t>2.2.3</t>
  </si>
  <si>
    <t>2.2.4</t>
  </si>
  <si>
    <t>2.2.5</t>
  </si>
  <si>
    <t>Ремонт автомобильной дороги по ул. Нефтяников ( на участке от ул.Сургутская до ул. Мира)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</si>
  <si>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</si>
  <si>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Автодорога по ул. Мамонтовская (развязка перекрестка ул. Мамонтовская- ул. Молодежная)</t>
  </si>
  <si>
    <t>Обеспечение функционирования сети автомобильных дорог общего пользования местного значения</t>
  </si>
  <si>
    <t>Субсидия на поддержку творческой деятельности муниципальных театров</t>
  </si>
  <si>
    <t>2.2.1</t>
  </si>
  <si>
    <t>5.1.4</t>
  </si>
  <si>
    <t>6.1.1.4</t>
  </si>
  <si>
    <t>6.1.3.3</t>
  </si>
  <si>
    <t>6.1.5.4</t>
  </si>
  <si>
    <t>ККиТ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</si>
  <si>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</si>
  <si>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</si>
  <si>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</si>
  <si>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</si>
  <si>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</si>
  <si>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</si>
  <si>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</si>
  <si>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</si>
  <si>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</si>
  <si>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</si>
  <si>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</si>
  <si>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</si>
  <si>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</si>
  <si>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</si>
  <si>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</si>
  <si>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</si>
  <si>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</si>
  <si>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</si>
  <si>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</si>
  <si>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</si>
  <si>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</si>
  <si>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Ремонт автомобильной дороги "Подъезд к школе № 7"</t>
  </si>
  <si>
    <t>Ремонт автомобильной дороги по ул.Мира (на участке от ул.Парковая ПК 1+350 до ул.Жилая ПК 1+761)</t>
  </si>
  <si>
    <t>Ремонт автомобильной дороги по ул.Мира (на участке от ул.Строителей ПК 0+600 до ул.Нефтяников ПК 0+941)</t>
  </si>
  <si>
    <t>Ремонт автомобильной дороги по ул.Сургутская (на участке от ул.Парковая ПК 2+725 до ул.Строителей ПК 3+865), Исключая участок от ПК 3+300 до ПК 3+340</t>
  </si>
  <si>
    <t>Ремонт автомобильной дороги по ул.Парковая (на участке от ул.Мира ПК 2+203 до ПК 3+522)</t>
  </si>
  <si>
    <t>Ремонт автомобильной дороги по ул.Сургутская (на участке от ул.Жилая ПК 2+070 до ул. Парковая ПК 2+725 частично)</t>
  </si>
  <si>
    <t>2.2.6</t>
  </si>
  <si>
    <t>2.2.7</t>
  </si>
  <si>
    <t>2.2.8</t>
  </si>
  <si>
    <t>2.2.9</t>
  </si>
  <si>
    <t>2.2.10</t>
  </si>
  <si>
    <t>2.2.11</t>
  </si>
  <si>
    <t>6.1.3.4</t>
  </si>
  <si>
    <t>Реализация мероприятий на поддержку творческой деятельности муниципальных театров</t>
  </si>
  <si>
    <t>6.1.8.2</t>
  </si>
  <si>
    <t>Освоение на 31.12.2017  (рублей)</t>
  </si>
  <si>
    <t>Отчет об исполнении сетевого плана-графика на 31.12.2017 год по реализации муниципальной программы "Развитие культуры и туризма в городе Нефтеюганске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</si>
</sst>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5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5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166" fontId="33" fillId="0" borderId="1" xfId="0" applyNumberFormat="1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2" fontId="35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left" vertical="center" wrapText="1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6" fontId="3" fillId="0" borderId="1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9" fontId="3" fillId="0" borderId="9" xfId="0" applyNumberFormat="1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5" fontId="38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40" fillId="0" borderId="1" xfId="0" applyNumberFormat="1" applyFont="1" applyFill="1" applyBorder="1" applyAlignment="1">
      <alignment horizontal="center" vertical="center"/>
    </xf>
    <xf numFmtId="169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10" fillId="2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/>
    </xf>
    <xf numFmtId="4" fontId="42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49" fontId="33" fillId="0" borderId="2" xfId="0" applyNumberFormat="1" applyFont="1" applyFill="1" applyBorder="1" applyAlignment="1">
      <alignment horizontal="left" vertical="center" wrapText="1"/>
    </xf>
    <xf numFmtId="49" fontId="33" fillId="0" borderId="3" xfId="0" applyNumberFormat="1" applyFont="1" applyFill="1" applyBorder="1" applyAlignment="1">
      <alignment horizontal="left" vertical="center" wrapText="1"/>
    </xf>
    <xf numFmtId="49" fontId="33" fillId="0" borderId="6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7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Y60" sqref="Y60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2.7109375" style="5" customWidth="1"/>
    <col min="17" max="18" width="14.140625" style="5" customWidth="1"/>
    <col min="19" max="19" width="13.7109375" style="5" customWidth="1"/>
    <col min="20" max="20" width="17.85546875" style="5" customWidth="1"/>
    <col min="21" max="16384" width="9.140625" style="2"/>
  </cols>
  <sheetData>
    <row r="1" spans="1:20" s="26" customFormat="1" ht="62.25" customHeight="1" x14ac:dyDescent="0.3">
      <c r="A1" s="112" t="s">
        <v>243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25"/>
    </row>
    <row r="2" spans="1:20" s="1" customFormat="1" ht="42" customHeight="1" x14ac:dyDescent="0.3">
      <c r="A2" s="114" t="s">
        <v>0</v>
      </c>
      <c r="B2" s="27" t="s">
        <v>1</v>
      </c>
      <c r="C2" s="115" t="s">
        <v>34</v>
      </c>
      <c r="D2" s="116" t="s">
        <v>166</v>
      </c>
      <c r="E2" s="116"/>
      <c r="F2" s="116"/>
      <c r="G2" s="116"/>
      <c r="H2" s="116" t="s">
        <v>188</v>
      </c>
      <c r="I2" s="116"/>
      <c r="J2" s="116"/>
      <c r="K2" s="116"/>
      <c r="L2" s="117" t="s">
        <v>242</v>
      </c>
      <c r="M2" s="117"/>
      <c r="N2" s="117"/>
      <c r="O2" s="117"/>
      <c r="P2" s="118" t="s">
        <v>187</v>
      </c>
      <c r="Q2" s="119"/>
      <c r="R2" s="119"/>
      <c r="S2" s="120"/>
      <c r="T2" s="121" t="s">
        <v>213</v>
      </c>
    </row>
    <row r="3" spans="1:20" s="1" customFormat="1" ht="37.5" customHeight="1" x14ac:dyDescent="0.3">
      <c r="A3" s="114"/>
      <c r="B3" s="86" t="s">
        <v>2</v>
      </c>
      <c r="C3" s="115"/>
      <c r="D3" s="87" t="s">
        <v>56</v>
      </c>
      <c r="E3" s="87" t="s">
        <v>57</v>
      </c>
      <c r="F3" s="87" t="s">
        <v>103</v>
      </c>
      <c r="G3" s="87" t="s">
        <v>58</v>
      </c>
      <c r="H3" s="87" t="s">
        <v>56</v>
      </c>
      <c r="I3" s="87" t="s">
        <v>57</v>
      </c>
      <c r="J3" s="87" t="s">
        <v>103</v>
      </c>
      <c r="K3" s="87" t="s">
        <v>58</v>
      </c>
      <c r="L3" s="87" t="s">
        <v>56</v>
      </c>
      <c r="M3" s="87" t="s">
        <v>57</v>
      </c>
      <c r="N3" s="87" t="s">
        <v>103</v>
      </c>
      <c r="O3" s="87" t="s">
        <v>58</v>
      </c>
      <c r="P3" s="28" t="s">
        <v>56</v>
      </c>
      <c r="Q3" s="28" t="s">
        <v>57</v>
      </c>
      <c r="R3" s="28" t="s">
        <v>103</v>
      </c>
      <c r="S3" s="28" t="s">
        <v>58</v>
      </c>
      <c r="T3" s="122"/>
    </row>
    <row r="4" spans="1:20" s="1" customFormat="1" x14ac:dyDescent="0.3">
      <c r="A4" s="85" t="s">
        <v>7</v>
      </c>
      <c r="B4" s="85" t="s">
        <v>28</v>
      </c>
      <c r="C4" s="85" t="s">
        <v>60</v>
      </c>
      <c r="D4" s="85" t="s">
        <v>64</v>
      </c>
      <c r="E4" s="85" t="s">
        <v>32</v>
      </c>
      <c r="F4" s="85" t="s">
        <v>73</v>
      </c>
      <c r="G4" s="85" t="s">
        <v>91</v>
      </c>
      <c r="H4" s="85" t="s">
        <v>33</v>
      </c>
      <c r="I4" s="85" t="s">
        <v>82</v>
      </c>
      <c r="J4" s="85" t="s">
        <v>83</v>
      </c>
      <c r="K4" s="85" t="s">
        <v>84</v>
      </c>
      <c r="L4" s="85" t="s">
        <v>33</v>
      </c>
      <c r="M4" s="85" t="s">
        <v>82</v>
      </c>
      <c r="N4" s="85" t="s">
        <v>83</v>
      </c>
      <c r="O4" s="85" t="s">
        <v>84</v>
      </c>
      <c r="P4" s="85" t="s">
        <v>85</v>
      </c>
      <c r="Q4" s="85" t="s">
        <v>86</v>
      </c>
      <c r="R4" s="85" t="s">
        <v>87</v>
      </c>
      <c r="S4" s="85" t="s">
        <v>88</v>
      </c>
      <c r="T4" s="85" t="s">
        <v>212</v>
      </c>
    </row>
    <row r="5" spans="1:20" s="1" customFormat="1" ht="48" hidden="1" customHeight="1" x14ac:dyDescent="0.3">
      <c r="A5" s="31" t="s">
        <v>13</v>
      </c>
      <c r="B5" s="73" t="s">
        <v>35</v>
      </c>
      <c r="C5" s="33"/>
      <c r="D5" s="32">
        <f t="shared" ref="D5:O5" si="0">SUM(D6:D7)</f>
        <v>283527815</v>
      </c>
      <c r="E5" s="32">
        <f t="shared" si="0"/>
        <v>30837100</v>
      </c>
      <c r="F5" s="32">
        <f t="shared" si="0"/>
        <v>7233400</v>
      </c>
      <c r="G5" s="32">
        <f t="shared" si="0"/>
        <v>245457315</v>
      </c>
      <c r="H5" s="32">
        <f t="shared" si="0"/>
        <v>214382830</v>
      </c>
      <c r="I5" s="32">
        <f t="shared" si="0"/>
        <v>30837100</v>
      </c>
      <c r="J5" s="32">
        <f t="shared" si="0"/>
        <v>7233400</v>
      </c>
      <c r="K5" s="32">
        <f t="shared" si="0"/>
        <v>176312330</v>
      </c>
      <c r="L5" s="32">
        <f t="shared" si="0"/>
        <v>105408792.92</v>
      </c>
      <c r="M5" s="32">
        <f t="shared" si="0"/>
        <v>0</v>
      </c>
      <c r="N5" s="32">
        <f t="shared" si="0"/>
        <v>0</v>
      </c>
      <c r="O5" s="32">
        <f t="shared" si="0"/>
        <v>105408792.92</v>
      </c>
      <c r="P5" s="29">
        <f t="shared" ref="P5:P28" si="1">L5/D5*100</f>
        <v>37.177584470856942</v>
      </c>
      <c r="Q5" s="29">
        <f t="shared" ref="Q5:S28" si="2">M5/E5*100</f>
        <v>0</v>
      </c>
      <c r="R5" s="29">
        <f t="shared" si="2"/>
        <v>0</v>
      </c>
      <c r="S5" s="29">
        <f t="shared" si="2"/>
        <v>42.94383849183717</v>
      </c>
      <c r="T5" s="24"/>
    </row>
    <row r="6" spans="1:20" s="1" customFormat="1" ht="37.5" hidden="1" customHeight="1" x14ac:dyDescent="0.3">
      <c r="A6" s="80" t="s">
        <v>36</v>
      </c>
      <c r="B6" s="84" t="s">
        <v>152</v>
      </c>
      <c r="C6" s="22" t="s">
        <v>3</v>
      </c>
      <c r="D6" s="24">
        <f>SUM(E6:G6)</f>
        <v>146148497</v>
      </c>
      <c r="E6" s="23">
        <v>0</v>
      </c>
      <c r="F6" s="23">
        <v>0</v>
      </c>
      <c r="G6" s="23">
        <v>146148497</v>
      </c>
      <c r="H6" s="23">
        <f>I6+J6+K6</f>
        <v>100961960</v>
      </c>
      <c r="I6" s="23">
        <v>0</v>
      </c>
      <c r="J6" s="23">
        <v>0</v>
      </c>
      <c r="K6" s="23">
        <v>100961960</v>
      </c>
      <c r="L6" s="24">
        <f>SUM(M6:O6)</f>
        <v>76556140.310000002</v>
      </c>
      <c r="M6" s="23">
        <v>0</v>
      </c>
      <c r="N6" s="23">
        <v>0</v>
      </c>
      <c r="O6" s="23">
        <v>76556140.310000002</v>
      </c>
      <c r="P6" s="24">
        <f t="shared" si="1"/>
        <v>52.382434223733412</v>
      </c>
      <c r="Q6" s="24"/>
      <c r="R6" s="24"/>
      <c r="S6" s="24">
        <f t="shared" si="2"/>
        <v>52.382434223733412</v>
      </c>
      <c r="T6" s="24"/>
    </row>
    <row r="7" spans="1:20" s="1" customFormat="1" ht="25.5" hidden="1" customHeight="1" x14ac:dyDescent="0.3">
      <c r="A7" s="80" t="s">
        <v>37</v>
      </c>
      <c r="B7" s="84" t="s">
        <v>153</v>
      </c>
      <c r="C7" s="22" t="s">
        <v>3</v>
      </c>
      <c r="D7" s="24">
        <f>SUM(E7:G7)</f>
        <v>137379318</v>
      </c>
      <c r="E7" s="24">
        <v>30837100</v>
      </c>
      <c r="F7" s="24">
        <v>7233400</v>
      </c>
      <c r="G7" s="24">
        <v>99308818</v>
      </c>
      <c r="H7" s="23">
        <f>I7+J7+K7</f>
        <v>113420870</v>
      </c>
      <c r="I7" s="24">
        <v>30837100</v>
      </c>
      <c r="J7" s="24">
        <v>7233400</v>
      </c>
      <c r="K7" s="24">
        <v>75350370</v>
      </c>
      <c r="L7" s="24">
        <f>SUM(M7:O7)</f>
        <v>28852652.609999999</v>
      </c>
      <c r="M7" s="24">
        <v>0</v>
      </c>
      <c r="N7" s="24">
        <v>0</v>
      </c>
      <c r="O7" s="24">
        <v>28852652.609999999</v>
      </c>
      <c r="P7" s="24">
        <f t="shared" si="1"/>
        <v>21.002180699426678</v>
      </c>
      <c r="Q7" s="24">
        <f t="shared" si="2"/>
        <v>0</v>
      </c>
      <c r="R7" s="24">
        <f t="shared" si="2"/>
        <v>0</v>
      </c>
      <c r="S7" s="24">
        <f t="shared" si="2"/>
        <v>29.053464929972279</v>
      </c>
      <c r="T7" s="24"/>
    </row>
    <row r="8" spans="1:20" s="1" customFormat="1" ht="42.75" hidden="1" customHeight="1" x14ac:dyDescent="0.3">
      <c r="A8" s="31" t="s">
        <v>14</v>
      </c>
      <c r="B8" s="73" t="s">
        <v>38</v>
      </c>
      <c r="C8" s="33"/>
      <c r="D8" s="29">
        <f>SUM(D9:D12)</f>
        <v>204162209</v>
      </c>
      <c r="E8" s="29">
        <f t="shared" ref="E8:O8" si="3">SUM(E9:E12)</f>
        <v>0</v>
      </c>
      <c r="F8" s="29">
        <f t="shared" si="3"/>
        <v>0</v>
      </c>
      <c r="G8" s="29">
        <f t="shared" si="3"/>
        <v>204162209</v>
      </c>
      <c r="H8" s="29">
        <f t="shared" si="3"/>
        <v>155797098</v>
      </c>
      <c r="I8" s="29">
        <f t="shared" si="3"/>
        <v>0</v>
      </c>
      <c r="J8" s="29">
        <f t="shared" si="3"/>
        <v>0</v>
      </c>
      <c r="K8" s="29">
        <f t="shared" si="3"/>
        <v>155797098</v>
      </c>
      <c r="L8" s="29">
        <f>SUM(L9:L12)</f>
        <v>159312264.38999999</v>
      </c>
      <c r="M8" s="29">
        <f t="shared" si="3"/>
        <v>0</v>
      </c>
      <c r="N8" s="29">
        <f t="shared" si="3"/>
        <v>0</v>
      </c>
      <c r="O8" s="29">
        <f t="shared" si="3"/>
        <v>159312264.38999999</v>
      </c>
      <c r="P8" s="29">
        <f t="shared" si="1"/>
        <v>78.032200557743764</v>
      </c>
      <c r="Q8" s="29"/>
      <c r="R8" s="29"/>
      <c r="S8" s="29">
        <f t="shared" si="2"/>
        <v>78.032200557743764</v>
      </c>
      <c r="T8" s="24"/>
    </row>
    <row r="9" spans="1:20" s="1" customFormat="1" ht="42.75" hidden="1" customHeight="1" x14ac:dyDescent="0.3">
      <c r="A9" s="80" t="s">
        <v>39</v>
      </c>
      <c r="B9" s="84" t="s">
        <v>41</v>
      </c>
      <c r="C9" s="22" t="s">
        <v>3</v>
      </c>
      <c r="D9" s="24">
        <f>SUM(E9:G9)</f>
        <v>140861937</v>
      </c>
      <c r="E9" s="24">
        <v>0</v>
      </c>
      <c r="F9" s="24">
        <v>0</v>
      </c>
      <c r="G9" s="24">
        <v>140861937</v>
      </c>
      <c r="H9" s="24">
        <f>I9+J9+K9</f>
        <v>104956724</v>
      </c>
      <c r="I9" s="24">
        <v>0</v>
      </c>
      <c r="J9" s="24">
        <v>0</v>
      </c>
      <c r="K9" s="24">
        <v>104956724</v>
      </c>
      <c r="L9" s="24">
        <f>M9+O9</f>
        <v>110179822.78</v>
      </c>
      <c r="M9" s="24">
        <v>0</v>
      </c>
      <c r="N9" s="24">
        <v>0</v>
      </c>
      <c r="O9" s="24">
        <v>110179822.78</v>
      </c>
      <c r="P9" s="24">
        <f t="shared" si="1"/>
        <v>78.218307320308966</v>
      </c>
      <c r="Q9" s="24"/>
      <c r="R9" s="24"/>
      <c r="S9" s="24">
        <f t="shared" si="2"/>
        <v>78.218307320308966</v>
      </c>
      <c r="T9" s="24"/>
    </row>
    <row r="10" spans="1:20" s="1" customFormat="1" ht="48.75" hidden="1" customHeight="1" x14ac:dyDescent="0.3">
      <c r="A10" s="80" t="s">
        <v>40</v>
      </c>
      <c r="B10" s="84" t="s">
        <v>131</v>
      </c>
      <c r="C10" s="22" t="s">
        <v>3</v>
      </c>
      <c r="D10" s="24">
        <f t="shared" ref="D10:D12" si="4">SUM(E10:G10)</f>
        <v>6057840</v>
      </c>
      <c r="E10" s="24">
        <v>0</v>
      </c>
      <c r="F10" s="24">
        <v>0</v>
      </c>
      <c r="G10" s="24">
        <v>6057840</v>
      </c>
      <c r="H10" s="24">
        <f t="shared" ref="H10:H12" si="5">I10+J10+K10</f>
        <v>5927140</v>
      </c>
      <c r="I10" s="24">
        <v>0</v>
      </c>
      <c r="J10" s="24">
        <v>0</v>
      </c>
      <c r="K10" s="24">
        <v>5927140</v>
      </c>
      <c r="L10" s="24">
        <f>M10+O10</f>
        <v>857577</v>
      </c>
      <c r="M10" s="24">
        <v>0</v>
      </c>
      <c r="N10" s="24">
        <v>0</v>
      </c>
      <c r="O10" s="24">
        <v>857577</v>
      </c>
      <c r="P10" s="24">
        <f t="shared" si="1"/>
        <v>14.15648151816489</v>
      </c>
      <c r="Q10" s="24"/>
      <c r="R10" s="24"/>
      <c r="S10" s="24">
        <f t="shared" si="2"/>
        <v>14.15648151816489</v>
      </c>
      <c r="T10" s="24"/>
    </row>
    <row r="11" spans="1:20" s="1" customFormat="1" ht="37.5" hidden="1" customHeight="1" x14ac:dyDescent="0.3">
      <c r="A11" s="80" t="s">
        <v>183</v>
      </c>
      <c r="B11" s="84" t="s">
        <v>42</v>
      </c>
      <c r="C11" s="22" t="s">
        <v>3</v>
      </c>
      <c r="D11" s="24">
        <f t="shared" si="4"/>
        <v>57037000</v>
      </c>
      <c r="E11" s="24">
        <v>0</v>
      </c>
      <c r="F11" s="24">
        <v>0</v>
      </c>
      <c r="G11" s="24">
        <v>57037000</v>
      </c>
      <c r="H11" s="24">
        <f t="shared" si="5"/>
        <v>44913234</v>
      </c>
      <c r="I11" s="24">
        <v>0</v>
      </c>
      <c r="J11" s="24">
        <v>0</v>
      </c>
      <c r="K11" s="24">
        <v>44913234</v>
      </c>
      <c r="L11" s="24">
        <f t="shared" ref="L11:L12" si="6">M11+O11</f>
        <v>48200542.609999999</v>
      </c>
      <c r="M11" s="24">
        <v>0</v>
      </c>
      <c r="N11" s="24">
        <v>0</v>
      </c>
      <c r="O11" s="24">
        <v>48200542.609999999</v>
      </c>
      <c r="P11" s="24">
        <f t="shared" si="1"/>
        <v>84.5074997107141</v>
      </c>
      <c r="Q11" s="24"/>
      <c r="R11" s="24"/>
      <c r="S11" s="24">
        <f t="shared" si="2"/>
        <v>84.5074997107141</v>
      </c>
      <c r="T11" s="24"/>
    </row>
    <row r="12" spans="1:20" s="1" customFormat="1" ht="46.5" hidden="1" customHeight="1" x14ac:dyDescent="0.3">
      <c r="A12" s="80" t="s">
        <v>184</v>
      </c>
      <c r="B12" s="84" t="s">
        <v>185</v>
      </c>
      <c r="C12" s="22" t="s">
        <v>178</v>
      </c>
      <c r="D12" s="24">
        <f t="shared" si="4"/>
        <v>205432</v>
      </c>
      <c r="E12" s="24">
        <v>0</v>
      </c>
      <c r="F12" s="24">
        <v>0</v>
      </c>
      <c r="G12" s="24">
        <v>205432</v>
      </c>
      <c r="H12" s="24">
        <f t="shared" si="5"/>
        <v>0</v>
      </c>
      <c r="I12" s="24">
        <v>0</v>
      </c>
      <c r="J12" s="24">
        <v>0</v>
      </c>
      <c r="K12" s="24">
        <v>0</v>
      </c>
      <c r="L12" s="24">
        <f t="shared" si="6"/>
        <v>74322</v>
      </c>
      <c r="M12" s="24">
        <v>0</v>
      </c>
      <c r="N12" s="24">
        <v>0</v>
      </c>
      <c r="O12" s="24">
        <v>74322</v>
      </c>
      <c r="P12" s="24">
        <f t="shared" si="1"/>
        <v>36.178394797305188</v>
      </c>
      <c r="Q12" s="24"/>
      <c r="R12" s="24"/>
      <c r="S12" s="24">
        <f t="shared" si="2"/>
        <v>36.178394797305188</v>
      </c>
      <c r="T12" s="24"/>
    </row>
    <row r="13" spans="1:20" s="1" customFormat="1" ht="61.5" hidden="1" customHeight="1" x14ac:dyDescent="0.3">
      <c r="A13" s="31" t="s">
        <v>28</v>
      </c>
      <c r="B13" s="111" t="s">
        <v>25</v>
      </c>
      <c r="C13" s="111"/>
      <c r="D13" s="34">
        <f>D14+D16</f>
        <v>482249526</v>
      </c>
      <c r="E13" s="34">
        <f>E14+E16</f>
        <v>37347565</v>
      </c>
      <c r="F13" s="34">
        <f>F14+F16</f>
        <v>0</v>
      </c>
      <c r="G13" s="34">
        <f>G14+G16</f>
        <v>444901961</v>
      </c>
      <c r="H13" s="34">
        <f t="shared" ref="H13:K13" si="7">H14+H16</f>
        <v>415353690</v>
      </c>
      <c r="I13" s="34">
        <f t="shared" si="7"/>
        <v>56955840</v>
      </c>
      <c r="J13" s="34">
        <f t="shared" si="7"/>
        <v>0</v>
      </c>
      <c r="K13" s="34">
        <f t="shared" si="7"/>
        <v>358397850</v>
      </c>
      <c r="L13" s="34">
        <f t="shared" ref="L13:O13" si="8">L14+L16</f>
        <v>398471337.07999998</v>
      </c>
      <c r="M13" s="34">
        <f t="shared" si="8"/>
        <v>37248700</v>
      </c>
      <c r="N13" s="34">
        <f t="shared" si="8"/>
        <v>0</v>
      </c>
      <c r="O13" s="34">
        <f t="shared" si="8"/>
        <v>361222637.07999998</v>
      </c>
      <c r="P13" s="29">
        <f t="shared" si="1"/>
        <v>82.627626487288651</v>
      </c>
      <c r="Q13" s="29">
        <f t="shared" si="2"/>
        <v>99.735283946891855</v>
      </c>
      <c r="R13" s="29"/>
      <c r="S13" s="29">
        <f t="shared" si="2"/>
        <v>81.191513804094015</v>
      </c>
      <c r="T13" s="24"/>
    </row>
    <row r="14" spans="1:20" s="30" customFormat="1" ht="25.5" hidden="1" customHeight="1" x14ac:dyDescent="0.3">
      <c r="A14" s="31" t="s">
        <v>15</v>
      </c>
      <c r="B14" s="73" t="s">
        <v>43</v>
      </c>
      <c r="C14" s="33"/>
      <c r="D14" s="29">
        <f>D15</f>
        <v>189764420</v>
      </c>
      <c r="E14" s="29">
        <f t="shared" ref="E14:G14" si="9">E15</f>
        <v>0</v>
      </c>
      <c r="F14" s="29">
        <f t="shared" si="9"/>
        <v>0</v>
      </c>
      <c r="G14" s="29">
        <f t="shared" si="9"/>
        <v>189764420</v>
      </c>
      <c r="H14" s="29">
        <f t="shared" ref="H14:K14" si="10">H15</f>
        <v>134893184</v>
      </c>
      <c r="I14" s="29">
        <f t="shared" si="10"/>
        <v>0</v>
      </c>
      <c r="J14" s="29">
        <f t="shared" si="10"/>
        <v>0</v>
      </c>
      <c r="K14" s="29">
        <f t="shared" si="10"/>
        <v>134893184</v>
      </c>
      <c r="L14" s="29">
        <f t="shared" ref="L14:O14" si="11">L15</f>
        <v>164253315</v>
      </c>
      <c r="M14" s="29">
        <f t="shared" si="11"/>
        <v>0</v>
      </c>
      <c r="N14" s="29">
        <f t="shared" si="11"/>
        <v>0</v>
      </c>
      <c r="O14" s="29">
        <f t="shared" si="11"/>
        <v>164253315</v>
      </c>
      <c r="P14" s="29">
        <f t="shared" si="1"/>
        <v>86.556434024882009</v>
      </c>
      <c r="Q14" s="29"/>
      <c r="R14" s="29"/>
      <c r="S14" s="29">
        <f t="shared" si="2"/>
        <v>86.556434024882009</v>
      </c>
      <c r="T14" s="24"/>
    </row>
    <row r="15" spans="1:20" s="1" customFormat="1" ht="42" hidden="1" customHeight="1" x14ac:dyDescent="0.3">
      <c r="A15" s="80" t="s">
        <v>29</v>
      </c>
      <c r="B15" s="84" t="s">
        <v>44</v>
      </c>
      <c r="C15" s="22" t="s">
        <v>3</v>
      </c>
      <c r="D15" s="24">
        <f>SUM(E15:G15)</f>
        <v>189764420</v>
      </c>
      <c r="E15" s="24">
        <v>0</v>
      </c>
      <c r="F15" s="24">
        <v>0</v>
      </c>
      <c r="G15" s="24">
        <v>189764420</v>
      </c>
      <c r="H15" s="24">
        <f>I15+J15+K15</f>
        <v>134893184</v>
      </c>
      <c r="I15" s="24">
        <v>0</v>
      </c>
      <c r="J15" s="24">
        <v>0</v>
      </c>
      <c r="K15" s="24">
        <v>134893184</v>
      </c>
      <c r="L15" s="24">
        <f>M15+O15</f>
        <v>164253315</v>
      </c>
      <c r="M15" s="24">
        <v>0</v>
      </c>
      <c r="N15" s="24">
        <v>0</v>
      </c>
      <c r="O15" s="24">
        <v>164253315</v>
      </c>
      <c r="P15" s="24">
        <f t="shared" si="1"/>
        <v>86.556434024882009</v>
      </c>
      <c r="Q15" s="24"/>
      <c r="R15" s="24"/>
      <c r="S15" s="24">
        <f t="shared" si="2"/>
        <v>86.556434024882009</v>
      </c>
      <c r="T15" s="24"/>
    </row>
    <row r="16" spans="1:20" s="30" customFormat="1" ht="24.75" hidden="1" customHeight="1" x14ac:dyDescent="0.3">
      <c r="A16" s="31" t="s">
        <v>16</v>
      </c>
      <c r="B16" s="73" t="s">
        <v>45</v>
      </c>
      <c r="C16" s="33"/>
      <c r="D16" s="29">
        <f>SUM(D17:D27)</f>
        <v>292485106</v>
      </c>
      <c r="E16" s="29">
        <f t="shared" ref="E16:O16" si="12">SUM(E17:E27)</f>
        <v>37347565</v>
      </c>
      <c r="F16" s="29">
        <f t="shared" si="12"/>
        <v>0</v>
      </c>
      <c r="G16" s="29">
        <f t="shared" si="12"/>
        <v>255137541</v>
      </c>
      <c r="H16" s="29">
        <f t="shared" si="12"/>
        <v>280460506</v>
      </c>
      <c r="I16" s="29">
        <f t="shared" si="12"/>
        <v>56955840</v>
      </c>
      <c r="J16" s="29">
        <f t="shared" si="12"/>
        <v>0</v>
      </c>
      <c r="K16" s="29">
        <f t="shared" si="12"/>
        <v>223504666</v>
      </c>
      <c r="L16" s="29">
        <f t="shared" si="12"/>
        <v>234218022.07999998</v>
      </c>
      <c r="M16" s="29">
        <f t="shared" si="12"/>
        <v>37248700</v>
      </c>
      <c r="N16" s="29">
        <f t="shared" si="12"/>
        <v>0</v>
      </c>
      <c r="O16" s="29">
        <f t="shared" si="12"/>
        <v>196969322.07999998</v>
      </c>
      <c r="P16" s="29">
        <f t="shared" si="1"/>
        <v>80.078615038948342</v>
      </c>
      <c r="Q16" s="29">
        <f t="shared" si="2"/>
        <v>99.735283946891855</v>
      </c>
      <c r="R16" s="29"/>
      <c r="S16" s="29">
        <f t="shared" si="2"/>
        <v>77.201230876486335</v>
      </c>
      <c r="T16" s="24"/>
    </row>
    <row r="17" spans="1:20" s="30" customFormat="1" ht="34.5" hidden="1" customHeight="1" x14ac:dyDescent="0.3">
      <c r="A17" s="80" t="s">
        <v>200</v>
      </c>
      <c r="B17" s="48" t="s">
        <v>159</v>
      </c>
      <c r="C17" s="22" t="s">
        <v>3</v>
      </c>
      <c r="D17" s="24">
        <f t="shared" ref="D17:D27" si="13">SUM(E17:G17)</f>
        <v>18244677</v>
      </c>
      <c r="E17" s="24">
        <v>0</v>
      </c>
      <c r="F17" s="24">
        <v>0</v>
      </c>
      <c r="G17" s="24">
        <v>18244677</v>
      </c>
      <c r="H17" s="24">
        <f>I17+J17+K17</f>
        <v>66733287</v>
      </c>
      <c r="I17" s="24">
        <v>0</v>
      </c>
      <c r="J17" s="24">
        <v>0</v>
      </c>
      <c r="K17" s="24">
        <v>66733287</v>
      </c>
      <c r="L17" s="24">
        <f t="shared" ref="L17:L26" si="14">M17+O17</f>
        <v>18244676.559999999</v>
      </c>
      <c r="M17" s="24">
        <v>0</v>
      </c>
      <c r="N17" s="24">
        <v>0</v>
      </c>
      <c r="O17" s="24">
        <v>18244676.559999999</v>
      </c>
      <c r="P17" s="24">
        <f t="shared" si="1"/>
        <v>99.999997588337678</v>
      </c>
      <c r="Q17" s="24"/>
      <c r="R17" s="24"/>
      <c r="S17" s="24">
        <f t="shared" si="2"/>
        <v>99.999997588337678</v>
      </c>
      <c r="T17" s="24">
        <v>100</v>
      </c>
    </row>
    <row r="18" spans="1:20" s="30" customFormat="1" ht="60" hidden="1" customHeight="1" x14ac:dyDescent="0.3">
      <c r="A18" s="80" t="s">
        <v>182</v>
      </c>
      <c r="B18" s="48" t="s">
        <v>195</v>
      </c>
      <c r="C18" s="22" t="s">
        <v>3</v>
      </c>
      <c r="D18" s="24">
        <f>SUM(E18:G18)</f>
        <v>487900</v>
      </c>
      <c r="E18" s="24">
        <v>0</v>
      </c>
      <c r="F18" s="24">
        <v>0</v>
      </c>
      <c r="G18" s="24">
        <v>487900</v>
      </c>
      <c r="H18" s="24">
        <f>I18+J18+K18</f>
        <v>9757100</v>
      </c>
      <c r="I18" s="24">
        <v>9269200</v>
      </c>
      <c r="J18" s="24">
        <v>0</v>
      </c>
      <c r="K18" s="24">
        <v>487900</v>
      </c>
      <c r="L18" s="24">
        <f t="shared" si="14"/>
        <v>0</v>
      </c>
      <c r="M18" s="24">
        <v>0</v>
      </c>
      <c r="N18" s="24">
        <v>0</v>
      </c>
      <c r="O18" s="24">
        <v>0</v>
      </c>
      <c r="P18" s="24">
        <f t="shared" si="1"/>
        <v>0</v>
      </c>
      <c r="Q18" s="24"/>
      <c r="R18" s="24"/>
      <c r="S18" s="24">
        <f t="shared" si="2"/>
        <v>0</v>
      </c>
      <c r="T18" s="24">
        <v>100</v>
      </c>
    </row>
    <row r="19" spans="1:20" s="1" customFormat="1" ht="86.25" hidden="1" customHeight="1" x14ac:dyDescent="0.3">
      <c r="A19" s="80" t="s">
        <v>192</v>
      </c>
      <c r="B19" s="49" t="s">
        <v>196</v>
      </c>
      <c r="C19" s="50" t="s">
        <v>178</v>
      </c>
      <c r="D19" s="24">
        <f t="shared" si="13"/>
        <v>39209204</v>
      </c>
      <c r="E19" s="24">
        <v>37248700</v>
      </c>
      <c r="F19" s="24">
        <v>0</v>
      </c>
      <c r="G19" s="24">
        <v>1960504</v>
      </c>
      <c r="H19" s="24">
        <f t="shared" ref="H19:H20" si="15">I19+J19+K19</f>
        <v>39209204</v>
      </c>
      <c r="I19" s="24">
        <v>37248700</v>
      </c>
      <c r="J19" s="24">
        <v>0</v>
      </c>
      <c r="K19" s="24">
        <v>1960504</v>
      </c>
      <c r="L19" s="24">
        <f t="shared" si="14"/>
        <v>39209204</v>
      </c>
      <c r="M19" s="24">
        <v>37248700</v>
      </c>
      <c r="N19" s="24">
        <v>0</v>
      </c>
      <c r="O19" s="24">
        <v>1960504</v>
      </c>
      <c r="P19" s="24">
        <f t="shared" si="1"/>
        <v>100</v>
      </c>
      <c r="Q19" s="24">
        <f t="shared" si="2"/>
        <v>100</v>
      </c>
      <c r="R19" s="24"/>
      <c r="S19" s="24">
        <f t="shared" si="2"/>
        <v>100</v>
      </c>
      <c r="T19" s="24"/>
    </row>
    <row r="20" spans="1:20" s="1" customFormat="1" ht="60" hidden="1" customHeight="1" x14ac:dyDescent="0.3">
      <c r="A20" s="80" t="s">
        <v>193</v>
      </c>
      <c r="B20" s="49" t="s">
        <v>197</v>
      </c>
      <c r="C20" s="50" t="s">
        <v>178</v>
      </c>
      <c r="D20" s="24">
        <f t="shared" si="13"/>
        <v>2859565</v>
      </c>
      <c r="E20" s="24">
        <v>98865</v>
      </c>
      <c r="F20" s="24">
        <v>0</v>
      </c>
      <c r="G20" s="24">
        <v>2760700</v>
      </c>
      <c r="H20" s="24">
        <f t="shared" si="15"/>
        <v>11086165</v>
      </c>
      <c r="I20" s="24">
        <v>10437940</v>
      </c>
      <c r="J20" s="24">
        <v>0</v>
      </c>
      <c r="K20" s="24">
        <f>549360+98865</f>
        <v>648225</v>
      </c>
      <c r="L20" s="24">
        <f t="shared" si="14"/>
        <v>0</v>
      </c>
      <c r="M20" s="24">
        <v>0</v>
      </c>
      <c r="N20" s="24">
        <v>0</v>
      </c>
      <c r="O20" s="24">
        <v>0</v>
      </c>
      <c r="P20" s="24">
        <f t="shared" si="1"/>
        <v>0</v>
      </c>
      <c r="Q20" s="24">
        <f t="shared" si="2"/>
        <v>0</v>
      </c>
      <c r="R20" s="24"/>
      <c r="S20" s="24">
        <f t="shared" si="2"/>
        <v>0</v>
      </c>
      <c r="T20" s="24"/>
    </row>
    <row r="21" spans="1:20" s="1" customFormat="1" ht="44.25" hidden="1" customHeight="1" x14ac:dyDescent="0.3">
      <c r="A21" s="80" t="s">
        <v>194</v>
      </c>
      <c r="B21" s="49" t="s">
        <v>227</v>
      </c>
      <c r="C21" s="50" t="s">
        <v>3</v>
      </c>
      <c r="D21" s="24">
        <f t="shared" si="13"/>
        <v>7779846</v>
      </c>
      <c r="E21" s="24">
        <v>0</v>
      </c>
      <c r="F21" s="24">
        <v>0</v>
      </c>
      <c r="G21" s="24">
        <v>7779846</v>
      </c>
      <c r="H21" s="24"/>
      <c r="I21" s="24"/>
      <c r="J21" s="24"/>
      <c r="K21" s="24"/>
      <c r="L21" s="24">
        <f t="shared" si="14"/>
        <v>6298203.9800000004</v>
      </c>
      <c r="M21" s="24">
        <v>0</v>
      </c>
      <c r="N21" s="24">
        <v>0</v>
      </c>
      <c r="O21" s="24">
        <v>6298203.9800000004</v>
      </c>
      <c r="P21" s="24">
        <f t="shared" si="1"/>
        <v>80.955381121939951</v>
      </c>
      <c r="Q21" s="24"/>
      <c r="R21" s="24"/>
      <c r="S21" s="24">
        <f t="shared" si="2"/>
        <v>80.955381121939951</v>
      </c>
      <c r="T21" s="24"/>
    </row>
    <row r="22" spans="1:20" s="1" customFormat="1" ht="60" hidden="1" customHeight="1" x14ac:dyDescent="0.3">
      <c r="A22" s="80" t="s">
        <v>233</v>
      </c>
      <c r="B22" s="49" t="s">
        <v>228</v>
      </c>
      <c r="C22" s="50" t="s">
        <v>3</v>
      </c>
      <c r="D22" s="24">
        <f t="shared" si="13"/>
        <v>2719640</v>
      </c>
      <c r="E22" s="24">
        <v>0</v>
      </c>
      <c r="F22" s="24">
        <v>0</v>
      </c>
      <c r="G22" s="24">
        <v>2719640</v>
      </c>
      <c r="H22" s="24"/>
      <c r="I22" s="24"/>
      <c r="J22" s="24"/>
      <c r="K22" s="24"/>
      <c r="L22" s="24">
        <f t="shared" si="14"/>
        <v>2719636.86</v>
      </c>
      <c r="M22" s="24">
        <v>0</v>
      </c>
      <c r="N22" s="24">
        <v>0</v>
      </c>
      <c r="O22" s="24">
        <v>2719636.86</v>
      </c>
      <c r="P22" s="24">
        <f t="shared" si="1"/>
        <v>99.999884543542521</v>
      </c>
      <c r="Q22" s="24"/>
      <c r="R22" s="24"/>
      <c r="S22" s="24">
        <f t="shared" si="2"/>
        <v>99.999884543542521</v>
      </c>
      <c r="T22" s="24"/>
    </row>
    <row r="23" spans="1:20" s="1" customFormat="1" ht="60" hidden="1" customHeight="1" x14ac:dyDescent="0.3">
      <c r="A23" s="80" t="s">
        <v>234</v>
      </c>
      <c r="B23" s="49" t="s">
        <v>229</v>
      </c>
      <c r="C23" s="50" t="s">
        <v>3</v>
      </c>
      <c r="D23" s="24">
        <f t="shared" si="13"/>
        <v>3349655</v>
      </c>
      <c r="E23" s="24">
        <v>0</v>
      </c>
      <c r="F23" s="24">
        <v>0</v>
      </c>
      <c r="G23" s="24">
        <v>3349655</v>
      </c>
      <c r="H23" s="24"/>
      <c r="I23" s="24"/>
      <c r="J23" s="24"/>
      <c r="K23" s="24"/>
      <c r="L23" s="24">
        <f t="shared" si="14"/>
        <v>3349645.94</v>
      </c>
      <c r="M23" s="24">
        <v>0</v>
      </c>
      <c r="N23" s="24">
        <v>0</v>
      </c>
      <c r="O23" s="24">
        <v>3349645.94</v>
      </c>
      <c r="P23" s="24">
        <f t="shared" si="1"/>
        <v>99.999729524383852</v>
      </c>
      <c r="Q23" s="24"/>
      <c r="R23" s="24"/>
      <c r="S23" s="24">
        <f t="shared" si="2"/>
        <v>99.999729524383852</v>
      </c>
      <c r="T23" s="24"/>
    </row>
    <row r="24" spans="1:20" s="1" customFormat="1" ht="86.25" hidden="1" customHeight="1" x14ac:dyDescent="0.3">
      <c r="A24" s="80" t="s">
        <v>235</v>
      </c>
      <c r="B24" s="49" t="s">
        <v>230</v>
      </c>
      <c r="C24" s="50" t="s">
        <v>3</v>
      </c>
      <c r="D24" s="24">
        <f t="shared" si="13"/>
        <v>14121833</v>
      </c>
      <c r="E24" s="24">
        <v>0</v>
      </c>
      <c r="F24" s="24">
        <v>0</v>
      </c>
      <c r="G24" s="24">
        <v>14121833</v>
      </c>
      <c r="H24" s="24"/>
      <c r="I24" s="24"/>
      <c r="J24" s="24"/>
      <c r="K24" s="24"/>
      <c r="L24" s="24">
        <f t="shared" si="14"/>
        <v>14022912.32</v>
      </c>
      <c r="M24" s="24">
        <v>0</v>
      </c>
      <c r="N24" s="24">
        <v>0</v>
      </c>
      <c r="O24" s="24">
        <v>14022912.32</v>
      </c>
      <c r="P24" s="24">
        <f t="shared" si="1"/>
        <v>99.299519545373471</v>
      </c>
      <c r="Q24" s="24"/>
      <c r="R24" s="24"/>
      <c r="S24" s="24">
        <f t="shared" si="2"/>
        <v>99.299519545373471</v>
      </c>
      <c r="T24" s="24"/>
    </row>
    <row r="25" spans="1:20" s="1" customFormat="1" ht="60" hidden="1" customHeight="1" x14ac:dyDescent="0.3">
      <c r="A25" s="80" t="s">
        <v>236</v>
      </c>
      <c r="B25" s="49" t="s">
        <v>231</v>
      </c>
      <c r="C25" s="50" t="s">
        <v>3</v>
      </c>
      <c r="D25" s="24">
        <f t="shared" si="13"/>
        <v>16932733</v>
      </c>
      <c r="E25" s="24">
        <v>0</v>
      </c>
      <c r="F25" s="24">
        <v>0</v>
      </c>
      <c r="G25" s="24">
        <v>16932733</v>
      </c>
      <c r="H25" s="24"/>
      <c r="I25" s="24"/>
      <c r="J25" s="24"/>
      <c r="K25" s="24"/>
      <c r="L25" s="24">
        <f t="shared" si="14"/>
        <v>16932721.52</v>
      </c>
      <c r="M25" s="24">
        <v>0</v>
      </c>
      <c r="N25" s="24">
        <v>0</v>
      </c>
      <c r="O25" s="24">
        <v>16932721.52</v>
      </c>
      <c r="P25" s="24">
        <f t="shared" si="1"/>
        <v>99.999932202320792</v>
      </c>
      <c r="Q25" s="24"/>
      <c r="R25" s="24"/>
      <c r="S25" s="24">
        <f t="shared" si="2"/>
        <v>99.999932202320792</v>
      </c>
      <c r="T25" s="24"/>
    </row>
    <row r="26" spans="1:20" s="1" customFormat="1" ht="60" hidden="1" customHeight="1" x14ac:dyDescent="0.3">
      <c r="A26" s="80" t="s">
        <v>237</v>
      </c>
      <c r="B26" s="49" t="s">
        <v>232</v>
      </c>
      <c r="C26" s="50" t="s">
        <v>3</v>
      </c>
      <c r="D26" s="24">
        <f t="shared" si="13"/>
        <v>3584903</v>
      </c>
      <c r="E26" s="24">
        <v>0</v>
      </c>
      <c r="F26" s="24">
        <v>0</v>
      </c>
      <c r="G26" s="24">
        <v>3584903</v>
      </c>
      <c r="H26" s="24"/>
      <c r="I26" s="24"/>
      <c r="J26" s="24"/>
      <c r="K26" s="24"/>
      <c r="L26" s="24">
        <f t="shared" si="14"/>
        <v>0</v>
      </c>
      <c r="M26" s="24">
        <v>0</v>
      </c>
      <c r="N26" s="24">
        <v>0</v>
      </c>
      <c r="O26" s="24">
        <v>0</v>
      </c>
      <c r="P26" s="24">
        <f t="shared" si="1"/>
        <v>0</v>
      </c>
      <c r="Q26" s="24"/>
      <c r="R26" s="24"/>
      <c r="S26" s="24">
        <f t="shared" si="2"/>
        <v>0</v>
      </c>
      <c r="T26" s="24"/>
    </row>
    <row r="27" spans="1:20" s="1" customFormat="1" ht="63.75" hidden="1" customHeight="1" x14ac:dyDescent="0.3">
      <c r="A27" s="80" t="s">
        <v>238</v>
      </c>
      <c r="B27" s="49" t="s">
        <v>198</v>
      </c>
      <c r="C27" s="50" t="s">
        <v>3</v>
      </c>
      <c r="D27" s="24">
        <f t="shared" si="13"/>
        <v>183195150</v>
      </c>
      <c r="E27" s="24">
        <v>0</v>
      </c>
      <c r="F27" s="24">
        <v>0</v>
      </c>
      <c r="G27" s="24">
        <v>183195150</v>
      </c>
      <c r="H27" s="24">
        <f>I27+J27+K27</f>
        <v>153674750</v>
      </c>
      <c r="I27" s="24">
        <v>0</v>
      </c>
      <c r="J27" s="24">
        <v>0</v>
      </c>
      <c r="K27" s="24">
        <v>153674750</v>
      </c>
      <c r="L27" s="24">
        <f t="shared" ref="L27" si="16">M27+O27</f>
        <v>133441020.90000001</v>
      </c>
      <c r="M27" s="24">
        <v>0</v>
      </c>
      <c r="N27" s="24">
        <v>0</v>
      </c>
      <c r="O27" s="24">
        <v>133441020.90000001</v>
      </c>
      <c r="P27" s="24">
        <f t="shared" si="1"/>
        <v>72.84091358313799</v>
      </c>
      <c r="Q27" s="24"/>
      <c r="R27" s="24"/>
      <c r="S27" s="24">
        <f t="shared" si="2"/>
        <v>72.84091358313799</v>
      </c>
      <c r="T27" s="24">
        <v>100</v>
      </c>
    </row>
    <row r="28" spans="1:20" s="36" customFormat="1" ht="44.25" hidden="1" customHeight="1" x14ac:dyDescent="0.25">
      <c r="A28" s="125" t="s">
        <v>94</v>
      </c>
      <c r="B28" s="126"/>
      <c r="C28" s="127"/>
      <c r="D28" s="35" t="e">
        <f>D13+#REF!</f>
        <v>#REF!</v>
      </c>
      <c r="E28" s="35" t="e">
        <f>E13+#REF!</f>
        <v>#REF!</v>
      </c>
      <c r="F28" s="35" t="e">
        <f>F13+#REF!</f>
        <v>#REF!</v>
      </c>
      <c r="G28" s="35" t="e">
        <f>G13+#REF!</f>
        <v>#REF!</v>
      </c>
      <c r="H28" s="35" t="e">
        <f>H13+#REF!</f>
        <v>#REF!</v>
      </c>
      <c r="I28" s="35" t="e">
        <f>I13+#REF!</f>
        <v>#REF!</v>
      </c>
      <c r="J28" s="35" t="e">
        <f>J13+#REF!</f>
        <v>#REF!</v>
      </c>
      <c r="K28" s="35" t="e">
        <f>K13+#REF!</f>
        <v>#REF!</v>
      </c>
      <c r="L28" s="35" t="e">
        <f>L13+#REF!</f>
        <v>#REF!</v>
      </c>
      <c r="M28" s="35" t="e">
        <f>M13+#REF!</f>
        <v>#REF!</v>
      </c>
      <c r="N28" s="35" t="e">
        <f>N13+#REF!</f>
        <v>#REF!</v>
      </c>
      <c r="O28" s="35" t="e">
        <f>O13+#REF!</f>
        <v>#REF!</v>
      </c>
      <c r="P28" s="29" t="e">
        <f t="shared" si="1"/>
        <v>#REF!</v>
      </c>
      <c r="Q28" s="29" t="e">
        <f t="shared" si="2"/>
        <v>#REF!</v>
      </c>
      <c r="R28" s="29" t="e">
        <f t="shared" si="2"/>
        <v>#REF!</v>
      </c>
      <c r="S28" s="29" t="e">
        <f t="shared" si="2"/>
        <v>#REF!</v>
      </c>
      <c r="T28" s="29"/>
    </row>
    <row r="29" spans="1:20" s="30" customFormat="1" ht="18.75" hidden="1" customHeight="1" x14ac:dyDescent="0.3">
      <c r="A29" s="107" t="s">
        <v>9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</row>
    <row r="30" spans="1:20" s="30" customFormat="1" ht="45.75" hidden="1" customHeight="1" x14ac:dyDescent="0.3">
      <c r="A30" s="31" t="s">
        <v>60</v>
      </c>
      <c r="B30" s="123" t="s">
        <v>21</v>
      </c>
      <c r="C30" s="124"/>
      <c r="D30" s="32">
        <f>SUM(D31:D33)</f>
        <v>74575403</v>
      </c>
      <c r="E30" s="32">
        <f t="shared" ref="E30:G30" si="17">SUM(E31:E33)</f>
        <v>0</v>
      </c>
      <c r="F30" s="32">
        <f t="shared" si="17"/>
        <v>0</v>
      </c>
      <c r="G30" s="32">
        <f t="shared" si="17"/>
        <v>74575403</v>
      </c>
      <c r="H30" s="32">
        <f t="shared" ref="H30:O30" si="18">SUM(H31:H33)</f>
        <v>62237887</v>
      </c>
      <c r="I30" s="32">
        <f t="shared" si="18"/>
        <v>0</v>
      </c>
      <c r="J30" s="32">
        <f t="shared" si="18"/>
        <v>0</v>
      </c>
      <c r="K30" s="32">
        <f>SUM(K31:K33)</f>
        <v>62237887</v>
      </c>
      <c r="L30" s="32">
        <f t="shared" si="18"/>
        <v>57674222.959999993</v>
      </c>
      <c r="M30" s="32">
        <f t="shared" si="18"/>
        <v>0</v>
      </c>
      <c r="N30" s="32">
        <f t="shared" si="18"/>
        <v>0</v>
      </c>
      <c r="O30" s="32">
        <f t="shared" si="18"/>
        <v>57674222.959999993</v>
      </c>
      <c r="P30" s="29">
        <f>L30/D30*100</f>
        <v>77.336790201455557</v>
      </c>
      <c r="Q30" s="29"/>
      <c r="R30" s="29"/>
      <c r="S30" s="29">
        <f t="shared" ref="S30:S33" si="19">O30/G30*100</f>
        <v>77.336790201455557</v>
      </c>
      <c r="T30" s="29"/>
    </row>
    <row r="31" spans="1:20" s="30" customFormat="1" ht="46.5" hidden="1" customHeight="1" x14ac:dyDescent="0.3">
      <c r="A31" s="80" t="s">
        <v>61</v>
      </c>
      <c r="B31" s="84" t="s">
        <v>154</v>
      </c>
      <c r="C31" s="37" t="s">
        <v>177</v>
      </c>
      <c r="D31" s="23">
        <f>SUM(E31:G31)</f>
        <v>6058778</v>
      </c>
      <c r="E31" s="23">
        <v>0</v>
      </c>
      <c r="F31" s="23">
        <v>0</v>
      </c>
      <c r="G31" s="23">
        <v>6058778</v>
      </c>
      <c r="H31" s="24">
        <f>I31+J31+K31</f>
        <v>4653525</v>
      </c>
      <c r="I31" s="24">
        <v>0</v>
      </c>
      <c r="J31" s="24">
        <v>0</v>
      </c>
      <c r="K31" s="24">
        <v>4653525</v>
      </c>
      <c r="L31" s="23">
        <f>M31+O31</f>
        <v>2103366.73</v>
      </c>
      <c r="M31" s="23">
        <v>0</v>
      </c>
      <c r="N31" s="23">
        <v>0</v>
      </c>
      <c r="O31" s="23">
        <v>2103366.73</v>
      </c>
      <c r="P31" s="24">
        <f t="shared" ref="P31:P33" si="20">L31/D31*100</f>
        <v>34.716022438848235</v>
      </c>
      <c r="Q31" s="24"/>
      <c r="R31" s="24"/>
      <c r="S31" s="24">
        <f t="shared" si="19"/>
        <v>34.716022438848235</v>
      </c>
      <c r="T31" s="24">
        <v>100</v>
      </c>
    </row>
    <row r="32" spans="1:20" s="30" customFormat="1" ht="37.5" hidden="1" customHeight="1" x14ac:dyDescent="0.3">
      <c r="A32" s="80" t="s">
        <v>62</v>
      </c>
      <c r="B32" s="84" t="s">
        <v>155</v>
      </c>
      <c r="C32" s="37" t="s">
        <v>177</v>
      </c>
      <c r="D32" s="23">
        <f t="shared" ref="D32:D33" si="21">SUM(E32:G32)</f>
        <v>58249804</v>
      </c>
      <c r="E32" s="23">
        <v>0</v>
      </c>
      <c r="F32" s="23">
        <v>0</v>
      </c>
      <c r="G32" s="23">
        <v>58249804</v>
      </c>
      <c r="H32" s="24">
        <f>I32+J32+K32</f>
        <v>47317541</v>
      </c>
      <c r="I32" s="24">
        <v>0</v>
      </c>
      <c r="J32" s="24">
        <v>0</v>
      </c>
      <c r="K32" s="24">
        <v>47317541</v>
      </c>
      <c r="L32" s="23">
        <f t="shared" ref="L32:L33" si="22">M32+O32</f>
        <v>47595714.939999998</v>
      </c>
      <c r="M32" s="23">
        <v>0</v>
      </c>
      <c r="N32" s="23">
        <v>0</v>
      </c>
      <c r="O32" s="23">
        <v>47595714.939999998</v>
      </c>
      <c r="P32" s="24">
        <f t="shared" si="20"/>
        <v>81.709656808458959</v>
      </c>
      <c r="Q32" s="24"/>
      <c r="R32" s="24"/>
      <c r="S32" s="24">
        <f t="shared" si="19"/>
        <v>81.709656808458959</v>
      </c>
      <c r="T32" s="24">
        <v>100</v>
      </c>
    </row>
    <row r="33" spans="1:20" s="30" customFormat="1" ht="80.25" hidden="1" customHeight="1" x14ac:dyDescent="0.3">
      <c r="A33" s="80" t="s">
        <v>63</v>
      </c>
      <c r="B33" s="84" t="s">
        <v>156</v>
      </c>
      <c r="C33" s="37" t="s">
        <v>178</v>
      </c>
      <c r="D33" s="23">
        <f t="shared" si="21"/>
        <v>10266821</v>
      </c>
      <c r="E33" s="23">
        <v>0</v>
      </c>
      <c r="F33" s="23">
        <v>0</v>
      </c>
      <c r="G33" s="23">
        <v>10266821</v>
      </c>
      <c r="H33" s="24">
        <f>I33+J33+K33</f>
        <v>10266821</v>
      </c>
      <c r="I33" s="24">
        <v>0</v>
      </c>
      <c r="J33" s="24">
        <v>0</v>
      </c>
      <c r="K33" s="24">
        <v>10266821</v>
      </c>
      <c r="L33" s="23">
        <f t="shared" si="22"/>
        <v>7975141.29</v>
      </c>
      <c r="M33" s="23">
        <v>0</v>
      </c>
      <c r="N33" s="23">
        <v>0</v>
      </c>
      <c r="O33" s="23">
        <v>7975141.29</v>
      </c>
      <c r="P33" s="24">
        <f t="shared" si="20"/>
        <v>77.678779926132918</v>
      </c>
      <c r="Q33" s="24"/>
      <c r="R33" s="24"/>
      <c r="S33" s="24">
        <f t="shared" si="19"/>
        <v>77.678779926132918</v>
      </c>
      <c r="T33" s="24">
        <v>100</v>
      </c>
    </row>
    <row r="34" spans="1:20" s="30" customFormat="1" ht="24.75" hidden="1" customHeight="1" x14ac:dyDescent="0.3">
      <c r="A34" s="107" t="s">
        <v>8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</row>
    <row r="35" spans="1:20" s="30" customFormat="1" ht="45.75" hidden="1" customHeight="1" x14ac:dyDescent="0.3">
      <c r="A35" s="31" t="s">
        <v>64</v>
      </c>
      <c r="B35" s="96" t="s">
        <v>22</v>
      </c>
      <c r="C35" s="97"/>
      <c r="D35" s="32">
        <f t="shared" ref="D35" si="23">D36+D38</f>
        <v>58394700</v>
      </c>
      <c r="E35" s="32">
        <f t="shared" ref="E35:O35" si="24">E36+E38</f>
        <v>0</v>
      </c>
      <c r="F35" s="32">
        <f t="shared" si="24"/>
        <v>0</v>
      </c>
      <c r="G35" s="32">
        <f t="shared" si="24"/>
        <v>58394700</v>
      </c>
      <c r="H35" s="32">
        <f t="shared" si="24"/>
        <v>47180589</v>
      </c>
      <c r="I35" s="32">
        <f t="shared" si="24"/>
        <v>0</v>
      </c>
      <c r="J35" s="32">
        <f t="shared" si="24"/>
        <v>0</v>
      </c>
      <c r="K35" s="32">
        <f t="shared" si="24"/>
        <v>47180589</v>
      </c>
      <c r="L35" s="32">
        <f t="shared" si="24"/>
        <v>48449350.539999999</v>
      </c>
      <c r="M35" s="32">
        <f t="shared" si="24"/>
        <v>0</v>
      </c>
      <c r="N35" s="32">
        <f t="shared" si="24"/>
        <v>0</v>
      </c>
      <c r="O35" s="32">
        <f t="shared" si="24"/>
        <v>48449350.539999999</v>
      </c>
      <c r="P35" s="29">
        <f>L35/D35*100</f>
        <v>82.968746375955348</v>
      </c>
      <c r="Q35" s="29"/>
      <c r="R35" s="29"/>
      <c r="S35" s="29">
        <f t="shared" ref="S35:S39" si="25">O35/G35*100</f>
        <v>82.968746375955348</v>
      </c>
      <c r="T35" s="29"/>
    </row>
    <row r="36" spans="1:20" s="30" customFormat="1" ht="47.25" hidden="1" customHeight="1" x14ac:dyDescent="0.3">
      <c r="A36" s="31" t="s">
        <v>65</v>
      </c>
      <c r="B36" s="82" t="s">
        <v>46</v>
      </c>
      <c r="C36" s="37"/>
      <c r="D36" s="32">
        <f>D37</f>
        <v>55894700</v>
      </c>
      <c r="E36" s="32">
        <f t="shared" ref="E36:K36" si="26">E37</f>
        <v>0</v>
      </c>
      <c r="F36" s="32">
        <f t="shared" si="26"/>
        <v>0</v>
      </c>
      <c r="G36" s="32">
        <f t="shared" si="26"/>
        <v>55894700</v>
      </c>
      <c r="H36" s="32">
        <f t="shared" si="26"/>
        <v>47180589</v>
      </c>
      <c r="I36" s="32">
        <f t="shared" si="26"/>
        <v>0</v>
      </c>
      <c r="J36" s="32">
        <f t="shared" si="26"/>
        <v>0</v>
      </c>
      <c r="K36" s="32">
        <f t="shared" si="26"/>
        <v>47180589</v>
      </c>
      <c r="L36" s="32">
        <f t="shared" ref="L36:O36" si="27">L37</f>
        <v>48449350.539999999</v>
      </c>
      <c r="M36" s="32">
        <f t="shared" si="27"/>
        <v>0</v>
      </c>
      <c r="N36" s="32">
        <f t="shared" si="27"/>
        <v>0</v>
      </c>
      <c r="O36" s="32">
        <f t="shared" si="27"/>
        <v>48449350.539999999</v>
      </c>
      <c r="P36" s="29">
        <f t="shared" ref="P36:P39" si="28">L36/D36*100</f>
        <v>86.679686159868467</v>
      </c>
      <c r="Q36" s="29"/>
      <c r="R36" s="29"/>
      <c r="S36" s="29">
        <f t="shared" si="25"/>
        <v>86.679686159868467</v>
      </c>
      <c r="T36" s="29"/>
    </row>
    <row r="37" spans="1:20" s="30" customFormat="1" ht="37.5" hidden="1" customHeight="1" x14ac:dyDescent="0.3">
      <c r="A37" s="80" t="s">
        <v>66</v>
      </c>
      <c r="B37" s="81" t="s">
        <v>42</v>
      </c>
      <c r="C37" s="37" t="s">
        <v>4</v>
      </c>
      <c r="D37" s="23">
        <f>E37+G37</f>
        <v>55894700</v>
      </c>
      <c r="E37" s="23">
        <v>0</v>
      </c>
      <c r="F37" s="23">
        <v>0</v>
      </c>
      <c r="G37" s="23">
        <v>55894700</v>
      </c>
      <c r="H37" s="23">
        <f>I37+J37+K37</f>
        <v>47180589</v>
      </c>
      <c r="I37" s="23">
        <v>0</v>
      </c>
      <c r="J37" s="23">
        <v>0</v>
      </c>
      <c r="K37" s="23">
        <v>47180589</v>
      </c>
      <c r="L37" s="23">
        <f t="shared" ref="L37:L39" si="29">M37+O37</f>
        <v>48449350.539999999</v>
      </c>
      <c r="M37" s="23">
        <v>0</v>
      </c>
      <c r="N37" s="23">
        <v>0</v>
      </c>
      <c r="O37" s="23">
        <v>48449350.539999999</v>
      </c>
      <c r="P37" s="24">
        <f t="shared" si="28"/>
        <v>86.679686159868467</v>
      </c>
      <c r="Q37" s="24"/>
      <c r="R37" s="24"/>
      <c r="S37" s="24">
        <f t="shared" si="25"/>
        <v>86.679686159868467</v>
      </c>
      <c r="T37" s="24"/>
    </row>
    <row r="38" spans="1:20" s="30" customFormat="1" ht="72" hidden="1" customHeight="1" x14ac:dyDescent="0.3">
      <c r="A38" s="31" t="s">
        <v>189</v>
      </c>
      <c r="B38" s="82" t="s">
        <v>48</v>
      </c>
      <c r="C38" s="38"/>
      <c r="D38" s="32">
        <f>D39</f>
        <v>2500000</v>
      </c>
      <c r="E38" s="32">
        <f>E39</f>
        <v>0</v>
      </c>
      <c r="F38" s="32">
        <f>F39</f>
        <v>0</v>
      </c>
      <c r="G38" s="32">
        <f>G39</f>
        <v>2500000</v>
      </c>
      <c r="H38" s="23">
        <f t="shared" ref="H38:H39" si="30">I38+J38+K38</f>
        <v>0</v>
      </c>
      <c r="I38" s="32">
        <v>0</v>
      </c>
      <c r="J38" s="32">
        <v>0</v>
      </c>
      <c r="K38" s="32">
        <v>0</v>
      </c>
      <c r="L38" s="32">
        <f t="shared" ref="L38:O38" si="31">L39</f>
        <v>0</v>
      </c>
      <c r="M38" s="32">
        <f t="shared" si="31"/>
        <v>0</v>
      </c>
      <c r="N38" s="32">
        <f t="shared" si="31"/>
        <v>0</v>
      </c>
      <c r="O38" s="32">
        <f t="shared" si="31"/>
        <v>0</v>
      </c>
      <c r="P38" s="29">
        <f t="shared" si="28"/>
        <v>0</v>
      </c>
      <c r="Q38" s="29"/>
      <c r="R38" s="29"/>
      <c r="S38" s="29">
        <f t="shared" si="25"/>
        <v>0</v>
      </c>
      <c r="T38" s="29"/>
    </row>
    <row r="39" spans="1:20" s="30" customFormat="1" ht="63" hidden="1" customHeight="1" x14ac:dyDescent="0.3">
      <c r="A39" s="31" t="s">
        <v>190</v>
      </c>
      <c r="B39" s="81" t="s">
        <v>167</v>
      </c>
      <c r="C39" s="37" t="s">
        <v>4</v>
      </c>
      <c r="D39" s="23">
        <f>E39+G39</f>
        <v>2500000</v>
      </c>
      <c r="E39" s="23">
        <v>0</v>
      </c>
      <c r="F39" s="23">
        <v>0</v>
      </c>
      <c r="G39" s="23">
        <v>2500000</v>
      </c>
      <c r="H39" s="23">
        <f t="shared" si="30"/>
        <v>0</v>
      </c>
      <c r="I39" s="23">
        <v>0</v>
      </c>
      <c r="J39" s="23">
        <v>0</v>
      </c>
      <c r="K39" s="23">
        <v>0</v>
      </c>
      <c r="L39" s="23">
        <f t="shared" si="29"/>
        <v>0</v>
      </c>
      <c r="M39" s="24">
        <v>0</v>
      </c>
      <c r="N39" s="24">
        <v>0</v>
      </c>
      <c r="O39" s="24">
        <v>0</v>
      </c>
      <c r="P39" s="24">
        <f t="shared" si="28"/>
        <v>0</v>
      </c>
      <c r="Q39" s="29"/>
      <c r="R39" s="29"/>
      <c r="S39" s="24">
        <f t="shared" si="25"/>
        <v>0</v>
      </c>
      <c r="T39" s="29"/>
    </row>
    <row r="40" spans="1:20" s="39" customFormat="1" ht="30.75" hidden="1" customHeight="1" x14ac:dyDescent="0.3">
      <c r="A40" s="107" t="s">
        <v>10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83"/>
    </row>
    <row r="41" spans="1:20" s="1" customFormat="1" ht="49.5" hidden="1" customHeight="1" x14ac:dyDescent="0.3">
      <c r="A41" s="31" t="s">
        <v>32</v>
      </c>
      <c r="B41" s="111" t="s">
        <v>23</v>
      </c>
      <c r="C41" s="111"/>
      <c r="D41" s="34">
        <f t="shared" ref="D41:O41" si="32">D42+D52</f>
        <v>495622508</v>
      </c>
      <c r="E41" s="34">
        <f t="shared" si="32"/>
        <v>25521071</v>
      </c>
      <c r="F41" s="34">
        <f t="shared" si="32"/>
        <v>0</v>
      </c>
      <c r="G41" s="34">
        <f t="shared" si="32"/>
        <v>470101437</v>
      </c>
      <c r="H41" s="34">
        <f t="shared" si="32"/>
        <v>385187966</v>
      </c>
      <c r="I41" s="34">
        <f t="shared" si="32"/>
        <v>23343019</v>
      </c>
      <c r="J41" s="34">
        <f t="shared" si="32"/>
        <v>0</v>
      </c>
      <c r="K41" s="34">
        <f t="shared" si="32"/>
        <v>361844947</v>
      </c>
      <c r="L41" s="34">
        <f t="shared" si="32"/>
        <v>436322930.89999998</v>
      </c>
      <c r="M41" s="34">
        <f t="shared" si="32"/>
        <v>23842886</v>
      </c>
      <c r="N41" s="34">
        <f t="shared" si="32"/>
        <v>0</v>
      </c>
      <c r="O41" s="34">
        <f t="shared" si="32"/>
        <v>412480044.90000004</v>
      </c>
      <c r="P41" s="29">
        <f>L41/D41*100</f>
        <v>88.035334121669877</v>
      </c>
      <c r="Q41" s="29">
        <f t="shared" ref="Q41:S41" si="33">M41/E41*100</f>
        <v>93.42431593094193</v>
      </c>
      <c r="R41" s="29"/>
      <c r="S41" s="29">
        <f t="shared" si="33"/>
        <v>87.742774736508636</v>
      </c>
      <c r="T41" s="29"/>
    </row>
    <row r="42" spans="1:20" s="1" customFormat="1" ht="79.5" hidden="1" customHeight="1" x14ac:dyDescent="0.3">
      <c r="A42" s="31" t="s">
        <v>17</v>
      </c>
      <c r="B42" s="82" t="s">
        <v>50</v>
      </c>
      <c r="C42" s="82"/>
      <c r="D42" s="34">
        <f>SUM(D43:D51)</f>
        <v>473532510</v>
      </c>
      <c r="E42" s="34">
        <f t="shared" ref="E42:G42" si="34">SUM(E43:E51)</f>
        <v>22947071</v>
      </c>
      <c r="F42" s="34">
        <f t="shared" si="34"/>
        <v>0</v>
      </c>
      <c r="G42" s="34">
        <f t="shared" si="34"/>
        <v>450585439</v>
      </c>
      <c r="H42" s="34">
        <f t="shared" ref="H42:O42" si="35">SUM(H43:H51)</f>
        <v>368186472</v>
      </c>
      <c r="I42" s="34">
        <f t="shared" si="35"/>
        <v>20769019</v>
      </c>
      <c r="J42" s="34">
        <f t="shared" si="35"/>
        <v>0</v>
      </c>
      <c r="K42" s="34">
        <f t="shared" si="35"/>
        <v>347417453</v>
      </c>
      <c r="L42" s="34">
        <f t="shared" si="35"/>
        <v>418584153.44</v>
      </c>
      <c r="M42" s="34">
        <f t="shared" si="35"/>
        <v>21526558.100000001</v>
      </c>
      <c r="N42" s="34">
        <f t="shared" si="35"/>
        <v>0</v>
      </c>
      <c r="O42" s="34">
        <f t="shared" si="35"/>
        <v>397057595.34000003</v>
      </c>
      <c r="P42" s="29">
        <f t="shared" ref="P42:P56" si="36">L42/D42*100</f>
        <v>88.396075158598933</v>
      </c>
      <c r="Q42" s="29">
        <f t="shared" ref="Q42:Q56" si="37">M42/E42*100</f>
        <v>93.809611257140403</v>
      </c>
      <c r="R42" s="29"/>
      <c r="S42" s="29">
        <f t="shared" ref="S42:S49" si="38">O42/G42*100</f>
        <v>88.120378727995245</v>
      </c>
      <c r="T42" s="29"/>
    </row>
    <row r="43" spans="1:20" s="1" customFormat="1" ht="51.75" hidden="1" customHeight="1" x14ac:dyDescent="0.3">
      <c r="A43" s="93" t="s">
        <v>67</v>
      </c>
      <c r="B43" s="99" t="s">
        <v>104</v>
      </c>
      <c r="C43" s="22" t="s">
        <v>5</v>
      </c>
      <c r="D43" s="23">
        <f>SUM(E43:G43)</f>
        <v>299170</v>
      </c>
      <c r="E43" s="23">
        <v>0</v>
      </c>
      <c r="F43" s="23">
        <v>0</v>
      </c>
      <c r="G43" s="23">
        <v>299170</v>
      </c>
      <c r="H43" s="23">
        <f t="shared" ref="H43:H48" si="39">I43+J43+K43</f>
        <v>276070</v>
      </c>
      <c r="I43" s="23">
        <v>0</v>
      </c>
      <c r="J43" s="23">
        <v>0</v>
      </c>
      <c r="K43" s="23">
        <v>276070</v>
      </c>
      <c r="L43" s="24">
        <f t="shared" ref="L43:L47" si="40">SUM(M43:O43)</f>
        <v>263170</v>
      </c>
      <c r="M43" s="24">
        <v>0</v>
      </c>
      <c r="N43" s="24">
        <v>0</v>
      </c>
      <c r="O43" s="24">
        <v>263170</v>
      </c>
      <c r="P43" s="24">
        <f t="shared" si="36"/>
        <v>87.966707891834076</v>
      </c>
      <c r="Q43" s="29"/>
      <c r="R43" s="24"/>
      <c r="S43" s="24">
        <f t="shared" si="38"/>
        <v>87.966707891834076</v>
      </c>
      <c r="T43" s="29"/>
    </row>
    <row r="44" spans="1:20" s="1" customFormat="1" ht="40.5" hidden="1" customHeight="1" x14ac:dyDescent="0.3">
      <c r="A44" s="98"/>
      <c r="B44" s="100"/>
      <c r="C44" s="22" t="s">
        <v>6</v>
      </c>
      <c r="D44" s="23">
        <f t="shared" ref="D44:D51" si="41">SUM(E44:G44)</f>
        <v>1823079</v>
      </c>
      <c r="E44" s="23">
        <v>0</v>
      </c>
      <c r="F44" s="23">
        <v>0</v>
      </c>
      <c r="G44" s="23">
        <v>1823079</v>
      </c>
      <c r="H44" s="23">
        <f t="shared" si="39"/>
        <v>1557254</v>
      </c>
      <c r="I44" s="23">
        <v>0</v>
      </c>
      <c r="J44" s="23">
        <v>0</v>
      </c>
      <c r="K44" s="23">
        <v>1557254</v>
      </c>
      <c r="L44" s="24">
        <f t="shared" si="40"/>
        <v>1816580.3</v>
      </c>
      <c r="M44" s="24">
        <v>0</v>
      </c>
      <c r="N44" s="24">
        <v>0</v>
      </c>
      <c r="O44" s="24">
        <v>1816580.3</v>
      </c>
      <c r="P44" s="24">
        <f t="shared" si="36"/>
        <v>99.643531629731896</v>
      </c>
      <c r="Q44" s="29"/>
      <c r="R44" s="24"/>
      <c r="S44" s="24">
        <f t="shared" si="38"/>
        <v>99.643531629731896</v>
      </c>
      <c r="T44" s="29"/>
    </row>
    <row r="45" spans="1:20" s="1" customFormat="1" ht="37.5" hidden="1" customHeight="1" x14ac:dyDescent="0.3">
      <c r="A45" s="80" t="s">
        <v>68</v>
      </c>
      <c r="B45" s="81" t="s">
        <v>51</v>
      </c>
      <c r="C45" s="22" t="s">
        <v>6</v>
      </c>
      <c r="D45" s="23">
        <f t="shared" si="41"/>
        <v>243760</v>
      </c>
      <c r="E45" s="23">
        <v>0</v>
      </c>
      <c r="F45" s="23">
        <v>0</v>
      </c>
      <c r="G45" s="23">
        <v>243760</v>
      </c>
      <c r="H45" s="23">
        <f t="shared" si="39"/>
        <v>243760</v>
      </c>
      <c r="I45" s="23">
        <v>0</v>
      </c>
      <c r="J45" s="23">
        <v>0</v>
      </c>
      <c r="K45" s="23">
        <v>243760</v>
      </c>
      <c r="L45" s="24">
        <f t="shared" si="40"/>
        <v>242930.74</v>
      </c>
      <c r="M45" s="24">
        <v>0</v>
      </c>
      <c r="N45" s="24">
        <v>0</v>
      </c>
      <c r="O45" s="23">
        <v>242930.74</v>
      </c>
      <c r="P45" s="24">
        <f t="shared" si="36"/>
        <v>99.659804725959958</v>
      </c>
      <c r="Q45" s="29"/>
      <c r="R45" s="24"/>
      <c r="S45" s="24">
        <f t="shared" si="38"/>
        <v>99.659804725959958</v>
      </c>
      <c r="T45" s="29"/>
    </row>
    <row r="46" spans="1:20" s="1" customFormat="1" ht="81" hidden="1" customHeight="1" x14ac:dyDescent="0.3">
      <c r="A46" s="80" t="s">
        <v>69</v>
      </c>
      <c r="B46" s="81" t="s">
        <v>30</v>
      </c>
      <c r="C46" s="22" t="s">
        <v>6</v>
      </c>
      <c r="D46" s="23">
        <f t="shared" si="41"/>
        <v>2018838</v>
      </c>
      <c r="E46" s="23">
        <v>1413187</v>
      </c>
      <c r="F46" s="23">
        <v>0</v>
      </c>
      <c r="G46" s="23">
        <v>605651</v>
      </c>
      <c r="H46" s="23">
        <f t="shared" si="39"/>
        <v>1549341</v>
      </c>
      <c r="I46" s="23">
        <v>1084539</v>
      </c>
      <c r="J46" s="23">
        <v>0</v>
      </c>
      <c r="K46" s="23">
        <v>464802</v>
      </c>
      <c r="L46" s="24">
        <f>SUM(M46:O46)</f>
        <v>1549340.1</v>
      </c>
      <c r="M46" s="24">
        <v>1084538.1000000001</v>
      </c>
      <c r="N46" s="24">
        <v>0</v>
      </c>
      <c r="O46" s="23">
        <v>464802</v>
      </c>
      <c r="P46" s="24">
        <f t="shared" si="36"/>
        <v>76.744151833876714</v>
      </c>
      <c r="Q46" s="24">
        <f t="shared" si="37"/>
        <v>76.744132234445985</v>
      </c>
      <c r="R46" s="24"/>
      <c r="S46" s="24">
        <f t="shared" si="38"/>
        <v>76.744197565924935</v>
      </c>
      <c r="T46" s="29"/>
    </row>
    <row r="47" spans="1:20" s="1" customFormat="1" ht="45.75" hidden="1" customHeight="1" x14ac:dyDescent="0.3">
      <c r="A47" s="80" t="s">
        <v>201</v>
      </c>
      <c r="B47" s="81" t="s">
        <v>41</v>
      </c>
      <c r="C47" s="22" t="s">
        <v>6</v>
      </c>
      <c r="D47" s="23">
        <f t="shared" si="41"/>
        <v>446683458</v>
      </c>
      <c r="E47" s="23">
        <v>0</v>
      </c>
      <c r="F47" s="23">
        <v>0</v>
      </c>
      <c r="G47" s="23">
        <v>446683458</v>
      </c>
      <c r="H47" s="23">
        <f t="shared" si="39"/>
        <v>344139045</v>
      </c>
      <c r="I47" s="23">
        <v>0</v>
      </c>
      <c r="J47" s="23">
        <v>0</v>
      </c>
      <c r="K47" s="23">
        <v>344139045</v>
      </c>
      <c r="L47" s="24">
        <f t="shared" si="40"/>
        <v>393481171.30000001</v>
      </c>
      <c r="M47" s="24">
        <v>0</v>
      </c>
      <c r="N47" s="24">
        <v>0</v>
      </c>
      <c r="O47" s="24">
        <v>393481171.30000001</v>
      </c>
      <c r="P47" s="24">
        <f t="shared" si="36"/>
        <v>88.089488037410163</v>
      </c>
      <c r="Q47" s="24"/>
      <c r="R47" s="24"/>
      <c r="S47" s="24">
        <f t="shared" si="38"/>
        <v>88.089488037410163</v>
      </c>
      <c r="T47" s="29"/>
    </row>
    <row r="48" spans="1:20" s="1" customFormat="1" ht="169.5" hidden="1" customHeight="1" x14ac:dyDescent="0.3">
      <c r="A48" s="80" t="s">
        <v>70</v>
      </c>
      <c r="B48" s="81" t="s">
        <v>105</v>
      </c>
      <c r="C48" s="22" t="s">
        <v>6</v>
      </c>
      <c r="D48" s="23">
        <f t="shared" si="41"/>
        <v>16397700</v>
      </c>
      <c r="E48" s="23">
        <v>15577800</v>
      </c>
      <c r="F48" s="23">
        <v>0</v>
      </c>
      <c r="G48" s="23">
        <v>819900</v>
      </c>
      <c r="H48" s="23">
        <f t="shared" si="39"/>
        <v>14654497</v>
      </c>
      <c r="I48" s="23">
        <v>14028396</v>
      </c>
      <c r="J48" s="23">
        <v>0</v>
      </c>
      <c r="K48" s="23">
        <v>626101</v>
      </c>
      <c r="L48" s="24">
        <f>SUM(M48:O48)</f>
        <v>15464456</v>
      </c>
      <c r="M48" s="24">
        <v>14785936</v>
      </c>
      <c r="N48" s="24">
        <v>0</v>
      </c>
      <c r="O48" s="23">
        <v>678520</v>
      </c>
      <c r="P48" s="24">
        <f t="shared" si="36"/>
        <v>94.308689633302237</v>
      </c>
      <c r="Q48" s="24">
        <f t="shared" si="37"/>
        <v>94.916714812104402</v>
      </c>
      <c r="R48" s="24"/>
      <c r="S48" s="24">
        <f t="shared" si="38"/>
        <v>82.75643371142823</v>
      </c>
      <c r="T48" s="24"/>
    </row>
    <row r="49" spans="1:20" s="1" customFormat="1" ht="78.75" hidden="1" customHeight="1" x14ac:dyDescent="0.3">
      <c r="A49" s="80" t="s">
        <v>71</v>
      </c>
      <c r="B49" s="81" t="s">
        <v>168</v>
      </c>
      <c r="C49" s="22" t="s">
        <v>6</v>
      </c>
      <c r="D49" s="23">
        <f t="shared" si="41"/>
        <v>2208421</v>
      </c>
      <c r="E49" s="23">
        <v>2098000</v>
      </c>
      <c r="F49" s="23">
        <v>0</v>
      </c>
      <c r="G49" s="23">
        <v>110421</v>
      </c>
      <c r="H49" s="23">
        <f t="shared" ref="H49:H56" si="42">I49+J49+K49</f>
        <v>1908421</v>
      </c>
      <c r="I49" s="23">
        <v>1798000</v>
      </c>
      <c r="J49" s="23">
        <v>0</v>
      </c>
      <c r="K49" s="23">
        <v>110421</v>
      </c>
      <c r="L49" s="24">
        <f>SUM(M49:O49)</f>
        <v>1908421</v>
      </c>
      <c r="M49" s="24">
        <v>1798000</v>
      </c>
      <c r="N49" s="24">
        <v>0</v>
      </c>
      <c r="O49" s="23">
        <v>110421</v>
      </c>
      <c r="P49" s="24">
        <f t="shared" si="36"/>
        <v>86.41563361333732</v>
      </c>
      <c r="Q49" s="24">
        <f t="shared" si="37"/>
        <v>85.700667302192571</v>
      </c>
      <c r="R49" s="24"/>
      <c r="S49" s="24">
        <f t="shared" si="38"/>
        <v>100</v>
      </c>
      <c r="T49" s="24"/>
    </row>
    <row r="50" spans="1:20" s="1" customFormat="1" ht="75" hidden="1" x14ac:dyDescent="0.3">
      <c r="A50" s="80" t="s">
        <v>93</v>
      </c>
      <c r="B50" s="81" t="s">
        <v>176</v>
      </c>
      <c r="C50" s="22" t="s">
        <v>6</v>
      </c>
      <c r="D50" s="23">
        <f t="shared" si="41"/>
        <v>3798084</v>
      </c>
      <c r="E50" s="23">
        <v>3798084</v>
      </c>
      <c r="F50" s="23">
        <v>0</v>
      </c>
      <c r="G50" s="23">
        <v>0</v>
      </c>
      <c r="H50" s="23">
        <f t="shared" si="42"/>
        <v>3798084</v>
      </c>
      <c r="I50" s="23">
        <v>3798084</v>
      </c>
      <c r="J50" s="23">
        <v>0</v>
      </c>
      <c r="K50" s="23">
        <v>0</v>
      </c>
      <c r="L50" s="24">
        <f>SUM(M50:O50)</f>
        <v>3798084</v>
      </c>
      <c r="M50" s="24">
        <v>3798084</v>
      </c>
      <c r="N50" s="24">
        <v>0</v>
      </c>
      <c r="O50" s="24">
        <v>0</v>
      </c>
      <c r="P50" s="24">
        <f t="shared" si="36"/>
        <v>100</v>
      </c>
      <c r="Q50" s="24">
        <f t="shared" si="37"/>
        <v>100</v>
      </c>
      <c r="R50" s="24"/>
      <c r="S50" s="24"/>
      <c r="T50" s="24"/>
    </row>
    <row r="51" spans="1:20" s="1" customFormat="1" ht="93.75" hidden="1" x14ac:dyDescent="0.3">
      <c r="A51" s="80" t="s">
        <v>179</v>
      </c>
      <c r="B51" s="81" t="s">
        <v>181</v>
      </c>
      <c r="C51" s="22" t="s">
        <v>6</v>
      </c>
      <c r="D51" s="23">
        <f t="shared" si="41"/>
        <v>60000</v>
      </c>
      <c r="E51" s="23">
        <v>60000</v>
      </c>
      <c r="F51" s="23">
        <v>0</v>
      </c>
      <c r="G51" s="23">
        <v>0</v>
      </c>
      <c r="H51" s="23">
        <f t="shared" si="42"/>
        <v>60000</v>
      </c>
      <c r="I51" s="23">
        <v>60000</v>
      </c>
      <c r="J51" s="23">
        <v>0</v>
      </c>
      <c r="K51" s="23">
        <v>0</v>
      </c>
      <c r="L51" s="24">
        <f>SUM(M51:O51)</f>
        <v>60000</v>
      </c>
      <c r="M51" s="24">
        <v>60000</v>
      </c>
      <c r="N51" s="24">
        <v>0</v>
      </c>
      <c r="O51" s="24">
        <v>0</v>
      </c>
      <c r="P51" s="24">
        <f t="shared" si="36"/>
        <v>100</v>
      </c>
      <c r="Q51" s="24">
        <f t="shared" si="37"/>
        <v>100</v>
      </c>
      <c r="R51" s="24"/>
      <c r="S51" s="24"/>
      <c r="T51" s="24"/>
    </row>
    <row r="52" spans="1:20" s="30" customFormat="1" ht="83.25" hidden="1" customHeight="1" x14ac:dyDescent="0.3">
      <c r="A52" s="31" t="s">
        <v>18</v>
      </c>
      <c r="B52" s="82" t="s">
        <v>52</v>
      </c>
      <c r="C52" s="33"/>
      <c r="D52" s="32">
        <f t="shared" ref="D52" si="43">SUM(D53:D56)</f>
        <v>22089998</v>
      </c>
      <c r="E52" s="32">
        <f t="shared" ref="E52:N52" si="44">SUM(E53:E56)</f>
        <v>2574000</v>
      </c>
      <c r="F52" s="32">
        <f t="shared" si="44"/>
        <v>0</v>
      </c>
      <c r="G52" s="32">
        <f t="shared" si="44"/>
        <v>19515998</v>
      </c>
      <c r="H52" s="32">
        <f t="shared" si="44"/>
        <v>17001494</v>
      </c>
      <c r="I52" s="32">
        <f t="shared" si="44"/>
        <v>2574000</v>
      </c>
      <c r="J52" s="32">
        <f t="shared" si="44"/>
        <v>0</v>
      </c>
      <c r="K52" s="32">
        <f t="shared" si="44"/>
        <v>14427494</v>
      </c>
      <c r="L52" s="32">
        <f>SUM(L53:L56)</f>
        <v>17738777.460000001</v>
      </c>
      <c r="M52" s="32">
        <f t="shared" si="44"/>
        <v>2316327.9</v>
      </c>
      <c r="N52" s="32">
        <f t="shared" si="44"/>
        <v>0</v>
      </c>
      <c r="O52" s="32">
        <f>SUM(O53:O56)</f>
        <v>15422449.560000001</v>
      </c>
      <c r="P52" s="29">
        <f t="shared" si="36"/>
        <v>80.302304509036176</v>
      </c>
      <c r="Q52" s="29">
        <f t="shared" si="37"/>
        <v>89.989428904428905</v>
      </c>
      <c r="R52" s="29"/>
      <c r="S52" s="29">
        <f>O52/G52*100</f>
        <v>79.024652287830733</v>
      </c>
      <c r="T52" s="24"/>
    </row>
    <row r="53" spans="1:20" s="1" customFormat="1" ht="39.75" hidden="1" customHeight="1" x14ac:dyDescent="0.3">
      <c r="A53" s="80" t="s">
        <v>72</v>
      </c>
      <c r="B53" s="81" t="s">
        <v>53</v>
      </c>
      <c r="C53" s="22" t="s">
        <v>6</v>
      </c>
      <c r="D53" s="23">
        <f>SUM(E53:G53)</f>
        <v>18007200</v>
      </c>
      <c r="E53" s="23">
        <v>0</v>
      </c>
      <c r="F53" s="23">
        <v>0</v>
      </c>
      <c r="G53" s="23">
        <v>18007200</v>
      </c>
      <c r="H53" s="23">
        <f t="shared" si="42"/>
        <v>13241800</v>
      </c>
      <c r="I53" s="23">
        <v>0</v>
      </c>
      <c r="J53" s="23">
        <v>0</v>
      </c>
      <c r="K53" s="23">
        <v>13241800</v>
      </c>
      <c r="L53" s="24">
        <f>M53+O53</f>
        <v>14513845.52</v>
      </c>
      <c r="M53" s="24">
        <v>0</v>
      </c>
      <c r="N53" s="24">
        <v>0</v>
      </c>
      <c r="O53" s="24">
        <v>14513845.52</v>
      </c>
      <c r="P53" s="24">
        <f t="shared" si="36"/>
        <v>80.600235017104268</v>
      </c>
      <c r="Q53" s="29"/>
      <c r="R53" s="24"/>
      <c r="S53" s="24">
        <f>O53/G53*100</f>
        <v>80.600235017104268</v>
      </c>
      <c r="T53" s="24"/>
    </row>
    <row r="54" spans="1:20" s="1" customFormat="1" ht="45.75" hidden="1" customHeight="1" x14ac:dyDescent="0.3">
      <c r="A54" s="80" t="s">
        <v>180</v>
      </c>
      <c r="B54" s="81" t="s">
        <v>131</v>
      </c>
      <c r="C54" s="22" t="s">
        <v>6</v>
      </c>
      <c r="D54" s="23">
        <f t="shared" ref="D54:D55" si="45">SUM(E54:G54)</f>
        <v>312000</v>
      </c>
      <c r="E54" s="23">
        <v>0</v>
      </c>
      <c r="F54" s="23">
        <v>0</v>
      </c>
      <c r="G54" s="23">
        <v>312000</v>
      </c>
      <c r="H54" s="23">
        <f t="shared" si="42"/>
        <v>250000</v>
      </c>
      <c r="I54" s="23">
        <v>0</v>
      </c>
      <c r="J54" s="23">
        <v>0</v>
      </c>
      <c r="K54" s="23">
        <v>250000</v>
      </c>
      <c r="L54" s="24">
        <f>M54+O54</f>
        <v>249914.63</v>
      </c>
      <c r="M54" s="24">
        <v>0</v>
      </c>
      <c r="N54" s="24">
        <v>0</v>
      </c>
      <c r="O54" s="24">
        <v>249914.63</v>
      </c>
      <c r="P54" s="24">
        <f t="shared" si="36"/>
        <v>80.100842948717954</v>
      </c>
      <c r="Q54" s="29"/>
      <c r="R54" s="24"/>
      <c r="S54" s="24">
        <f>O54/G54*100</f>
        <v>80.100842948717954</v>
      </c>
      <c r="T54" s="24"/>
    </row>
    <row r="55" spans="1:20" s="1" customFormat="1" ht="58.5" hidden="1" customHeight="1" x14ac:dyDescent="0.3">
      <c r="A55" s="80" t="s">
        <v>150</v>
      </c>
      <c r="B55" s="81" t="s">
        <v>160</v>
      </c>
      <c r="C55" s="22" t="s">
        <v>178</v>
      </c>
      <c r="D55" s="23">
        <f t="shared" si="45"/>
        <v>670703</v>
      </c>
      <c r="E55" s="23">
        <v>0</v>
      </c>
      <c r="F55" s="23">
        <v>0</v>
      </c>
      <c r="G55" s="23">
        <v>670703</v>
      </c>
      <c r="H55" s="23">
        <f t="shared" si="42"/>
        <v>409599</v>
      </c>
      <c r="I55" s="23">
        <v>0</v>
      </c>
      <c r="J55" s="23">
        <v>0</v>
      </c>
      <c r="K55" s="23">
        <v>409599</v>
      </c>
      <c r="L55" s="24">
        <f>M55+O55</f>
        <v>167675.6</v>
      </c>
      <c r="M55" s="24">
        <v>0</v>
      </c>
      <c r="N55" s="24">
        <v>0</v>
      </c>
      <c r="O55" s="24">
        <v>167675.6</v>
      </c>
      <c r="P55" s="24">
        <f t="shared" si="36"/>
        <v>24.999977635406431</v>
      </c>
      <c r="Q55" s="29"/>
      <c r="R55" s="24"/>
      <c r="S55" s="24">
        <f>O55/G55*100</f>
        <v>24.999977635406431</v>
      </c>
      <c r="T55" s="24">
        <v>58.3</v>
      </c>
    </row>
    <row r="56" spans="1:20" s="1" customFormat="1" ht="45.75" hidden="1" customHeight="1" x14ac:dyDescent="0.3">
      <c r="A56" s="80" t="s">
        <v>161</v>
      </c>
      <c r="B56" s="84" t="s">
        <v>31</v>
      </c>
      <c r="C56" s="22" t="s">
        <v>178</v>
      </c>
      <c r="D56" s="23">
        <f>SUM(E56:G56)</f>
        <v>3100095</v>
      </c>
      <c r="E56" s="23">
        <v>2574000</v>
      </c>
      <c r="F56" s="23">
        <v>0</v>
      </c>
      <c r="G56" s="23">
        <v>526095</v>
      </c>
      <c r="H56" s="23">
        <f t="shared" si="42"/>
        <v>3100095</v>
      </c>
      <c r="I56" s="23">
        <v>2574000</v>
      </c>
      <c r="J56" s="23">
        <v>0</v>
      </c>
      <c r="K56" s="23">
        <v>526095</v>
      </c>
      <c r="L56" s="24">
        <f>M56+N56+O56</f>
        <v>2807341.71</v>
      </c>
      <c r="M56" s="24">
        <v>2316327.9</v>
      </c>
      <c r="N56" s="24">
        <v>0</v>
      </c>
      <c r="O56" s="24">
        <v>491013.81</v>
      </c>
      <c r="P56" s="24">
        <f t="shared" si="36"/>
        <v>90.556634877318274</v>
      </c>
      <c r="Q56" s="24">
        <f t="shared" si="37"/>
        <v>89.989428904428905</v>
      </c>
      <c r="R56" s="24"/>
      <c r="S56" s="24">
        <f>O56/G56*100</f>
        <v>93.331776580275431</v>
      </c>
      <c r="T56" s="24"/>
    </row>
    <row r="57" spans="1:20" s="30" customFormat="1" ht="27" customHeight="1" x14ac:dyDescent="0.3">
      <c r="A57" s="107" t="s">
        <v>214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</row>
    <row r="58" spans="1:20" s="1" customFormat="1" ht="39.75" customHeight="1" x14ac:dyDescent="0.3">
      <c r="A58" s="31" t="s">
        <v>73</v>
      </c>
      <c r="B58" s="111" t="s">
        <v>24</v>
      </c>
      <c r="C58" s="111"/>
      <c r="D58" s="34">
        <f t="shared" ref="D58:O58" si="46">D59+D94</f>
        <v>545471291</v>
      </c>
      <c r="E58" s="34">
        <f t="shared" si="46"/>
        <v>48345549</v>
      </c>
      <c r="F58" s="34">
        <f t="shared" si="46"/>
        <v>0</v>
      </c>
      <c r="G58" s="34">
        <f t="shared" si="46"/>
        <v>497125742</v>
      </c>
      <c r="H58" s="34">
        <f t="shared" si="46"/>
        <v>383014588</v>
      </c>
      <c r="I58" s="34">
        <f t="shared" si="46"/>
        <v>37757152</v>
      </c>
      <c r="J58" s="34">
        <f t="shared" si="46"/>
        <v>0</v>
      </c>
      <c r="K58" s="34">
        <f t="shared" si="46"/>
        <v>345257436</v>
      </c>
      <c r="L58" s="34">
        <f t="shared" si="46"/>
        <v>536759787.86000001</v>
      </c>
      <c r="M58" s="34">
        <f t="shared" si="46"/>
        <v>43134538.789999999</v>
      </c>
      <c r="N58" s="34">
        <f t="shared" si="46"/>
        <v>0</v>
      </c>
      <c r="O58" s="34">
        <f t="shared" si="46"/>
        <v>493625249.06999999</v>
      </c>
      <c r="P58" s="29">
        <f t="shared" ref="P58:P74" si="47">L58/D58*100</f>
        <v>98.402940121004463</v>
      </c>
      <c r="Q58" s="29">
        <f t="shared" ref="Q58:Q93" si="48">M58/E58*100</f>
        <v>89.221323745852999</v>
      </c>
      <c r="R58" s="29"/>
      <c r="S58" s="29">
        <f t="shared" ref="S58:S95" si="49">O58/G58*100</f>
        <v>99.295853617252433</v>
      </c>
      <c r="T58" s="29"/>
    </row>
    <row r="59" spans="1:20" s="1" customFormat="1" ht="60.75" customHeight="1" x14ac:dyDescent="0.3">
      <c r="A59" s="31" t="s">
        <v>74</v>
      </c>
      <c r="B59" s="82" t="s">
        <v>54</v>
      </c>
      <c r="C59" s="82"/>
      <c r="D59" s="34">
        <f>D60+D65+D70+D75+D78+D83+D87+D91</f>
        <v>521964591</v>
      </c>
      <c r="E59" s="34">
        <f t="shared" ref="E59:O59" si="50">E60+E65+E70+E75+E78+E83+E87+E91</f>
        <v>48345549</v>
      </c>
      <c r="F59" s="34">
        <f t="shared" si="50"/>
        <v>0</v>
      </c>
      <c r="G59" s="34">
        <f t="shared" si="50"/>
        <v>473619042</v>
      </c>
      <c r="H59" s="34">
        <f t="shared" si="50"/>
        <v>363684640</v>
      </c>
      <c r="I59" s="34">
        <f t="shared" si="50"/>
        <v>37757152</v>
      </c>
      <c r="J59" s="34">
        <f t="shared" si="50"/>
        <v>0</v>
      </c>
      <c r="K59" s="34">
        <f t="shared" si="50"/>
        <v>325927488</v>
      </c>
      <c r="L59" s="34">
        <f>L60+L65+L70+L75+L78+L83+L87+L91</f>
        <v>513706810.43000001</v>
      </c>
      <c r="M59" s="34">
        <f t="shared" si="50"/>
        <v>43134538.789999999</v>
      </c>
      <c r="N59" s="34">
        <f t="shared" si="50"/>
        <v>0</v>
      </c>
      <c r="O59" s="34">
        <f t="shared" si="50"/>
        <v>470572271.63999999</v>
      </c>
      <c r="P59" s="29">
        <f t="shared" si="47"/>
        <v>98.417942382992024</v>
      </c>
      <c r="Q59" s="29">
        <f t="shared" si="48"/>
        <v>89.221323745852999</v>
      </c>
      <c r="R59" s="29"/>
      <c r="S59" s="29">
        <f t="shared" si="49"/>
        <v>99.356704420680785</v>
      </c>
      <c r="T59" s="29"/>
    </row>
    <row r="60" spans="1:20" s="1" customFormat="1" ht="26.25" customHeight="1" x14ac:dyDescent="0.3">
      <c r="A60" s="31" t="s">
        <v>75</v>
      </c>
      <c r="B60" s="82" t="s">
        <v>106</v>
      </c>
      <c r="C60" s="40"/>
      <c r="D60" s="29">
        <f t="shared" ref="D60:O60" si="51">SUM(D61:D64)</f>
        <v>92295301</v>
      </c>
      <c r="E60" s="29">
        <f t="shared" si="51"/>
        <v>5983700</v>
      </c>
      <c r="F60" s="29">
        <f t="shared" si="51"/>
        <v>0</v>
      </c>
      <c r="G60" s="29">
        <f t="shared" si="51"/>
        <v>86311601</v>
      </c>
      <c r="H60" s="29">
        <f t="shared" si="51"/>
        <v>59369764</v>
      </c>
      <c r="I60" s="29">
        <f t="shared" si="51"/>
        <v>4414883</v>
      </c>
      <c r="J60" s="29">
        <f t="shared" si="51"/>
        <v>0</v>
      </c>
      <c r="K60" s="29">
        <f t="shared" si="51"/>
        <v>54954881</v>
      </c>
      <c r="L60" s="29">
        <f t="shared" si="51"/>
        <v>92295033.089999989</v>
      </c>
      <c r="M60" s="29">
        <f t="shared" si="51"/>
        <v>5983687.8499999996</v>
      </c>
      <c r="N60" s="29">
        <f t="shared" si="51"/>
        <v>0</v>
      </c>
      <c r="O60" s="29">
        <f t="shared" si="51"/>
        <v>86311345.239999995</v>
      </c>
      <c r="P60" s="29">
        <f t="shared" si="47"/>
        <v>99.999709725200404</v>
      </c>
      <c r="Q60" s="29">
        <f t="shared" si="48"/>
        <v>99.999796948376414</v>
      </c>
      <c r="R60" s="29"/>
      <c r="S60" s="29">
        <f t="shared" si="49"/>
        <v>99.999703678303902</v>
      </c>
      <c r="T60" s="29"/>
    </row>
    <row r="61" spans="1:20" s="1" customFormat="1" ht="56.25" x14ac:dyDescent="0.3">
      <c r="A61" s="80" t="s">
        <v>107</v>
      </c>
      <c r="B61" s="41" t="s">
        <v>41</v>
      </c>
      <c r="C61" s="87" t="s">
        <v>205</v>
      </c>
      <c r="D61" s="42">
        <f>SUM(E61:G61)</f>
        <v>85860871</v>
      </c>
      <c r="E61" s="23">
        <v>0</v>
      </c>
      <c r="F61" s="23">
        <v>0</v>
      </c>
      <c r="G61" s="23">
        <v>85860871</v>
      </c>
      <c r="H61" s="23">
        <f>I61+J61+K61</f>
        <v>54598346</v>
      </c>
      <c r="I61" s="23">
        <v>0</v>
      </c>
      <c r="J61" s="23">
        <v>0</v>
      </c>
      <c r="K61" s="23">
        <v>54598346</v>
      </c>
      <c r="L61" s="24">
        <f>SUM(M61:O61)</f>
        <v>85860615.239999995</v>
      </c>
      <c r="M61" s="24">
        <v>0</v>
      </c>
      <c r="N61" s="24">
        <v>0</v>
      </c>
      <c r="O61" s="24">
        <v>85860615.239999995</v>
      </c>
      <c r="P61" s="24">
        <f t="shared" si="47"/>
        <v>99.999702122751572</v>
      </c>
      <c r="Q61" s="24"/>
      <c r="R61" s="24"/>
      <c r="S61" s="24">
        <f t="shared" si="49"/>
        <v>99.999702122751572</v>
      </c>
      <c r="T61" s="29"/>
    </row>
    <row r="62" spans="1:20" s="1" customFormat="1" ht="57" customHeight="1" x14ac:dyDescent="0.3">
      <c r="A62" s="80" t="s">
        <v>108</v>
      </c>
      <c r="B62" s="41" t="s">
        <v>173</v>
      </c>
      <c r="C62" s="87" t="s">
        <v>205</v>
      </c>
      <c r="D62" s="42">
        <f t="shared" ref="D62:D64" si="52">SUM(E62:G62)</f>
        <v>456118</v>
      </c>
      <c r="E62" s="23">
        <v>387700</v>
      </c>
      <c r="F62" s="23">
        <v>0</v>
      </c>
      <c r="G62" s="23">
        <v>68418</v>
      </c>
      <c r="H62" s="23">
        <f t="shared" ref="H62:H63" si="53">I62+J62+K62</f>
        <v>456118</v>
      </c>
      <c r="I62" s="23">
        <v>387700</v>
      </c>
      <c r="J62" s="23">
        <v>0</v>
      </c>
      <c r="K62" s="23">
        <v>68418</v>
      </c>
      <c r="L62" s="24">
        <f t="shared" ref="L62:L64" si="54">SUM(M62:O62)</f>
        <v>456105.85</v>
      </c>
      <c r="M62" s="24">
        <v>387687.85</v>
      </c>
      <c r="N62" s="24">
        <v>0</v>
      </c>
      <c r="O62" s="24">
        <v>68418</v>
      </c>
      <c r="P62" s="24">
        <f t="shared" si="47"/>
        <v>99.997336215628408</v>
      </c>
      <c r="Q62" s="24">
        <f t="shared" si="48"/>
        <v>99.996866133608449</v>
      </c>
      <c r="R62" s="24"/>
      <c r="S62" s="24">
        <f t="shared" si="49"/>
        <v>100</v>
      </c>
      <c r="T62" s="29"/>
    </row>
    <row r="63" spans="1:20" s="1" customFormat="1" ht="43.5" customHeight="1" x14ac:dyDescent="0.3">
      <c r="A63" s="80" t="s">
        <v>109</v>
      </c>
      <c r="B63" s="41" t="s">
        <v>171</v>
      </c>
      <c r="C63" s="87" t="s">
        <v>205</v>
      </c>
      <c r="D63" s="42">
        <f t="shared" si="52"/>
        <v>833412</v>
      </c>
      <c r="E63" s="23">
        <v>708400</v>
      </c>
      <c r="F63" s="23">
        <v>0</v>
      </c>
      <c r="G63" s="23">
        <v>125012</v>
      </c>
      <c r="H63" s="23">
        <f t="shared" si="53"/>
        <v>723745</v>
      </c>
      <c r="I63" s="23">
        <v>615183</v>
      </c>
      <c r="J63" s="23">
        <v>0</v>
      </c>
      <c r="K63" s="23">
        <v>108562</v>
      </c>
      <c r="L63" s="24">
        <f t="shared" si="54"/>
        <v>833412</v>
      </c>
      <c r="M63" s="24">
        <v>708400</v>
      </c>
      <c r="N63" s="24">
        <v>0</v>
      </c>
      <c r="O63" s="23">
        <v>125012</v>
      </c>
      <c r="P63" s="24">
        <f t="shared" si="47"/>
        <v>100</v>
      </c>
      <c r="Q63" s="24">
        <f t="shared" si="48"/>
        <v>100</v>
      </c>
      <c r="R63" s="24"/>
      <c r="S63" s="24">
        <f t="shared" si="49"/>
        <v>100</v>
      </c>
      <c r="T63" s="24"/>
    </row>
    <row r="64" spans="1:20" s="1" customFormat="1" ht="180" customHeight="1" x14ac:dyDescent="0.3">
      <c r="A64" s="80" t="s">
        <v>202</v>
      </c>
      <c r="B64" s="81" t="s">
        <v>105</v>
      </c>
      <c r="C64" s="87" t="s">
        <v>205</v>
      </c>
      <c r="D64" s="42">
        <f t="shared" si="52"/>
        <v>5144900</v>
      </c>
      <c r="E64" s="23">
        <v>4887600</v>
      </c>
      <c r="F64" s="23">
        <v>0</v>
      </c>
      <c r="G64" s="23">
        <v>257300</v>
      </c>
      <c r="H64" s="23">
        <f>I64+J64+K64</f>
        <v>3591555</v>
      </c>
      <c r="I64" s="23">
        <v>3412000</v>
      </c>
      <c r="J64" s="23">
        <v>0</v>
      </c>
      <c r="K64" s="23">
        <v>179555</v>
      </c>
      <c r="L64" s="24">
        <f t="shared" si="54"/>
        <v>5144900</v>
      </c>
      <c r="M64" s="24">
        <v>4887600</v>
      </c>
      <c r="N64" s="24">
        <v>0</v>
      </c>
      <c r="O64" s="24">
        <v>257300</v>
      </c>
      <c r="P64" s="24">
        <f t="shared" si="47"/>
        <v>100</v>
      </c>
      <c r="Q64" s="24">
        <f t="shared" si="48"/>
        <v>100</v>
      </c>
      <c r="R64" s="24"/>
      <c r="S64" s="24">
        <f t="shared" si="49"/>
        <v>100</v>
      </c>
      <c r="T64" s="24"/>
    </row>
    <row r="65" spans="1:20" s="1" customFormat="1" ht="25.5" customHeight="1" x14ac:dyDescent="0.3">
      <c r="A65" s="31" t="s">
        <v>76</v>
      </c>
      <c r="B65" s="43" t="s">
        <v>110</v>
      </c>
      <c r="C65" s="40"/>
      <c r="D65" s="29">
        <f t="shared" ref="D65:O65" si="55">SUM(D66:D69)</f>
        <v>37757869</v>
      </c>
      <c r="E65" s="29">
        <f t="shared" si="55"/>
        <v>3002900</v>
      </c>
      <c r="F65" s="29">
        <f t="shared" si="55"/>
        <v>0</v>
      </c>
      <c r="G65" s="29">
        <f t="shared" si="55"/>
        <v>34754969</v>
      </c>
      <c r="H65" s="29">
        <f t="shared" si="55"/>
        <v>23484417</v>
      </c>
      <c r="I65" s="29">
        <f t="shared" si="55"/>
        <v>2452000</v>
      </c>
      <c r="J65" s="29">
        <f t="shared" si="55"/>
        <v>0</v>
      </c>
      <c r="K65" s="29">
        <f t="shared" si="55"/>
        <v>21032417</v>
      </c>
      <c r="L65" s="29">
        <f t="shared" si="55"/>
        <v>37706315.659999996</v>
      </c>
      <c r="M65" s="29">
        <f t="shared" si="55"/>
        <v>3002900</v>
      </c>
      <c r="N65" s="29">
        <f t="shared" si="55"/>
        <v>0</v>
      </c>
      <c r="O65" s="29">
        <f t="shared" si="55"/>
        <v>34703415.659999996</v>
      </c>
      <c r="P65" s="29">
        <f t="shared" si="47"/>
        <v>99.863463322042875</v>
      </c>
      <c r="Q65" s="29">
        <f t="shared" si="48"/>
        <v>100</v>
      </c>
      <c r="R65" s="29"/>
      <c r="S65" s="29">
        <f t="shared" si="49"/>
        <v>99.851666275403659</v>
      </c>
      <c r="T65" s="29"/>
    </row>
    <row r="66" spans="1:20" s="1" customFormat="1" ht="50.25" customHeight="1" x14ac:dyDescent="0.3">
      <c r="A66" s="80" t="s">
        <v>111</v>
      </c>
      <c r="B66" s="41" t="s">
        <v>41</v>
      </c>
      <c r="C66" s="87" t="s">
        <v>205</v>
      </c>
      <c r="D66" s="42">
        <f>SUM(E66:G66)</f>
        <v>34526469</v>
      </c>
      <c r="E66" s="23">
        <v>0</v>
      </c>
      <c r="F66" s="23">
        <v>0</v>
      </c>
      <c r="G66" s="23">
        <v>34526469</v>
      </c>
      <c r="H66" s="23">
        <f>I66+J66+K66</f>
        <v>20832917</v>
      </c>
      <c r="I66" s="23">
        <v>0</v>
      </c>
      <c r="J66" s="23">
        <v>0</v>
      </c>
      <c r="K66" s="23">
        <v>20832917</v>
      </c>
      <c r="L66" s="24">
        <f>M66+O66</f>
        <v>34474915.659999996</v>
      </c>
      <c r="M66" s="24">
        <v>0</v>
      </c>
      <c r="N66" s="24">
        <v>0</v>
      </c>
      <c r="O66" s="24">
        <v>34474915.659999996</v>
      </c>
      <c r="P66" s="24">
        <f t="shared" si="47"/>
        <v>99.85068458636762</v>
      </c>
      <c r="Q66" s="24"/>
      <c r="R66" s="24"/>
      <c r="S66" s="24">
        <f t="shared" si="49"/>
        <v>99.85068458636762</v>
      </c>
      <c r="T66" s="24"/>
    </row>
    <row r="67" spans="1:20" s="1" customFormat="1" ht="176.25" customHeight="1" x14ac:dyDescent="0.3">
      <c r="A67" s="80" t="s">
        <v>112</v>
      </c>
      <c r="B67" s="81" t="s">
        <v>105</v>
      </c>
      <c r="C67" s="87" t="s">
        <v>205</v>
      </c>
      <c r="D67" s="42">
        <f t="shared" ref="D67:D69" si="56">SUM(E67:G67)</f>
        <v>2321400</v>
      </c>
      <c r="E67" s="23">
        <v>2205400</v>
      </c>
      <c r="F67" s="23">
        <v>0</v>
      </c>
      <c r="G67" s="23">
        <v>116000</v>
      </c>
      <c r="H67" s="23">
        <f t="shared" ref="H67:H69" si="57">I67+J67+K67</f>
        <v>1741500</v>
      </c>
      <c r="I67" s="23">
        <v>1654500</v>
      </c>
      <c r="J67" s="23">
        <v>0</v>
      </c>
      <c r="K67" s="23">
        <v>87000</v>
      </c>
      <c r="L67" s="24">
        <f t="shared" ref="L67:L69" si="58">M67+O67</f>
        <v>2321400</v>
      </c>
      <c r="M67" s="24">
        <v>2205400</v>
      </c>
      <c r="N67" s="24">
        <v>0</v>
      </c>
      <c r="O67" s="23">
        <v>116000</v>
      </c>
      <c r="P67" s="24">
        <f t="shared" si="47"/>
        <v>100</v>
      </c>
      <c r="Q67" s="24">
        <f t="shared" si="48"/>
        <v>100</v>
      </c>
      <c r="R67" s="24"/>
      <c r="S67" s="24">
        <f t="shared" si="49"/>
        <v>100</v>
      </c>
      <c r="T67" s="24"/>
    </row>
    <row r="68" spans="1:20" s="1" customFormat="1" ht="52.5" customHeight="1" x14ac:dyDescent="0.3">
      <c r="A68" s="80" t="s">
        <v>147</v>
      </c>
      <c r="B68" s="81" t="s">
        <v>171</v>
      </c>
      <c r="C68" s="87" t="s">
        <v>205</v>
      </c>
      <c r="D68" s="42">
        <f t="shared" si="56"/>
        <v>750000</v>
      </c>
      <c r="E68" s="23">
        <v>637500</v>
      </c>
      <c r="F68" s="23">
        <v>0</v>
      </c>
      <c r="G68" s="23">
        <v>112500</v>
      </c>
      <c r="H68" s="23">
        <f t="shared" si="57"/>
        <v>750000</v>
      </c>
      <c r="I68" s="23">
        <v>637500</v>
      </c>
      <c r="J68" s="23">
        <v>0</v>
      </c>
      <c r="K68" s="23">
        <v>112500</v>
      </c>
      <c r="L68" s="24">
        <f t="shared" si="58"/>
        <v>750000</v>
      </c>
      <c r="M68" s="24">
        <v>637500</v>
      </c>
      <c r="N68" s="24">
        <v>0</v>
      </c>
      <c r="O68" s="24">
        <v>112500</v>
      </c>
      <c r="P68" s="24">
        <f t="shared" si="47"/>
        <v>100</v>
      </c>
      <c r="Q68" s="24">
        <f t="shared" si="48"/>
        <v>100</v>
      </c>
      <c r="R68" s="24"/>
      <c r="S68" s="24">
        <f t="shared" si="49"/>
        <v>100</v>
      </c>
      <c r="T68" s="24"/>
    </row>
    <row r="69" spans="1:20" s="1" customFormat="1" ht="75" x14ac:dyDescent="0.3">
      <c r="A69" s="80" t="s">
        <v>162</v>
      </c>
      <c r="B69" s="81" t="s">
        <v>174</v>
      </c>
      <c r="C69" s="87" t="s">
        <v>205</v>
      </c>
      <c r="D69" s="42">
        <f t="shared" si="56"/>
        <v>160000</v>
      </c>
      <c r="E69" s="23">
        <v>160000</v>
      </c>
      <c r="F69" s="23">
        <v>0</v>
      </c>
      <c r="G69" s="23">
        <v>0</v>
      </c>
      <c r="H69" s="23">
        <f t="shared" si="57"/>
        <v>160000</v>
      </c>
      <c r="I69" s="23">
        <v>160000</v>
      </c>
      <c r="J69" s="23">
        <v>0</v>
      </c>
      <c r="K69" s="23">
        <v>0</v>
      </c>
      <c r="L69" s="24">
        <f t="shared" si="58"/>
        <v>160000</v>
      </c>
      <c r="M69" s="24">
        <v>160000</v>
      </c>
      <c r="N69" s="24">
        <v>0</v>
      </c>
      <c r="O69" s="24">
        <v>0</v>
      </c>
      <c r="P69" s="24">
        <f t="shared" si="47"/>
        <v>100</v>
      </c>
      <c r="Q69" s="24">
        <f t="shared" si="48"/>
        <v>100</v>
      </c>
      <c r="R69" s="24"/>
      <c r="S69" s="24"/>
      <c r="T69" s="24"/>
    </row>
    <row r="70" spans="1:20" s="1" customFormat="1" ht="34.5" customHeight="1" x14ac:dyDescent="0.3">
      <c r="A70" s="31" t="s">
        <v>77</v>
      </c>
      <c r="B70" s="43" t="s">
        <v>113</v>
      </c>
      <c r="C70" s="40"/>
      <c r="D70" s="29">
        <f>SUM(D71:D74)</f>
        <v>40783086</v>
      </c>
      <c r="E70" s="29">
        <f t="shared" ref="E70:O70" si="59">SUM(E71:E74)</f>
        <v>4073600</v>
      </c>
      <c r="F70" s="29">
        <f t="shared" si="59"/>
        <v>0</v>
      </c>
      <c r="G70" s="29">
        <f t="shared" si="59"/>
        <v>36709486</v>
      </c>
      <c r="H70" s="29">
        <f t="shared" si="59"/>
        <v>24451896</v>
      </c>
      <c r="I70" s="29">
        <f t="shared" si="59"/>
        <v>3633150</v>
      </c>
      <c r="J70" s="29">
        <f t="shared" si="59"/>
        <v>0</v>
      </c>
      <c r="K70" s="29">
        <f t="shared" si="59"/>
        <v>20818746</v>
      </c>
      <c r="L70" s="29">
        <f t="shared" si="59"/>
        <v>40644746.609999999</v>
      </c>
      <c r="M70" s="29">
        <f t="shared" si="59"/>
        <v>4073600</v>
      </c>
      <c r="N70" s="29">
        <f t="shared" si="59"/>
        <v>0</v>
      </c>
      <c r="O70" s="29">
        <f t="shared" si="59"/>
        <v>36571146.609999999</v>
      </c>
      <c r="P70" s="29">
        <f t="shared" si="47"/>
        <v>99.660792246079652</v>
      </c>
      <c r="Q70" s="29">
        <f t="shared" si="48"/>
        <v>100</v>
      </c>
      <c r="R70" s="29"/>
      <c r="S70" s="29">
        <f t="shared" si="49"/>
        <v>99.623150838995684</v>
      </c>
      <c r="T70" s="29"/>
    </row>
    <row r="71" spans="1:20" s="1" customFormat="1" ht="56.25" x14ac:dyDescent="0.3">
      <c r="A71" s="80" t="s">
        <v>115</v>
      </c>
      <c r="B71" s="41" t="s">
        <v>41</v>
      </c>
      <c r="C71" s="87" t="s">
        <v>205</v>
      </c>
      <c r="D71" s="42">
        <f>SUM(E71:G71)</f>
        <v>36381686</v>
      </c>
      <c r="E71" s="23">
        <v>0</v>
      </c>
      <c r="F71" s="23">
        <v>0</v>
      </c>
      <c r="G71" s="23">
        <v>36381686</v>
      </c>
      <c r="H71" s="23">
        <f>I71+J71+K71</f>
        <v>20701296</v>
      </c>
      <c r="I71" s="23">
        <v>0</v>
      </c>
      <c r="J71" s="23">
        <v>0</v>
      </c>
      <c r="K71" s="23">
        <v>20701296</v>
      </c>
      <c r="L71" s="24">
        <f>SUM(M71:O71)</f>
        <v>36243368.829999998</v>
      </c>
      <c r="M71" s="24">
        <v>0</v>
      </c>
      <c r="N71" s="24">
        <v>0</v>
      </c>
      <c r="O71" s="24">
        <v>36243368.829999998</v>
      </c>
      <c r="P71" s="24">
        <f t="shared" si="47"/>
        <v>99.619816492286802</v>
      </c>
      <c r="Q71" s="24"/>
      <c r="R71" s="24"/>
      <c r="S71" s="24">
        <f t="shared" si="49"/>
        <v>99.619816492286802</v>
      </c>
      <c r="T71" s="29"/>
    </row>
    <row r="72" spans="1:20" s="1" customFormat="1" ht="187.5" x14ac:dyDescent="0.3">
      <c r="A72" s="80" t="s">
        <v>116</v>
      </c>
      <c r="B72" s="81" t="s">
        <v>105</v>
      </c>
      <c r="C72" s="87" t="s">
        <v>205</v>
      </c>
      <c r="D72" s="42">
        <f>SUM(E72:G72)</f>
        <v>2603800</v>
      </c>
      <c r="E72" s="23">
        <v>2473600</v>
      </c>
      <c r="F72" s="23">
        <v>0</v>
      </c>
      <c r="G72" s="23">
        <v>130200</v>
      </c>
      <c r="H72" s="23">
        <f>I72+J72+K72</f>
        <v>1953000</v>
      </c>
      <c r="I72" s="23">
        <v>1855350</v>
      </c>
      <c r="J72" s="23">
        <v>0</v>
      </c>
      <c r="K72" s="23">
        <v>97650</v>
      </c>
      <c r="L72" s="24">
        <f t="shared" ref="L72:L95" si="60">SUM(M72:O72)</f>
        <v>2603800</v>
      </c>
      <c r="M72" s="24">
        <v>2473600</v>
      </c>
      <c r="N72" s="24">
        <v>0</v>
      </c>
      <c r="O72" s="23">
        <v>130200</v>
      </c>
      <c r="P72" s="24">
        <f t="shared" si="47"/>
        <v>100</v>
      </c>
      <c r="Q72" s="24">
        <f t="shared" si="48"/>
        <v>100</v>
      </c>
      <c r="R72" s="24"/>
      <c r="S72" s="24">
        <f t="shared" si="49"/>
        <v>100</v>
      </c>
      <c r="T72" s="24"/>
    </row>
    <row r="73" spans="1:20" s="1" customFormat="1" ht="56.25" x14ac:dyDescent="0.3">
      <c r="A73" s="80" t="s">
        <v>203</v>
      </c>
      <c r="B73" s="81" t="s">
        <v>240</v>
      </c>
      <c r="C73" s="87" t="s">
        <v>205</v>
      </c>
      <c r="D73" s="42">
        <f>SUM(E73:G73)</f>
        <v>19800</v>
      </c>
      <c r="E73" s="23">
        <v>0</v>
      </c>
      <c r="F73" s="23">
        <v>0</v>
      </c>
      <c r="G73" s="23">
        <v>19800</v>
      </c>
      <c r="H73" s="23"/>
      <c r="I73" s="23"/>
      <c r="J73" s="23"/>
      <c r="K73" s="23"/>
      <c r="L73" s="24">
        <f t="shared" si="60"/>
        <v>19800</v>
      </c>
      <c r="M73" s="24">
        <v>0</v>
      </c>
      <c r="N73" s="24">
        <v>0</v>
      </c>
      <c r="O73" s="23">
        <v>19800</v>
      </c>
      <c r="P73" s="24">
        <f t="shared" si="47"/>
        <v>100</v>
      </c>
      <c r="Q73" s="24"/>
      <c r="R73" s="24"/>
      <c r="S73" s="24">
        <f t="shared" si="49"/>
        <v>100</v>
      </c>
      <c r="T73" s="24"/>
    </row>
    <row r="74" spans="1:20" s="1" customFormat="1" ht="38.25" customHeight="1" x14ac:dyDescent="0.3">
      <c r="A74" s="80" t="s">
        <v>239</v>
      </c>
      <c r="B74" s="81" t="s">
        <v>199</v>
      </c>
      <c r="C74" s="87" t="s">
        <v>205</v>
      </c>
      <c r="D74" s="42">
        <f>SUM(E74:G74)</f>
        <v>1777800</v>
      </c>
      <c r="E74" s="23">
        <v>1600000</v>
      </c>
      <c r="F74" s="23">
        <v>0</v>
      </c>
      <c r="G74" s="23">
        <v>177800</v>
      </c>
      <c r="H74" s="23">
        <f>I74+J74+K74</f>
        <v>1797600</v>
      </c>
      <c r="I74" s="23">
        <v>1777800</v>
      </c>
      <c r="J74" s="23">
        <v>0</v>
      </c>
      <c r="K74" s="23">
        <v>19800</v>
      </c>
      <c r="L74" s="24">
        <f t="shared" si="60"/>
        <v>1777777.78</v>
      </c>
      <c r="M74" s="24">
        <v>1600000</v>
      </c>
      <c r="N74" s="24">
        <v>0</v>
      </c>
      <c r="O74" s="24">
        <v>177777.78</v>
      </c>
      <c r="P74" s="24">
        <f t="shared" si="47"/>
        <v>99.998750140623244</v>
      </c>
      <c r="Q74" s="24">
        <f t="shared" si="48"/>
        <v>100</v>
      </c>
      <c r="R74" s="24"/>
      <c r="S74" s="24">
        <f t="shared" si="49"/>
        <v>99.987502812148477</v>
      </c>
      <c r="T74" s="24"/>
    </row>
    <row r="75" spans="1:20" s="1" customFormat="1" ht="56.25" x14ac:dyDescent="0.3">
      <c r="A75" s="31" t="s">
        <v>78</v>
      </c>
      <c r="B75" s="43" t="s">
        <v>114</v>
      </c>
      <c r="C75" s="40"/>
      <c r="D75" s="29">
        <f t="shared" ref="D75:O75" si="61">SUM(D76:D77)</f>
        <v>151567636</v>
      </c>
      <c r="E75" s="29">
        <f t="shared" si="61"/>
        <v>7838100</v>
      </c>
      <c r="F75" s="29">
        <f t="shared" si="61"/>
        <v>0</v>
      </c>
      <c r="G75" s="29">
        <f t="shared" si="61"/>
        <v>143729536</v>
      </c>
      <c r="H75" s="29">
        <f t="shared" si="61"/>
        <v>91513046</v>
      </c>
      <c r="I75" s="29">
        <f t="shared" si="61"/>
        <v>5761200</v>
      </c>
      <c r="J75" s="29">
        <f t="shared" si="61"/>
        <v>0</v>
      </c>
      <c r="K75" s="29">
        <f t="shared" si="61"/>
        <v>85751846</v>
      </c>
      <c r="L75" s="29">
        <f t="shared" si="61"/>
        <v>150980120.03999999</v>
      </c>
      <c r="M75" s="29">
        <f t="shared" si="61"/>
        <v>7838100</v>
      </c>
      <c r="N75" s="29">
        <f t="shared" si="61"/>
        <v>0</v>
      </c>
      <c r="O75" s="29">
        <f t="shared" si="61"/>
        <v>143142020.03999999</v>
      </c>
      <c r="P75" s="29">
        <f t="shared" ref="P75:P95" si="62">L75/D75*100</f>
        <v>99.612373739206433</v>
      </c>
      <c r="Q75" s="29">
        <f t="shared" si="48"/>
        <v>100</v>
      </c>
      <c r="R75" s="29"/>
      <c r="S75" s="29">
        <f t="shared" si="49"/>
        <v>99.591235054150602</v>
      </c>
      <c r="T75" s="29"/>
    </row>
    <row r="76" spans="1:20" s="1" customFormat="1" ht="48" customHeight="1" x14ac:dyDescent="0.3">
      <c r="A76" s="80" t="s">
        <v>117</v>
      </c>
      <c r="B76" s="41" t="s">
        <v>41</v>
      </c>
      <c r="C76" s="87" t="s">
        <v>205</v>
      </c>
      <c r="D76" s="42">
        <f>SUM(E76:G76)</f>
        <v>143317036</v>
      </c>
      <c r="E76" s="23">
        <v>0</v>
      </c>
      <c r="F76" s="23">
        <v>0</v>
      </c>
      <c r="G76" s="23">
        <v>143317036</v>
      </c>
      <c r="H76" s="23">
        <f>I76+J76+K76</f>
        <v>85448434</v>
      </c>
      <c r="I76" s="23">
        <v>0</v>
      </c>
      <c r="J76" s="23">
        <v>0</v>
      </c>
      <c r="K76" s="23">
        <v>85448434</v>
      </c>
      <c r="L76" s="24">
        <f>SUM(M76:O76)</f>
        <v>142729520.03999999</v>
      </c>
      <c r="M76" s="24">
        <v>0</v>
      </c>
      <c r="N76" s="24">
        <v>0</v>
      </c>
      <c r="O76" s="24">
        <v>142729520.03999999</v>
      </c>
      <c r="P76" s="24">
        <f t="shared" si="62"/>
        <v>99.59005853288788</v>
      </c>
      <c r="Q76" s="24"/>
      <c r="R76" s="24"/>
      <c r="S76" s="24">
        <f t="shared" si="49"/>
        <v>99.59005853288788</v>
      </c>
      <c r="T76" s="24"/>
    </row>
    <row r="77" spans="1:20" s="1" customFormat="1" ht="174.75" customHeight="1" x14ac:dyDescent="0.3">
      <c r="A77" s="80" t="s">
        <v>118</v>
      </c>
      <c r="B77" s="81" t="s">
        <v>105</v>
      </c>
      <c r="C77" s="87" t="s">
        <v>205</v>
      </c>
      <c r="D77" s="42">
        <f>SUM(E77:G77)</f>
        <v>8250600</v>
      </c>
      <c r="E77" s="23">
        <v>7838100</v>
      </c>
      <c r="F77" s="23">
        <v>0</v>
      </c>
      <c r="G77" s="23">
        <v>412500</v>
      </c>
      <c r="H77" s="23">
        <f>I77+J77+K77</f>
        <v>6064612</v>
      </c>
      <c r="I77" s="23">
        <v>5761200</v>
      </c>
      <c r="J77" s="23">
        <v>0</v>
      </c>
      <c r="K77" s="23">
        <v>303412</v>
      </c>
      <c r="L77" s="24">
        <f t="shared" ref="L77" si="63">SUM(M77:O77)</f>
        <v>8250600</v>
      </c>
      <c r="M77" s="24">
        <v>7838100</v>
      </c>
      <c r="N77" s="24">
        <v>0</v>
      </c>
      <c r="O77" s="24">
        <v>412500</v>
      </c>
      <c r="P77" s="24">
        <f t="shared" si="62"/>
        <v>100</v>
      </c>
      <c r="Q77" s="24">
        <f t="shared" si="48"/>
        <v>100</v>
      </c>
      <c r="R77" s="24"/>
      <c r="S77" s="24">
        <f t="shared" si="49"/>
        <v>100</v>
      </c>
      <c r="T77" s="24"/>
    </row>
    <row r="78" spans="1:20" s="1" customFormat="1" ht="43.5" customHeight="1" x14ac:dyDescent="0.3">
      <c r="A78" s="31" t="s">
        <v>120</v>
      </c>
      <c r="B78" s="43" t="s">
        <v>119</v>
      </c>
      <c r="C78" s="40"/>
      <c r="D78" s="29">
        <f>SUM(D79:D82)</f>
        <v>168188439</v>
      </c>
      <c r="E78" s="29">
        <f t="shared" ref="E78:O78" si="64">SUM(E79:E82)</f>
        <v>20839250</v>
      </c>
      <c r="F78" s="29">
        <f t="shared" si="64"/>
        <v>0</v>
      </c>
      <c r="G78" s="29">
        <f t="shared" si="64"/>
        <v>147349189</v>
      </c>
      <c r="H78" s="29">
        <f t="shared" si="64"/>
        <v>131603920</v>
      </c>
      <c r="I78" s="29">
        <f t="shared" si="64"/>
        <v>16230850</v>
      </c>
      <c r="J78" s="29">
        <f t="shared" si="64"/>
        <v>0</v>
      </c>
      <c r="K78" s="29">
        <f t="shared" si="64"/>
        <v>115373070</v>
      </c>
      <c r="L78" s="29">
        <f t="shared" si="64"/>
        <v>168063979.09</v>
      </c>
      <c r="M78" s="29">
        <f t="shared" si="64"/>
        <v>20838682</v>
      </c>
      <c r="N78" s="29">
        <f t="shared" si="64"/>
        <v>0</v>
      </c>
      <c r="O78" s="29">
        <f t="shared" si="64"/>
        <v>147225297.09</v>
      </c>
      <c r="P78" s="29">
        <f t="shared" si="62"/>
        <v>99.925999723441166</v>
      </c>
      <c r="Q78" s="29">
        <f t="shared" si="48"/>
        <v>99.997274374077762</v>
      </c>
      <c r="R78" s="29"/>
      <c r="S78" s="29">
        <f t="shared" si="49"/>
        <v>99.91591951686955</v>
      </c>
      <c r="T78" s="29"/>
    </row>
    <row r="79" spans="1:20" s="1" customFormat="1" ht="56.25" x14ac:dyDescent="0.3">
      <c r="A79" s="80" t="s">
        <v>121</v>
      </c>
      <c r="B79" s="41" t="s">
        <v>41</v>
      </c>
      <c r="C79" s="87" t="s">
        <v>205</v>
      </c>
      <c r="D79" s="42">
        <f>SUM(E79:G79)</f>
        <v>146282489</v>
      </c>
      <c r="E79" s="23">
        <v>0</v>
      </c>
      <c r="F79" s="23">
        <v>0</v>
      </c>
      <c r="G79" s="23">
        <v>146282489</v>
      </c>
      <c r="H79" s="23">
        <f>I79+J79+K79</f>
        <v>114547170</v>
      </c>
      <c r="I79" s="23">
        <v>0</v>
      </c>
      <c r="J79" s="23">
        <v>0</v>
      </c>
      <c r="K79" s="23">
        <v>114547170</v>
      </c>
      <c r="L79" s="24">
        <f t="shared" si="60"/>
        <v>146158597.09</v>
      </c>
      <c r="M79" s="24">
        <v>0</v>
      </c>
      <c r="N79" s="24">
        <v>0</v>
      </c>
      <c r="O79" s="24">
        <v>146158597.09</v>
      </c>
      <c r="P79" s="24">
        <f t="shared" si="62"/>
        <v>99.915306397336451</v>
      </c>
      <c r="Q79" s="24"/>
      <c r="R79" s="24"/>
      <c r="S79" s="24">
        <f t="shared" si="49"/>
        <v>99.915306397336451</v>
      </c>
      <c r="T79" s="24"/>
    </row>
    <row r="80" spans="1:20" s="1" customFormat="1" ht="172.5" customHeight="1" x14ac:dyDescent="0.3">
      <c r="A80" s="80" t="s">
        <v>122</v>
      </c>
      <c r="B80" s="81" t="s">
        <v>105</v>
      </c>
      <c r="C80" s="87" t="s">
        <v>205</v>
      </c>
      <c r="D80" s="42">
        <f t="shared" ref="D80:D82" si="65">SUM(E80:G80)</f>
        <v>21334600</v>
      </c>
      <c r="E80" s="23">
        <v>20267900</v>
      </c>
      <c r="F80" s="23">
        <v>0</v>
      </c>
      <c r="G80" s="23">
        <v>1066700</v>
      </c>
      <c r="H80" s="23">
        <f>I80+J80+K80</f>
        <v>16485400</v>
      </c>
      <c r="I80" s="23">
        <v>15659500</v>
      </c>
      <c r="J80" s="23">
        <v>0</v>
      </c>
      <c r="K80" s="23">
        <v>825900</v>
      </c>
      <c r="L80" s="24">
        <f t="shared" si="60"/>
        <v>21334600</v>
      </c>
      <c r="M80" s="24">
        <v>20267900</v>
      </c>
      <c r="N80" s="24">
        <v>0</v>
      </c>
      <c r="O80" s="23">
        <v>1066700</v>
      </c>
      <c r="P80" s="24">
        <f t="shared" si="62"/>
        <v>100</v>
      </c>
      <c r="Q80" s="24">
        <f t="shared" si="48"/>
        <v>100</v>
      </c>
      <c r="R80" s="24"/>
      <c r="S80" s="24">
        <f t="shared" si="49"/>
        <v>100</v>
      </c>
      <c r="T80" s="24"/>
    </row>
    <row r="81" spans="1:20" s="1" customFormat="1" ht="75" x14ac:dyDescent="0.3">
      <c r="A81" s="80" t="s">
        <v>148</v>
      </c>
      <c r="B81" s="81" t="s">
        <v>175</v>
      </c>
      <c r="C81" s="87" t="s">
        <v>205</v>
      </c>
      <c r="D81" s="42">
        <f t="shared" si="65"/>
        <v>265000</v>
      </c>
      <c r="E81" s="23">
        <v>265000</v>
      </c>
      <c r="F81" s="23">
        <v>0</v>
      </c>
      <c r="G81" s="23">
        <v>0</v>
      </c>
      <c r="H81" s="23">
        <f>I81+J81+K81</f>
        <v>265000</v>
      </c>
      <c r="I81" s="23">
        <v>265000</v>
      </c>
      <c r="J81" s="23">
        <v>0</v>
      </c>
      <c r="K81" s="23">
        <v>0</v>
      </c>
      <c r="L81" s="24">
        <f t="shared" si="60"/>
        <v>264432</v>
      </c>
      <c r="M81" s="24">
        <v>264432</v>
      </c>
      <c r="N81" s="24">
        <v>0</v>
      </c>
      <c r="O81" s="24">
        <v>0</v>
      </c>
      <c r="P81" s="24">
        <f t="shared" si="62"/>
        <v>99.785660377358482</v>
      </c>
      <c r="Q81" s="24">
        <f t="shared" si="48"/>
        <v>99.785660377358482</v>
      </c>
      <c r="R81" s="24"/>
      <c r="S81" s="24"/>
      <c r="T81" s="24"/>
    </row>
    <row r="82" spans="1:20" s="1" customFormat="1" ht="56.25" x14ac:dyDescent="0.3">
      <c r="A82" s="80" t="s">
        <v>204</v>
      </c>
      <c r="B82" s="81" t="s">
        <v>146</v>
      </c>
      <c r="C82" s="87" t="s">
        <v>205</v>
      </c>
      <c r="D82" s="42">
        <f t="shared" si="65"/>
        <v>306350</v>
      </c>
      <c r="E82" s="23">
        <v>306350</v>
      </c>
      <c r="F82" s="23">
        <v>0</v>
      </c>
      <c r="G82" s="23">
        <v>0</v>
      </c>
      <c r="H82" s="23">
        <f>I82+J82+K82</f>
        <v>306350</v>
      </c>
      <c r="I82" s="23">
        <v>306350</v>
      </c>
      <c r="J82" s="23">
        <v>0</v>
      </c>
      <c r="K82" s="23">
        <v>0</v>
      </c>
      <c r="L82" s="24">
        <f t="shared" si="60"/>
        <v>306350</v>
      </c>
      <c r="M82" s="24">
        <v>306350</v>
      </c>
      <c r="N82" s="24">
        <v>0</v>
      </c>
      <c r="O82" s="24">
        <v>0</v>
      </c>
      <c r="P82" s="24">
        <f t="shared" si="62"/>
        <v>100</v>
      </c>
      <c r="Q82" s="24">
        <f t="shared" si="48"/>
        <v>100</v>
      </c>
      <c r="R82" s="24"/>
      <c r="S82" s="24"/>
      <c r="T82" s="24"/>
    </row>
    <row r="83" spans="1:20" s="30" customFormat="1" ht="60" customHeight="1" x14ac:dyDescent="0.3">
      <c r="A83" s="31" t="s">
        <v>124</v>
      </c>
      <c r="B83" s="43" t="s">
        <v>123</v>
      </c>
      <c r="C83" s="40"/>
      <c r="D83" s="29">
        <f>SUM(D84:D86)</f>
        <v>23226071</v>
      </c>
      <c r="E83" s="29">
        <f>SUM(E84:E86)</f>
        <v>607999</v>
      </c>
      <c r="F83" s="29">
        <f>SUM(F84:F86)</f>
        <v>0</v>
      </c>
      <c r="G83" s="29">
        <f>SUM(G84:G86)</f>
        <v>22618072</v>
      </c>
      <c r="H83" s="29">
        <f t="shared" ref="H83:K83" si="66">SUM(H84:H86)</f>
        <v>28557492</v>
      </c>
      <c r="I83" s="29">
        <f t="shared" si="66"/>
        <v>607999</v>
      </c>
      <c r="J83" s="29">
        <f t="shared" si="66"/>
        <v>0</v>
      </c>
      <c r="K83" s="29">
        <f t="shared" si="66"/>
        <v>27949493</v>
      </c>
      <c r="L83" s="29">
        <f t="shared" ref="L83:O83" si="67">SUM(L84:L86)</f>
        <v>23219071</v>
      </c>
      <c r="M83" s="29">
        <f t="shared" si="67"/>
        <v>607999</v>
      </c>
      <c r="N83" s="29">
        <f t="shared" si="67"/>
        <v>0</v>
      </c>
      <c r="O83" s="29">
        <f t="shared" si="67"/>
        <v>22611072</v>
      </c>
      <c r="P83" s="29">
        <f t="shared" si="62"/>
        <v>99.969861454397517</v>
      </c>
      <c r="Q83" s="29">
        <f t="shared" si="48"/>
        <v>100</v>
      </c>
      <c r="R83" s="29"/>
      <c r="S83" s="29">
        <f t="shared" si="49"/>
        <v>99.969051296679936</v>
      </c>
      <c r="T83" s="29"/>
    </row>
    <row r="84" spans="1:20" s="1" customFormat="1" ht="45.75" customHeight="1" x14ac:dyDescent="0.3">
      <c r="A84" s="80" t="s">
        <v>126</v>
      </c>
      <c r="B84" s="41" t="s">
        <v>51</v>
      </c>
      <c r="C84" s="87" t="s">
        <v>205</v>
      </c>
      <c r="D84" s="88">
        <f>SUM(E84:G84)</f>
        <v>318525</v>
      </c>
      <c r="E84" s="89">
        <v>0</v>
      </c>
      <c r="F84" s="89">
        <v>0</v>
      </c>
      <c r="G84" s="89">
        <v>318525</v>
      </c>
      <c r="H84" s="89">
        <f>I84+J84+K84</f>
        <v>318525</v>
      </c>
      <c r="I84" s="89">
        <v>0</v>
      </c>
      <c r="J84" s="89">
        <v>0</v>
      </c>
      <c r="K84" s="89">
        <v>318525</v>
      </c>
      <c r="L84" s="90">
        <f t="shared" si="60"/>
        <v>318525</v>
      </c>
      <c r="M84" s="90">
        <v>0</v>
      </c>
      <c r="N84" s="90">
        <v>0</v>
      </c>
      <c r="O84" s="89">
        <v>318525</v>
      </c>
      <c r="P84" s="90">
        <f t="shared" si="62"/>
        <v>100</v>
      </c>
      <c r="Q84" s="90"/>
      <c r="R84" s="90"/>
      <c r="S84" s="90">
        <f t="shared" si="49"/>
        <v>100</v>
      </c>
      <c r="T84" s="24"/>
    </row>
    <row r="85" spans="1:20" s="1" customFormat="1" ht="56.25" x14ac:dyDescent="0.3">
      <c r="A85" s="80" t="s">
        <v>127</v>
      </c>
      <c r="B85" s="81" t="s">
        <v>125</v>
      </c>
      <c r="C85" s="87" t="s">
        <v>205</v>
      </c>
      <c r="D85" s="88">
        <f t="shared" ref="D85:D86" si="68">SUM(E85:G85)</f>
        <v>868570</v>
      </c>
      <c r="E85" s="89">
        <v>607999</v>
      </c>
      <c r="F85" s="89">
        <v>0</v>
      </c>
      <c r="G85" s="89">
        <v>260571</v>
      </c>
      <c r="H85" s="89">
        <f>I85+J85+K85</f>
        <v>868570</v>
      </c>
      <c r="I85" s="89">
        <v>607999</v>
      </c>
      <c r="J85" s="89">
        <v>0</v>
      </c>
      <c r="K85" s="89">
        <v>260571</v>
      </c>
      <c r="L85" s="90">
        <f t="shared" si="60"/>
        <v>868570</v>
      </c>
      <c r="M85" s="90">
        <v>607999</v>
      </c>
      <c r="N85" s="90">
        <v>0</v>
      </c>
      <c r="O85" s="90">
        <v>260571</v>
      </c>
      <c r="P85" s="90">
        <f t="shared" si="62"/>
        <v>100</v>
      </c>
      <c r="Q85" s="90">
        <f t="shared" si="48"/>
        <v>100</v>
      </c>
      <c r="R85" s="90"/>
      <c r="S85" s="90">
        <f t="shared" si="49"/>
        <v>100</v>
      </c>
      <c r="T85" s="24"/>
    </row>
    <row r="86" spans="1:20" s="1" customFormat="1" ht="45.75" customHeight="1" x14ac:dyDescent="0.3">
      <c r="A86" s="80" t="s">
        <v>128</v>
      </c>
      <c r="B86" s="41" t="s">
        <v>191</v>
      </c>
      <c r="C86" s="87" t="s">
        <v>205</v>
      </c>
      <c r="D86" s="88">
        <f t="shared" si="68"/>
        <v>22038976</v>
      </c>
      <c r="E86" s="89">
        <v>0</v>
      </c>
      <c r="F86" s="89">
        <v>0</v>
      </c>
      <c r="G86" s="89">
        <v>22038976</v>
      </c>
      <c r="H86" s="89">
        <f>I86+J86+K86</f>
        <v>27370397</v>
      </c>
      <c r="I86" s="89">
        <v>0</v>
      </c>
      <c r="J86" s="89">
        <v>0</v>
      </c>
      <c r="K86" s="89">
        <v>27370397</v>
      </c>
      <c r="L86" s="90">
        <f t="shared" si="60"/>
        <v>22031976</v>
      </c>
      <c r="M86" s="90">
        <v>0</v>
      </c>
      <c r="N86" s="90">
        <v>0</v>
      </c>
      <c r="O86" s="90">
        <v>22031976</v>
      </c>
      <c r="P86" s="90">
        <f t="shared" si="62"/>
        <v>99.968238088738786</v>
      </c>
      <c r="Q86" s="90"/>
      <c r="R86" s="90"/>
      <c r="S86" s="90">
        <f t="shared" si="49"/>
        <v>99.968238088738786</v>
      </c>
      <c r="T86" s="24"/>
    </row>
    <row r="87" spans="1:20" s="1" customFormat="1" ht="57.75" hidden="1" customHeight="1" x14ac:dyDescent="0.3">
      <c r="A87" s="31" t="s">
        <v>79</v>
      </c>
      <c r="B87" s="43" t="s">
        <v>208</v>
      </c>
      <c r="C87" s="40" t="s">
        <v>178</v>
      </c>
      <c r="D87" s="34">
        <f>D88</f>
        <v>2085489</v>
      </c>
      <c r="E87" s="34">
        <f t="shared" ref="E87:O87" si="69">E88</f>
        <v>0</v>
      </c>
      <c r="F87" s="34">
        <f t="shared" si="69"/>
        <v>0</v>
      </c>
      <c r="G87" s="34">
        <f t="shared" si="69"/>
        <v>2085489</v>
      </c>
      <c r="H87" s="34">
        <f t="shared" si="69"/>
        <v>0</v>
      </c>
      <c r="I87" s="34">
        <f t="shared" si="69"/>
        <v>0</v>
      </c>
      <c r="J87" s="34">
        <f t="shared" si="69"/>
        <v>0</v>
      </c>
      <c r="K87" s="34">
        <f t="shared" si="69"/>
        <v>0</v>
      </c>
      <c r="L87" s="34">
        <f t="shared" si="69"/>
        <v>0</v>
      </c>
      <c r="M87" s="34">
        <f t="shared" si="69"/>
        <v>0</v>
      </c>
      <c r="N87" s="34">
        <f t="shared" si="69"/>
        <v>0</v>
      </c>
      <c r="O87" s="34">
        <f t="shared" si="69"/>
        <v>0</v>
      </c>
      <c r="P87" s="29">
        <f t="shared" si="62"/>
        <v>0</v>
      </c>
      <c r="Q87" s="29"/>
      <c r="R87" s="29"/>
      <c r="S87" s="29">
        <f t="shared" si="49"/>
        <v>0</v>
      </c>
      <c r="T87" s="24"/>
    </row>
    <row r="88" spans="1:20" s="1" customFormat="1" ht="43.5" hidden="1" customHeight="1" x14ac:dyDescent="0.3">
      <c r="A88" s="80" t="s">
        <v>129</v>
      </c>
      <c r="B88" s="41" t="s">
        <v>209</v>
      </c>
      <c r="C88" s="87" t="s">
        <v>178</v>
      </c>
      <c r="D88" s="42">
        <f>D89+D90</f>
        <v>2085489</v>
      </c>
      <c r="E88" s="42">
        <f t="shared" ref="E88:O88" si="70">E89+E90</f>
        <v>0</v>
      </c>
      <c r="F88" s="42">
        <f t="shared" si="70"/>
        <v>0</v>
      </c>
      <c r="G88" s="42">
        <f t="shared" si="70"/>
        <v>2085489</v>
      </c>
      <c r="H88" s="42">
        <f t="shared" si="70"/>
        <v>0</v>
      </c>
      <c r="I88" s="42">
        <f t="shared" si="70"/>
        <v>0</v>
      </c>
      <c r="J88" s="42">
        <f t="shared" si="70"/>
        <v>0</v>
      </c>
      <c r="K88" s="42">
        <f t="shared" si="70"/>
        <v>0</v>
      </c>
      <c r="L88" s="42">
        <f t="shared" si="70"/>
        <v>0</v>
      </c>
      <c r="M88" s="42">
        <f t="shared" si="70"/>
        <v>0</v>
      </c>
      <c r="N88" s="42">
        <f t="shared" si="70"/>
        <v>0</v>
      </c>
      <c r="O88" s="42">
        <f t="shared" si="70"/>
        <v>0</v>
      </c>
      <c r="P88" s="24">
        <f t="shared" si="62"/>
        <v>0</v>
      </c>
      <c r="Q88" s="24"/>
      <c r="R88" s="24"/>
      <c r="S88" s="24">
        <f t="shared" si="49"/>
        <v>0</v>
      </c>
      <c r="T88" s="24"/>
    </row>
    <row r="89" spans="1:20" s="1" customFormat="1" ht="75" hidden="1" x14ac:dyDescent="0.3">
      <c r="A89" s="94"/>
      <c r="B89" s="41" t="s">
        <v>210</v>
      </c>
      <c r="C89" s="87"/>
      <c r="D89" s="42">
        <f t="shared" ref="D89:D90" si="71">SUM(E89:G89)</f>
        <v>1006915</v>
      </c>
      <c r="E89" s="23">
        <v>0</v>
      </c>
      <c r="F89" s="23">
        <v>0</v>
      </c>
      <c r="G89" s="23">
        <v>1006915</v>
      </c>
      <c r="H89" s="23">
        <f>I89+J89+K89</f>
        <v>0</v>
      </c>
      <c r="I89" s="23">
        <v>0</v>
      </c>
      <c r="J89" s="23">
        <v>0</v>
      </c>
      <c r="K89" s="23">
        <v>0</v>
      </c>
      <c r="L89" s="24">
        <f t="shared" si="60"/>
        <v>0</v>
      </c>
      <c r="M89" s="24">
        <v>0</v>
      </c>
      <c r="N89" s="24">
        <v>0</v>
      </c>
      <c r="O89" s="24">
        <v>0</v>
      </c>
      <c r="P89" s="24">
        <f t="shared" si="62"/>
        <v>0</v>
      </c>
      <c r="Q89" s="24"/>
      <c r="R89" s="24"/>
      <c r="S89" s="24">
        <f t="shared" si="49"/>
        <v>0</v>
      </c>
      <c r="T89" s="24"/>
    </row>
    <row r="90" spans="1:20" s="1" customFormat="1" ht="93.75" hidden="1" customHeight="1" x14ac:dyDescent="0.3">
      <c r="A90" s="95"/>
      <c r="B90" s="41" t="s">
        <v>211</v>
      </c>
      <c r="C90" s="87"/>
      <c r="D90" s="42">
        <f t="shared" si="71"/>
        <v>1078574</v>
      </c>
      <c r="E90" s="23">
        <v>0</v>
      </c>
      <c r="F90" s="23">
        <v>0</v>
      </c>
      <c r="G90" s="23">
        <v>1078574</v>
      </c>
      <c r="H90" s="23">
        <f>I90+J90+K90</f>
        <v>0</v>
      </c>
      <c r="I90" s="23">
        <v>0</v>
      </c>
      <c r="J90" s="23">
        <v>0</v>
      </c>
      <c r="K90" s="23">
        <v>0</v>
      </c>
      <c r="L90" s="24">
        <f t="shared" si="60"/>
        <v>0</v>
      </c>
      <c r="M90" s="24">
        <v>0</v>
      </c>
      <c r="N90" s="24">
        <v>0</v>
      </c>
      <c r="O90" s="24">
        <v>0</v>
      </c>
      <c r="P90" s="24">
        <f t="shared" si="62"/>
        <v>0</v>
      </c>
      <c r="Q90" s="24"/>
      <c r="R90" s="24"/>
      <c r="S90" s="24">
        <f t="shared" si="49"/>
        <v>0</v>
      </c>
      <c r="T90" s="24"/>
    </row>
    <row r="91" spans="1:20" s="1" customFormat="1" ht="37.5" x14ac:dyDescent="0.3">
      <c r="A91" s="31" t="s">
        <v>206</v>
      </c>
      <c r="B91" s="43" t="s">
        <v>169</v>
      </c>
      <c r="C91" s="87"/>
      <c r="D91" s="34">
        <f>D92</f>
        <v>6060700</v>
      </c>
      <c r="E91" s="34">
        <f t="shared" ref="E91:O91" si="72">E92</f>
        <v>6000000</v>
      </c>
      <c r="F91" s="34">
        <f t="shared" si="72"/>
        <v>0</v>
      </c>
      <c r="G91" s="34">
        <f t="shared" si="72"/>
        <v>60700</v>
      </c>
      <c r="H91" s="34">
        <f t="shared" si="72"/>
        <v>4704105</v>
      </c>
      <c r="I91" s="34">
        <f t="shared" si="72"/>
        <v>4657070</v>
      </c>
      <c r="J91" s="34">
        <f t="shared" si="72"/>
        <v>0</v>
      </c>
      <c r="K91" s="34">
        <f t="shared" si="72"/>
        <v>47035</v>
      </c>
      <c r="L91" s="34">
        <f t="shared" si="72"/>
        <v>797544.94</v>
      </c>
      <c r="M91" s="34">
        <f t="shared" si="72"/>
        <v>789569.94</v>
      </c>
      <c r="N91" s="34">
        <f t="shared" si="72"/>
        <v>0</v>
      </c>
      <c r="O91" s="34">
        <f t="shared" si="72"/>
        <v>7975</v>
      </c>
      <c r="P91" s="29">
        <f t="shared" si="62"/>
        <v>13.159287541043113</v>
      </c>
      <c r="Q91" s="29">
        <f t="shared" si="48"/>
        <v>13.159499</v>
      </c>
      <c r="R91" s="29"/>
      <c r="S91" s="29">
        <f t="shared" si="49"/>
        <v>13.13838550247117</v>
      </c>
      <c r="T91" s="24"/>
    </row>
    <row r="92" spans="1:20" s="1" customFormat="1" ht="37.5" hidden="1" customHeight="1" x14ac:dyDescent="0.3">
      <c r="A92" s="80" t="s">
        <v>207</v>
      </c>
      <c r="B92" s="41" t="s">
        <v>170</v>
      </c>
      <c r="C92" s="87" t="s">
        <v>178</v>
      </c>
      <c r="D92" s="42">
        <f>SUM(E92:G92)</f>
        <v>6060700</v>
      </c>
      <c r="E92" s="23">
        <v>6000000</v>
      </c>
      <c r="F92" s="23">
        <v>0</v>
      </c>
      <c r="G92" s="23">
        <v>60700</v>
      </c>
      <c r="H92" s="23">
        <f>I92+J92+K92</f>
        <v>4704105</v>
      </c>
      <c r="I92" s="23">
        <v>4657070</v>
      </c>
      <c r="J92" s="23">
        <v>0</v>
      </c>
      <c r="K92" s="23">
        <v>47035</v>
      </c>
      <c r="L92" s="24">
        <f>M92+N92+O92</f>
        <v>797544.94</v>
      </c>
      <c r="M92" s="24">
        <v>789569.94</v>
      </c>
      <c r="N92" s="24">
        <v>0</v>
      </c>
      <c r="O92" s="24">
        <v>7975</v>
      </c>
      <c r="P92" s="24">
        <f t="shared" si="62"/>
        <v>13.159287541043113</v>
      </c>
      <c r="Q92" s="24">
        <f t="shared" si="48"/>
        <v>13.159499</v>
      </c>
      <c r="R92" s="24"/>
      <c r="S92" s="24">
        <f t="shared" si="49"/>
        <v>13.13838550247117</v>
      </c>
      <c r="T92" s="24"/>
    </row>
    <row r="93" spans="1:20" s="1" customFormat="1" ht="42.75" customHeight="1" x14ac:dyDescent="0.3">
      <c r="A93" s="80" t="s">
        <v>241</v>
      </c>
      <c r="B93" s="41" t="s">
        <v>170</v>
      </c>
      <c r="C93" s="87" t="s">
        <v>205</v>
      </c>
      <c r="D93" s="42">
        <f>SUM(E93:G93)</f>
        <v>313155</v>
      </c>
      <c r="E93" s="23">
        <v>309930</v>
      </c>
      <c r="F93" s="23">
        <v>0</v>
      </c>
      <c r="G93" s="23">
        <v>3225</v>
      </c>
      <c r="H93" s="23"/>
      <c r="I93" s="23"/>
      <c r="J93" s="23"/>
      <c r="K93" s="23"/>
      <c r="L93" s="24">
        <f>M93+N93+O93</f>
        <v>313155</v>
      </c>
      <c r="M93" s="24">
        <v>309930</v>
      </c>
      <c r="N93" s="24">
        <v>0</v>
      </c>
      <c r="O93" s="24">
        <v>3225</v>
      </c>
      <c r="P93" s="24">
        <f t="shared" si="62"/>
        <v>100</v>
      </c>
      <c r="Q93" s="24">
        <f t="shared" si="48"/>
        <v>100</v>
      </c>
      <c r="R93" s="24"/>
      <c r="S93" s="24">
        <f t="shared" si="49"/>
        <v>100</v>
      </c>
      <c r="T93" s="24"/>
    </row>
    <row r="94" spans="1:20" s="30" customFormat="1" ht="46.5" customHeight="1" x14ac:dyDescent="0.3">
      <c r="A94" s="31" t="s">
        <v>80</v>
      </c>
      <c r="B94" s="43" t="s">
        <v>38</v>
      </c>
      <c r="C94" s="40"/>
      <c r="D94" s="29">
        <f>D95</f>
        <v>23506700</v>
      </c>
      <c r="E94" s="29">
        <f>E95</f>
        <v>0</v>
      </c>
      <c r="F94" s="29">
        <f>F95</f>
        <v>0</v>
      </c>
      <c r="G94" s="29">
        <f>G95</f>
        <v>23506700</v>
      </c>
      <c r="H94" s="29">
        <f t="shared" ref="H94:K94" si="73">H95</f>
        <v>19329948</v>
      </c>
      <c r="I94" s="29">
        <f t="shared" si="73"/>
        <v>0</v>
      </c>
      <c r="J94" s="29">
        <f t="shared" si="73"/>
        <v>0</v>
      </c>
      <c r="K94" s="29">
        <f t="shared" si="73"/>
        <v>19329948</v>
      </c>
      <c r="L94" s="29">
        <f t="shared" ref="L94:O94" si="74">L95</f>
        <v>23052977.43</v>
      </c>
      <c r="M94" s="29">
        <f t="shared" si="74"/>
        <v>0</v>
      </c>
      <c r="N94" s="29">
        <f t="shared" si="74"/>
        <v>0</v>
      </c>
      <c r="O94" s="29">
        <f t="shared" si="74"/>
        <v>23052977.43</v>
      </c>
      <c r="P94" s="29">
        <f t="shared" si="62"/>
        <v>98.069815967362501</v>
      </c>
      <c r="Q94" s="29"/>
      <c r="R94" s="29"/>
      <c r="S94" s="29">
        <f t="shared" si="49"/>
        <v>98.069815967362501</v>
      </c>
      <c r="T94" s="29"/>
    </row>
    <row r="95" spans="1:20" s="1" customFormat="1" ht="27.75" customHeight="1" x14ac:dyDescent="0.3">
      <c r="A95" s="80" t="s">
        <v>81</v>
      </c>
      <c r="B95" s="41" t="s">
        <v>130</v>
      </c>
      <c r="C95" s="87" t="s">
        <v>20</v>
      </c>
      <c r="D95" s="23">
        <f>SUM(E95:G95)</f>
        <v>23506700</v>
      </c>
      <c r="E95" s="23">
        <v>0</v>
      </c>
      <c r="F95" s="23">
        <v>0</v>
      </c>
      <c r="G95" s="23">
        <v>23506700</v>
      </c>
      <c r="H95" s="23">
        <f>I95+J95+K95</f>
        <v>19329948</v>
      </c>
      <c r="I95" s="23">
        <v>0</v>
      </c>
      <c r="J95" s="23">
        <v>0</v>
      </c>
      <c r="K95" s="23">
        <v>19329948</v>
      </c>
      <c r="L95" s="24">
        <f t="shared" si="60"/>
        <v>23052977.43</v>
      </c>
      <c r="M95" s="24">
        <v>0</v>
      </c>
      <c r="N95" s="24">
        <v>0</v>
      </c>
      <c r="O95" s="24">
        <v>23052977.43</v>
      </c>
      <c r="P95" s="24">
        <f t="shared" si="62"/>
        <v>98.069815967362501</v>
      </c>
      <c r="Q95" s="24"/>
      <c r="R95" s="24"/>
      <c r="S95" s="24">
        <f t="shared" si="49"/>
        <v>98.069815967362501</v>
      </c>
      <c r="T95" s="29"/>
    </row>
    <row r="96" spans="1:20" s="30" customFormat="1" ht="42" hidden="1" customHeight="1" x14ac:dyDescent="0.3">
      <c r="A96" s="31" t="s">
        <v>133</v>
      </c>
      <c r="B96" s="76" t="s">
        <v>55</v>
      </c>
      <c r="C96" s="33"/>
      <c r="D96" s="32">
        <f t="shared" ref="D96:O96" si="75">SUM(D97:D97)</f>
        <v>7047800</v>
      </c>
      <c r="E96" s="32">
        <f t="shared" si="75"/>
        <v>4717500</v>
      </c>
      <c r="F96" s="32">
        <f t="shared" si="75"/>
        <v>0</v>
      </c>
      <c r="G96" s="32">
        <f t="shared" si="75"/>
        <v>2330300</v>
      </c>
      <c r="H96" s="32">
        <f t="shared" si="75"/>
        <v>3958000</v>
      </c>
      <c r="I96" s="32">
        <f t="shared" si="75"/>
        <v>2785700</v>
      </c>
      <c r="J96" s="32">
        <f t="shared" si="75"/>
        <v>0</v>
      </c>
      <c r="K96" s="32">
        <f t="shared" si="75"/>
        <v>1172300</v>
      </c>
      <c r="L96" s="32">
        <f t="shared" si="75"/>
        <v>3937633.92</v>
      </c>
      <c r="M96" s="32">
        <f t="shared" si="75"/>
        <v>2765333.92</v>
      </c>
      <c r="N96" s="32">
        <f t="shared" si="75"/>
        <v>0</v>
      </c>
      <c r="O96" s="32">
        <f t="shared" si="75"/>
        <v>1172300</v>
      </c>
      <c r="P96" s="29">
        <f t="shared" ref="P96:P100" si="76">L96/D96*100</f>
        <v>55.870398138426168</v>
      </c>
      <c r="Q96" s="29">
        <f t="shared" ref="Q96:Q97" si="77">M96/E96*100</f>
        <v>58.618631054583993</v>
      </c>
      <c r="R96" s="29"/>
      <c r="S96" s="29">
        <f t="shared" ref="S96:S100" si="78">O96/G96*100</f>
        <v>50.306827447109811</v>
      </c>
      <c r="T96" s="24"/>
    </row>
    <row r="97" spans="1:20" s="1" customFormat="1" ht="66" hidden="1" customHeight="1" x14ac:dyDescent="0.3">
      <c r="A97" s="74" t="s">
        <v>136</v>
      </c>
      <c r="B97" s="78" t="s">
        <v>132</v>
      </c>
      <c r="C97" s="22" t="s">
        <v>27</v>
      </c>
      <c r="D97" s="23">
        <f>SUM(E97:G97)</f>
        <v>7047800</v>
      </c>
      <c r="E97" s="23">
        <v>4717500</v>
      </c>
      <c r="F97" s="23">
        <v>0</v>
      </c>
      <c r="G97" s="23">
        <v>2330300</v>
      </c>
      <c r="H97" s="23">
        <f t="shared" ref="H97:H100" si="79">I97+J97+K97</f>
        <v>3958000</v>
      </c>
      <c r="I97" s="23">
        <v>2785700</v>
      </c>
      <c r="J97" s="23">
        <v>0</v>
      </c>
      <c r="K97" s="23">
        <v>1172300</v>
      </c>
      <c r="L97" s="23">
        <f>M97+O97</f>
        <v>3937633.92</v>
      </c>
      <c r="M97" s="23">
        <v>2765333.92</v>
      </c>
      <c r="N97" s="23">
        <v>0</v>
      </c>
      <c r="O97" s="23">
        <v>1172300</v>
      </c>
      <c r="P97" s="79">
        <f t="shared" si="76"/>
        <v>55.870398138426168</v>
      </c>
      <c r="Q97" s="24">
        <f t="shared" si="77"/>
        <v>58.618631054583993</v>
      </c>
      <c r="R97" s="24"/>
      <c r="S97" s="24">
        <f t="shared" si="78"/>
        <v>50.306827447109811</v>
      </c>
      <c r="T97" s="24"/>
    </row>
    <row r="98" spans="1:20" s="1" customFormat="1" ht="93.75" hidden="1" x14ac:dyDescent="0.3">
      <c r="A98" s="31" t="s">
        <v>157</v>
      </c>
      <c r="B98" s="76" t="s">
        <v>134</v>
      </c>
      <c r="C98" s="33"/>
      <c r="D98" s="44">
        <f>SUM(D99:D100)</f>
        <v>41611600</v>
      </c>
      <c r="E98" s="44">
        <f>SUM(E99:E100)</f>
        <v>0</v>
      </c>
      <c r="F98" s="44">
        <f>SUM(F99:F100)</f>
        <v>0</v>
      </c>
      <c r="G98" s="44">
        <f>SUM(G99:G100)</f>
        <v>41611600</v>
      </c>
      <c r="H98" s="44">
        <f t="shared" ref="H98:K98" si="80">SUM(H99:H100)</f>
        <v>32121190</v>
      </c>
      <c r="I98" s="44">
        <f t="shared" si="80"/>
        <v>0</v>
      </c>
      <c r="J98" s="44">
        <f t="shared" si="80"/>
        <v>0</v>
      </c>
      <c r="K98" s="44">
        <f t="shared" si="80"/>
        <v>32121190</v>
      </c>
      <c r="L98" s="44">
        <f t="shared" ref="L98:O98" si="81">SUM(L99:L100)</f>
        <v>31574009</v>
      </c>
      <c r="M98" s="44">
        <f t="shared" si="81"/>
        <v>0</v>
      </c>
      <c r="N98" s="44">
        <f t="shared" si="81"/>
        <v>0</v>
      </c>
      <c r="O98" s="44">
        <f t="shared" si="81"/>
        <v>31574009</v>
      </c>
      <c r="P98" s="29">
        <f t="shared" si="76"/>
        <v>75.877901835065217</v>
      </c>
      <c r="Q98" s="29"/>
      <c r="R98" s="29"/>
      <c r="S98" s="29">
        <f t="shared" si="78"/>
        <v>75.877901835065217</v>
      </c>
      <c r="T98" s="24"/>
    </row>
    <row r="99" spans="1:20" s="1" customFormat="1" ht="50.25" hidden="1" customHeight="1" x14ac:dyDescent="0.3">
      <c r="A99" s="93" t="s">
        <v>158</v>
      </c>
      <c r="B99" s="91" t="s">
        <v>135</v>
      </c>
      <c r="C99" s="22" t="s">
        <v>27</v>
      </c>
      <c r="D99" s="23">
        <f>SUM(E99:G99)</f>
        <v>21557100</v>
      </c>
      <c r="E99" s="23">
        <v>0</v>
      </c>
      <c r="F99" s="23">
        <v>0</v>
      </c>
      <c r="G99" s="23">
        <v>21557100</v>
      </c>
      <c r="H99" s="23">
        <f t="shared" si="79"/>
        <v>16700575</v>
      </c>
      <c r="I99" s="23">
        <v>0</v>
      </c>
      <c r="J99" s="23">
        <v>0</v>
      </c>
      <c r="K99" s="23">
        <v>16700575</v>
      </c>
      <c r="L99" s="23">
        <f>SUM(M99:O99)</f>
        <v>14608765</v>
      </c>
      <c r="M99" s="23">
        <v>0</v>
      </c>
      <c r="N99" s="23">
        <v>0</v>
      </c>
      <c r="O99" s="23">
        <v>14608765</v>
      </c>
      <c r="P99" s="24">
        <f t="shared" si="76"/>
        <v>67.767765608546597</v>
      </c>
      <c r="Q99" s="24"/>
      <c r="R99" s="24"/>
      <c r="S99" s="24">
        <f t="shared" si="78"/>
        <v>67.767765608546597</v>
      </c>
      <c r="T99" s="24"/>
    </row>
    <row r="100" spans="1:20" s="1" customFormat="1" ht="51.75" hidden="1" customHeight="1" x14ac:dyDescent="0.3">
      <c r="A100" s="98"/>
      <c r="B100" s="92"/>
      <c r="C100" s="22" t="s">
        <v>177</v>
      </c>
      <c r="D100" s="23">
        <f>SUM(E100:G100)</f>
        <v>20054500</v>
      </c>
      <c r="E100" s="23">
        <v>0</v>
      </c>
      <c r="F100" s="23">
        <v>0</v>
      </c>
      <c r="G100" s="23">
        <v>20054500</v>
      </c>
      <c r="H100" s="23">
        <f t="shared" si="79"/>
        <v>15420615</v>
      </c>
      <c r="I100" s="23">
        <v>0</v>
      </c>
      <c r="J100" s="23">
        <v>0</v>
      </c>
      <c r="K100" s="23">
        <v>15420615</v>
      </c>
      <c r="L100" s="23">
        <f>SUM(M100:O100)</f>
        <v>16965244</v>
      </c>
      <c r="M100" s="23">
        <v>0</v>
      </c>
      <c r="N100" s="23">
        <v>0</v>
      </c>
      <c r="O100" s="23">
        <v>16965244</v>
      </c>
      <c r="P100" s="24">
        <f t="shared" si="76"/>
        <v>84.595696726420499</v>
      </c>
      <c r="Q100" s="24"/>
      <c r="R100" s="24"/>
      <c r="S100" s="24">
        <f t="shared" si="78"/>
        <v>84.595696726420499</v>
      </c>
      <c r="T100" s="24"/>
    </row>
    <row r="101" spans="1:20" ht="33.75" hidden="1" customHeight="1" x14ac:dyDescent="0.3">
      <c r="A101" s="109" t="s">
        <v>138</v>
      </c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75"/>
    </row>
    <row r="102" spans="1:20" ht="63.75" hidden="1" customHeight="1" x14ac:dyDescent="0.3">
      <c r="A102" s="31" t="s">
        <v>88</v>
      </c>
      <c r="B102" s="102" t="s">
        <v>137</v>
      </c>
      <c r="C102" s="103"/>
      <c r="D102" s="32">
        <f>D103+D105</f>
        <v>112061142.84999999</v>
      </c>
      <c r="E102" s="32">
        <f>E103+E105</f>
        <v>112061142.84999999</v>
      </c>
      <c r="F102" s="32">
        <f>F103+F105</f>
        <v>0</v>
      </c>
      <c r="G102" s="32">
        <f>G103+G105</f>
        <v>0</v>
      </c>
      <c r="H102" s="32">
        <f>H103+H105</f>
        <v>89754542.849999994</v>
      </c>
      <c r="I102" s="32">
        <f t="shared" ref="I102:K102" si="82">I103+I105</f>
        <v>89754542.849999994</v>
      </c>
      <c r="J102" s="32">
        <f t="shared" si="82"/>
        <v>0</v>
      </c>
      <c r="K102" s="32">
        <f t="shared" si="82"/>
        <v>0</v>
      </c>
      <c r="L102" s="32">
        <f>L103+L105</f>
        <v>84853993.780000001</v>
      </c>
      <c r="M102" s="32">
        <f t="shared" ref="M102:O102" si="83">M103+M105</f>
        <v>84853993.780000001</v>
      </c>
      <c r="N102" s="32">
        <f t="shared" si="83"/>
        <v>0</v>
      </c>
      <c r="O102" s="32">
        <f t="shared" si="83"/>
        <v>0</v>
      </c>
      <c r="P102" s="29">
        <f>L102/D102*100</f>
        <v>75.721156880919679</v>
      </c>
      <c r="Q102" s="29">
        <f t="shared" ref="Q102" si="84">M102/E102*100</f>
        <v>75.721156880919679</v>
      </c>
      <c r="R102" s="29"/>
      <c r="S102" s="29"/>
      <c r="T102" s="29"/>
    </row>
    <row r="103" spans="1:20" ht="56.25" hidden="1" x14ac:dyDescent="0.3">
      <c r="A103" s="31" t="s">
        <v>89</v>
      </c>
      <c r="B103" s="45" t="s">
        <v>139</v>
      </c>
      <c r="C103" s="33"/>
      <c r="D103" s="32">
        <f>D104</f>
        <v>32162808</v>
      </c>
      <c r="E103" s="32">
        <f>E104</f>
        <v>32162808</v>
      </c>
      <c r="F103" s="32">
        <f>F104</f>
        <v>0</v>
      </c>
      <c r="G103" s="32">
        <f>G104</f>
        <v>0</v>
      </c>
      <c r="H103" s="32">
        <f t="shared" ref="H103:K103" si="85">H104</f>
        <v>24001403</v>
      </c>
      <c r="I103" s="32">
        <f t="shared" si="85"/>
        <v>24001403</v>
      </c>
      <c r="J103" s="32">
        <f t="shared" si="85"/>
        <v>0</v>
      </c>
      <c r="K103" s="32">
        <f t="shared" si="85"/>
        <v>0</v>
      </c>
      <c r="L103" s="32">
        <f>L104</f>
        <v>25539294.23</v>
      </c>
      <c r="M103" s="32">
        <f t="shared" ref="M103:O103" si="86">M104</f>
        <v>25539294.23</v>
      </c>
      <c r="N103" s="32">
        <f t="shared" si="86"/>
        <v>0</v>
      </c>
      <c r="O103" s="32">
        <f t="shared" si="86"/>
        <v>0</v>
      </c>
      <c r="P103" s="29">
        <f t="shared" ref="P103:P108" si="87">L103/D103*100</f>
        <v>79.406295090901267</v>
      </c>
      <c r="Q103" s="29">
        <f t="shared" ref="Q103:Q108" si="88">M103/E103*100</f>
        <v>79.406295090901267</v>
      </c>
      <c r="R103" s="29"/>
      <c r="S103" s="29"/>
      <c r="T103" s="29"/>
    </row>
    <row r="104" spans="1:20" ht="60" hidden="1" customHeight="1" x14ac:dyDescent="0.3">
      <c r="A104" s="74" t="s">
        <v>141</v>
      </c>
      <c r="B104" s="77" t="s">
        <v>140</v>
      </c>
      <c r="C104" s="22" t="s">
        <v>142</v>
      </c>
      <c r="D104" s="23">
        <f>SUM(E104:G104)</f>
        <v>32162808</v>
      </c>
      <c r="E104" s="23">
        <v>32162808</v>
      </c>
      <c r="F104" s="23">
        <v>0</v>
      </c>
      <c r="G104" s="23">
        <v>0</v>
      </c>
      <c r="H104" s="23">
        <f>I104+J104+K104</f>
        <v>24001403</v>
      </c>
      <c r="I104" s="23">
        <v>24001403</v>
      </c>
      <c r="J104" s="23">
        <v>0</v>
      </c>
      <c r="K104" s="23">
        <v>0</v>
      </c>
      <c r="L104" s="24">
        <f>SUM(M104:O104)</f>
        <v>25539294.23</v>
      </c>
      <c r="M104" s="24">
        <v>25539294.23</v>
      </c>
      <c r="N104" s="46">
        <v>0</v>
      </c>
      <c r="O104" s="46">
        <v>0</v>
      </c>
      <c r="P104" s="79">
        <f t="shared" si="87"/>
        <v>79.406295090901267</v>
      </c>
      <c r="Q104" s="24">
        <f t="shared" si="88"/>
        <v>79.406295090901267</v>
      </c>
      <c r="R104" s="29"/>
      <c r="S104" s="29"/>
      <c r="T104" s="24"/>
    </row>
    <row r="105" spans="1:20" ht="112.5" hidden="1" x14ac:dyDescent="0.3">
      <c r="A105" s="31" t="s">
        <v>90</v>
      </c>
      <c r="B105" s="45" t="s">
        <v>143</v>
      </c>
      <c r="C105" s="33"/>
      <c r="D105" s="32">
        <f>SUM(D106:D108)</f>
        <v>79898334.849999994</v>
      </c>
      <c r="E105" s="32">
        <f t="shared" ref="E105:O105" si="89">SUM(E106:E108)</f>
        <v>79898334.849999994</v>
      </c>
      <c r="F105" s="32">
        <f t="shared" si="89"/>
        <v>0</v>
      </c>
      <c r="G105" s="32">
        <f t="shared" si="89"/>
        <v>0</v>
      </c>
      <c r="H105" s="32">
        <f t="shared" si="89"/>
        <v>65753139.850000001</v>
      </c>
      <c r="I105" s="32">
        <f t="shared" si="89"/>
        <v>65753139.850000001</v>
      </c>
      <c r="J105" s="32">
        <f t="shared" si="89"/>
        <v>0</v>
      </c>
      <c r="K105" s="32">
        <f t="shared" si="89"/>
        <v>0</v>
      </c>
      <c r="L105" s="32">
        <f t="shared" si="89"/>
        <v>59314699.549999997</v>
      </c>
      <c r="M105" s="32">
        <f t="shared" si="89"/>
        <v>59314699.549999997</v>
      </c>
      <c r="N105" s="32">
        <f t="shared" si="89"/>
        <v>0</v>
      </c>
      <c r="O105" s="32">
        <f t="shared" si="89"/>
        <v>0</v>
      </c>
      <c r="P105" s="29">
        <f t="shared" si="87"/>
        <v>74.237716795170485</v>
      </c>
      <c r="Q105" s="29">
        <f t="shared" si="88"/>
        <v>74.237716795170485</v>
      </c>
      <c r="R105" s="29"/>
      <c r="S105" s="29"/>
      <c r="T105" s="29"/>
    </row>
    <row r="106" spans="1:20" ht="52.5" hidden="1" customHeight="1" x14ac:dyDescent="0.3">
      <c r="A106" s="101" t="s">
        <v>145</v>
      </c>
      <c r="B106" s="105" t="s">
        <v>144</v>
      </c>
      <c r="C106" s="22" t="s">
        <v>142</v>
      </c>
      <c r="D106" s="23">
        <f>SUM(E106:G106)</f>
        <v>27007495</v>
      </c>
      <c r="E106" s="23">
        <v>27007495</v>
      </c>
      <c r="F106" s="23">
        <v>0</v>
      </c>
      <c r="G106" s="23">
        <v>0</v>
      </c>
      <c r="H106" s="23">
        <f>I106+J106+K106</f>
        <v>23666400</v>
      </c>
      <c r="I106" s="23">
        <v>23666400</v>
      </c>
      <c r="J106" s="23">
        <v>0</v>
      </c>
      <c r="K106" s="23">
        <v>0</v>
      </c>
      <c r="L106" s="46">
        <f>SUM(M106:O106)</f>
        <v>23501152.550000001</v>
      </c>
      <c r="M106" s="24">
        <v>23501152.550000001</v>
      </c>
      <c r="N106" s="46">
        <v>0</v>
      </c>
      <c r="O106" s="46">
        <v>0</v>
      </c>
      <c r="P106" s="24">
        <f t="shared" si="87"/>
        <v>87.017150424354426</v>
      </c>
      <c r="Q106" s="24">
        <f t="shared" si="88"/>
        <v>87.017150424354426</v>
      </c>
      <c r="R106" s="29"/>
      <c r="S106" s="29"/>
      <c r="T106" s="24"/>
    </row>
    <row r="107" spans="1:20" ht="44.25" hidden="1" customHeight="1" x14ac:dyDescent="0.3">
      <c r="A107" s="101"/>
      <c r="B107" s="105"/>
      <c r="C107" s="22" t="s">
        <v>3</v>
      </c>
      <c r="D107" s="23">
        <f>SUM(E107:G107)</f>
        <v>1157005</v>
      </c>
      <c r="E107" s="23">
        <v>1157005</v>
      </c>
      <c r="F107" s="23">
        <v>0</v>
      </c>
      <c r="G107" s="23">
        <v>0</v>
      </c>
      <c r="H107" s="23">
        <f>I107+J107+K107</f>
        <v>1157005</v>
      </c>
      <c r="I107" s="23">
        <v>1157005</v>
      </c>
      <c r="J107" s="23">
        <v>0</v>
      </c>
      <c r="K107" s="23">
        <v>0</v>
      </c>
      <c r="L107" s="46">
        <f t="shared" ref="L107:L108" si="90">SUM(M107:O107)</f>
        <v>0</v>
      </c>
      <c r="M107" s="24">
        <v>0</v>
      </c>
      <c r="N107" s="46">
        <v>0</v>
      </c>
      <c r="O107" s="46">
        <v>0</v>
      </c>
      <c r="P107" s="79">
        <f t="shared" si="87"/>
        <v>0</v>
      </c>
      <c r="Q107" s="24">
        <f t="shared" si="88"/>
        <v>0</v>
      </c>
      <c r="R107" s="24"/>
      <c r="S107" s="29"/>
      <c r="T107" s="24"/>
    </row>
    <row r="108" spans="1:20" ht="38.25" hidden="1" customHeight="1" x14ac:dyDescent="0.3">
      <c r="A108" s="104"/>
      <c r="B108" s="106"/>
      <c r="C108" s="22" t="s">
        <v>177</v>
      </c>
      <c r="D108" s="23">
        <f>SUM(E108:G108)</f>
        <v>51733834.850000001</v>
      </c>
      <c r="E108" s="23">
        <v>51733834.850000001</v>
      </c>
      <c r="F108" s="23">
        <v>0</v>
      </c>
      <c r="G108" s="23">
        <v>0</v>
      </c>
      <c r="H108" s="23">
        <f>I108+J108+K108</f>
        <v>40929734.850000001</v>
      </c>
      <c r="I108" s="23">
        <v>40929734.850000001</v>
      </c>
      <c r="J108" s="23">
        <v>0</v>
      </c>
      <c r="K108" s="23">
        <v>0</v>
      </c>
      <c r="L108" s="46">
        <f t="shared" si="90"/>
        <v>35813547</v>
      </c>
      <c r="M108" s="23">
        <v>35813547</v>
      </c>
      <c r="N108" s="23">
        <v>0</v>
      </c>
      <c r="O108" s="23">
        <v>0</v>
      </c>
      <c r="P108" s="79">
        <f t="shared" si="87"/>
        <v>69.226546038660814</v>
      </c>
      <c r="Q108" s="24">
        <f t="shared" si="88"/>
        <v>69.226546038660814</v>
      </c>
      <c r="R108" s="29"/>
      <c r="S108" s="29"/>
      <c r="T108" s="24"/>
    </row>
    <row r="109" spans="1:20" s="1" customFormat="1" ht="78.75" customHeight="1" x14ac:dyDescent="0.3">
      <c r="A109" s="3"/>
      <c r="L109" s="47"/>
      <c r="M109" s="20"/>
      <c r="N109" s="20"/>
      <c r="O109" s="20"/>
      <c r="P109" s="21"/>
      <c r="Q109" s="21"/>
      <c r="R109" s="21"/>
      <c r="S109" s="21"/>
      <c r="T109" s="21"/>
    </row>
    <row r="110" spans="1:20" s="1" customFormat="1" x14ac:dyDescent="0.3">
      <c r="A110" s="3"/>
      <c r="L110" s="20"/>
      <c r="M110" s="20"/>
      <c r="N110" s="20"/>
      <c r="O110" s="20"/>
      <c r="P110" s="21"/>
      <c r="Q110" s="21"/>
      <c r="R110" s="21"/>
      <c r="S110" s="21"/>
      <c r="T110" s="21"/>
    </row>
    <row r="111" spans="1:20" s="1" customFormat="1" x14ac:dyDescent="0.3">
      <c r="A111" s="3"/>
      <c r="L111" s="20"/>
      <c r="M111" s="20"/>
      <c r="N111" s="20"/>
      <c r="O111" s="20"/>
      <c r="P111" s="21"/>
      <c r="Q111" s="21"/>
      <c r="R111" s="21"/>
      <c r="S111" s="21"/>
      <c r="T111" s="21"/>
    </row>
    <row r="112" spans="1:20" s="1" customFormat="1" x14ac:dyDescent="0.3">
      <c r="A112" s="3"/>
      <c r="L112" s="20"/>
      <c r="M112" s="20"/>
      <c r="N112" s="20"/>
      <c r="O112" s="20"/>
      <c r="P112" s="21"/>
      <c r="Q112" s="21"/>
      <c r="R112" s="21"/>
      <c r="S112" s="21"/>
      <c r="T112" s="21"/>
    </row>
    <row r="113" spans="1:20" s="1" customFormat="1" x14ac:dyDescent="0.3">
      <c r="A113" s="3"/>
      <c r="L113" s="20"/>
      <c r="M113" s="20"/>
      <c r="N113" s="20"/>
      <c r="O113" s="20"/>
      <c r="P113" s="21"/>
      <c r="Q113" s="21"/>
      <c r="R113" s="21"/>
      <c r="S113" s="21"/>
      <c r="T113" s="21"/>
    </row>
    <row r="114" spans="1:20" s="1" customFormat="1" x14ac:dyDescent="0.3">
      <c r="A114" s="3"/>
      <c r="L114" s="20"/>
      <c r="M114" s="20"/>
      <c r="N114" s="20"/>
      <c r="O114" s="20"/>
      <c r="P114" s="21"/>
      <c r="Q114" s="21"/>
      <c r="R114" s="21"/>
      <c r="S114" s="21"/>
      <c r="T114" s="21"/>
    </row>
    <row r="115" spans="1:20" s="1" customFormat="1" x14ac:dyDescent="0.3">
      <c r="A115" s="3"/>
      <c r="L115" s="20"/>
      <c r="M115" s="20"/>
      <c r="N115" s="20"/>
      <c r="O115" s="20"/>
      <c r="P115" s="21"/>
      <c r="Q115" s="21"/>
      <c r="R115" s="21"/>
      <c r="S115" s="21"/>
      <c r="T115" s="21"/>
    </row>
    <row r="116" spans="1:20" s="1" customFormat="1" x14ac:dyDescent="0.3">
      <c r="A116" s="3"/>
      <c r="L116" s="20"/>
      <c r="M116" s="20"/>
      <c r="N116" s="20"/>
      <c r="O116" s="20"/>
      <c r="P116" s="21"/>
      <c r="Q116" s="21"/>
      <c r="R116" s="21"/>
      <c r="S116" s="21"/>
      <c r="T116" s="21"/>
    </row>
    <row r="117" spans="1:20" s="1" customFormat="1" x14ac:dyDescent="0.3">
      <c r="A117" s="3"/>
      <c r="L117" s="20"/>
      <c r="M117" s="20"/>
      <c r="N117" s="20"/>
      <c r="O117" s="20"/>
      <c r="P117" s="21"/>
      <c r="Q117" s="21"/>
      <c r="R117" s="21"/>
      <c r="S117" s="21"/>
      <c r="T117" s="21"/>
    </row>
    <row r="118" spans="1:20" s="1" customFormat="1" x14ac:dyDescent="0.3">
      <c r="A118" s="3"/>
      <c r="L118" s="20"/>
      <c r="M118" s="20"/>
      <c r="N118" s="20"/>
      <c r="O118" s="20"/>
      <c r="P118" s="21"/>
      <c r="Q118" s="21"/>
      <c r="R118" s="21"/>
      <c r="S118" s="21"/>
      <c r="T118" s="21"/>
    </row>
    <row r="119" spans="1:20" s="1" customFormat="1" x14ac:dyDescent="0.3">
      <c r="A119" s="3"/>
      <c r="L119" s="20"/>
      <c r="M119" s="20"/>
      <c r="N119" s="20"/>
      <c r="O119" s="20"/>
      <c r="P119" s="21"/>
      <c r="Q119" s="21"/>
      <c r="R119" s="21"/>
      <c r="S119" s="21"/>
      <c r="T119" s="21"/>
    </row>
    <row r="120" spans="1:20" s="1" customFormat="1" x14ac:dyDescent="0.3">
      <c r="A120" s="3"/>
      <c r="L120" s="20"/>
      <c r="M120" s="20"/>
      <c r="N120" s="20"/>
      <c r="O120" s="20"/>
      <c r="P120" s="21"/>
      <c r="Q120" s="21"/>
      <c r="R120" s="21"/>
      <c r="S120" s="21"/>
      <c r="T120" s="21"/>
    </row>
    <row r="121" spans="1:20" s="1" customFormat="1" x14ac:dyDescent="0.3">
      <c r="A121" s="3"/>
      <c r="L121" s="20"/>
      <c r="M121" s="20"/>
      <c r="N121" s="20"/>
      <c r="O121" s="20"/>
      <c r="P121" s="21"/>
      <c r="Q121" s="21"/>
      <c r="R121" s="21"/>
      <c r="S121" s="21"/>
      <c r="T121" s="21"/>
    </row>
    <row r="122" spans="1:20" s="1" customFormat="1" x14ac:dyDescent="0.3">
      <c r="A122" s="3"/>
      <c r="L122" s="20"/>
      <c r="M122" s="20"/>
      <c r="N122" s="20"/>
      <c r="O122" s="20"/>
      <c r="P122" s="21"/>
      <c r="Q122" s="21"/>
      <c r="R122" s="21"/>
      <c r="S122" s="21"/>
      <c r="T122" s="21"/>
    </row>
    <row r="123" spans="1:20" s="1" customFormat="1" x14ac:dyDescent="0.3">
      <c r="A123" s="3"/>
      <c r="L123" s="20"/>
      <c r="M123" s="20"/>
      <c r="N123" s="20"/>
      <c r="O123" s="20"/>
      <c r="P123" s="21"/>
      <c r="Q123" s="21"/>
      <c r="R123" s="21"/>
      <c r="S123" s="21"/>
      <c r="T123" s="21"/>
    </row>
    <row r="124" spans="1:20" s="1" customFormat="1" x14ac:dyDescent="0.3">
      <c r="A124" s="3"/>
      <c r="L124" s="20"/>
      <c r="M124" s="20"/>
      <c r="N124" s="20"/>
      <c r="O124" s="20"/>
      <c r="P124" s="21"/>
      <c r="Q124" s="21"/>
      <c r="R124" s="21"/>
      <c r="S124" s="21"/>
      <c r="T124" s="21"/>
    </row>
    <row r="125" spans="1:20" s="1" customFormat="1" x14ac:dyDescent="0.3">
      <c r="A125" s="3"/>
      <c r="L125" s="20"/>
      <c r="M125" s="20"/>
      <c r="N125" s="20"/>
      <c r="O125" s="20"/>
      <c r="P125" s="21"/>
      <c r="Q125" s="21"/>
      <c r="R125" s="21"/>
      <c r="S125" s="21"/>
      <c r="T125" s="21"/>
    </row>
    <row r="126" spans="1:20" s="1" customFormat="1" x14ac:dyDescent="0.3">
      <c r="A126" s="3"/>
      <c r="L126" s="20"/>
      <c r="M126" s="20"/>
      <c r="N126" s="20"/>
      <c r="O126" s="20"/>
      <c r="P126" s="21"/>
      <c r="Q126" s="21"/>
      <c r="R126" s="21"/>
      <c r="S126" s="21"/>
      <c r="T126" s="21"/>
    </row>
    <row r="127" spans="1:20" s="1" customFormat="1" x14ac:dyDescent="0.3">
      <c r="A127" s="3"/>
      <c r="L127" s="20"/>
      <c r="M127" s="20"/>
      <c r="N127" s="20"/>
      <c r="O127" s="20"/>
      <c r="P127" s="21"/>
      <c r="Q127" s="21"/>
      <c r="R127" s="21"/>
      <c r="S127" s="21"/>
      <c r="T127" s="21"/>
    </row>
    <row r="128" spans="1:20" s="1" customFormat="1" x14ac:dyDescent="0.3">
      <c r="A128" s="3"/>
      <c r="L128" s="20"/>
      <c r="M128" s="20"/>
      <c r="N128" s="20"/>
      <c r="O128" s="20"/>
      <c r="P128" s="21"/>
      <c r="Q128" s="21"/>
      <c r="R128" s="21"/>
      <c r="S128" s="21"/>
      <c r="T128" s="21"/>
    </row>
    <row r="129" spans="1:20" s="1" customFormat="1" x14ac:dyDescent="0.3">
      <c r="A129" s="3"/>
      <c r="L129" s="20"/>
      <c r="M129" s="20"/>
      <c r="N129" s="20"/>
      <c r="O129" s="20"/>
      <c r="P129" s="21"/>
      <c r="Q129" s="21"/>
      <c r="R129" s="21"/>
      <c r="S129" s="21"/>
      <c r="T129" s="21"/>
    </row>
    <row r="130" spans="1:20" s="1" customFormat="1" x14ac:dyDescent="0.3">
      <c r="A130" s="3"/>
      <c r="L130" s="20"/>
      <c r="M130" s="20"/>
      <c r="N130" s="20"/>
      <c r="O130" s="20"/>
      <c r="P130" s="21"/>
      <c r="Q130" s="21"/>
      <c r="R130" s="21"/>
      <c r="S130" s="21"/>
      <c r="T130" s="21"/>
    </row>
    <row r="131" spans="1:20" s="1" customFormat="1" x14ac:dyDescent="0.3">
      <c r="A131" s="3"/>
      <c r="L131" s="20"/>
      <c r="M131" s="20"/>
      <c r="N131" s="20"/>
      <c r="O131" s="20"/>
      <c r="P131" s="21"/>
      <c r="Q131" s="21"/>
      <c r="R131" s="21"/>
      <c r="S131" s="21"/>
      <c r="T131" s="21"/>
    </row>
    <row r="132" spans="1:20" s="1" customFormat="1" x14ac:dyDescent="0.3">
      <c r="A132" s="3"/>
      <c r="L132" s="20"/>
      <c r="M132" s="20"/>
      <c r="N132" s="20"/>
      <c r="O132" s="20"/>
      <c r="P132" s="21"/>
      <c r="Q132" s="21"/>
      <c r="R132" s="21"/>
      <c r="S132" s="21"/>
      <c r="T132" s="21"/>
    </row>
    <row r="133" spans="1:20" s="1" customFormat="1" x14ac:dyDescent="0.3">
      <c r="A133" s="3"/>
      <c r="L133" s="20"/>
      <c r="M133" s="20"/>
      <c r="N133" s="20"/>
      <c r="O133" s="20"/>
      <c r="P133" s="21"/>
      <c r="Q133" s="21"/>
      <c r="R133" s="21"/>
      <c r="S133" s="21"/>
      <c r="T133" s="21"/>
    </row>
    <row r="134" spans="1:20" s="1" customFormat="1" x14ac:dyDescent="0.3">
      <c r="A134" s="3"/>
      <c r="L134" s="20"/>
      <c r="M134" s="20"/>
      <c r="N134" s="20"/>
      <c r="O134" s="20"/>
      <c r="P134" s="21"/>
      <c r="Q134" s="21"/>
      <c r="R134" s="21"/>
      <c r="S134" s="21"/>
      <c r="T134" s="21"/>
    </row>
    <row r="135" spans="1:20" s="1" customFormat="1" x14ac:dyDescent="0.3">
      <c r="A135" s="3"/>
      <c r="L135" s="20"/>
      <c r="M135" s="20"/>
      <c r="N135" s="20"/>
      <c r="O135" s="20"/>
      <c r="P135" s="21"/>
      <c r="Q135" s="21"/>
      <c r="R135" s="21"/>
      <c r="S135" s="21"/>
      <c r="T135" s="21"/>
    </row>
    <row r="136" spans="1:20" s="1" customFormat="1" x14ac:dyDescent="0.3">
      <c r="A136" s="3"/>
      <c r="L136" s="20"/>
      <c r="M136" s="20"/>
      <c r="N136" s="20"/>
      <c r="O136" s="20"/>
      <c r="P136" s="21"/>
      <c r="Q136" s="21"/>
      <c r="R136" s="21"/>
      <c r="S136" s="21"/>
      <c r="T136" s="21"/>
    </row>
    <row r="137" spans="1:20" s="1" customFormat="1" x14ac:dyDescent="0.3">
      <c r="A137" s="3"/>
      <c r="L137" s="20"/>
      <c r="M137" s="20"/>
      <c r="N137" s="20"/>
      <c r="O137" s="20"/>
      <c r="P137" s="21"/>
      <c r="Q137" s="21"/>
      <c r="R137" s="21"/>
      <c r="S137" s="21"/>
      <c r="T137" s="21"/>
    </row>
    <row r="138" spans="1:20" s="1" customFormat="1" x14ac:dyDescent="0.3">
      <c r="A138" s="3"/>
      <c r="L138" s="20"/>
      <c r="M138" s="20"/>
      <c r="N138" s="20"/>
      <c r="O138" s="20"/>
      <c r="P138" s="21"/>
      <c r="Q138" s="21"/>
      <c r="R138" s="21"/>
      <c r="S138" s="21"/>
      <c r="T138" s="21"/>
    </row>
    <row r="139" spans="1:20" s="1" customFormat="1" x14ac:dyDescent="0.3">
      <c r="A139" s="3"/>
      <c r="L139" s="20"/>
      <c r="M139" s="20"/>
      <c r="N139" s="20"/>
      <c r="O139" s="20"/>
      <c r="P139" s="21"/>
      <c r="Q139" s="21"/>
      <c r="R139" s="21"/>
      <c r="S139" s="21"/>
      <c r="T139" s="21"/>
    </row>
    <row r="140" spans="1:20" s="1" customFormat="1" x14ac:dyDescent="0.3">
      <c r="A140" s="3"/>
      <c r="L140" s="20"/>
      <c r="M140" s="20"/>
      <c r="N140" s="20"/>
      <c r="O140" s="20"/>
      <c r="P140" s="21"/>
      <c r="Q140" s="21"/>
      <c r="R140" s="21"/>
      <c r="S140" s="21"/>
      <c r="T140" s="21"/>
    </row>
    <row r="141" spans="1:20" s="1" customFormat="1" x14ac:dyDescent="0.3">
      <c r="A141" s="3"/>
      <c r="L141" s="20"/>
      <c r="M141" s="20"/>
      <c r="N141" s="20"/>
      <c r="O141" s="20"/>
      <c r="P141" s="21"/>
      <c r="Q141" s="21"/>
      <c r="R141" s="21"/>
      <c r="S141" s="21"/>
      <c r="T141" s="21"/>
    </row>
    <row r="142" spans="1:20" s="1" customFormat="1" x14ac:dyDescent="0.3">
      <c r="A142" s="3"/>
      <c r="L142" s="20"/>
      <c r="M142" s="20"/>
      <c r="N142" s="20"/>
      <c r="O142" s="20"/>
      <c r="P142" s="21"/>
      <c r="Q142" s="21"/>
      <c r="R142" s="21"/>
      <c r="S142" s="21"/>
      <c r="T142" s="21"/>
    </row>
    <row r="143" spans="1:20" s="1" customFormat="1" x14ac:dyDescent="0.3">
      <c r="A143" s="3"/>
      <c r="L143" s="20"/>
      <c r="M143" s="20"/>
      <c r="N143" s="20"/>
      <c r="O143" s="20"/>
      <c r="P143" s="21"/>
      <c r="Q143" s="21"/>
      <c r="R143" s="21"/>
      <c r="S143" s="21"/>
      <c r="T143" s="21"/>
    </row>
    <row r="144" spans="1:20" s="1" customFormat="1" x14ac:dyDescent="0.3">
      <c r="A144" s="3"/>
      <c r="L144" s="20"/>
      <c r="M144" s="20"/>
      <c r="N144" s="20"/>
      <c r="O144" s="20"/>
      <c r="P144" s="21"/>
      <c r="Q144" s="21"/>
      <c r="R144" s="21"/>
      <c r="S144" s="21"/>
      <c r="T144" s="21"/>
    </row>
    <row r="145" spans="1:20" s="1" customFormat="1" x14ac:dyDescent="0.3">
      <c r="A145" s="3"/>
      <c r="L145" s="20"/>
      <c r="M145" s="20"/>
      <c r="N145" s="20"/>
      <c r="O145" s="20"/>
      <c r="P145" s="21"/>
      <c r="Q145" s="21"/>
      <c r="R145" s="21"/>
      <c r="S145" s="21"/>
      <c r="T145" s="21"/>
    </row>
    <row r="146" spans="1:20" s="1" customFormat="1" x14ac:dyDescent="0.3">
      <c r="A146" s="3"/>
      <c r="L146" s="20"/>
      <c r="M146" s="20"/>
      <c r="N146" s="20"/>
      <c r="O146" s="20"/>
      <c r="P146" s="21"/>
      <c r="Q146" s="21"/>
      <c r="R146" s="21"/>
      <c r="S146" s="21"/>
      <c r="T146" s="21"/>
    </row>
    <row r="147" spans="1:20" s="1" customFormat="1" x14ac:dyDescent="0.3">
      <c r="A147" s="3"/>
      <c r="L147" s="20"/>
      <c r="M147" s="20"/>
      <c r="N147" s="20"/>
      <c r="O147" s="20"/>
      <c r="P147" s="21"/>
      <c r="Q147" s="21"/>
      <c r="R147" s="21"/>
      <c r="S147" s="21"/>
      <c r="T147" s="21"/>
    </row>
    <row r="148" spans="1:20" s="1" customFormat="1" x14ac:dyDescent="0.3">
      <c r="A148" s="3"/>
      <c r="L148" s="20"/>
      <c r="M148" s="20"/>
      <c r="N148" s="20"/>
      <c r="O148" s="20"/>
      <c r="P148" s="21"/>
      <c r="Q148" s="21"/>
      <c r="R148" s="21"/>
      <c r="S148" s="21"/>
      <c r="T148" s="21"/>
    </row>
    <row r="149" spans="1:20" s="1" customFormat="1" x14ac:dyDescent="0.3">
      <c r="A149" s="3"/>
      <c r="L149" s="20"/>
      <c r="M149" s="20"/>
      <c r="N149" s="20"/>
      <c r="O149" s="20"/>
      <c r="P149" s="21"/>
      <c r="Q149" s="21"/>
      <c r="R149" s="21"/>
      <c r="S149" s="21"/>
      <c r="T149" s="21"/>
    </row>
    <row r="150" spans="1:20" s="1" customFormat="1" x14ac:dyDescent="0.3">
      <c r="A150" s="3"/>
      <c r="L150" s="20"/>
      <c r="M150" s="20"/>
      <c r="N150" s="20"/>
      <c r="O150" s="20"/>
      <c r="P150" s="21"/>
      <c r="Q150" s="21"/>
      <c r="R150" s="21"/>
      <c r="S150" s="21"/>
      <c r="T150" s="21"/>
    </row>
    <row r="151" spans="1:20" s="1" customFormat="1" x14ac:dyDescent="0.3">
      <c r="A151" s="3"/>
      <c r="L151" s="20"/>
      <c r="M151" s="20"/>
      <c r="N151" s="20"/>
      <c r="O151" s="20"/>
      <c r="P151" s="21"/>
      <c r="Q151" s="21"/>
      <c r="R151" s="21"/>
      <c r="S151" s="21"/>
      <c r="T151" s="21"/>
    </row>
    <row r="152" spans="1:20" s="1" customFormat="1" x14ac:dyDescent="0.3">
      <c r="A152" s="3"/>
      <c r="L152" s="20"/>
      <c r="M152" s="20"/>
      <c r="N152" s="20"/>
      <c r="O152" s="20"/>
      <c r="P152" s="21"/>
      <c r="Q152" s="21"/>
      <c r="R152" s="21"/>
      <c r="S152" s="21"/>
      <c r="T152" s="21"/>
    </row>
    <row r="153" spans="1:20" s="1" customFormat="1" x14ac:dyDescent="0.3">
      <c r="A153" s="3"/>
      <c r="L153" s="20"/>
      <c r="M153" s="20"/>
      <c r="N153" s="20"/>
      <c r="O153" s="20"/>
      <c r="P153" s="21"/>
      <c r="Q153" s="21"/>
      <c r="R153" s="21"/>
      <c r="S153" s="21"/>
      <c r="T153" s="21"/>
    </row>
    <row r="154" spans="1:20" s="1" customFormat="1" x14ac:dyDescent="0.3">
      <c r="A154" s="3"/>
      <c r="L154" s="20"/>
      <c r="M154" s="20"/>
      <c r="N154" s="20"/>
      <c r="O154" s="20"/>
      <c r="P154" s="21"/>
      <c r="Q154" s="21"/>
      <c r="R154" s="21"/>
      <c r="S154" s="21"/>
      <c r="T154" s="21"/>
    </row>
    <row r="155" spans="1:20" s="1" customFormat="1" x14ac:dyDescent="0.3">
      <c r="A155" s="3"/>
      <c r="L155" s="20"/>
      <c r="M155" s="20"/>
      <c r="N155" s="20"/>
      <c r="O155" s="20"/>
      <c r="P155" s="21"/>
      <c r="Q155" s="21"/>
      <c r="R155" s="21"/>
      <c r="S155" s="21"/>
      <c r="T155" s="21"/>
    </row>
    <row r="156" spans="1:20" s="1" customFormat="1" x14ac:dyDescent="0.3">
      <c r="A156" s="3"/>
      <c r="L156" s="20"/>
      <c r="M156" s="20"/>
      <c r="N156" s="20"/>
      <c r="O156" s="20"/>
      <c r="P156" s="21"/>
      <c r="Q156" s="21"/>
      <c r="R156" s="21"/>
      <c r="S156" s="21"/>
      <c r="T156" s="21"/>
    </row>
    <row r="157" spans="1:20" s="1" customFormat="1" x14ac:dyDescent="0.3">
      <c r="A157" s="3"/>
      <c r="L157" s="20"/>
      <c r="M157" s="20"/>
      <c r="N157" s="20"/>
      <c r="O157" s="20"/>
      <c r="P157" s="21"/>
      <c r="Q157" s="21"/>
      <c r="R157" s="21"/>
      <c r="S157" s="21"/>
      <c r="T157" s="21"/>
    </row>
    <row r="158" spans="1:20" s="1" customFormat="1" x14ac:dyDescent="0.3">
      <c r="A158" s="3"/>
      <c r="L158" s="20"/>
      <c r="M158" s="20"/>
      <c r="N158" s="20"/>
      <c r="O158" s="20"/>
      <c r="P158" s="21"/>
      <c r="Q158" s="21"/>
      <c r="R158" s="21"/>
      <c r="S158" s="21"/>
      <c r="T158" s="21"/>
    </row>
    <row r="159" spans="1:20" s="1" customFormat="1" x14ac:dyDescent="0.3">
      <c r="A159" s="3"/>
      <c r="L159" s="20"/>
      <c r="M159" s="20"/>
      <c r="N159" s="20"/>
      <c r="O159" s="20"/>
      <c r="P159" s="21"/>
      <c r="Q159" s="21"/>
      <c r="R159" s="21"/>
      <c r="S159" s="21"/>
      <c r="T159" s="21"/>
    </row>
    <row r="160" spans="1:20" s="1" customFormat="1" x14ac:dyDescent="0.3">
      <c r="A160" s="3"/>
      <c r="L160" s="20"/>
      <c r="M160" s="20"/>
      <c r="N160" s="20"/>
      <c r="O160" s="20"/>
      <c r="P160" s="21"/>
      <c r="Q160" s="21"/>
      <c r="R160" s="21"/>
      <c r="S160" s="21"/>
      <c r="T160" s="21"/>
    </row>
    <row r="161" spans="1:20" s="1" customFormat="1" x14ac:dyDescent="0.3">
      <c r="A161" s="3"/>
      <c r="L161" s="20"/>
      <c r="M161" s="20"/>
      <c r="N161" s="20"/>
      <c r="O161" s="20"/>
      <c r="P161" s="21"/>
      <c r="Q161" s="21"/>
      <c r="R161" s="21"/>
      <c r="S161" s="21"/>
      <c r="T161" s="21"/>
    </row>
    <row r="162" spans="1:20" s="1" customFormat="1" x14ac:dyDescent="0.3">
      <c r="A162" s="3"/>
      <c r="L162" s="20"/>
      <c r="M162" s="20"/>
      <c r="N162" s="20"/>
      <c r="O162" s="20"/>
      <c r="P162" s="21"/>
      <c r="Q162" s="21"/>
      <c r="R162" s="21"/>
      <c r="S162" s="21"/>
      <c r="T162" s="21"/>
    </row>
    <row r="163" spans="1:20" s="1" customFormat="1" x14ac:dyDescent="0.3">
      <c r="A163" s="3"/>
      <c r="L163" s="20"/>
      <c r="M163" s="20"/>
      <c r="N163" s="20"/>
      <c r="O163" s="20"/>
      <c r="P163" s="21"/>
      <c r="Q163" s="21"/>
      <c r="R163" s="21"/>
      <c r="S163" s="21"/>
      <c r="T163" s="21"/>
    </row>
    <row r="164" spans="1:20" s="1" customFormat="1" x14ac:dyDescent="0.3">
      <c r="A164" s="3"/>
      <c r="L164" s="20"/>
      <c r="M164" s="20"/>
      <c r="N164" s="20"/>
      <c r="O164" s="20"/>
      <c r="P164" s="21"/>
      <c r="Q164" s="21"/>
      <c r="R164" s="21"/>
      <c r="S164" s="21"/>
      <c r="T164" s="21"/>
    </row>
    <row r="165" spans="1:20" s="1" customFormat="1" x14ac:dyDescent="0.3">
      <c r="A165" s="3"/>
      <c r="L165" s="20"/>
      <c r="M165" s="20"/>
      <c r="N165" s="20"/>
      <c r="O165" s="20"/>
      <c r="P165" s="21"/>
      <c r="Q165" s="21"/>
      <c r="R165" s="21"/>
      <c r="S165" s="21"/>
      <c r="T165" s="21"/>
    </row>
    <row r="166" spans="1:20" s="1" customFormat="1" x14ac:dyDescent="0.3">
      <c r="A166" s="3"/>
      <c r="L166" s="20"/>
      <c r="M166" s="20"/>
      <c r="N166" s="20"/>
      <c r="O166" s="20"/>
      <c r="P166" s="21"/>
      <c r="Q166" s="21"/>
      <c r="R166" s="21"/>
      <c r="S166" s="21"/>
      <c r="T166" s="21"/>
    </row>
    <row r="167" spans="1:20" s="1" customFormat="1" x14ac:dyDescent="0.3">
      <c r="A167" s="3"/>
      <c r="L167" s="20"/>
      <c r="M167" s="20"/>
      <c r="N167" s="20"/>
      <c r="O167" s="20"/>
      <c r="P167" s="21"/>
      <c r="Q167" s="21"/>
      <c r="R167" s="21"/>
      <c r="S167" s="21"/>
      <c r="T167" s="21"/>
    </row>
    <row r="168" spans="1:20" s="1" customFormat="1" x14ac:dyDescent="0.3">
      <c r="A168" s="3"/>
      <c r="L168" s="20"/>
      <c r="M168" s="20"/>
      <c r="N168" s="20"/>
      <c r="O168" s="20"/>
      <c r="P168" s="21"/>
      <c r="Q168" s="21"/>
      <c r="R168" s="21"/>
      <c r="S168" s="21"/>
      <c r="T168" s="21"/>
    </row>
    <row r="169" spans="1:20" s="1" customFormat="1" x14ac:dyDescent="0.3">
      <c r="A169" s="3"/>
      <c r="L169" s="20"/>
      <c r="M169" s="20"/>
      <c r="N169" s="20"/>
      <c r="O169" s="20"/>
      <c r="P169" s="21"/>
      <c r="Q169" s="21"/>
      <c r="R169" s="21"/>
      <c r="S169" s="21"/>
      <c r="T169" s="21"/>
    </row>
    <row r="170" spans="1:20" s="1" customFormat="1" x14ac:dyDescent="0.3">
      <c r="A170" s="3"/>
      <c r="L170" s="20"/>
      <c r="M170" s="20"/>
      <c r="N170" s="20"/>
      <c r="O170" s="20"/>
      <c r="P170" s="21"/>
      <c r="Q170" s="21"/>
      <c r="R170" s="21"/>
      <c r="S170" s="21"/>
      <c r="T170" s="21"/>
    </row>
    <row r="171" spans="1:20" s="1" customFormat="1" x14ac:dyDescent="0.3">
      <c r="A171" s="3"/>
      <c r="L171" s="20"/>
      <c r="M171" s="20"/>
      <c r="N171" s="20"/>
      <c r="O171" s="20"/>
      <c r="P171" s="21"/>
      <c r="Q171" s="21"/>
      <c r="R171" s="21"/>
      <c r="S171" s="21"/>
      <c r="T171" s="21"/>
    </row>
    <row r="172" spans="1:20" s="1" customFormat="1" x14ac:dyDescent="0.3">
      <c r="A172" s="3"/>
      <c r="L172" s="20"/>
      <c r="M172" s="20"/>
      <c r="N172" s="20"/>
      <c r="O172" s="20"/>
      <c r="P172" s="21"/>
      <c r="Q172" s="21"/>
      <c r="R172" s="21"/>
      <c r="S172" s="21"/>
      <c r="T172" s="21"/>
    </row>
    <row r="173" spans="1:20" s="1" customFormat="1" x14ac:dyDescent="0.3">
      <c r="A173" s="3"/>
      <c r="L173" s="20"/>
      <c r="M173" s="20"/>
      <c r="N173" s="20"/>
      <c r="O173" s="20"/>
      <c r="P173" s="21"/>
      <c r="Q173" s="21"/>
      <c r="R173" s="21"/>
      <c r="S173" s="21"/>
      <c r="T173" s="21"/>
    </row>
    <row r="174" spans="1:20" s="1" customFormat="1" x14ac:dyDescent="0.3">
      <c r="A174" s="3"/>
      <c r="L174" s="20"/>
      <c r="M174" s="20"/>
      <c r="N174" s="20"/>
      <c r="O174" s="20"/>
      <c r="P174" s="21"/>
      <c r="Q174" s="21"/>
      <c r="R174" s="21"/>
      <c r="S174" s="21"/>
      <c r="T174" s="21"/>
    </row>
    <row r="175" spans="1:20" s="1" customFormat="1" x14ac:dyDescent="0.3">
      <c r="A175" s="3"/>
      <c r="L175" s="20"/>
      <c r="M175" s="20"/>
      <c r="N175" s="20"/>
      <c r="O175" s="20"/>
      <c r="P175" s="21"/>
      <c r="Q175" s="21"/>
      <c r="R175" s="21"/>
      <c r="S175" s="21"/>
      <c r="T175" s="21"/>
    </row>
    <row r="176" spans="1:20" s="1" customFormat="1" x14ac:dyDescent="0.3">
      <c r="A176" s="3"/>
      <c r="L176" s="20"/>
      <c r="M176" s="20"/>
      <c r="N176" s="20"/>
      <c r="O176" s="20"/>
      <c r="P176" s="21"/>
      <c r="Q176" s="21"/>
      <c r="R176" s="21"/>
      <c r="S176" s="21"/>
      <c r="T176" s="21"/>
    </row>
    <row r="177" spans="1:20" s="1" customFormat="1" x14ac:dyDescent="0.3">
      <c r="A177" s="3"/>
      <c r="L177" s="20"/>
      <c r="M177" s="20"/>
      <c r="N177" s="20"/>
      <c r="O177" s="20"/>
      <c r="P177" s="21"/>
      <c r="Q177" s="21"/>
      <c r="R177" s="21"/>
      <c r="S177" s="21"/>
      <c r="T177" s="21"/>
    </row>
    <row r="178" spans="1:20" s="1" customFormat="1" x14ac:dyDescent="0.3">
      <c r="A178" s="3"/>
      <c r="L178" s="20"/>
      <c r="M178" s="20"/>
      <c r="N178" s="20"/>
      <c r="O178" s="20"/>
      <c r="P178" s="21"/>
      <c r="Q178" s="21"/>
      <c r="R178" s="21"/>
      <c r="S178" s="21"/>
      <c r="T178" s="21"/>
    </row>
    <row r="179" spans="1:20" s="1" customFormat="1" x14ac:dyDescent="0.3">
      <c r="A179" s="3"/>
      <c r="L179" s="20"/>
      <c r="M179" s="20"/>
      <c r="N179" s="20"/>
      <c r="O179" s="20"/>
      <c r="P179" s="21"/>
      <c r="Q179" s="21"/>
      <c r="R179" s="21"/>
      <c r="S179" s="21"/>
      <c r="T179" s="21"/>
    </row>
    <row r="180" spans="1:20" s="1" customFormat="1" x14ac:dyDescent="0.3">
      <c r="A180" s="3"/>
      <c r="L180" s="20"/>
      <c r="M180" s="20"/>
      <c r="N180" s="20"/>
      <c r="O180" s="20"/>
      <c r="P180" s="21"/>
      <c r="Q180" s="21"/>
      <c r="R180" s="21"/>
      <c r="S180" s="21"/>
      <c r="T180" s="21"/>
    </row>
    <row r="181" spans="1:20" s="1" customFormat="1" x14ac:dyDescent="0.3">
      <c r="A181" s="3"/>
      <c r="L181" s="20"/>
      <c r="M181" s="20"/>
      <c r="N181" s="20"/>
      <c r="O181" s="20"/>
      <c r="P181" s="21"/>
      <c r="Q181" s="21"/>
      <c r="R181" s="21"/>
      <c r="S181" s="21"/>
      <c r="T181" s="21"/>
    </row>
    <row r="182" spans="1:20" s="1" customFormat="1" x14ac:dyDescent="0.3">
      <c r="A182" s="3"/>
      <c r="L182" s="20"/>
      <c r="M182" s="20"/>
      <c r="N182" s="20"/>
      <c r="O182" s="20"/>
      <c r="P182" s="21"/>
      <c r="Q182" s="21"/>
      <c r="R182" s="21"/>
      <c r="S182" s="21"/>
      <c r="T182" s="21"/>
    </row>
    <row r="183" spans="1:20" s="1" customFormat="1" x14ac:dyDescent="0.3">
      <c r="A183" s="3"/>
      <c r="L183" s="20"/>
      <c r="M183" s="20"/>
      <c r="N183" s="20"/>
      <c r="O183" s="20"/>
      <c r="P183" s="21"/>
      <c r="Q183" s="21"/>
      <c r="R183" s="21"/>
      <c r="S183" s="21"/>
      <c r="T183" s="21"/>
    </row>
    <row r="184" spans="1:20" s="1" customFormat="1" x14ac:dyDescent="0.3">
      <c r="A184" s="3"/>
      <c r="L184" s="20"/>
      <c r="M184" s="20"/>
      <c r="N184" s="20"/>
      <c r="O184" s="20"/>
      <c r="P184" s="21"/>
      <c r="Q184" s="21"/>
      <c r="R184" s="21"/>
      <c r="S184" s="21"/>
      <c r="T184" s="21"/>
    </row>
    <row r="185" spans="1:20" s="1" customFormat="1" x14ac:dyDescent="0.3">
      <c r="A185" s="3"/>
      <c r="L185" s="20"/>
      <c r="M185" s="20"/>
      <c r="N185" s="20"/>
      <c r="O185" s="20"/>
      <c r="P185" s="21"/>
      <c r="Q185" s="21"/>
      <c r="R185" s="21"/>
      <c r="S185" s="21"/>
      <c r="T185" s="21"/>
    </row>
    <row r="186" spans="1:20" s="1" customFormat="1" x14ac:dyDescent="0.3">
      <c r="A186" s="3"/>
      <c r="L186" s="20"/>
      <c r="M186" s="20"/>
      <c r="N186" s="20"/>
      <c r="O186" s="20"/>
      <c r="P186" s="21"/>
      <c r="Q186" s="21"/>
      <c r="R186" s="21"/>
      <c r="S186" s="21"/>
      <c r="T186" s="21"/>
    </row>
    <row r="187" spans="1:20" s="1" customFormat="1" x14ac:dyDescent="0.3">
      <c r="A187" s="3"/>
      <c r="L187" s="20"/>
      <c r="M187" s="20"/>
      <c r="N187" s="20"/>
      <c r="O187" s="20"/>
      <c r="P187" s="21"/>
      <c r="Q187" s="21"/>
      <c r="R187" s="21"/>
      <c r="S187" s="21"/>
      <c r="T187" s="21"/>
    </row>
    <row r="188" spans="1:20" s="1" customFormat="1" x14ac:dyDescent="0.3">
      <c r="A188" s="3"/>
      <c r="L188" s="20"/>
      <c r="M188" s="20"/>
      <c r="N188" s="20"/>
      <c r="O188" s="20"/>
      <c r="P188" s="21"/>
      <c r="Q188" s="21"/>
      <c r="R188" s="21"/>
      <c r="S188" s="21"/>
      <c r="T188" s="21"/>
    </row>
    <row r="189" spans="1:20" s="1" customFormat="1" x14ac:dyDescent="0.3">
      <c r="A189" s="3"/>
      <c r="L189" s="20"/>
      <c r="M189" s="20"/>
      <c r="N189" s="20"/>
      <c r="O189" s="20"/>
      <c r="P189" s="21"/>
      <c r="Q189" s="21"/>
      <c r="R189" s="21"/>
      <c r="S189" s="21"/>
      <c r="T189" s="21"/>
    </row>
    <row r="190" spans="1:20" s="1" customFormat="1" x14ac:dyDescent="0.3">
      <c r="A190" s="3"/>
      <c r="L190" s="20"/>
      <c r="M190" s="20"/>
      <c r="N190" s="20"/>
      <c r="O190" s="20"/>
      <c r="P190" s="21"/>
      <c r="Q190" s="21"/>
      <c r="R190" s="21"/>
      <c r="S190" s="21"/>
      <c r="T190" s="21"/>
    </row>
    <row r="191" spans="1:20" s="1" customFormat="1" x14ac:dyDescent="0.3">
      <c r="A191" s="3"/>
      <c r="L191" s="20"/>
      <c r="M191" s="20"/>
      <c r="N191" s="20"/>
      <c r="O191" s="20"/>
      <c r="P191" s="21"/>
      <c r="Q191" s="21"/>
      <c r="R191" s="21"/>
      <c r="S191" s="21"/>
      <c r="T191" s="21"/>
    </row>
    <row r="192" spans="1:20" s="1" customFormat="1" x14ac:dyDescent="0.3">
      <c r="A192" s="3"/>
      <c r="L192" s="20"/>
      <c r="M192" s="20"/>
      <c r="N192" s="20"/>
      <c r="O192" s="20"/>
      <c r="P192" s="21"/>
      <c r="Q192" s="21"/>
      <c r="R192" s="21"/>
      <c r="S192" s="21"/>
      <c r="T192" s="21"/>
    </row>
    <row r="193" spans="1:20" s="1" customFormat="1" x14ac:dyDescent="0.3">
      <c r="A193" s="3"/>
      <c r="L193" s="20"/>
      <c r="M193" s="20"/>
      <c r="N193" s="20"/>
      <c r="O193" s="20"/>
      <c r="P193" s="21"/>
      <c r="Q193" s="21"/>
      <c r="R193" s="21"/>
      <c r="S193" s="21"/>
      <c r="T193" s="21"/>
    </row>
    <row r="194" spans="1:20" s="1" customFormat="1" x14ac:dyDescent="0.3">
      <c r="A194" s="3"/>
      <c r="L194" s="20"/>
      <c r="M194" s="20"/>
      <c r="N194" s="20"/>
      <c r="O194" s="20"/>
      <c r="P194" s="21"/>
      <c r="Q194" s="21"/>
      <c r="R194" s="21"/>
      <c r="S194" s="21"/>
      <c r="T194" s="21"/>
    </row>
    <row r="195" spans="1:20" s="1" customFormat="1" x14ac:dyDescent="0.3">
      <c r="A195" s="3"/>
      <c r="L195" s="20"/>
      <c r="M195" s="20"/>
      <c r="N195" s="20"/>
      <c r="O195" s="20"/>
      <c r="P195" s="21"/>
      <c r="Q195" s="21"/>
      <c r="R195" s="21"/>
      <c r="S195" s="21"/>
      <c r="T195" s="21"/>
    </row>
    <row r="196" spans="1:20" s="1" customFormat="1" x14ac:dyDescent="0.3">
      <c r="A196" s="3"/>
      <c r="L196" s="20"/>
      <c r="M196" s="20"/>
      <c r="N196" s="20"/>
      <c r="O196" s="20"/>
      <c r="P196" s="21"/>
      <c r="Q196" s="21"/>
      <c r="R196" s="21"/>
      <c r="S196" s="21"/>
      <c r="T196" s="21"/>
    </row>
    <row r="197" spans="1:20" s="1" customFormat="1" x14ac:dyDescent="0.3">
      <c r="A197" s="3"/>
      <c r="L197" s="20"/>
      <c r="M197" s="20"/>
      <c r="N197" s="20"/>
      <c r="O197" s="20"/>
      <c r="P197" s="21"/>
      <c r="Q197" s="21"/>
      <c r="R197" s="21"/>
      <c r="S197" s="21"/>
      <c r="T197" s="21"/>
    </row>
    <row r="198" spans="1:20" s="1" customFormat="1" x14ac:dyDescent="0.3">
      <c r="A198" s="3"/>
      <c r="L198" s="20"/>
      <c r="M198" s="20"/>
      <c r="N198" s="20"/>
      <c r="O198" s="20"/>
      <c r="P198" s="21"/>
      <c r="Q198" s="21"/>
      <c r="R198" s="21"/>
      <c r="S198" s="21"/>
      <c r="T198" s="21"/>
    </row>
    <row r="199" spans="1:20" s="1" customFormat="1" x14ac:dyDescent="0.3">
      <c r="A199" s="3"/>
      <c r="L199" s="20"/>
      <c r="M199" s="20"/>
      <c r="N199" s="20"/>
      <c r="O199" s="20"/>
      <c r="P199" s="21"/>
      <c r="Q199" s="21"/>
      <c r="R199" s="21"/>
      <c r="S199" s="21"/>
      <c r="T199" s="21"/>
    </row>
    <row r="200" spans="1:20" s="1" customFormat="1" x14ac:dyDescent="0.3">
      <c r="A200" s="3"/>
      <c r="L200" s="20"/>
      <c r="M200" s="20"/>
      <c r="N200" s="20"/>
      <c r="O200" s="20"/>
      <c r="P200" s="21"/>
      <c r="Q200" s="21"/>
      <c r="R200" s="21"/>
      <c r="S200" s="21"/>
      <c r="T200" s="21"/>
    </row>
    <row r="201" spans="1:20" s="1" customFormat="1" x14ac:dyDescent="0.3">
      <c r="A201" s="3"/>
      <c r="L201" s="20"/>
      <c r="M201" s="20"/>
      <c r="N201" s="20"/>
      <c r="O201" s="20"/>
      <c r="P201" s="21"/>
      <c r="Q201" s="21"/>
      <c r="R201" s="21"/>
      <c r="S201" s="21"/>
      <c r="T201" s="21"/>
    </row>
    <row r="202" spans="1:20" s="1" customFormat="1" x14ac:dyDescent="0.3">
      <c r="A202" s="3"/>
      <c r="L202" s="20"/>
      <c r="M202" s="20"/>
      <c r="N202" s="20"/>
      <c r="O202" s="20"/>
      <c r="P202" s="21"/>
      <c r="Q202" s="21"/>
      <c r="R202" s="21"/>
      <c r="S202" s="21"/>
      <c r="T202" s="21"/>
    </row>
    <row r="203" spans="1:20" s="1" customFormat="1" x14ac:dyDescent="0.3">
      <c r="A203" s="3"/>
      <c r="L203" s="20"/>
      <c r="M203" s="20"/>
      <c r="N203" s="20"/>
      <c r="O203" s="20"/>
      <c r="P203" s="21"/>
      <c r="Q203" s="21"/>
      <c r="R203" s="21"/>
      <c r="S203" s="21"/>
      <c r="T203" s="21"/>
    </row>
    <row r="204" spans="1:20" s="1" customFormat="1" x14ac:dyDescent="0.3">
      <c r="A204" s="3"/>
      <c r="L204" s="20"/>
      <c r="M204" s="20"/>
      <c r="N204" s="20"/>
      <c r="O204" s="20"/>
      <c r="P204" s="21"/>
      <c r="Q204" s="21"/>
      <c r="R204" s="21"/>
      <c r="S204" s="21"/>
      <c r="T204" s="21"/>
    </row>
    <row r="205" spans="1:20" s="1" customFormat="1" x14ac:dyDescent="0.3">
      <c r="A205" s="3"/>
      <c r="L205" s="20"/>
      <c r="M205" s="20"/>
      <c r="N205" s="20"/>
      <c r="O205" s="20"/>
      <c r="P205" s="21"/>
      <c r="Q205" s="21"/>
      <c r="R205" s="21"/>
      <c r="S205" s="21"/>
      <c r="T205" s="21"/>
    </row>
    <row r="206" spans="1:20" s="1" customFormat="1" x14ac:dyDescent="0.3">
      <c r="A206" s="3"/>
      <c r="L206" s="20"/>
      <c r="M206" s="20"/>
      <c r="N206" s="20"/>
      <c r="O206" s="20"/>
      <c r="P206" s="21"/>
      <c r="Q206" s="21"/>
      <c r="R206" s="21"/>
      <c r="S206" s="21"/>
      <c r="T206" s="21"/>
    </row>
    <row r="207" spans="1:20" s="1" customFormat="1" x14ac:dyDescent="0.3">
      <c r="A207" s="3"/>
      <c r="L207" s="20"/>
      <c r="M207" s="20"/>
      <c r="N207" s="20"/>
      <c r="O207" s="20"/>
      <c r="P207" s="21"/>
      <c r="Q207" s="21"/>
      <c r="R207" s="21"/>
      <c r="S207" s="21"/>
      <c r="T207" s="21"/>
    </row>
    <row r="208" spans="1:20" s="1" customFormat="1" x14ac:dyDescent="0.3">
      <c r="A208" s="3"/>
      <c r="L208" s="20"/>
      <c r="M208" s="20"/>
      <c r="N208" s="20"/>
      <c r="O208" s="20"/>
      <c r="P208" s="21"/>
      <c r="Q208" s="21"/>
      <c r="R208" s="21"/>
      <c r="S208" s="21"/>
      <c r="T208" s="21"/>
    </row>
    <row r="209" spans="1:20" s="1" customFormat="1" x14ac:dyDescent="0.3">
      <c r="A209" s="3"/>
      <c r="L209" s="20"/>
      <c r="M209" s="20"/>
      <c r="N209" s="20"/>
      <c r="O209" s="20"/>
      <c r="P209" s="21"/>
      <c r="Q209" s="21"/>
      <c r="R209" s="21"/>
      <c r="S209" s="21"/>
      <c r="T209" s="21"/>
    </row>
    <row r="210" spans="1:20" s="1" customFormat="1" x14ac:dyDescent="0.3">
      <c r="A210" s="3"/>
      <c r="L210" s="20"/>
      <c r="M210" s="20"/>
      <c r="N210" s="20"/>
      <c r="O210" s="20"/>
      <c r="P210" s="21"/>
      <c r="Q210" s="21"/>
      <c r="R210" s="21"/>
      <c r="S210" s="21"/>
      <c r="T210" s="21"/>
    </row>
    <row r="211" spans="1:20" s="1" customFormat="1" x14ac:dyDescent="0.3">
      <c r="A211" s="3"/>
      <c r="L211" s="20"/>
      <c r="M211" s="20"/>
      <c r="N211" s="20"/>
      <c r="O211" s="20"/>
      <c r="P211" s="21"/>
      <c r="Q211" s="21"/>
      <c r="R211" s="21"/>
      <c r="S211" s="21"/>
      <c r="T211" s="21"/>
    </row>
    <row r="212" spans="1:20" s="1" customFormat="1" x14ac:dyDescent="0.3">
      <c r="A212" s="3"/>
      <c r="L212" s="20"/>
      <c r="M212" s="20"/>
      <c r="N212" s="20"/>
      <c r="O212" s="20"/>
      <c r="P212" s="21"/>
      <c r="Q212" s="21"/>
      <c r="R212" s="21"/>
      <c r="S212" s="21"/>
      <c r="T212" s="21"/>
    </row>
    <row r="213" spans="1:20" s="1" customFormat="1" x14ac:dyDescent="0.3">
      <c r="A213" s="3"/>
      <c r="L213" s="20"/>
      <c r="M213" s="20"/>
      <c r="N213" s="20"/>
      <c r="O213" s="20"/>
      <c r="P213" s="21"/>
      <c r="Q213" s="21"/>
      <c r="R213" s="21"/>
      <c r="S213" s="21"/>
      <c r="T213" s="21"/>
    </row>
    <row r="214" spans="1:20" s="1" customFormat="1" x14ac:dyDescent="0.3">
      <c r="A214" s="3"/>
      <c r="L214" s="20"/>
      <c r="M214" s="20"/>
      <c r="N214" s="20"/>
      <c r="O214" s="20"/>
      <c r="P214" s="21"/>
      <c r="Q214" s="21"/>
      <c r="R214" s="21"/>
      <c r="S214" s="21"/>
      <c r="T214" s="21"/>
    </row>
    <row r="215" spans="1:20" s="1" customFormat="1" x14ac:dyDescent="0.3">
      <c r="A215" s="3"/>
      <c r="L215" s="20"/>
      <c r="M215" s="20"/>
      <c r="N215" s="20"/>
      <c r="O215" s="20"/>
      <c r="P215" s="21"/>
      <c r="Q215" s="21"/>
      <c r="R215" s="21"/>
      <c r="S215" s="21"/>
      <c r="T215" s="21"/>
    </row>
    <row r="216" spans="1:20" s="1" customFormat="1" x14ac:dyDescent="0.3">
      <c r="A216" s="3"/>
      <c r="L216" s="20"/>
      <c r="M216" s="20"/>
      <c r="N216" s="20"/>
      <c r="O216" s="20"/>
      <c r="P216" s="21"/>
      <c r="Q216" s="21"/>
      <c r="R216" s="21"/>
      <c r="S216" s="21"/>
      <c r="T216" s="21"/>
    </row>
    <row r="217" spans="1:20" s="1" customFormat="1" x14ac:dyDescent="0.3">
      <c r="A217" s="3"/>
      <c r="L217" s="20"/>
      <c r="M217" s="20"/>
      <c r="N217" s="20"/>
      <c r="O217" s="20"/>
      <c r="P217" s="21"/>
      <c r="Q217" s="21"/>
      <c r="R217" s="21"/>
      <c r="S217" s="21"/>
      <c r="T217" s="21"/>
    </row>
    <row r="218" spans="1:20" s="1" customFormat="1" x14ac:dyDescent="0.3">
      <c r="A218" s="3"/>
      <c r="L218" s="20"/>
      <c r="M218" s="20"/>
      <c r="N218" s="20"/>
      <c r="O218" s="20"/>
      <c r="P218" s="21"/>
      <c r="Q218" s="21"/>
      <c r="R218" s="21"/>
      <c r="S218" s="21"/>
      <c r="T218" s="21"/>
    </row>
    <row r="219" spans="1:20" s="1" customFormat="1" x14ac:dyDescent="0.3">
      <c r="A219" s="3"/>
      <c r="L219" s="20"/>
      <c r="M219" s="20"/>
      <c r="N219" s="20"/>
      <c r="O219" s="20"/>
      <c r="P219" s="21"/>
      <c r="Q219" s="21"/>
      <c r="R219" s="21"/>
      <c r="S219" s="21"/>
      <c r="T219" s="21"/>
    </row>
    <row r="220" spans="1:20" s="1" customFormat="1" x14ac:dyDescent="0.3">
      <c r="A220" s="3"/>
      <c r="L220" s="20"/>
      <c r="M220" s="20"/>
      <c r="N220" s="20"/>
      <c r="O220" s="20"/>
      <c r="P220" s="21"/>
      <c r="Q220" s="21"/>
      <c r="R220" s="21"/>
      <c r="S220" s="21"/>
      <c r="T220" s="21"/>
    </row>
    <row r="221" spans="1:20" s="1" customFormat="1" x14ac:dyDescent="0.3">
      <c r="A221" s="3"/>
      <c r="L221" s="20"/>
      <c r="M221" s="20"/>
      <c r="N221" s="20"/>
      <c r="O221" s="20"/>
      <c r="P221" s="21"/>
      <c r="Q221" s="21"/>
      <c r="R221" s="21"/>
      <c r="S221" s="21"/>
      <c r="T221" s="21"/>
    </row>
    <row r="222" spans="1:20" s="1" customFormat="1" x14ac:dyDescent="0.3">
      <c r="A222" s="3"/>
      <c r="L222" s="20"/>
      <c r="M222" s="20"/>
      <c r="N222" s="20"/>
      <c r="O222" s="20"/>
      <c r="P222" s="21"/>
      <c r="Q222" s="21"/>
      <c r="R222" s="21"/>
      <c r="S222" s="21"/>
      <c r="T222" s="21"/>
    </row>
    <row r="223" spans="1:20" s="1" customFormat="1" x14ac:dyDescent="0.3">
      <c r="A223" s="3"/>
      <c r="L223" s="20"/>
      <c r="M223" s="20"/>
      <c r="N223" s="20"/>
      <c r="O223" s="20"/>
      <c r="P223" s="21"/>
      <c r="Q223" s="21"/>
      <c r="R223" s="21"/>
      <c r="S223" s="21"/>
      <c r="T223" s="21"/>
    </row>
    <row r="224" spans="1:20" s="1" customFormat="1" x14ac:dyDescent="0.3">
      <c r="A224" s="3"/>
      <c r="L224" s="20"/>
      <c r="M224" s="20"/>
      <c r="N224" s="20"/>
      <c r="O224" s="20"/>
      <c r="P224" s="21"/>
      <c r="Q224" s="21"/>
      <c r="R224" s="21"/>
      <c r="S224" s="21"/>
      <c r="T224" s="21"/>
    </row>
    <row r="225" spans="1:20" s="1" customFormat="1" x14ac:dyDescent="0.3">
      <c r="A225" s="3"/>
      <c r="L225" s="20"/>
      <c r="M225" s="20"/>
      <c r="N225" s="20"/>
      <c r="O225" s="20"/>
      <c r="P225" s="21"/>
      <c r="Q225" s="21"/>
      <c r="R225" s="21"/>
      <c r="S225" s="21"/>
      <c r="T225" s="21"/>
    </row>
    <row r="226" spans="1:20" s="1" customFormat="1" x14ac:dyDescent="0.3">
      <c r="A226" s="3"/>
      <c r="L226" s="20"/>
      <c r="M226" s="20"/>
      <c r="N226" s="20"/>
      <c r="O226" s="20"/>
      <c r="P226" s="21"/>
      <c r="Q226" s="21"/>
      <c r="R226" s="21"/>
      <c r="S226" s="21"/>
      <c r="T226" s="21"/>
    </row>
    <row r="227" spans="1:20" s="1" customFormat="1" x14ac:dyDescent="0.3">
      <c r="A227" s="3"/>
      <c r="L227" s="20"/>
      <c r="M227" s="20"/>
      <c r="N227" s="20"/>
      <c r="O227" s="20"/>
      <c r="P227" s="21"/>
      <c r="Q227" s="21"/>
      <c r="R227" s="21"/>
      <c r="S227" s="21"/>
      <c r="T227" s="21"/>
    </row>
    <row r="228" spans="1:20" s="1" customFormat="1" x14ac:dyDescent="0.3">
      <c r="A228" s="3"/>
      <c r="L228" s="20"/>
      <c r="M228" s="20"/>
      <c r="N228" s="20"/>
      <c r="O228" s="20"/>
      <c r="P228" s="21"/>
      <c r="Q228" s="21"/>
      <c r="R228" s="21"/>
      <c r="S228" s="21"/>
      <c r="T228" s="21"/>
    </row>
    <row r="229" spans="1:20" s="1" customFormat="1" x14ac:dyDescent="0.3">
      <c r="A229" s="3"/>
      <c r="L229" s="20"/>
      <c r="M229" s="20"/>
      <c r="N229" s="20"/>
      <c r="O229" s="20"/>
      <c r="P229" s="21"/>
      <c r="Q229" s="21"/>
      <c r="R229" s="21"/>
      <c r="S229" s="21"/>
      <c r="T229" s="21"/>
    </row>
    <row r="230" spans="1:20" s="1" customFormat="1" x14ac:dyDescent="0.3">
      <c r="A230" s="3"/>
      <c r="L230" s="20"/>
      <c r="M230" s="20"/>
      <c r="N230" s="20"/>
      <c r="O230" s="20"/>
      <c r="P230" s="21"/>
      <c r="Q230" s="21"/>
      <c r="R230" s="21"/>
      <c r="S230" s="21"/>
      <c r="T230" s="21"/>
    </row>
    <row r="231" spans="1:20" s="1" customFormat="1" x14ac:dyDescent="0.3">
      <c r="A231" s="3"/>
      <c r="L231" s="20"/>
      <c r="M231" s="20"/>
      <c r="N231" s="20"/>
      <c r="O231" s="20"/>
      <c r="P231" s="21"/>
      <c r="Q231" s="21"/>
      <c r="R231" s="21"/>
      <c r="S231" s="21"/>
      <c r="T231" s="21"/>
    </row>
    <row r="232" spans="1:20" s="1" customFormat="1" x14ac:dyDescent="0.3">
      <c r="A232" s="3"/>
      <c r="L232" s="20"/>
      <c r="M232" s="20"/>
      <c r="N232" s="20"/>
      <c r="O232" s="20"/>
      <c r="P232" s="21"/>
      <c r="Q232" s="21"/>
      <c r="R232" s="21"/>
      <c r="S232" s="21"/>
      <c r="T232" s="21"/>
    </row>
    <row r="233" spans="1:20" s="1" customFormat="1" x14ac:dyDescent="0.3">
      <c r="A233" s="3"/>
      <c r="L233" s="20"/>
      <c r="M233" s="20"/>
      <c r="N233" s="20"/>
      <c r="O233" s="20"/>
      <c r="P233" s="21"/>
      <c r="Q233" s="21"/>
      <c r="R233" s="21"/>
      <c r="S233" s="21"/>
      <c r="T233" s="21"/>
    </row>
    <row r="234" spans="1:20" s="1" customFormat="1" x14ac:dyDescent="0.3">
      <c r="A234" s="3"/>
      <c r="L234" s="20"/>
      <c r="M234" s="20"/>
      <c r="N234" s="20"/>
      <c r="O234" s="20"/>
      <c r="P234" s="21"/>
      <c r="Q234" s="21"/>
      <c r="R234" s="21"/>
      <c r="S234" s="21"/>
      <c r="T234" s="21"/>
    </row>
    <row r="235" spans="1:20" s="1" customFormat="1" x14ac:dyDescent="0.3">
      <c r="A235" s="3"/>
      <c r="L235" s="20"/>
      <c r="M235" s="20"/>
      <c r="N235" s="20"/>
      <c r="O235" s="20"/>
      <c r="P235" s="21"/>
      <c r="Q235" s="21"/>
      <c r="R235" s="21"/>
      <c r="S235" s="21"/>
      <c r="T235" s="21"/>
    </row>
    <row r="236" spans="1:20" s="1" customFormat="1" x14ac:dyDescent="0.3">
      <c r="A236" s="3"/>
      <c r="L236" s="20"/>
      <c r="M236" s="20"/>
      <c r="N236" s="20"/>
      <c r="O236" s="20"/>
      <c r="P236" s="21"/>
      <c r="Q236" s="21"/>
      <c r="R236" s="21"/>
      <c r="S236" s="21"/>
      <c r="T236" s="21"/>
    </row>
    <row r="237" spans="1:20" s="1" customFormat="1" x14ac:dyDescent="0.3">
      <c r="A237" s="3"/>
      <c r="L237" s="20"/>
      <c r="M237" s="20"/>
      <c r="N237" s="20"/>
      <c r="O237" s="20"/>
      <c r="P237" s="21"/>
      <c r="Q237" s="21"/>
      <c r="R237" s="21"/>
      <c r="S237" s="21"/>
      <c r="T237" s="21"/>
    </row>
    <row r="238" spans="1:20" s="1" customFormat="1" x14ac:dyDescent="0.3">
      <c r="A238" s="3"/>
      <c r="L238" s="20"/>
      <c r="M238" s="20"/>
      <c r="N238" s="20"/>
      <c r="O238" s="20"/>
      <c r="P238" s="21"/>
      <c r="Q238" s="21"/>
      <c r="R238" s="21"/>
      <c r="S238" s="21"/>
      <c r="T238" s="21"/>
    </row>
    <row r="239" spans="1:20" s="1" customFormat="1" x14ac:dyDescent="0.3">
      <c r="A239" s="3"/>
      <c r="L239" s="20"/>
      <c r="M239" s="20"/>
      <c r="N239" s="20"/>
      <c r="O239" s="20"/>
      <c r="P239" s="21"/>
      <c r="Q239" s="21"/>
      <c r="R239" s="21"/>
      <c r="S239" s="21"/>
      <c r="T239" s="21"/>
    </row>
    <row r="240" spans="1:20" s="1" customFormat="1" x14ac:dyDescent="0.3">
      <c r="A240" s="3"/>
      <c r="L240" s="20"/>
      <c r="M240" s="20"/>
      <c r="N240" s="20"/>
      <c r="O240" s="20"/>
      <c r="P240" s="21"/>
      <c r="Q240" s="21"/>
      <c r="R240" s="21"/>
      <c r="S240" s="21"/>
      <c r="T240" s="21"/>
    </row>
    <row r="241" spans="1:23" s="1" customFormat="1" x14ac:dyDescent="0.3">
      <c r="A241" s="3"/>
      <c r="L241" s="20"/>
      <c r="M241" s="20"/>
      <c r="N241" s="20"/>
      <c r="O241" s="20"/>
      <c r="P241" s="21"/>
      <c r="Q241" s="21"/>
      <c r="R241" s="21"/>
      <c r="S241" s="21"/>
      <c r="T241" s="21"/>
    </row>
    <row r="242" spans="1:23" s="1" customFormat="1" x14ac:dyDescent="0.3">
      <c r="A242" s="3"/>
      <c r="L242" s="20"/>
      <c r="M242" s="20"/>
      <c r="N242" s="20"/>
      <c r="O242" s="20"/>
      <c r="P242" s="21"/>
      <c r="Q242" s="21"/>
      <c r="R242" s="21"/>
      <c r="S242" s="21"/>
      <c r="T242" s="21"/>
    </row>
    <row r="243" spans="1:23" s="1" customFormat="1" x14ac:dyDescent="0.3">
      <c r="A243" s="3"/>
      <c r="L243" s="20"/>
      <c r="M243" s="20"/>
      <c r="N243" s="20"/>
      <c r="O243" s="20"/>
      <c r="P243" s="21"/>
      <c r="Q243" s="21"/>
      <c r="R243" s="21"/>
      <c r="S243" s="21"/>
      <c r="T243" s="21"/>
    </row>
    <row r="244" spans="1:23" s="1" customFormat="1" x14ac:dyDescent="0.3">
      <c r="A244" s="3"/>
      <c r="L244" s="20"/>
      <c r="M244" s="20"/>
      <c r="N244" s="20"/>
      <c r="O244" s="20"/>
      <c r="P244" s="21"/>
      <c r="Q244" s="21"/>
      <c r="R244" s="21"/>
      <c r="S244" s="21"/>
      <c r="T244" s="21"/>
      <c r="W244" s="1" t="s">
        <v>172</v>
      </c>
    </row>
    <row r="245" spans="1:23" s="1" customFormat="1" x14ac:dyDescent="0.3">
      <c r="A245" s="3"/>
      <c r="L245" s="20"/>
      <c r="M245" s="20"/>
      <c r="N245" s="20"/>
      <c r="O245" s="20"/>
      <c r="P245" s="21"/>
      <c r="Q245" s="21"/>
      <c r="R245" s="21"/>
      <c r="S245" s="21"/>
      <c r="T245" s="21"/>
    </row>
    <row r="246" spans="1:23" s="1" customFormat="1" x14ac:dyDescent="0.3">
      <c r="A246" s="3"/>
      <c r="L246" s="20"/>
      <c r="M246" s="20"/>
      <c r="N246" s="20"/>
      <c r="O246" s="20"/>
      <c r="P246" s="21"/>
      <c r="Q246" s="21"/>
      <c r="R246" s="21"/>
      <c r="S246" s="21"/>
      <c r="T246" s="21"/>
    </row>
    <row r="247" spans="1:23" s="1" customFormat="1" x14ac:dyDescent="0.3">
      <c r="A247" s="3"/>
      <c r="L247" s="20"/>
      <c r="M247" s="20"/>
      <c r="N247" s="20"/>
      <c r="O247" s="20"/>
      <c r="P247" s="21"/>
      <c r="Q247" s="21"/>
      <c r="R247" s="21"/>
      <c r="S247" s="21"/>
      <c r="T247" s="21"/>
    </row>
  </sheetData>
  <autoFilter ref="A4:T108"/>
  <mergeCells count="27">
    <mergeCell ref="B41:C41"/>
    <mergeCell ref="B58:C58"/>
    <mergeCell ref="T2:T3"/>
    <mergeCell ref="B30:C30"/>
    <mergeCell ref="A28:C28"/>
    <mergeCell ref="B13:C13"/>
    <mergeCell ref="A1:S1"/>
    <mergeCell ref="A2:A3"/>
    <mergeCell ref="C2:C3"/>
    <mergeCell ref="D2:G2"/>
    <mergeCell ref="L2:O2"/>
    <mergeCell ref="P2:S2"/>
    <mergeCell ref="H2:K2"/>
    <mergeCell ref="B102:C102"/>
    <mergeCell ref="A106:A108"/>
    <mergeCell ref="B106:B108"/>
    <mergeCell ref="A29:T29"/>
    <mergeCell ref="A34:T34"/>
    <mergeCell ref="A57:T57"/>
    <mergeCell ref="A101:S101"/>
    <mergeCell ref="A99:A100"/>
    <mergeCell ref="A40:S40"/>
    <mergeCell ref="B99:B100"/>
    <mergeCell ref="A89:A90"/>
    <mergeCell ref="B35:C35"/>
    <mergeCell ref="B43:B44"/>
    <mergeCell ref="A43:A44"/>
  </mergeCells>
  <pageMargins left="0.19685039370078741" right="0.19685039370078741" top="0.39370078740157483" bottom="0.19685039370078741" header="0.31496062992125984" footer="0.31496062992125984"/>
  <pageSetup paperSize="8" scale="54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29" t="s">
        <v>97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32.25" customHeight="1" x14ac:dyDescent="0.25">
      <c r="A2" s="131" t="s">
        <v>0</v>
      </c>
      <c r="B2" s="7" t="s">
        <v>1</v>
      </c>
      <c r="C2" s="132" t="s">
        <v>34</v>
      </c>
      <c r="D2" s="133" t="s">
        <v>92</v>
      </c>
      <c r="E2" s="133"/>
      <c r="F2" s="133"/>
      <c r="G2" s="134" t="s">
        <v>102</v>
      </c>
      <c r="H2" s="134"/>
      <c r="I2" s="134"/>
      <c r="J2" s="135" t="s">
        <v>100</v>
      </c>
      <c r="K2" s="136"/>
      <c r="L2" s="137"/>
      <c r="M2" s="138" t="s">
        <v>95</v>
      </c>
      <c r="N2" s="138" t="s">
        <v>96</v>
      </c>
    </row>
    <row r="3" spans="1:14" ht="25.5" x14ac:dyDescent="0.25">
      <c r="A3" s="131"/>
      <c r="B3" s="8" t="s">
        <v>2</v>
      </c>
      <c r="C3" s="132"/>
      <c r="D3" s="9" t="s">
        <v>56</v>
      </c>
      <c r="E3" s="9" t="s">
        <v>57</v>
      </c>
      <c r="F3" s="9" t="s">
        <v>58</v>
      </c>
      <c r="G3" s="9" t="s">
        <v>56</v>
      </c>
      <c r="H3" s="9" t="s">
        <v>57</v>
      </c>
      <c r="I3" s="9" t="s">
        <v>58</v>
      </c>
      <c r="J3" s="9" t="s">
        <v>56</v>
      </c>
      <c r="K3" s="9" t="s">
        <v>57</v>
      </c>
      <c r="L3" s="9" t="s">
        <v>58</v>
      </c>
      <c r="M3" s="139"/>
      <c r="N3" s="139"/>
    </row>
    <row r="4" spans="1:14" x14ac:dyDescent="0.25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28" t="s">
        <v>98</v>
      </c>
      <c r="C5" s="128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11</v>
      </c>
      <c r="B6" s="16" t="s">
        <v>49</v>
      </c>
      <c r="C6" s="16" t="s">
        <v>101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12</v>
      </c>
      <c r="B7" s="16" t="s">
        <v>99</v>
      </c>
      <c r="C7" s="16" t="s">
        <v>101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47" t="s">
        <v>0</v>
      </c>
      <c r="B1" s="54" t="s">
        <v>1</v>
      </c>
      <c r="C1" s="148" t="s">
        <v>34</v>
      </c>
      <c r="D1" s="149" t="s">
        <v>215</v>
      </c>
      <c r="E1" s="149"/>
      <c r="F1" s="149"/>
      <c r="G1" s="149"/>
      <c r="H1" s="149" t="s">
        <v>216</v>
      </c>
      <c r="I1" s="149"/>
      <c r="J1" s="149"/>
      <c r="K1" s="149"/>
      <c r="L1" s="150" t="s">
        <v>226</v>
      </c>
      <c r="M1" s="151"/>
      <c r="N1" s="151"/>
      <c r="O1" s="152"/>
      <c r="P1" s="144" t="s">
        <v>217</v>
      </c>
      <c r="Q1" s="144"/>
      <c r="R1" s="144"/>
      <c r="S1" s="144"/>
      <c r="T1" s="144" t="s">
        <v>218</v>
      </c>
      <c r="U1" s="145"/>
      <c r="V1" s="145"/>
      <c r="W1" s="145"/>
    </row>
    <row r="2" spans="1:23" ht="22.5" x14ac:dyDescent="0.25">
      <c r="A2" s="147"/>
      <c r="B2" s="54" t="s">
        <v>2</v>
      </c>
      <c r="C2" s="148"/>
      <c r="D2" s="55" t="s">
        <v>56</v>
      </c>
      <c r="E2" s="55" t="s">
        <v>57</v>
      </c>
      <c r="F2" s="55" t="s">
        <v>103</v>
      </c>
      <c r="G2" s="55" t="s">
        <v>58</v>
      </c>
      <c r="H2" s="55" t="s">
        <v>56</v>
      </c>
      <c r="I2" s="55" t="s">
        <v>57</v>
      </c>
      <c r="J2" s="55" t="s">
        <v>103</v>
      </c>
      <c r="K2" s="55" t="s">
        <v>58</v>
      </c>
      <c r="L2" s="55" t="s">
        <v>56</v>
      </c>
      <c r="M2" s="55" t="s">
        <v>57</v>
      </c>
      <c r="N2" s="55" t="s">
        <v>103</v>
      </c>
      <c r="O2" s="55" t="s">
        <v>58</v>
      </c>
      <c r="P2" s="55" t="s">
        <v>56</v>
      </c>
      <c r="Q2" s="55" t="s">
        <v>57</v>
      </c>
      <c r="R2" s="55" t="s">
        <v>103</v>
      </c>
      <c r="S2" s="55" t="s">
        <v>58</v>
      </c>
      <c r="T2" s="55" t="s">
        <v>56</v>
      </c>
      <c r="U2" s="56" t="s">
        <v>57</v>
      </c>
      <c r="V2" s="55" t="s">
        <v>103</v>
      </c>
      <c r="W2" s="55" t="s">
        <v>58</v>
      </c>
    </row>
    <row r="3" spans="1:23" x14ac:dyDescent="0.25">
      <c r="A3" s="52" t="s">
        <v>7</v>
      </c>
      <c r="B3" s="52" t="s">
        <v>28</v>
      </c>
      <c r="C3" s="52" t="s">
        <v>60</v>
      </c>
      <c r="D3" s="52" t="s">
        <v>64</v>
      </c>
      <c r="E3" s="52" t="s">
        <v>32</v>
      </c>
      <c r="F3" s="52" t="s">
        <v>73</v>
      </c>
      <c r="G3" s="52" t="s">
        <v>73</v>
      </c>
      <c r="H3" s="52" t="s">
        <v>91</v>
      </c>
      <c r="I3" s="52" t="s">
        <v>82</v>
      </c>
      <c r="J3" s="52" t="s">
        <v>83</v>
      </c>
      <c r="K3" s="52" t="s">
        <v>84</v>
      </c>
      <c r="L3" s="52" t="s">
        <v>85</v>
      </c>
      <c r="M3" s="52" t="s">
        <v>86</v>
      </c>
      <c r="N3" s="52" t="s">
        <v>87</v>
      </c>
      <c r="O3" s="52" t="s">
        <v>88</v>
      </c>
      <c r="P3" s="52" t="s">
        <v>33</v>
      </c>
      <c r="Q3" s="52" t="s">
        <v>82</v>
      </c>
      <c r="R3" s="52" t="s">
        <v>212</v>
      </c>
      <c r="S3" s="52" t="s">
        <v>83</v>
      </c>
      <c r="T3" s="52" t="s">
        <v>84</v>
      </c>
      <c r="U3" s="52" t="s">
        <v>219</v>
      </c>
      <c r="V3" s="52" t="s">
        <v>151</v>
      </c>
      <c r="W3" s="52" t="s">
        <v>186</v>
      </c>
    </row>
    <row r="4" spans="1:23" x14ac:dyDescent="0.25">
      <c r="A4" s="146" t="s">
        <v>59</v>
      </c>
      <c r="B4" s="146"/>
      <c r="C4" s="146"/>
      <c r="D4" s="57">
        <f>D5+D7+D10+D12+D14</f>
        <v>184652.19499999998</v>
      </c>
      <c r="E4" s="57">
        <f t="shared" ref="E4:S4" si="0">E5+E7+E10+E12+E14</f>
        <v>157039.4</v>
      </c>
      <c r="F4" s="57">
        <f t="shared" si="0"/>
        <v>0</v>
      </c>
      <c r="G4" s="57">
        <f t="shared" si="0"/>
        <v>27612.795000000002</v>
      </c>
      <c r="H4" s="57">
        <f t="shared" si="0"/>
        <v>165482.53099999999</v>
      </c>
      <c r="I4" s="57">
        <f t="shared" si="0"/>
        <v>28216.291000000005</v>
      </c>
      <c r="J4" s="57">
        <f t="shared" si="0"/>
        <v>0</v>
      </c>
      <c r="K4" s="57">
        <f t="shared" si="0"/>
        <v>19077.455999999998</v>
      </c>
      <c r="L4" s="57">
        <f t="shared" si="0"/>
        <v>7375.1418100000001</v>
      </c>
      <c r="M4" s="57">
        <f t="shared" si="0"/>
        <v>0</v>
      </c>
      <c r="N4" s="57">
        <f t="shared" si="0"/>
        <v>0</v>
      </c>
      <c r="O4" s="57">
        <f t="shared" si="0"/>
        <v>7375.1418100000001</v>
      </c>
      <c r="P4" s="57">
        <f t="shared" si="0"/>
        <v>82223.705759999983</v>
      </c>
      <c r="Q4" s="57">
        <f t="shared" si="0"/>
        <v>66038.538280000008</v>
      </c>
      <c r="R4" s="57">
        <f t="shared" si="0"/>
        <v>0</v>
      </c>
      <c r="S4" s="57">
        <f t="shared" si="0"/>
        <v>16185.16748</v>
      </c>
      <c r="T4" s="57">
        <f>P4/D4*100</f>
        <v>44.528962008818787</v>
      </c>
      <c r="U4" s="57">
        <f t="shared" ref="U4:W16" si="1">Q4/E4*100</f>
        <v>42.052210005896619</v>
      </c>
      <c r="V4" s="57"/>
      <c r="W4" s="57">
        <f t="shared" si="1"/>
        <v>58.614738131362657</v>
      </c>
    </row>
    <row r="5" spans="1:23" s="67" customFormat="1" ht="34.5" customHeight="1" x14ac:dyDescent="0.25">
      <c r="A5" s="58">
        <v>1</v>
      </c>
      <c r="B5" s="128" t="s">
        <v>19</v>
      </c>
      <c r="C5" s="128"/>
      <c r="D5" s="57">
        <f>D6</f>
        <v>26153.7</v>
      </c>
      <c r="E5" s="57">
        <f t="shared" ref="E5:S5" si="2">E6</f>
        <v>24846</v>
      </c>
      <c r="F5" s="57">
        <f t="shared" si="2"/>
        <v>0</v>
      </c>
      <c r="G5" s="57">
        <f t="shared" si="2"/>
        <v>1307.7</v>
      </c>
      <c r="H5" s="57">
        <f t="shared" si="2"/>
        <v>0</v>
      </c>
      <c r="I5" s="57">
        <f t="shared" si="2"/>
        <v>0</v>
      </c>
      <c r="J5" s="57">
        <f t="shared" si="2"/>
        <v>0</v>
      </c>
      <c r="K5" s="57">
        <f t="shared" si="2"/>
        <v>0</v>
      </c>
      <c r="L5" s="57">
        <f t="shared" si="2"/>
        <v>0</v>
      </c>
      <c r="M5" s="57">
        <f t="shared" si="2"/>
        <v>0</v>
      </c>
      <c r="N5" s="57">
        <f t="shared" si="2"/>
        <v>0</v>
      </c>
      <c r="O5" s="57">
        <f t="shared" si="2"/>
        <v>0</v>
      </c>
      <c r="P5" s="57">
        <f t="shared" si="2"/>
        <v>0</v>
      </c>
      <c r="Q5" s="57">
        <f t="shared" si="2"/>
        <v>0</v>
      </c>
      <c r="R5" s="57">
        <f t="shared" si="2"/>
        <v>0</v>
      </c>
      <c r="S5" s="57">
        <f t="shared" si="2"/>
        <v>0</v>
      </c>
      <c r="T5" s="57">
        <f t="shared" ref="T5:U18" si="3">P5/D5*100</f>
        <v>0</v>
      </c>
      <c r="U5" s="57">
        <f t="shared" si="1"/>
        <v>0</v>
      </c>
      <c r="V5" s="57"/>
      <c r="W5" s="57">
        <f t="shared" si="1"/>
        <v>0</v>
      </c>
    </row>
    <row r="6" spans="1:23" s="67" customFormat="1" x14ac:dyDescent="0.25">
      <c r="A6" s="59" t="s">
        <v>12</v>
      </c>
      <c r="B6" s="60" t="s">
        <v>149</v>
      </c>
      <c r="C6" s="7" t="s">
        <v>178</v>
      </c>
      <c r="D6" s="61">
        <f t="shared" ref="D6" si="4">E6+G6</f>
        <v>26153.7</v>
      </c>
      <c r="E6" s="61">
        <v>24846</v>
      </c>
      <c r="F6" s="61">
        <v>0</v>
      </c>
      <c r="G6" s="61">
        <v>1307.7</v>
      </c>
      <c r="H6" s="61">
        <f>I6+J6+K6</f>
        <v>0</v>
      </c>
      <c r="I6" s="61">
        <v>0</v>
      </c>
      <c r="J6" s="61">
        <v>0</v>
      </c>
      <c r="K6" s="61">
        <v>0</v>
      </c>
      <c r="L6" s="61">
        <f t="shared" ref="L6" si="5">M6+O6</f>
        <v>0</v>
      </c>
      <c r="M6" s="61">
        <v>0</v>
      </c>
      <c r="N6" s="61">
        <v>0</v>
      </c>
      <c r="O6" s="61">
        <f>S6</f>
        <v>0</v>
      </c>
      <c r="P6" s="61">
        <f>Q6+R6+S6</f>
        <v>0</v>
      </c>
      <c r="Q6" s="61">
        <v>0</v>
      </c>
      <c r="R6" s="61">
        <v>0</v>
      </c>
      <c r="S6" s="61">
        <v>0</v>
      </c>
      <c r="T6" s="61">
        <f t="shared" si="3"/>
        <v>0</v>
      </c>
      <c r="U6" s="61">
        <f t="shared" si="1"/>
        <v>0</v>
      </c>
      <c r="V6" s="61"/>
      <c r="W6" s="61">
        <f t="shared" si="1"/>
        <v>0</v>
      </c>
    </row>
    <row r="7" spans="1:23" ht="37.5" customHeight="1" x14ac:dyDescent="0.25">
      <c r="A7" s="58" t="s">
        <v>28</v>
      </c>
      <c r="B7" s="128" t="s">
        <v>220</v>
      </c>
      <c r="C7" s="128"/>
      <c r="D7" s="57">
        <f>E7+F7+G7</f>
        <v>94522.269</v>
      </c>
      <c r="E7" s="57">
        <f>E8+E9</f>
        <v>89702.2</v>
      </c>
      <c r="F7" s="57">
        <f t="shared" ref="F7:G7" si="6">F8+F9</f>
        <v>0</v>
      </c>
      <c r="G7" s="57">
        <f t="shared" si="6"/>
        <v>4820.0689999999995</v>
      </c>
      <c r="H7" s="64">
        <f t="shared" ref="H7:H12" si="7">H8+H9+H10+H11</f>
        <v>80586.006999999998</v>
      </c>
      <c r="I7" s="63">
        <v>0</v>
      </c>
      <c r="J7" s="63">
        <v>0</v>
      </c>
      <c r="K7" s="63">
        <v>0</v>
      </c>
      <c r="L7" s="57">
        <f>M7+N7+O7</f>
        <v>1960.5039999999999</v>
      </c>
      <c r="M7" s="57">
        <f>M8+M9</f>
        <v>0</v>
      </c>
      <c r="N7" s="57">
        <f t="shared" ref="N7" si="8">N8+N9</f>
        <v>0</v>
      </c>
      <c r="O7" s="57">
        <f t="shared" ref="O7:O12" si="9">S7</f>
        <v>1960.5039999999999</v>
      </c>
      <c r="P7" s="57">
        <f t="shared" ref="P7:P18" si="10">Q7+S7</f>
        <v>39209.203999999998</v>
      </c>
      <c r="Q7" s="57">
        <f>Q8+Q9</f>
        <v>37248.699999999997</v>
      </c>
      <c r="R7" s="57">
        <f t="shared" ref="R7:S7" si="11">R8+R9</f>
        <v>0</v>
      </c>
      <c r="S7" s="57">
        <f t="shared" si="11"/>
        <v>1960.5039999999999</v>
      </c>
      <c r="T7" s="57">
        <f t="shared" si="3"/>
        <v>41.481446028342802</v>
      </c>
      <c r="U7" s="57">
        <f t="shared" si="1"/>
        <v>41.524845544479398</v>
      </c>
      <c r="V7" s="57">
        <v>0</v>
      </c>
      <c r="W7" s="57">
        <f t="shared" si="1"/>
        <v>40.673774587044299</v>
      </c>
    </row>
    <row r="8" spans="1:23" ht="25.5" x14ac:dyDescent="0.25">
      <c r="A8" s="59" t="s">
        <v>15</v>
      </c>
      <c r="B8" s="62" t="s">
        <v>221</v>
      </c>
      <c r="C8" s="7" t="s">
        <v>178</v>
      </c>
      <c r="D8" s="65">
        <f>SUM(E8:G8)</f>
        <v>55313.065000000002</v>
      </c>
      <c r="E8" s="65">
        <v>52453.5</v>
      </c>
      <c r="F8" s="65">
        <v>0</v>
      </c>
      <c r="G8" s="65">
        <f>2760.7+98.865</f>
        <v>2859.5649999999996</v>
      </c>
      <c r="H8" s="65">
        <v>11086.165000000001</v>
      </c>
      <c r="I8" s="65">
        <v>10437.94</v>
      </c>
      <c r="J8" s="65">
        <v>0</v>
      </c>
      <c r="K8" s="65">
        <f>549.36+98.865</f>
        <v>648.22500000000002</v>
      </c>
      <c r="L8" s="65">
        <f t="shared" ref="L8:L9" si="12">M8+O8</f>
        <v>0</v>
      </c>
      <c r="M8" s="65">
        <v>0</v>
      </c>
      <c r="N8" s="65">
        <v>0</v>
      </c>
      <c r="O8" s="61">
        <v>0</v>
      </c>
      <c r="P8" s="61">
        <f t="shared" si="10"/>
        <v>0</v>
      </c>
      <c r="Q8" s="65">
        <v>0</v>
      </c>
      <c r="R8" s="65">
        <v>0</v>
      </c>
      <c r="S8" s="65">
        <v>0</v>
      </c>
      <c r="T8" s="61">
        <f t="shared" si="3"/>
        <v>0</v>
      </c>
      <c r="U8" s="61">
        <f t="shared" si="1"/>
        <v>0</v>
      </c>
      <c r="V8" s="61">
        <v>0</v>
      </c>
      <c r="W8" s="61">
        <f t="shared" si="1"/>
        <v>0</v>
      </c>
    </row>
    <row r="9" spans="1:23" s="70" customFormat="1" ht="38.25" x14ac:dyDescent="0.25">
      <c r="A9" s="59" t="s">
        <v>16</v>
      </c>
      <c r="B9" s="62" t="s">
        <v>222</v>
      </c>
      <c r="C9" s="7" t="s">
        <v>178</v>
      </c>
      <c r="D9" s="65">
        <f>SUM(E9:G9)</f>
        <v>39209.203999999998</v>
      </c>
      <c r="E9" s="65">
        <v>37248.699999999997</v>
      </c>
      <c r="F9" s="65">
        <v>0</v>
      </c>
      <c r="G9" s="65">
        <v>1960.5039999999999</v>
      </c>
      <c r="H9" s="65">
        <v>48966.2</v>
      </c>
      <c r="I9" s="65">
        <v>37248.699999999997</v>
      </c>
      <c r="J9" s="65">
        <v>0</v>
      </c>
      <c r="K9" s="65">
        <v>1960.5039999999999</v>
      </c>
      <c r="L9" s="68">
        <f t="shared" si="12"/>
        <v>0</v>
      </c>
      <c r="M9" s="68">
        <v>0</v>
      </c>
      <c r="N9" s="68">
        <v>0</v>
      </c>
      <c r="O9" s="69">
        <v>0</v>
      </c>
      <c r="P9" s="65">
        <f t="shared" si="10"/>
        <v>39209.203999999998</v>
      </c>
      <c r="Q9" s="65">
        <v>37248.699999999997</v>
      </c>
      <c r="R9" s="65">
        <v>0</v>
      </c>
      <c r="S9" s="65">
        <v>1960.5039999999999</v>
      </c>
      <c r="T9" s="65">
        <f t="shared" si="3"/>
        <v>100</v>
      </c>
      <c r="U9" s="65">
        <f t="shared" si="1"/>
        <v>100</v>
      </c>
      <c r="V9" s="65">
        <v>0</v>
      </c>
      <c r="W9" s="65">
        <f t="shared" si="1"/>
        <v>100</v>
      </c>
    </row>
    <row r="10" spans="1:23" s="70" customFormat="1" ht="33" customHeight="1" x14ac:dyDescent="0.25">
      <c r="A10" s="72" t="s">
        <v>60</v>
      </c>
      <c r="B10" s="51" t="s">
        <v>21</v>
      </c>
      <c r="C10" s="51"/>
      <c r="D10" s="64">
        <f>D11</f>
        <v>10266.821</v>
      </c>
      <c r="E10" s="64">
        <f t="shared" ref="E10:W10" si="13">E11</f>
        <v>0</v>
      </c>
      <c r="F10" s="64">
        <f t="shared" si="13"/>
        <v>0</v>
      </c>
      <c r="G10" s="64">
        <f t="shared" si="13"/>
        <v>10266.821</v>
      </c>
      <c r="H10" s="64">
        <f t="shared" si="13"/>
        <v>10266.821</v>
      </c>
      <c r="I10" s="64">
        <f t="shared" si="13"/>
        <v>0</v>
      </c>
      <c r="J10" s="64">
        <f t="shared" si="13"/>
        <v>0</v>
      </c>
      <c r="K10" s="64">
        <f t="shared" si="13"/>
        <v>10266.821</v>
      </c>
      <c r="L10" s="64">
        <f t="shared" si="13"/>
        <v>4923.6239999999998</v>
      </c>
      <c r="M10" s="64">
        <f t="shared" si="13"/>
        <v>0</v>
      </c>
      <c r="N10" s="64">
        <f t="shared" si="13"/>
        <v>0</v>
      </c>
      <c r="O10" s="64">
        <f t="shared" si="13"/>
        <v>4923.6239999999998</v>
      </c>
      <c r="P10" s="64">
        <f t="shared" si="13"/>
        <v>4923.6239999999998</v>
      </c>
      <c r="Q10" s="64">
        <f t="shared" si="13"/>
        <v>0</v>
      </c>
      <c r="R10" s="64">
        <f t="shared" si="13"/>
        <v>0</v>
      </c>
      <c r="S10" s="64">
        <f t="shared" si="13"/>
        <v>4923.6239999999998</v>
      </c>
      <c r="T10" s="64">
        <f t="shared" si="13"/>
        <v>47.956655716506596</v>
      </c>
      <c r="U10" s="64"/>
      <c r="V10" s="64"/>
      <c r="W10" s="64">
        <f t="shared" si="13"/>
        <v>47.956655716506596</v>
      </c>
    </row>
    <row r="11" spans="1:23" s="70" customFormat="1" ht="25.5" x14ac:dyDescent="0.25">
      <c r="A11" s="53" t="s">
        <v>223</v>
      </c>
      <c r="B11" s="62" t="s">
        <v>224</v>
      </c>
      <c r="C11" s="62"/>
      <c r="D11" s="65">
        <f t="shared" ref="D11" si="14">E11+G11</f>
        <v>10266.821</v>
      </c>
      <c r="E11" s="65">
        <v>0</v>
      </c>
      <c r="F11" s="65">
        <v>0</v>
      </c>
      <c r="G11" s="65">
        <v>10266.821</v>
      </c>
      <c r="H11" s="65">
        <f>J11+K11</f>
        <v>10266.821</v>
      </c>
      <c r="I11" s="65">
        <v>0</v>
      </c>
      <c r="J11" s="65">
        <v>0</v>
      </c>
      <c r="K11" s="65">
        <v>10266.821</v>
      </c>
      <c r="L11" s="65">
        <f t="shared" ref="L11" si="15">M11+O11</f>
        <v>4923.6239999999998</v>
      </c>
      <c r="M11" s="65">
        <v>0</v>
      </c>
      <c r="N11" s="65">
        <v>0</v>
      </c>
      <c r="O11" s="65">
        <f t="shared" si="9"/>
        <v>4923.6239999999998</v>
      </c>
      <c r="P11" s="65">
        <f t="shared" si="10"/>
        <v>4923.6239999999998</v>
      </c>
      <c r="Q11" s="65">
        <v>0</v>
      </c>
      <c r="R11" s="65">
        <v>0</v>
      </c>
      <c r="S11" s="65">
        <v>4923.6239999999998</v>
      </c>
      <c r="T11" s="65">
        <f t="shared" si="3"/>
        <v>47.956655716506596</v>
      </c>
      <c r="U11" s="65"/>
      <c r="V11" s="65"/>
      <c r="W11" s="65">
        <f t="shared" si="1"/>
        <v>47.956655716506596</v>
      </c>
    </row>
    <row r="12" spans="1:23" s="71" customFormat="1" ht="27.75" customHeight="1" x14ac:dyDescent="0.25">
      <c r="A12" s="58" t="s">
        <v>60</v>
      </c>
      <c r="B12" s="128" t="s">
        <v>23</v>
      </c>
      <c r="C12" s="128"/>
      <c r="D12" s="57">
        <f>E12+F12+G12</f>
        <v>3100.0950000000003</v>
      </c>
      <c r="E12" s="57">
        <f>E13</f>
        <v>2574</v>
      </c>
      <c r="F12" s="57">
        <f>F13</f>
        <v>0</v>
      </c>
      <c r="G12" s="57">
        <f>G13</f>
        <v>526.09500000000003</v>
      </c>
      <c r="H12" s="64">
        <f t="shared" si="7"/>
        <v>48093.157000000007</v>
      </c>
      <c r="I12" s="57"/>
      <c r="J12" s="57"/>
      <c r="K12" s="57"/>
      <c r="L12" s="57">
        <f>M12+N12+O12</f>
        <v>491.01380999999998</v>
      </c>
      <c r="M12" s="57">
        <f>M13</f>
        <v>0</v>
      </c>
      <c r="N12" s="57">
        <f t="shared" ref="N12" si="16">N13</f>
        <v>0</v>
      </c>
      <c r="O12" s="61">
        <f t="shared" si="9"/>
        <v>491.01380999999998</v>
      </c>
      <c r="P12" s="57">
        <f t="shared" si="10"/>
        <v>2807.3417100000001</v>
      </c>
      <c r="Q12" s="57">
        <f>Q13</f>
        <v>2316.3279000000002</v>
      </c>
      <c r="R12" s="57">
        <f t="shared" ref="R12:S12" si="17">R13</f>
        <v>0</v>
      </c>
      <c r="S12" s="57">
        <f t="shared" si="17"/>
        <v>491.01380999999998</v>
      </c>
      <c r="T12" s="57">
        <f t="shared" si="3"/>
        <v>90.556634877318274</v>
      </c>
      <c r="U12" s="57">
        <f t="shared" si="1"/>
        <v>89.98942890442892</v>
      </c>
      <c r="V12" s="57"/>
      <c r="W12" s="57">
        <f t="shared" si="1"/>
        <v>93.331776580275417</v>
      </c>
    </row>
    <row r="13" spans="1:23" s="71" customFormat="1" x14ac:dyDescent="0.25">
      <c r="A13" s="59" t="s">
        <v>61</v>
      </c>
      <c r="B13" s="66" t="s">
        <v>31</v>
      </c>
      <c r="C13" s="7" t="s">
        <v>178</v>
      </c>
      <c r="D13" s="61">
        <f>SUM(E13:G13)</f>
        <v>3100.0950000000003</v>
      </c>
      <c r="E13" s="63">
        <v>2574</v>
      </c>
      <c r="F13" s="63">
        <v>0</v>
      </c>
      <c r="G13" s="61">
        <v>526.09500000000003</v>
      </c>
      <c r="H13" s="61">
        <f>I13+J13+K13</f>
        <v>3100.0950000000003</v>
      </c>
      <c r="I13" s="61">
        <v>2574</v>
      </c>
      <c r="J13" s="61">
        <v>0</v>
      </c>
      <c r="K13" s="61">
        <v>526.09500000000003</v>
      </c>
      <c r="L13" s="61">
        <f t="shared" ref="L13" si="18">M13+N13+O13</f>
        <v>491.01380999999998</v>
      </c>
      <c r="M13" s="63">
        <v>0</v>
      </c>
      <c r="N13" s="63">
        <v>0</v>
      </c>
      <c r="O13" s="63">
        <f>S13</f>
        <v>491.01380999999998</v>
      </c>
      <c r="P13" s="61">
        <f t="shared" ref="P13" si="19">Q13+S13</f>
        <v>2807.3417100000001</v>
      </c>
      <c r="Q13" s="61">
        <v>2316.3279000000002</v>
      </c>
      <c r="R13" s="61">
        <v>0</v>
      </c>
      <c r="S13" s="61">
        <v>491.01380999999998</v>
      </c>
      <c r="T13" s="57">
        <f t="shared" si="3"/>
        <v>90.556634877318274</v>
      </c>
      <c r="U13" s="57">
        <f t="shared" si="1"/>
        <v>89.98942890442892</v>
      </c>
      <c r="V13" s="57"/>
      <c r="W13" s="57">
        <f t="shared" si="1"/>
        <v>93.331776580275417</v>
      </c>
    </row>
    <row r="14" spans="1:23" s="70" customFormat="1" ht="28.5" customHeight="1" x14ac:dyDescent="0.25">
      <c r="A14" s="72" t="s">
        <v>33</v>
      </c>
      <c r="B14" s="140" t="s">
        <v>26</v>
      </c>
      <c r="C14" s="141"/>
      <c r="D14" s="64">
        <f>D15+D16+D17+D18</f>
        <v>50609.31</v>
      </c>
      <c r="E14" s="64">
        <f t="shared" ref="E14:S14" si="20">E15+E16+E17+E18</f>
        <v>39917.199999999997</v>
      </c>
      <c r="F14" s="64">
        <f t="shared" si="20"/>
        <v>0</v>
      </c>
      <c r="G14" s="64">
        <f t="shared" si="20"/>
        <v>10692.11</v>
      </c>
      <c r="H14" s="64">
        <f t="shared" si="20"/>
        <v>26536.546000000002</v>
      </c>
      <c r="I14" s="64">
        <f t="shared" si="20"/>
        <v>28216.291000000005</v>
      </c>
      <c r="J14" s="64">
        <f t="shared" si="20"/>
        <v>0</v>
      </c>
      <c r="K14" s="64">
        <f t="shared" si="20"/>
        <v>8810.6349999999984</v>
      </c>
      <c r="L14" s="64">
        <f t="shared" si="20"/>
        <v>0</v>
      </c>
      <c r="M14" s="64">
        <f t="shared" si="20"/>
        <v>0</v>
      </c>
      <c r="N14" s="64">
        <f t="shared" si="20"/>
        <v>0</v>
      </c>
      <c r="O14" s="64">
        <f t="shared" si="20"/>
        <v>0</v>
      </c>
      <c r="P14" s="57">
        <f t="shared" si="10"/>
        <v>35283.536049999995</v>
      </c>
      <c r="Q14" s="64">
        <f t="shared" si="20"/>
        <v>26473.51038</v>
      </c>
      <c r="R14" s="64">
        <f t="shared" si="20"/>
        <v>0</v>
      </c>
      <c r="S14" s="64">
        <f t="shared" si="20"/>
        <v>8810.0256699999991</v>
      </c>
      <c r="T14" s="57">
        <f>P14/D14*100</f>
        <v>69.717480933843987</v>
      </c>
      <c r="U14" s="57">
        <f t="shared" si="1"/>
        <v>66.321060545328834</v>
      </c>
      <c r="V14" s="57">
        <v>0</v>
      </c>
      <c r="W14" s="57">
        <f t="shared" si="1"/>
        <v>82.397446995962426</v>
      </c>
    </row>
    <row r="15" spans="1:23" s="70" customFormat="1" ht="38.25" x14ac:dyDescent="0.25">
      <c r="A15" s="138" t="s">
        <v>47</v>
      </c>
      <c r="B15" s="62" t="s">
        <v>225</v>
      </c>
      <c r="C15" s="7" t="s">
        <v>178</v>
      </c>
      <c r="D15" s="65">
        <f t="shared" ref="D15" si="21">SUM(E15:G15)</f>
        <v>9863.4000000000015</v>
      </c>
      <c r="E15" s="65">
        <v>7382.6</v>
      </c>
      <c r="F15" s="65">
        <v>0</v>
      </c>
      <c r="G15" s="65">
        <v>2480.8000000000002</v>
      </c>
      <c r="H15" s="65">
        <v>9228.2579999999998</v>
      </c>
      <c r="I15" s="65">
        <v>1115.94</v>
      </c>
      <c r="J15" s="65">
        <v>0</v>
      </c>
      <c r="K15" s="65">
        <v>905.38199999999995</v>
      </c>
      <c r="L15" s="65">
        <f t="shared" ref="L15" si="22">M15+O15</f>
        <v>0</v>
      </c>
      <c r="M15" s="65">
        <v>0</v>
      </c>
      <c r="N15" s="65">
        <v>0</v>
      </c>
      <c r="O15" s="65">
        <v>0</v>
      </c>
      <c r="P15" s="65">
        <f t="shared" ref="P15" si="23">Q15+S15</f>
        <v>905.38153999999997</v>
      </c>
      <c r="Q15" s="65">
        <v>0</v>
      </c>
      <c r="R15" s="65">
        <v>0</v>
      </c>
      <c r="S15" s="65">
        <v>905.38153999999997</v>
      </c>
      <c r="T15" s="65">
        <f t="shared" si="3"/>
        <v>9.1792033173145153</v>
      </c>
      <c r="U15" s="65">
        <f t="shared" si="1"/>
        <v>0</v>
      </c>
      <c r="V15" s="65">
        <v>0</v>
      </c>
      <c r="W15" s="65">
        <f t="shared" si="1"/>
        <v>36.495547404063203</v>
      </c>
    </row>
    <row r="16" spans="1:23" s="70" customFormat="1" ht="38.25" x14ac:dyDescent="0.25">
      <c r="A16" s="142"/>
      <c r="B16" s="62" t="s">
        <v>163</v>
      </c>
      <c r="C16" s="7" t="s">
        <v>178</v>
      </c>
      <c r="D16" s="65">
        <f t="shared" ref="D16:D18" si="24">SUM(E16:G16)</f>
        <v>9228.2890000000007</v>
      </c>
      <c r="E16" s="65">
        <v>7382.6</v>
      </c>
      <c r="F16" s="65">
        <v>0</v>
      </c>
      <c r="G16" s="65">
        <v>1845.6890000000001</v>
      </c>
      <c r="H16" s="65">
        <v>9228.2579999999998</v>
      </c>
      <c r="I16" s="65">
        <v>7382.6</v>
      </c>
      <c r="J16" s="65">
        <v>0</v>
      </c>
      <c r="K16" s="65">
        <v>1845.6890000000001</v>
      </c>
      <c r="L16" s="65">
        <f t="shared" ref="L16:L18" si="25">M16+O16</f>
        <v>0</v>
      </c>
      <c r="M16" s="65">
        <v>0</v>
      </c>
      <c r="N16" s="65">
        <v>0</v>
      </c>
      <c r="O16" s="65">
        <v>0</v>
      </c>
      <c r="P16" s="65">
        <f t="shared" si="10"/>
        <v>9228.2885400000014</v>
      </c>
      <c r="Q16" s="65">
        <v>7382.6</v>
      </c>
      <c r="R16" s="65">
        <v>0</v>
      </c>
      <c r="S16" s="65">
        <v>1845.6885400000001</v>
      </c>
      <c r="T16" s="65">
        <f t="shared" si="3"/>
        <v>99.999995015327343</v>
      </c>
      <c r="U16" s="65">
        <f t="shared" si="1"/>
        <v>100</v>
      </c>
      <c r="V16" s="65">
        <v>0</v>
      </c>
      <c r="W16" s="65">
        <f t="shared" si="1"/>
        <v>99.99997507705794</v>
      </c>
    </row>
    <row r="17" spans="1:23" s="70" customFormat="1" ht="38.25" x14ac:dyDescent="0.25">
      <c r="A17" s="142"/>
      <c r="B17" s="62" t="s">
        <v>164</v>
      </c>
      <c r="C17" s="7" t="s">
        <v>178</v>
      </c>
      <c r="D17" s="65">
        <f t="shared" si="24"/>
        <v>3540.8130000000001</v>
      </c>
      <c r="E17" s="65">
        <v>2832.6</v>
      </c>
      <c r="F17" s="65">
        <v>0</v>
      </c>
      <c r="G17" s="65">
        <v>708.21299999999997</v>
      </c>
      <c r="H17" s="65">
        <v>3642.13</v>
      </c>
      <c r="I17" s="65">
        <v>2832.6</v>
      </c>
      <c r="J17" s="65">
        <v>0</v>
      </c>
      <c r="K17" s="65">
        <v>708.21299999999997</v>
      </c>
      <c r="L17" s="65">
        <f t="shared" si="25"/>
        <v>0</v>
      </c>
      <c r="M17" s="65">
        <v>0</v>
      </c>
      <c r="N17" s="65">
        <v>0</v>
      </c>
      <c r="O17" s="65">
        <v>0</v>
      </c>
      <c r="P17" s="65">
        <f t="shared" si="10"/>
        <v>2913.3654099999999</v>
      </c>
      <c r="Q17" s="65">
        <v>2205.75992</v>
      </c>
      <c r="R17" s="65">
        <v>0</v>
      </c>
      <c r="S17" s="65">
        <v>707.60549000000003</v>
      </c>
      <c r="T17" s="65">
        <f t="shared" si="3"/>
        <v>82.279561501835872</v>
      </c>
      <c r="U17" s="65">
        <f t="shared" si="3"/>
        <v>77.870504836545933</v>
      </c>
      <c r="V17" s="65">
        <v>0</v>
      </c>
      <c r="W17" s="65">
        <f t="shared" ref="W17:W18" si="26">S17/G17*100</f>
        <v>99.914219309727443</v>
      </c>
    </row>
    <row r="18" spans="1:23" s="70" customFormat="1" ht="25.5" x14ac:dyDescent="0.25">
      <c r="A18" s="143"/>
      <c r="B18" s="62" t="s">
        <v>165</v>
      </c>
      <c r="C18" s="7" t="s">
        <v>178</v>
      </c>
      <c r="D18" s="65">
        <f t="shared" si="24"/>
        <v>27976.808000000001</v>
      </c>
      <c r="E18" s="65">
        <v>22319.4</v>
      </c>
      <c r="F18" s="65">
        <v>0</v>
      </c>
      <c r="G18" s="65">
        <f>5579.9+77.508</f>
        <v>5657.4079999999994</v>
      </c>
      <c r="H18" s="65">
        <v>4437.8999999999996</v>
      </c>
      <c r="I18" s="65">
        <v>16885.151000000002</v>
      </c>
      <c r="J18" s="65">
        <v>0</v>
      </c>
      <c r="K18" s="65">
        <v>5351.3509999999997</v>
      </c>
      <c r="L18" s="65">
        <f t="shared" si="25"/>
        <v>0</v>
      </c>
      <c r="M18" s="65">
        <v>0</v>
      </c>
      <c r="N18" s="65">
        <v>0</v>
      </c>
      <c r="O18" s="65">
        <v>0</v>
      </c>
      <c r="P18" s="65">
        <f t="shared" si="10"/>
        <v>22236.50056</v>
      </c>
      <c r="Q18" s="65">
        <v>16885.150460000001</v>
      </c>
      <c r="R18" s="65">
        <v>0</v>
      </c>
      <c r="S18" s="65">
        <v>5351.3500999999997</v>
      </c>
      <c r="T18" s="65">
        <f t="shared" si="3"/>
        <v>79.481907156813605</v>
      </c>
      <c r="U18" s="65">
        <f t="shared" si="3"/>
        <v>75.652349346308583</v>
      </c>
      <c r="V18" s="65">
        <v>0</v>
      </c>
      <c r="W18" s="6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2017-10-31T09:09:51Z</cp:lastPrinted>
  <dcterms:created xsi:type="dcterms:W3CDTF">2012-05-22T08:33:39Z</dcterms:created>
  <dcterms:modified xsi:type="dcterms:W3CDTF">2018-05-07T08:07:33Z</dcterms:modified>
</cp:coreProperties>
</file>