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360" windowWidth="19320" windowHeight="1207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муниципальные!$A$4:$T$41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муниципальные!$A$1:$T$177</definedName>
  </definedNames>
  <calcPr calcId="145621"/>
</workbook>
</file>

<file path=xl/calcChain.xml><?xml version="1.0" encoding="utf-8"?>
<calcChain xmlns="http://schemas.openxmlformats.org/spreadsheetml/2006/main">
  <c r="S9" i="33" l="1"/>
  <c r="S10" i="33"/>
  <c r="S11" i="33"/>
  <c r="S12" i="33"/>
  <c r="S14" i="33"/>
  <c r="S15" i="33"/>
  <c r="S16" i="33"/>
  <c r="S19" i="33"/>
  <c r="S20" i="33"/>
  <c r="S21" i="33"/>
  <c r="S23" i="33"/>
  <c r="S24" i="33"/>
  <c r="S26" i="33"/>
  <c r="S27" i="33"/>
  <c r="S31" i="33"/>
  <c r="S32" i="33"/>
  <c r="S33" i="33"/>
  <c r="S36" i="33"/>
  <c r="S37" i="33"/>
  <c r="S39" i="33"/>
  <c r="S41" i="33"/>
  <c r="Q10" i="33"/>
  <c r="Q11" i="33"/>
  <c r="Q12" i="33"/>
  <c r="Q15" i="33"/>
  <c r="Q16" i="33"/>
  <c r="Q17" i="33"/>
  <c r="Q20" i="33"/>
  <c r="Q21" i="33"/>
  <c r="Q24" i="33"/>
  <c r="Q27" i="33"/>
  <c r="Q28" i="33"/>
  <c r="Q29" i="33"/>
  <c r="Q32" i="33"/>
  <c r="Q39" i="33"/>
  <c r="G18" i="37" l="1"/>
  <c r="P15" i="37"/>
  <c r="L15" i="37"/>
  <c r="D15" i="37"/>
  <c r="D14" i="37" s="1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W18" i="37"/>
  <c r="U18" i="37"/>
  <c r="P18" i="37"/>
  <c r="L18" i="37"/>
  <c r="D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G14" i="37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F4" i="37" l="1"/>
  <c r="M4" i="37"/>
  <c r="S4" i="37"/>
  <c r="T14" i="37"/>
  <c r="E4" i="37"/>
  <c r="U4" i="37" s="1"/>
  <c r="G4" i="37"/>
  <c r="N4" i="37"/>
  <c r="R4" i="37"/>
  <c r="H7" i="37"/>
  <c r="H4" i="37" s="1"/>
  <c r="Q4" i="37"/>
  <c r="O10" i="37"/>
  <c r="T6" i="37"/>
  <c r="O5" i="37"/>
  <c r="D12" i="37"/>
  <c r="D4" i="37" s="1"/>
  <c r="D7" i="37"/>
  <c r="T11" i="37"/>
  <c r="T10" i="37" s="1"/>
  <c r="T17" i="37"/>
  <c r="U7" i="37"/>
  <c r="T16" i="37"/>
  <c r="L7" i="37"/>
  <c r="L4" i="37" s="1"/>
  <c r="T8" i="37"/>
  <c r="L12" i="37"/>
  <c r="O14" i="37"/>
  <c r="O4" i="37" s="1"/>
  <c r="W4" i="37"/>
  <c r="W7" i="37"/>
  <c r="T9" i="37"/>
  <c r="U12" i="37"/>
  <c r="W12" i="37"/>
  <c r="W14" i="37"/>
  <c r="T18" i="37"/>
  <c r="U5" i="37"/>
  <c r="W5" i="37"/>
  <c r="T5" i="37"/>
  <c r="P7" i="37"/>
  <c r="P12" i="37"/>
  <c r="T12" i="37" s="1"/>
  <c r="U14" i="37"/>
  <c r="P4" i="37" l="1"/>
  <c r="T4" i="37" s="1"/>
  <c r="T7" i="37"/>
  <c r="L37" i="33" l="1"/>
  <c r="L36" i="33"/>
  <c r="H37" i="33"/>
  <c r="H36" i="33"/>
  <c r="E35" i="33"/>
  <c r="E34" i="33" s="1"/>
  <c r="F35" i="33"/>
  <c r="F34" i="33" s="1"/>
  <c r="G35" i="33"/>
  <c r="G34" i="33" s="1"/>
  <c r="I35" i="33"/>
  <c r="I34" i="33" s="1"/>
  <c r="J35" i="33"/>
  <c r="J34" i="33" s="1"/>
  <c r="K35" i="33"/>
  <c r="K34" i="33" s="1"/>
  <c r="M35" i="33"/>
  <c r="N35" i="33"/>
  <c r="O35" i="33"/>
  <c r="D37" i="33"/>
  <c r="D36" i="33"/>
  <c r="D35" i="33" s="1"/>
  <c r="D34" i="33" s="1"/>
  <c r="O34" i="33" l="1"/>
  <c r="S34" i="33" s="1"/>
  <c r="S35" i="33"/>
  <c r="M34" i="33"/>
  <c r="P36" i="33"/>
  <c r="N34" i="33"/>
  <c r="L35" i="33"/>
  <c r="P37" i="33"/>
  <c r="H35" i="33"/>
  <c r="H34" i="33" s="1"/>
  <c r="E25" i="33"/>
  <c r="F25" i="33"/>
  <c r="G25" i="33"/>
  <c r="I25" i="33"/>
  <c r="J25" i="33"/>
  <c r="K25" i="33"/>
  <c r="M25" i="33"/>
  <c r="N25" i="33"/>
  <c r="O25" i="33"/>
  <c r="L29" i="33"/>
  <c r="H29" i="33"/>
  <c r="D29" i="33"/>
  <c r="E18" i="33"/>
  <c r="F18" i="33"/>
  <c r="G18" i="33"/>
  <c r="I18" i="33"/>
  <c r="J18" i="33"/>
  <c r="K18" i="33"/>
  <c r="M18" i="33"/>
  <c r="N18" i="33"/>
  <c r="O18" i="33"/>
  <c r="L21" i="33"/>
  <c r="H21" i="33"/>
  <c r="D21" i="33"/>
  <c r="D19" i="33"/>
  <c r="H19" i="33"/>
  <c r="L19" i="33"/>
  <c r="Q25" i="33" l="1"/>
  <c r="S18" i="33"/>
  <c r="S25" i="33"/>
  <c r="P19" i="33"/>
  <c r="Q18" i="33"/>
  <c r="P21" i="33"/>
  <c r="P29" i="33"/>
  <c r="L34" i="33"/>
  <c r="P34" i="33" s="1"/>
  <c r="P35" i="33"/>
  <c r="D24" i="33" l="1"/>
  <c r="H24" i="33"/>
  <c r="L24" i="33"/>
  <c r="P24" i="33" l="1"/>
  <c r="L12" i="33"/>
  <c r="D41" i="33" l="1"/>
  <c r="D39" i="33"/>
  <c r="D32" i="33"/>
  <c r="D33" i="33"/>
  <c r="D31" i="33"/>
  <c r="D27" i="33"/>
  <c r="D28" i="33"/>
  <c r="D26" i="33"/>
  <c r="D23" i="33"/>
  <c r="D20" i="33"/>
  <c r="D18" i="33" s="1"/>
  <c r="D15" i="33"/>
  <c r="D16" i="33"/>
  <c r="D17" i="33"/>
  <c r="D14" i="33"/>
  <c r="D10" i="33"/>
  <c r="D11" i="33"/>
  <c r="D12" i="33"/>
  <c r="P12" i="33" s="1"/>
  <c r="D9" i="33"/>
  <c r="D25" i="33" l="1"/>
  <c r="D30" i="33"/>
  <c r="I13" i="33" l="1"/>
  <c r="J13" i="33"/>
  <c r="K13" i="33"/>
  <c r="L10" i="33"/>
  <c r="P10" i="33" s="1"/>
  <c r="L11" i="33"/>
  <c r="P11" i="33" s="1"/>
  <c r="H10" i="33"/>
  <c r="H11" i="33"/>
  <c r="L16" i="33"/>
  <c r="P16" i="33" s="1"/>
  <c r="H16" i="33"/>
  <c r="L39" i="33"/>
  <c r="P39" i="33" s="1"/>
  <c r="E38" i="33"/>
  <c r="F38" i="33"/>
  <c r="G38" i="33"/>
  <c r="I38" i="33"/>
  <c r="J38" i="33"/>
  <c r="K38" i="33"/>
  <c r="M38" i="33"/>
  <c r="N38" i="33"/>
  <c r="O38" i="33"/>
  <c r="H39" i="33"/>
  <c r="H38" i="33" s="1"/>
  <c r="D38" i="33"/>
  <c r="I40" i="33"/>
  <c r="J40" i="33"/>
  <c r="K40" i="33"/>
  <c r="H41" i="33"/>
  <c r="H40" i="33" s="1"/>
  <c r="H32" i="33"/>
  <c r="H33" i="33"/>
  <c r="I30" i="33"/>
  <c r="J30" i="33"/>
  <c r="K30" i="33"/>
  <c r="H31" i="33"/>
  <c r="H28" i="33"/>
  <c r="H27" i="33"/>
  <c r="H26" i="33"/>
  <c r="H23" i="33"/>
  <c r="I22" i="33"/>
  <c r="J22" i="33"/>
  <c r="K22" i="33"/>
  <c r="H20" i="33"/>
  <c r="H18" i="33" s="1"/>
  <c r="H15" i="33"/>
  <c r="H17" i="33"/>
  <c r="H14" i="33"/>
  <c r="H12" i="33"/>
  <c r="S38" i="33" l="1"/>
  <c r="Q38" i="33"/>
  <c r="H25" i="33"/>
  <c r="L38" i="33"/>
  <c r="P38" i="33" s="1"/>
  <c r="H13" i="33"/>
  <c r="H30" i="33"/>
  <c r="H22" i="33"/>
  <c r="I8" i="33"/>
  <c r="I7" i="33" s="1"/>
  <c r="J8" i="33"/>
  <c r="J7" i="33" s="1"/>
  <c r="K8" i="33"/>
  <c r="K7" i="33" s="1"/>
  <c r="H9" i="33"/>
  <c r="H8" i="33" s="1"/>
  <c r="H7" i="33" l="1"/>
  <c r="K6" i="33"/>
  <c r="I6" i="33"/>
  <c r="J6" i="33"/>
  <c r="H6" i="33" l="1"/>
  <c r="E13" i="33" l="1"/>
  <c r="F13" i="33"/>
  <c r="G13" i="33"/>
  <c r="M13" i="33"/>
  <c r="N13" i="33"/>
  <c r="O13" i="33"/>
  <c r="S13" i="33" l="1"/>
  <c r="Q13" i="33"/>
  <c r="D13" i="33"/>
  <c r="E22" i="33" l="1"/>
  <c r="F22" i="33"/>
  <c r="G22" i="33"/>
  <c r="M22" i="33"/>
  <c r="N22" i="33"/>
  <c r="O22" i="33"/>
  <c r="S22" i="33" l="1"/>
  <c r="Q22" i="33"/>
  <c r="L9" i="33" l="1"/>
  <c r="P9" i="33" s="1"/>
  <c r="E8" i="33" l="1"/>
  <c r="F8" i="33"/>
  <c r="G8" i="33"/>
  <c r="M8" i="33"/>
  <c r="N8" i="33"/>
  <c r="O8" i="33"/>
  <c r="S8" i="33" l="1"/>
  <c r="Q8" i="33"/>
  <c r="L28" i="33" l="1"/>
  <c r="P28" i="33" s="1"/>
  <c r="L17" i="33"/>
  <c r="P17" i="33" s="1"/>
  <c r="M40" i="33" l="1"/>
  <c r="N40" i="33"/>
  <c r="O40" i="33"/>
  <c r="M30" i="33"/>
  <c r="N30" i="33"/>
  <c r="O30" i="33"/>
  <c r="L23" i="33"/>
  <c r="P23" i="33" s="1"/>
  <c r="L20" i="33"/>
  <c r="P20" i="33" s="1"/>
  <c r="L26" i="33"/>
  <c r="P26" i="33" s="1"/>
  <c r="L27" i="33"/>
  <c r="P27" i="33" s="1"/>
  <c r="L31" i="33"/>
  <c r="P31" i="33" s="1"/>
  <c r="L32" i="33"/>
  <c r="P32" i="33" s="1"/>
  <c r="L33" i="33"/>
  <c r="P33" i="33" s="1"/>
  <c r="L41" i="33"/>
  <c r="P41" i="33" s="1"/>
  <c r="N7" i="33" l="1"/>
  <c r="O7" i="33"/>
  <c r="O6" i="33" s="1"/>
  <c r="M7" i="33"/>
  <c r="M6" i="33" s="1"/>
  <c r="N6" i="33"/>
  <c r="L18" i="33"/>
  <c r="P18" i="33" s="1"/>
  <c r="L25" i="33"/>
  <c r="P25" i="33" s="1"/>
  <c r="L22" i="33"/>
  <c r="L40" i="33"/>
  <c r="L30" i="33"/>
  <c r="P30" i="33" s="1"/>
  <c r="E40" i="33" l="1"/>
  <c r="F40" i="33"/>
  <c r="G40" i="33"/>
  <c r="S40" i="33" s="1"/>
  <c r="E30" i="33"/>
  <c r="F30" i="33"/>
  <c r="G30" i="33"/>
  <c r="S30" i="33" s="1"/>
  <c r="F7" i="33" l="1"/>
  <c r="E7" i="33"/>
  <c r="Q7" i="33" s="1"/>
  <c r="Q30" i="33"/>
  <c r="G7" i="33"/>
  <c r="S7" i="33" s="1"/>
  <c r="D22" i="33"/>
  <c r="P22" i="33" s="1"/>
  <c r="D8" i="33"/>
  <c r="F6" i="33"/>
  <c r="D7" i="33" l="1"/>
  <c r="E6" i="33"/>
  <c r="Q6" i="33" s="1"/>
  <c r="G6" i="33"/>
  <c r="S6" i="33" s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L15" i="33" l="1"/>
  <c r="P15" i="33" s="1"/>
  <c r="L14" i="33"/>
  <c r="P14" i="33" s="1"/>
  <c r="L13" i="33" l="1"/>
  <c r="P13" i="33" s="1"/>
  <c r="L8" i="33" l="1"/>
  <c r="P8" i="33" s="1"/>
  <c r="D40" i="33"/>
  <c r="P40" i="33" s="1"/>
  <c r="D6" i="33" l="1"/>
  <c r="L7" i="33"/>
  <c r="L6" i="33" l="1"/>
  <c r="P6" i="33" s="1"/>
  <c r="P7" i="33"/>
</calcChain>
</file>

<file path=xl/sharedStrings.xml><?xml version="1.0" encoding="utf-8"?>
<sst xmlns="http://schemas.openxmlformats.org/spreadsheetml/2006/main" count="254" uniqueCount="135">
  <si>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</si>
  <si>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</si>
  <si>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</si>
  <si>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</si>
  <si>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</si>
  <si>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</si>
  <si>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</si>
  <si>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</si>
  <si>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</si>
  <si>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</si>
  <si>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</si>
  <si>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</si>
  <si>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</si>
  <si>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</si>
  <si>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</si>
  <si>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</si>
  <si>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</si>
  <si>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</si>
  <si>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</si>
  <si>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Подпрограмма "Обеспечение реализации муниципальной программы"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</si>
  <si>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</si>
  <si>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</si>
  <si>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</si>
  <si>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</si>
  <si>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Подпрограмма "Обеспечение прав граждан на доступ к культурным ценностям и информации"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</si>
  <si>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</si>
  <si>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</si>
  <si>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</si>
  <si>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</si>
  <si>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</si>
  <si>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</si>
  <si>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</si>
  <si>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</si>
  <si>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6.1</t>
  </si>
  <si>
    <t>6.1.1</t>
  </si>
  <si>
    <t>6.1.2</t>
  </si>
  <si>
    <t>6.1.3</t>
  </si>
  <si>
    <t>6.1.4</t>
  </si>
  <si>
    <t>6.1.7</t>
  </si>
  <si>
    <t>6.2</t>
  </si>
  <si>
    <t>6.2.1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</si>
  <si>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</si>
  <si>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</si>
  <si>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</si>
  <si>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</si>
  <si>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</si>
  <si>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</si>
  <si>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</si>
  <si>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</si>
  <si>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</si>
  <si>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</si>
  <si>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</si>
  <si>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</si>
  <si>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</si>
  <si>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</si>
  <si>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</si>
  <si>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</si>
  <si>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</si>
  <si>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</si>
  <si>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</t>
  </si>
  <si>
    <t>Развитие библиотечного дела</t>
  </si>
  <si>
    <t>6.1.1.1</t>
  </si>
  <si>
    <t>6.1.1.2</t>
  </si>
  <si>
    <t>6.1.1.3</t>
  </si>
  <si>
    <t>Развитие музейного дела</t>
  </si>
  <si>
    <t>6.1.2.1</t>
  </si>
  <si>
    <t>6.1.2.2</t>
  </si>
  <si>
    <t>Развитие профессионального искусства</t>
  </si>
  <si>
    <t>Развитие художественно-творческой деятельности и народных художественных промыслов и ремесел</t>
  </si>
  <si>
    <t>6.1.3.1</t>
  </si>
  <si>
    <t>6.1.3.2</t>
  </si>
  <si>
    <t>6.1.4.1</t>
  </si>
  <si>
    <t>6.1.4.2</t>
  </si>
  <si>
    <t xml:space="preserve"> Развитие дополнительного образования в сфере культуры</t>
  </si>
  <si>
    <t>6.1.5</t>
  </si>
  <si>
    <t>6.1.5.1</t>
  </si>
  <si>
    <t>6.1.5.2</t>
  </si>
  <si>
    <t>Развитие культурно-досуговой деятельности, массового отдыха населения, организация отдыха и оздоровления детей</t>
  </si>
  <si>
    <t>6.1.6</t>
  </si>
  <si>
    <t>На оплату стоимости питания детей школьного возраста в оздоровительных лагерях с дневным пребыванием детей</t>
  </si>
  <si>
    <t>6.1.6.1</t>
  </si>
  <si>
    <t>6.1.6.2</t>
  </si>
  <si>
    <t>6.1.6.3</t>
  </si>
  <si>
    <t>6.1.7.1</t>
  </si>
  <si>
    <t>Обеспечение деятельности комитета культуры</t>
  </si>
  <si>
    <t>Иные межбюджетные трансферты в рамках наказов избирателей депутатам Думы ХМАО-Югры</t>
  </si>
  <si>
    <t>6.1.2.3</t>
  </si>
  <si>
    <t>6.1.5.3</t>
  </si>
  <si>
    <t>Станция обезжелезивания 7 мкр.57/7 реестр.№ 522074</t>
  </si>
  <si>
    <t>22</t>
  </si>
  <si>
    <t>6.1.2.4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</si>
  <si>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</si>
  <si>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</si>
  <si>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</si>
  <si>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ПЛАН  на 2017 год (рублей)</t>
  </si>
  <si>
    <t>Изготовление и установка объектов монументального искусства</t>
  </si>
  <si>
    <t>Содействие развитию исторических и иных местных традиций</t>
  </si>
  <si>
    <t xml:space="preserve">Развитие сферы культуры в муниципальных образованиях </t>
  </si>
  <si>
    <t xml:space="preserve"> г</t>
  </si>
  <si>
    <t>Субсидия на поддержку отрасли культура</t>
  </si>
  <si>
    <t>Иные межбюджетные трансферты на реализацию мероприятий по развитию музейного дела за счет средств бюджета автономного округа</t>
  </si>
  <si>
    <t>Иные межбюджетные трансферты на реализацию мероприятий по развитию художественного образования за счет средств бюджета автономного округа</t>
  </si>
  <si>
    <t>ДГиЗО</t>
  </si>
  <si>
    <t>23</t>
  </si>
  <si>
    <t>% исполнения  к плану 2017  года</t>
  </si>
  <si>
    <t>ПЛАН  9 месяцев  2017 год (рублей)</t>
  </si>
  <si>
    <t>Реализация мероприятий (Мероприятия к 50-летию города Нефтеюганска)</t>
  </si>
  <si>
    <t>Субсидия на поддержку творческой деятельности муниципальных театров</t>
  </si>
  <si>
    <t>6.1.1.4</t>
  </si>
  <si>
    <t>6.1.3.3</t>
  </si>
  <si>
    <t>6.1.5.4</t>
  </si>
  <si>
    <t>ККиТ</t>
  </si>
  <si>
    <t>6.1.8</t>
  </si>
  <si>
    <t>6.1.8.1</t>
  </si>
  <si>
    <t>Техническое обследование, реконструкция, капитальный ремонт, строительство объектов культуры</t>
  </si>
  <si>
    <t>Строительство, реконструкция, капитальный ремонт объектов культуры</t>
  </si>
  <si>
    <t>(ПИР) «Помещение», расположенных по адресу: г. Нефтеюганск, микрорайон 2а, здание №8, пом. 1, пом.2, пом.3(МБУК «Городская библиотека»)(ремонт кровли)</t>
  </si>
  <si>
    <t>(ПИР) Нежилое здание МБУ ДО «Детская музыкальная школа им.В.В.Андреева», расположенного по адресу: город Нефтеюганск, микрорайон 2А, здание 1. (капитальный ремонт входной группы и мансардного этажа)</t>
  </si>
  <si>
    <t>18</t>
  </si>
  <si>
    <t>Ожидаемое исполнение за 2017 год</t>
  </si>
  <si>
    <t>Комитет культуры и туризма  администрации города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</si>
  <si>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</si>
  <si>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</si>
  <si>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</si>
  <si>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</si>
  <si>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</si>
  <si>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</si>
  <si>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</si>
  <si>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</si>
  <si>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</si>
  <si>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</si>
  <si>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</si>
  <si>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</si>
  <si>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на 01.11.2017 год по реализации муниципальной программы "Развитие культуры и туризма в городе Нефтеюганске на 2014-2020 годы"</t>
  </si>
  <si>
    <t>Освоение на 01.11.2017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</si>
</sst>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"/>
    <numFmt numFmtId="167" formatCode="_(* #,##0.00_);_(* \(#,##0.00\);_(* &quot;-&quot;??_);_(@_)"/>
    <numFmt numFmtId="168" formatCode="_-* #,##0.00_р_._-;\-* #,##0.00_р_._-;_-* \-??_р_._-;_-@_-"/>
    <numFmt numFmtId="169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09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165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165" fontId="3" fillId="0" borderId="0" xfId="0" applyNumberFormat="1" applyFont="1" applyFill="1" applyBorder="1"/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5" fontId="37" fillId="0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left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9" fontId="6" fillId="0" borderId="1" xfId="0" applyNumberFormat="1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9" fontId="39" fillId="0" borderId="1" xfId="0" applyNumberFormat="1" applyFont="1" applyFill="1" applyBorder="1" applyAlignment="1">
      <alignment horizontal="center" vertical="center"/>
    </xf>
    <xf numFmtId="169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49" fontId="33" fillId="0" borderId="4" xfId="0" applyNumberFormat="1" applyFont="1" applyFill="1" applyBorder="1" applyAlignment="1">
      <alignment horizontal="center" vertical="center"/>
    </xf>
    <xf numFmtId="49" fontId="33" fillId="0" borderId="5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  <xf numFmtId="4" fontId="10" fillId="25" borderId="1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0"/>
  <sheetViews>
    <sheetView tabSelected="1" zoomScale="50" zoomScaleNormal="5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N7" sqref="N7"/>
    </sheetView>
  </sheetViews>
  <sheetFormatPr defaultRowHeight="18.75" x14ac:dyDescent="0.3"/>
  <cols>
    <col min="1" max="1" width="9.42578125" style="6" customWidth="1"/>
    <col min="2" max="2" width="54.85546875" style="2" customWidth="1"/>
    <col min="3" max="3" width="13.140625" style="2" customWidth="1"/>
    <col min="4" max="4" width="25.42578125" style="2" customWidth="1"/>
    <col min="5" max="5" width="25.28515625" style="2" customWidth="1"/>
    <col min="6" max="6" width="23.28515625" style="2" customWidth="1"/>
    <col min="7" max="7" width="25.42578125" style="2" customWidth="1"/>
    <col min="8" max="8" width="24.7109375" style="2" hidden="1" customWidth="1"/>
    <col min="9" max="10" width="22.140625" style="2" hidden="1" customWidth="1"/>
    <col min="11" max="11" width="26.85546875" style="2" hidden="1" customWidth="1"/>
    <col min="12" max="12" width="24.28515625" style="4" customWidth="1"/>
    <col min="13" max="13" width="24.42578125" style="4" customWidth="1"/>
    <col min="14" max="14" width="22" style="4" customWidth="1"/>
    <col min="15" max="15" width="23.140625" style="4" customWidth="1"/>
    <col min="16" max="16" width="12.7109375" style="5" customWidth="1"/>
    <col min="17" max="18" width="14.140625" style="5" customWidth="1"/>
    <col min="19" max="19" width="13.7109375" style="5" customWidth="1"/>
    <col min="20" max="20" width="17.85546875" style="5" customWidth="1"/>
    <col min="21" max="16384" width="9.140625" style="2"/>
  </cols>
  <sheetData>
    <row r="1" spans="1:20" s="25" customFormat="1" ht="62.25" customHeight="1" x14ac:dyDescent="0.3">
      <c r="A1" s="72" t="s">
        <v>133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24"/>
    </row>
    <row r="2" spans="1:20" s="1" customFormat="1" ht="42" customHeight="1" x14ac:dyDescent="0.3">
      <c r="A2" s="74" t="s">
        <v>0</v>
      </c>
      <c r="B2" s="26" t="s">
        <v>1</v>
      </c>
      <c r="C2" s="75" t="s">
        <v>18</v>
      </c>
      <c r="D2" s="76" t="s">
        <v>94</v>
      </c>
      <c r="E2" s="76"/>
      <c r="F2" s="76"/>
      <c r="G2" s="76"/>
      <c r="H2" s="76" t="s">
        <v>105</v>
      </c>
      <c r="I2" s="76"/>
      <c r="J2" s="76"/>
      <c r="K2" s="76"/>
      <c r="L2" s="77" t="s">
        <v>134</v>
      </c>
      <c r="M2" s="77"/>
      <c r="N2" s="77"/>
      <c r="O2" s="77"/>
      <c r="P2" s="78" t="s">
        <v>104</v>
      </c>
      <c r="Q2" s="79"/>
      <c r="R2" s="79"/>
      <c r="S2" s="80"/>
      <c r="T2" s="70" t="s">
        <v>119</v>
      </c>
    </row>
    <row r="3" spans="1:20" s="1" customFormat="1" ht="37.5" customHeight="1" x14ac:dyDescent="0.3">
      <c r="A3" s="74"/>
      <c r="B3" s="63" t="s">
        <v>2</v>
      </c>
      <c r="C3" s="75"/>
      <c r="D3" s="64" t="s">
        <v>25</v>
      </c>
      <c r="E3" s="66" t="s">
        <v>26</v>
      </c>
      <c r="F3" s="64" t="s">
        <v>58</v>
      </c>
      <c r="G3" s="64" t="s">
        <v>27</v>
      </c>
      <c r="H3" s="64" t="s">
        <v>25</v>
      </c>
      <c r="I3" s="64" t="s">
        <v>26</v>
      </c>
      <c r="J3" s="64" t="s">
        <v>58</v>
      </c>
      <c r="K3" s="64" t="s">
        <v>27</v>
      </c>
      <c r="L3" s="64" t="s">
        <v>25</v>
      </c>
      <c r="M3" s="64" t="s">
        <v>26</v>
      </c>
      <c r="N3" s="64" t="s">
        <v>58</v>
      </c>
      <c r="O3" s="64" t="s">
        <v>27</v>
      </c>
      <c r="P3" s="27" t="s">
        <v>25</v>
      </c>
      <c r="Q3" s="27" t="s">
        <v>26</v>
      </c>
      <c r="R3" s="27" t="s">
        <v>58</v>
      </c>
      <c r="S3" s="27" t="s">
        <v>27</v>
      </c>
      <c r="T3" s="71"/>
    </row>
    <row r="4" spans="1:20" s="1" customFormat="1" x14ac:dyDescent="0.3">
      <c r="A4" s="62" t="s">
        <v>3</v>
      </c>
      <c r="B4" s="62" t="s">
        <v>14</v>
      </c>
      <c r="C4" s="62" t="s">
        <v>29</v>
      </c>
      <c r="D4" s="62" t="s">
        <v>31</v>
      </c>
      <c r="E4" s="65" t="s">
        <v>16</v>
      </c>
      <c r="F4" s="62" t="s">
        <v>32</v>
      </c>
      <c r="G4" s="62" t="s">
        <v>48</v>
      </c>
      <c r="H4" s="62" t="s">
        <v>17</v>
      </c>
      <c r="I4" s="62" t="s">
        <v>41</v>
      </c>
      <c r="J4" s="62" t="s">
        <v>42</v>
      </c>
      <c r="K4" s="62" t="s">
        <v>43</v>
      </c>
      <c r="L4" s="62" t="s">
        <v>17</v>
      </c>
      <c r="M4" s="62" t="s">
        <v>41</v>
      </c>
      <c r="N4" s="62" t="s">
        <v>42</v>
      </c>
      <c r="O4" s="62" t="s">
        <v>43</v>
      </c>
      <c r="P4" s="62" t="s">
        <v>44</v>
      </c>
      <c r="Q4" s="62" t="s">
        <v>45</v>
      </c>
      <c r="R4" s="62" t="s">
        <v>46</v>
      </c>
      <c r="S4" s="62" t="s">
        <v>47</v>
      </c>
      <c r="T4" s="62" t="s">
        <v>118</v>
      </c>
    </row>
    <row r="5" spans="1:20" s="29" customFormat="1" ht="27" customHeight="1" x14ac:dyDescent="0.3">
      <c r="A5" s="68" t="s">
        <v>120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</row>
    <row r="6" spans="1:20" s="1" customFormat="1" ht="39.75" customHeight="1" x14ac:dyDescent="0.3">
      <c r="A6" s="30" t="s">
        <v>32</v>
      </c>
      <c r="B6" s="67" t="s">
        <v>12</v>
      </c>
      <c r="C6" s="67"/>
      <c r="D6" s="31">
        <f t="shared" ref="D6:O6" si="0">D7+D40</f>
        <v>483609138</v>
      </c>
      <c r="E6" s="31">
        <f t="shared" si="0"/>
        <v>48523349</v>
      </c>
      <c r="F6" s="31">
        <f t="shared" si="0"/>
        <v>0</v>
      </c>
      <c r="G6" s="31">
        <f t="shared" si="0"/>
        <v>435085789</v>
      </c>
      <c r="H6" s="31">
        <f t="shared" si="0"/>
        <v>383014588</v>
      </c>
      <c r="I6" s="31">
        <f t="shared" si="0"/>
        <v>37757152</v>
      </c>
      <c r="J6" s="31">
        <f t="shared" si="0"/>
        <v>0</v>
      </c>
      <c r="K6" s="31">
        <f t="shared" si="0"/>
        <v>345257436</v>
      </c>
      <c r="L6" s="31">
        <f t="shared" si="0"/>
        <v>404200963.81999999</v>
      </c>
      <c r="M6" s="31">
        <f t="shared" si="0"/>
        <v>35815483.719999999</v>
      </c>
      <c r="N6" s="31">
        <f t="shared" si="0"/>
        <v>0</v>
      </c>
      <c r="O6" s="31">
        <f t="shared" si="0"/>
        <v>368385480.10000002</v>
      </c>
      <c r="P6" s="28">
        <f t="shared" ref="P6:P21" si="1">L6/D6*100</f>
        <v>83.580092281051975</v>
      </c>
      <c r="Q6" s="28">
        <f t="shared" ref="Q6:Q39" si="2">M6/E6*100</f>
        <v>73.810823980842713</v>
      </c>
      <c r="R6" s="28"/>
      <c r="S6" s="28">
        <f t="shared" ref="S6:S41" si="3">O6/G6*100</f>
        <v>84.669619052990953</v>
      </c>
      <c r="T6" s="28"/>
    </row>
    <row r="7" spans="1:20" s="1" customFormat="1" ht="60.75" customHeight="1" x14ac:dyDescent="0.3">
      <c r="A7" s="30" t="s">
        <v>33</v>
      </c>
      <c r="B7" s="61" t="s">
        <v>24</v>
      </c>
      <c r="C7" s="61"/>
      <c r="D7" s="31">
        <f>D8+D13+D18+D22+D25+D30+D34+D38</f>
        <v>460102438</v>
      </c>
      <c r="E7" s="31">
        <f t="shared" ref="E7:O7" si="4">E8+E13+E18+E22+E25+E30+E34+E38</f>
        <v>48523349</v>
      </c>
      <c r="F7" s="31">
        <f t="shared" si="4"/>
        <v>0</v>
      </c>
      <c r="G7" s="31">
        <f t="shared" si="4"/>
        <v>411579089</v>
      </c>
      <c r="H7" s="31">
        <f t="shared" si="4"/>
        <v>363684640</v>
      </c>
      <c r="I7" s="31">
        <f t="shared" si="4"/>
        <v>37757152</v>
      </c>
      <c r="J7" s="31">
        <f t="shared" si="4"/>
        <v>0</v>
      </c>
      <c r="K7" s="31">
        <f t="shared" si="4"/>
        <v>325927488</v>
      </c>
      <c r="L7" s="31">
        <f>L8+L13+L18+L22+L25+L30+L34+L38</f>
        <v>387082518.94</v>
      </c>
      <c r="M7" s="31">
        <f t="shared" si="4"/>
        <v>35815483.719999999</v>
      </c>
      <c r="N7" s="31">
        <f t="shared" si="4"/>
        <v>0</v>
      </c>
      <c r="O7" s="31">
        <f t="shared" si="4"/>
        <v>351267035.22000003</v>
      </c>
      <c r="P7" s="28">
        <f t="shared" si="1"/>
        <v>84.129638743622564</v>
      </c>
      <c r="Q7" s="28">
        <f t="shared" si="2"/>
        <v>73.810823980842713</v>
      </c>
      <c r="R7" s="28"/>
      <c r="S7" s="28">
        <f t="shared" si="3"/>
        <v>85.346181234197743</v>
      </c>
      <c r="T7" s="28"/>
    </row>
    <row r="8" spans="1:20" s="1" customFormat="1" ht="26.25" customHeight="1" x14ac:dyDescent="0.3">
      <c r="A8" s="30" t="s">
        <v>34</v>
      </c>
      <c r="B8" s="61" t="s">
        <v>60</v>
      </c>
      <c r="C8" s="32"/>
      <c r="D8" s="28">
        <f t="shared" ref="D8:O8" si="5">SUM(D9:D12)</f>
        <v>71762894</v>
      </c>
      <c r="E8" s="28">
        <f t="shared" si="5"/>
        <v>5983700</v>
      </c>
      <c r="F8" s="28">
        <f t="shared" si="5"/>
        <v>0</v>
      </c>
      <c r="G8" s="28">
        <f t="shared" si="5"/>
        <v>65779194</v>
      </c>
      <c r="H8" s="28">
        <f t="shared" si="5"/>
        <v>59369764</v>
      </c>
      <c r="I8" s="28">
        <f t="shared" si="5"/>
        <v>4414883</v>
      </c>
      <c r="J8" s="28">
        <f t="shared" si="5"/>
        <v>0</v>
      </c>
      <c r="K8" s="28">
        <f t="shared" si="5"/>
        <v>54954881</v>
      </c>
      <c r="L8" s="28">
        <f t="shared" si="5"/>
        <v>63696919.210000001</v>
      </c>
      <c r="M8" s="28">
        <f t="shared" si="5"/>
        <v>4284228</v>
      </c>
      <c r="N8" s="28">
        <f t="shared" si="5"/>
        <v>0</v>
      </c>
      <c r="O8" s="28">
        <f t="shared" si="5"/>
        <v>59412691.210000001</v>
      </c>
      <c r="P8" s="28">
        <f t="shared" si="1"/>
        <v>88.760243155745641</v>
      </c>
      <c r="Q8" s="28">
        <f t="shared" si="2"/>
        <v>71.598308738740243</v>
      </c>
      <c r="R8" s="28"/>
      <c r="S8" s="28">
        <f t="shared" si="3"/>
        <v>90.321403466877385</v>
      </c>
      <c r="T8" s="28"/>
    </row>
    <row r="9" spans="1:20" s="1" customFormat="1" ht="56.25" x14ac:dyDescent="0.3">
      <c r="A9" s="59" t="s">
        <v>61</v>
      </c>
      <c r="B9" s="33" t="s">
        <v>20</v>
      </c>
      <c r="C9" s="64" t="s">
        <v>111</v>
      </c>
      <c r="D9" s="34">
        <f>SUM(E9:G9)</f>
        <v>65328464</v>
      </c>
      <c r="E9" s="22">
        <v>0</v>
      </c>
      <c r="F9" s="22">
        <v>0</v>
      </c>
      <c r="G9" s="22">
        <v>65328464</v>
      </c>
      <c r="H9" s="22">
        <f>I9+J9+K9</f>
        <v>54598346</v>
      </c>
      <c r="I9" s="22">
        <v>0</v>
      </c>
      <c r="J9" s="22">
        <v>0</v>
      </c>
      <c r="K9" s="22">
        <v>54598346</v>
      </c>
      <c r="L9" s="23">
        <f>SUM(M9:O9)</f>
        <v>59010936.210000001</v>
      </c>
      <c r="M9" s="23">
        <v>0</v>
      </c>
      <c r="N9" s="23">
        <v>0</v>
      </c>
      <c r="O9" s="23">
        <v>59010936.210000001</v>
      </c>
      <c r="P9" s="23">
        <f t="shared" si="1"/>
        <v>90.329593865853013</v>
      </c>
      <c r="Q9" s="23"/>
      <c r="R9" s="23"/>
      <c r="S9" s="23">
        <f t="shared" si="3"/>
        <v>90.329593865853013</v>
      </c>
      <c r="T9" s="28"/>
    </row>
    <row r="10" spans="1:20" s="1" customFormat="1" ht="65.25" customHeight="1" x14ac:dyDescent="0.3">
      <c r="A10" s="59" t="s">
        <v>62</v>
      </c>
      <c r="B10" s="33" t="s">
        <v>99</v>
      </c>
      <c r="C10" s="64" t="s">
        <v>111</v>
      </c>
      <c r="D10" s="34">
        <f t="shared" ref="D10:D12" si="6">SUM(E10:G10)</f>
        <v>456118</v>
      </c>
      <c r="E10" s="22">
        <v>387700</v>
      </c>
      <c r="F10" s="22">
        <v>0</v>
      </c>
      <c r="G10" s="22">
        <v>68418</v>
      </c>
      <c r="H10" s="22">
        <f t="shared" ref="H10:H11" si="7">I10+J10+K10</f>
        <v>456118</v>
      </c>
      <c r="I10" s="22">
        <v>387700</v>
      </c>
      <c r="J10" s="22">
        <v>0</v>
      </c>
      <c r="K10" s="22">
        <v>68418</v>
      </c>
      <c r="L10" s="23">
        <f t="shared" ref="L10:L12" si="8">SUM(M10:O10)</f>
        <v>68418</v>
      </c>
      <c r="M10" s="23">
        <v>0</v>
      </c>
      <c r="N10" s="23">
        <v>0</v>
      </c>
      <c r="O10" s="23">
        <v>68418</v>
      </c>
      <c r="P10" s="108">
        <f t="shared" si="1"/>
        <v>15.000065772453619</v>
      </c>
      <c r="Q10" s="23">
        <f t="shared" si="2"/>
        <v>0</v>
      </c>
      <c r="R10" s="23"/>
      <c r="S10" s="23">
        <f t="shared" si="3"/>
        <v>100</v>
      </c>
      <c r="T10" s="28"/>
    </row>
    <row r="11" spans="1:20" s="1" customFormat="1" ht="43.5" customHeight="1" x14ac:dyDescent="0.3">
      <c r="A11" s="59" t="s">
        <v>63</v>
      </c>
      <c r="B11" s="33" t="s">
        <v>97</v>
      </c>
      <c r="C11" s="64" t="s">
        <v>111</v>
      </c>
      <c r="D11" s="34">
        <f t="shared" si="6"/>
        <v>833412</v>
      </c>
      <c r="E11" s="22">
        <v>708400</v>
      </c>
      <c r="F11" s="22">
        <v>0</v>
      </c>
      <c r="G11" s="22">
        <v>125012</v>
      </c>
      <c r="H11" s="22">
        <f t="shared" si="7"/>
        <v>723745</v>
      </c>
      <c r="I11" s="22">
        <v>615183</v>
      </c>
      <c r="J11" s="22">
        <v>0</v>
      </c>
      <c r="K11" s="22">
        <v>108562</v>
      </c>
      <c r="L11" s="23">
        <f t="shared" si="8"/>
        <v>618056</v>
      </c>
      <c r="M11" s="23">
        <v>503144</v>
      </c>
      <c r="N11" s="23">
        <v>0</v>
      </c>
      <c r="O11" s="22">
        <v>114912</v>
      </c>
      <c r="P11" s="108">
        <f t="shared" si="1"/>
        <v>74.15971932249596</v>
      </c>
      <c r="Q11" s="23">
        <f t="shared" si="2"/>
        <v>71.025409373235462</v>
      </c>
      <c r="R11" s="23"/>
      <c r="S11" s="23">
        <f t="shared" si="3"/>
        <v>91.920775605541877</v>
      </c>
      <c r="T11" s="23"/>
    </row>
    <row r="12" spans="1:20" s="1" customFormat="1" ht="180" customHeight="1" x14ac:dyDescent="0.3">
      <c r="A12" s="59" t="s">
        <v>108</v>
      </c>
      <c r="B12" s="60" t="s">
        <v>59</v>
      </c>
      <c r="C12" s="64" t="s">
        <v>111</v>
      </c>
      <c r="D12" s="34">
        <f t="shared" si="6"/>
        <v>5144900</v>
      </c>
      <c r="E12" s="22">
        <v>4887600</v>
      </c>
      <c r="F12" s="22">
        <v>0</v>
      </c>
      <c r="G12" s="22">
        <v>257300</v>
      </c>
      <c r="H12" s="22">
        <f>I12+J12+K12</f>
        <v>3591555</v>
      </c>
      <c r="I12" s="22">
        <v>3412000</v>
      </c>
      <c r="J12" s="22">
        <v>0</v>
      </c>
      <c r="K12" s="22">
        <v>179555</v>
      </c>
      <c r="L12" s="23">
        <f t="shared" si="8"/>
        <v>3999509</v>
      </c>
      <c r="M12" s="23">
        <v>3781084</v>
      </c>
      <c r="N12" s="23">
        <v>0</v>
      </c>
      <c r="O12" s="23">
        <v>218425</v>
      </c>
      <c r="P12" s="108">
        <f t="shared" si="1"/>
        <v>77.737351552022389</v>
      </c>
      <c r="Q12" s="23">
        <f t="shared" si="2"/>
        <v>77.360749652181028</v>
      </c>
      <c r="R12" s="23"/>
      <c r="S12" s="23">
        <f t="shared" si="3"/>
        <v>84.891177613680526</v>
      </c>
      <c r="T12" s="23"/>
    </row>
    <row r="13" spans="1:20" s="1" customFormat="1" ht="25.5" customHeight="1" x14ac:dyDescent="0.3">
      <c r="A13" s="30" t="s">
        <v>35</v>
      </c>
      <c r="B13" s="35" t="s">
        <v>64</v>
      </c>
      <c r="C13" s="32"/>
      <c r="D13" s="28">
        <f t="shared" ref="D13:O13" si="9">SUM(D14:D17)</f>
        <v>30362097</v>
      </c>
      <c r="E13" s="28">
        <f t="shared" si="9"/>
        <v>3002900</v>
      </c>
      <c r="F13" s="28">
        <f t="shared" si="9"/>
        <v>0</v>
      </c>
      <c r="G13" s="28">
        <f t="shared" si="9"/>
        <v>27359197</v>
      </c>
      <c r="H13" s="28">
        <f t="shared" si="9"/>
        <v>23484417</v>
      </c>
      <c r="I13" s="28">
        <f t="shared" si="9"/>
        <v>2452000</v>
      </c>
      <c r="J13" s="28">
        <f t="shared" si="9"/>
        <v>0</v>
      </c>
      <c r="K13" s="28">
        <f t="shared" si="9"/>
        <v>21032417</v>
      </c>
      <c r="L13" s="28">
        <f t="shared" si="9"/>
        <v>25706385.719999999</v>
      </c>
      <c r="M13" s="28">
        <f t="shared" si="9"/>
        <v>2324500</v>
      </c>
      <c r="N13" s="28">
        <f t="shared" si="9"/>
        <v>0</v>
      </c>
      <c r="O13" s="28">
        <f t="shared" si="9"/>
        <v>23381885.719999999</v>
      </c>
      <c r="P13" s="28">
        <f t="shared" si="1"/>
        <v>84.666041742768954</v>
      </c>
      <c r="Q13" s="28">
        <f t="shared" si="2"/>
        <v>77.408505111725333</v>
      </c>
      <c r="R13" s="28"/>
      <c r="S13" s="28">
        <f t="shared" si="3"/>
        <v>85.462616903558981</v>
      </c>
      <c r="T13" s="28"/>
    </row>
    <row r="14" spans="1:20" s="1" customFormat="1" ht="50.25" customHeight="1" x14ac:dyDescent="0.3">
      <c r="A14" s="59" t="s">
        <v>65</v>
      </c>
      <c r="B14" s="33" t="s">
        <v>20</v>
      </c>
      <c r="C14" s="64" t="s">
        <v>111</v>
      </c>
      <c r="D14" s="34">
        <f>SUM(E14:G14)</f>
        <v>27130697</v>
      </c>
      <c r="E14" s="22">
        <v>0</v>
      </c>
      <c r="F14" s="22">
        <v>0</v>
      </c>
      <c r="G14" s="22">
        <v>27130697</v>
      </c>
      <c r="H14" s="22">
        <f>I14+J14+K14</f>
        <v>20832917</v>
      </c>
      <c r="I14" s="22">
        <v>0</v>
      </c>
      <c r="J14" s="22">
        <v>0</v>
      </c>
      <c r="K14" s="22">
        <v>20832917</v>
      </c>
      <c r="L14" s="23">
        <f t="shared" ref="L14:L17" si="10">M14+O14</f>
        <v>23182385.719999999</v>
      </c>
      <c r="M14" s="23">
        <v>0</v>
      </c>
      <c r="N14" s="23">
        <v>0</v>
      </c>
      <c r="O14" s="23">
        <v>23182385.719999999</v>
      </c>
      <c r="P14" s="23">
        <f t="shared" si="1"/>
        <v>85.447070231922169</v>
      </c>
      <c r="Q14" s="23"/>
      <c r="R14" s="23"/>
      <c r="S14" s="23">
        <f t="shared" si="3"/>
        <v>85.447070231922169</v>
      </c>
      <c r="T14" s="23"/>
    </row>
    <row r="15" spans="1:20" s="1" customFormat="1" ht="176.25" customHeight="1" x14ac:dyDescent="0.3">
      <c r="A15" s="59" t="s">
        <v>66</v>
      </c>
      <c r="B15" s="60" t="s">
        <v>59</v>
      </c>
      <c r="C15" s="64" t="s">
        <v>111</v>
      </c>
      <c r="D15" s="34">
        <f t="shared" ref="D15:D17" si="11">SUM(E15:G15)</f>
        <v>2321400</v>
      </c>
      <c r="E15" s="22">
        <v>2205400</v>
      </c>
      <c r="F15" s="22">
        <v>0</v>
      </c>
      <c r="G15" s="22">
        <v>116000</v>
      </c>
      <c r="H15" s="22">
        <f t="shared" ref="H15:H17" si="12">I15+J15+K15</f>
        <v>1741500</v>
      </c>
      <c r="I15" s="22">
        <v>1654500</v>
      </c>
      <c r="J15" s="22">
        <v>0</v>
      </c>
      <c r="K15" s="22">
        <v>87000</v>
      </c>
      <c r="L15" s="23">
        <f t="shared" si="10"/>
        <v>1924000</v>
      </c>
      <c r="M15" s="23">
        <v>1837000</v>
      </c>
      <c r="N15" s="23">
        <v>0</v>
      </c>
      <c r="O15" s="22">
        <v>87000</v>
      </c>
      <c r="P15" s="23">
        <f t="shared" si="1"/>
        <v>82.881020074093215</v>
      </c>
      <c r="Q15" s="23">
        <f t="shared" si="2"/>
        <v>83.29554729300807</v>
      </c>
      <c r="R15" s="23"/>
      <c r="S15" s="23">
        <f t="shared" si="3"/>
        <v>75</v>
      </c>
      <c r="T15" s="23"/>
    </row>
    <row r="16" spans="1:20" s="1" customFormat="1" ht="51" customHeight="1" x14ac:dyDescent="0.3">
      <c r="A16" s="59" t="s">
        <v>86</v>
      </c>
      <c r="B16" s="60" t="s">
        <v>97</v>
      </c>
      <c r="C16" s="64" t="s">
        <v>111</v>
      </c>
      <c r="D16" s="34">
        <f t="shared" si="11"/>
        <v>750000</v>
      </c>
      <c r="E16" s="22">
        <v>637500</v>
      </c>
      <c r="F16" s="22">
        <v>0</v>
      </c>
      <c r="G16" s="22">
        <v>112500</v>
      </c>
      <c r="H16" s="22">
        <f t="shared" si="12"/>
        <v>750000</v>
      </c>
      <c r="I16" s="22">
        <v>637500</v>
      </c>
      <c r="J16" s="22">
        <v>0</v>
      </c>
      <c r="K16" s="22">
        <v>112500</v>
      </c>
      <c r="L16" s="23">
        <f t="shared" si="10"/>
        <v>440000</v>
      </c>
      <c r="M16" s="23">
        <v>327500</v>
      </c>
      <c r="N16" s="23">
        <v>0</v>
      </c>
      <c r="O16" s="23">
        <v>112500</v>
      </c>
      <c r="P16" s="108">
        <f t="shared" si="1"/>
        <v>58.666666666666664</v>
      </c>
      <c r="Q16" s="23">
        <f t="shared" si="2"/>
        <v>51.372549019607838</v>
      </c>
      <c r="R16" s="23"/>
      <c r="S16" s="23">
        <f t="shared" si="3"/>
        <v>100</v>
      </c>
      <c r="T16" s="23"/>
    </row>
    <row r="17" spans="1:20" s="1" customFormat="1" ht="75" x14ac:dyDescent="0.3">
      <c r="A17" s="59" t="s">
        <v>90</v>
      </c>
      <c r="B17" s="60" t="s">
        <v>100</v>
      </c>
      <c r="C17" s="64" t="s">
        <v>111</v>
      </c>
      <c r="D17" s="34">
        <f t="shared" si="11"/>
        <v>160000</v>
      </c>
      <c r="E17" s="22">
        <v>160000</v>
      </c>
      <c r="F17" s="22">
        <v>0</v>
      </c>
      <c r="G17" s="22">
        <v>0</v>
      </c>
      <c r="H17" s="22">
        <f t="shared" si="12"/>
        <v>160000</v>
      </c>
      <c r="I17" s="22">
        <v>160000</v>
      </c>
      <c r="J17" s="22">
        <v>0</v>
      </c>
      <c r="K17" s="22">
        <v>0</v>
      </c>
      <c r="L17" s="23">
        <f t="shared" si="10"/>
        <v>160000</v>
      </c>
      <c r="M17" s="23">
        <v>160000</v>
      </c>
      <c r="N17" s="23">
        <v>0</v>
      </c>
      <c r="O17" s="23">
        <v>0</v>
      </c>
      <c r="P17" s="23">
        <f t="shared" si="1"/>
        <v>100</v>
      </c>
      <c r="Q17" s="23">
        <f t="shared" si="2"/>
        <v>100</v>
      </c>
      <c r="R17" s="23"/>
      <c r="S17" s="23"/>
      <c r="T17" s="23"/>
    </row>
    <row r="18" spans="1:20" s="1" customFormat="1" ht="34.5" customHeight="1" x14ac:dyDescent="0.3">
      <c r="A18" s="30" t="s">
        <v>36</v>
      </c>
      <c r="B18" s="35" t="s">
        <v>67</v>
      </c>
      <c r="C18" s="32"/>
      <c r="D18" s="28">
        <f>SUM(D19:D21)</f>
        <v>32654643</v>
      </c>
      <c r="E18" s="28">
        <f t="shared" ref="E18:O18" si="13">SUM(E19:E21)</f>
        <v>4251400</v>
      </c>
      <c r="F18" s="28">
        <f t="shared" si="13"/>
        <v>0</v>
      </c>
      <c r="G18" s="28">
        <f t="shared" si="13"/>
        <v>28403243</v>
      </c>
      <c r="H18" s="28">
        <f t="shared" si="13"/>
        <v>24451896</v>
      </c>
      <c r="I18" s="28">
        <f t="shared" si="13"/>
        <v>3633150</v>
      </c>
      <c r="J18" s="28">
        <f t="shared" si="13"/>
        <v>0</v>
      </c>
      <c r="K18" s="28">
        <f t="shared" si="13"/>
        <v>20818746</v>
      </c>
      <c r="L18" s="28">
        <f t="shared" si="13"/>
        <v>26291688.34</v>
      </c>
      <c r="M18" s="28">
        <f t="shared" si="13"/>
        <v>3839209.7800000003</v>
      </c>
      <c r="N18" s="28">
        <f t="shared" si="13"/>
        <v>0</v>
      </c>
      <c r="O18" s="28">
        <f t="shared" si="13"/>
        <v>22452478.559999999</v>
      </c>
      <c r="P18" s="28">
        <f t="shared" si="1"/>
        <v>80.51439527297849</v>
      </c>
      <c r="Q18" s="28">
        <f t="shared" si="2"/>
        <v>90.304600366937962</v>
      </c>
      <c r="R18" s="28"/>
      <c r="S18" s="28">
        <f t="shared" si="3"/>
        <v>79.048996482549541</v>
      </c>
      <c r="T18" s="28"/>
    </row>
    <row r="19" spans="1:20" s="1" customFormat="1" ht="56.25" x14ac:dyDescent="0.3">
      <c r="A19" s="59" t="s">
        <v>69</v>
      </c>
      <c r="B19" s="33" t="s">
        <v>20</v>
      </c>
      <c r="C19" s="64" t="s">
        <v>111</v>
      </c>
      <c r="D19" s="34">
        <f>SUM(E19:G19)</f>
        <v>28253243</v>
      </c>
      <c r="E19" s="22">
        <v>0</v>
      </c>
      <c r="F19" s="22">
        <v>0</v>
      </c>
      <c r="G19" s="22">
        <v>28253243</v>
      </c>
      <c r="H19" s="22">
        <f>I19+J19+K19</f>
        <v>20701296</v>
      </c>
      <c r="I19" s="22">
        <v>0</v>
      </c>
      <c r="J19" s="22">
        <v>0</v>
      </c>
      <c r="K19" s="22">
        <v>20701296</v>
      </c>
      <c r="L19" s="23">
        <f>SUM(M19:O19)</f>
        <v>22324212.559999999</v>
      </c>
      <c r="M19" s="23">
        <v>0</v>
      </c>
      <c r="N19" s="23">
        <v>0</v>
      </c>
      <c r="O19" s="23">
        <v>22324212.559999999</v>
      </c>
      <c r="P19" s="23">
        <f t="shared" si="1"/>
        <v>79.014690667545665</v>
      </c>
      <c r="Q19" s="23"/>
      <c r="R19" s="23"/>
      <c r="S19" s="23">
        <f t="shared" si="3"/>
        <v>79.014690667545665</v>
      </c>
      <c r="T19" s="28"/>
    </row>
    <row r="20" spans="1:20" s="1" customFormat="1" ht="187.5" x14ac:dyDescent="0.3">
      <c r="A20" s="59" t="s">
        <v>70</v>
      </c>
      <c r="B20" s="60" t="s">
        <v>59</v>
      </c>
      <c r="C20" s="64" t="s">
        <v>111</v>
      </c>
      <c r="D20" s="34">
        <f>SUM(E20:G20)</f>
        <v>2603800</v>
      </c>
      <c r="E20" s="22">
        <v>2473600</v>
      </c>
      <c r="F20" s="22">
        <v>0</v>
      </c>
      <c r="G20" s="22">
        <v>130200</v>
      </c>
      <c r="H20" s="22">
        <f>I20+J20+K20</f>
        <v>1953000</v>
      </c>
      <c r="I20" s="22">
        <v>1855350</v>
      </c>
      <c r="J20" s="22">
        <v>0</v>
      </c>
      <c r="K20" s="22">
        <v>97650</v>
      </c>
      <c r="L20" s="23">
        <f t="shared" ref="L20:L41" si="14">SUM(M20:O20)</f>
        <v>2169898</v>
      </c>
      <c r="M20" s="23">
        <v>2061432</v>
      </c>
      <c r="N20" s="23">
        <v>0</v>
      </c>
      <c r="O20" s="22">
        <v>108466</v>
      </c>
      <c r="P20" s="23">
        <f t="shared" si="1"/>
        <v>83.335816883017131</v>
      </c>
      <c r="Q20" s="23">
        <f t="shared" si="2"/>
        <v>83.337322121604146</v>
      </c>
      <c r="R20" s="23"/>
      <c r="S20" s="23">
        <f t="shared" si="3"/>
        <v>83.307219662058372</v>
      </c>
      <c r="T20" s="23"/>
    </row>
    <row r="21" spans="1:20" s="1" customFormat="1" ht="38.25" customHeight="1" x14ac:dyDescent="0.3">
      <c r="A21" s="59" t="s">
        <v>109</v>
      </c>
      <c r="B21" s="60" t="s">
        <v>107</v>
      </c>
      <c r="C21" s="64" t="s">
        <v>111</v>
      </c>
      <c r="D21" s="34">
        <f>SUM(E21:G21)</f>
        <v>1797600</v>
      </c>
      <c r="E21" s="22">
        <v>1777800</v>
      </c>
      <c r="F21" s="22">
        <v>0</v>
      </c>
      <c r="G21" s="22">
        <v>19800</v>
      </c>
      <c r="H21" s="22">
        <f>I21+J21+K21</f>
        <v>1797600</v>
      </c>
      <c r="I21" s="22">
        <v>1777800</v>
      </c>
      <c r="J21" s="22">
        <v>0</v>
      </c>
      <c r="K21" s="22">
        <v>19800</v>
      </c>
      <c r="L21" s="23">
        <f t="shared" si="14"/>
        <v>1797577.78</v>
      </c>
      <c r="M21" s="23">
        <v>1777777.78</v>
      </c>
      <c r="N21" s="23">
        <v>0</v>
      </c>
      <c r="O21" s="23">
        <v>19800</v>
      </c>
      <c r="P21" s="23">
        <f t="shared" si="1"/>
        <v>99.998763907432135</v>
      </c>
      <c r="Q21" s="23">
        <f t="shared" si="2"/>
        <v>99.998750140623244</v>
      </c>
      <c r="R21" s="23"/>
      <c r="S21" s="23">
        <f t="shared" si="3"/>
        <v>100</v>
      </c>
      <c r="T21" s="23"/>
    </row>
    <row r="22" spans="1:20" s="1" customFormat="1" ht="56.25" x14ac:dyDescent="0.3">
      <c r="A22" s="30" t="s">
        <v>37</v>
      </c>
      <c r="B22" s="35" t="s">
        <v>68</v>
      </c>
      <c r="C22" s="32"/>
      <c r="D22" s="28">
        <f t="shared" ref="D22:O22" si="15">SUM(D23:D24)</f>
        <v>122080885</v>
      </c>
      <c r="E22" s="28">
        <f t="shared" si="15"/>
        <v>7838100</v>
      </c>
      <c r="F22" s="28">
        <f t="shared" si="15"/>
        <v>0</v>
      </c>
      <c r="G22" s="28">
        <f t="shared" si="15"/>
        <v>114242785</v>
      </c>
      <c r="H22" s="28">
        <f t="shared" si="15"/>
        <v>91513046</v>
      </c>
      <c r="I22" s="28">
        <f t="shared" si="15"/>
        <v>5761200</v>
      </c>
      <c r="J22" s="28">
        <f t="shared" si="15"/>
        <v>0</v>
      </c>
      <c r="K22" s="28">
        <f t="shared" si="15"/>
        <v>85751846</v>
      </c>
      <c r="L22" s="28">
        <f t="shared" si="15"/>
        <v>101612541.44</v>
      </c>
      <c r="M22" s="28">
        <f t="shared" si="15"/>
        <v>6444460</v>
      </c>
      <c r="N22" s="28">
        <f t="shared" si="15"/>
        <v>0</v>
      </c>
      <c r="O22" s="28">
        <f t="shared" si="15"/>
        <v>95168081.439999998</v>
      </c>
      <c r="P22" s="28">
        <f t="shared" ref="P22:P41" si="16">L22/D22*100</f>
        <v>83.233785076181249</v>
      </c>
      <c r="Q22" s="28">
        <f t="shared" si="2"/>
        <v>82.219670583432219</v>
      </c>
      <c r="R22" s="28"/>
      <c r="S22" s="28">
        <f t="shared" si="3"/>
        <v>83.303362606224979</v>
      </c>
      <c r="T22" s="28"/>
    </row>
    <row r="23" spans="1:20" s="1" customFormat="1" ht="48" customHeight="1" x14ac:dyDescent="0.3">
      <c r="A23" s="59" t="s">
        <v>71</v>
      </c>
      <c r="B23" s="33" t="s">
        <v>20</v>
      </c>
      <c r="C23" s="64" t="s">
        <v>111</v>
      </c>
      <c r="D23" s="34">
        <f>SUM(E23:G23)</f>
        <v>113830285</v>
      </c>
      <c r="E23" s="22">
        <v>0</v>
      </c>
      <c r="F23" s="22">
        <v>0</v>
      </c>
      <c r="G23" s="22">
        <v>113830285</v>
      </c>
      <c r="H23" s="22">
        <f>I23+J23+K23</f>
        <v>85448434</v>
      </c>
      <c r="I23" s="22">
        <v>0</v>
      </c>
      <c r="J23" s="22">
        <v>0</v>
      </c>
      <c r="K23" s="22">
        <v>85448434</v>
      </c>
      <c r="L23" s="23">
        <f>SUM(M23:O23)</f>
        <v>94828215.439999998</v>
      </c>
      <c r="M23" s="23">
        <v>0</v>
      </c>
      <c r="N23" s="23">
        <v>0</v>
      </c>
      <c r="O23" s="23">
        <v>94828215.439999998</v>
      </c>
      <c r="P23" s="23">
        <f t="shared" si="16"/>
        <v>83.306666095055462</v>
      </c>
      <c r="Q23" s="23"/>
      <c r="R23" s="23"/>
      <c r="S23" s="23">
        <f t="shared" si="3"/>
        <v>83.306666095055462</v>
      </c>
      <c r="T23" s="23"/>
    </row>
    <row r="24" spans="1:20" s="1" customFormat="1" ht="174.75" customHeight="1" x14ac:dyDescent="0.3">
      <c r="A24" s="59" t="s">
        <v>72</v>
      </c>
      <c r="B24" s="60" t="s">
        <v>59</v>
      </c>
      <c r="C24" s="64" t="s">
        <v>111</v>
      </c>
      <c r="D24" s="34">
        <f>SUM(E24:G24)</f>
        <v>8250600</v>
      </c>
      <c r="E24" s="22">
        <v>7838100</v>
      </c>
      <c r="F24" s="22">
        <v>0</v>
      </c>
      <c r="G24" s="22">
        <v>412500</v>
      </c>
      <c r="H24" s="22">
        <f>I24+J24+K24</f>
        <v>6064612</v>
      </c>
      <c r="I24" s="22">
        <v>5761200</v>
      </c>
      <c r="J24" s="22">
        <v>0</v>
      </c>
      <c r="K24" s="22">
        <v>303412</v>
      </c>
      <c r="L24" s="23">
        <f t="shared" ref="L24" si="17">SUM(M24:O24)</f>
        <v>6784326</v>
      </c>
      <c r="M24" s="23">
        <v>6444460</v>
      </c>
      <c r="N24" s="23">
        <v>0</v>
      </c>
      <c r="O24" s="23">
        <v>339866</v>
      </c>
      <c r="P24" s="23">
        <f t="shared" si="16"/>
        <v>82.228274307323105</v>
      </c>
      <c r="Q24" s="23">
        <f t="shared" si="2"/>
        <v>82.219670583432219</v>
      </c>
      <c r="R24" s="23"/>
      <c r="S24" s="23">
        <f t="shared" si="3"/>
        <v>82.39175757575758</v>
      </c>
      <c r="T24" s="23"/>
    </row>
    <row r="25" spans="1:20" s="1" customFormat="1" ht="43.5" customHeight="1" x14ac:dyDescent="0.3">
      <c r="A25" s="30" t="s">
        <v>74</v>
      </c>
      <c r="B25" s="35" t="s">
        <v>73</v>
      </c>
      <c r="C25" s="32"/>
      <c r="D25" s="28">
        <f>SUM(D26:D29)</f>
        <v>165530058</v>
      </c>
      <c r="E25" s="28">
        <f t="shared" ref="E25:O25" si="18">SUM(E26:E29)</f>
        <v>20839250</v>
      </c>
      <c r="F25" s="28">
        <f t="shared" si="18"/>
        <v>0</v>
      </c>
      <c r="G25" s="28">
        <f t="shared" si="18"/>
        <v>144690808</v>
      </c>
      <c r="H25" s="28">
        <f t="shared" si="18"/>
        <v>131603920</v>
      </c>
      <c r="I25" s="28">
        <f t="shared" si="18"/>
        <v>16230850</v>
      </c>
      <c r="J25" s="28">
        <f t="shared" si="18"/>
        <v>0</v>
      </c>
      <c r="K25" s="28">
        <f t="shared" si="18"/>
        <v>115373070</v>
      </c>
      <c r="L25" s="28">
        <f t="shared" si="18"/>
        <v>147253370.79000002</v>
      </c>
      <c r="M25" s="28">
        <f t="shared" si="18"/>
        <v>17525517</v>
      </c>
      <c r="N25" s="28">
        <f t="shared" si="18"/>
        <v>0</v>
      </c>
      <c r="O25" s="28">
        <f t="shared" si="18"/>
        <v>129727853.79000001</v>
      </c>
      <c r="P25" s="28">
        <f t="shared" si="16"/>
        <v>88.958689780680217</v>
      </c>
      <c r="Q25" s="28">
        <f t="shared" si="2"/>
        <v>84.098597598282083</v>
      </c>
      <c r="R25" s="28"/>
      <c r="S25" s="28">
        <f t="shared" si="3"/>
        <v>89.65866980990252</v>
      </c>
      <c r="T25" s="28"/>
    </row>
    <row r="26" spans="1:20" s="1" customFormat="1" ht="56.25" x14ac:dyDescent="0.3">
      <c r="A26" s="59" t="s">
        <v>75</v>
      </c>
      <c r="B26" s="33" t="s">
        <v>20</v>
      </c>
      <c r="C26" s="64" t="s">
        <v>111</v>
      </c>
      <c r="D26" s="34">
        <f>SUM(E26:G26)</f>
        <v>143624108</v>
      </c>
      <c r="E26" s="22">
        <v>0</v>
      </c>
      <c r="F26" s="22">
        <v>0</v>
      </c>
      <c r="G26" s="22">
        <v>143624108</v>
      </c>
      <c r="H26" s="22">
        <f>I26+J26+K26</f>
        <v>114547170</v>
      </c>
      <c r="I26" s="22">
        <v>0</v>
      </c>
      <c r="J26" s="22">
        <v>0</v>
      </c>
      <c r="K26" s="22">
        <v>114547170</v>
      </c>
      <c r="L26" s="23">
        <f t="shared" si="14"/>
        <v>128661153.79000001</v>
      </c>
      <c r="M26" s="23">
        <v>0</v>
      </c>
      <c r="N26" s="23">
        <v>0</v>
      </c>
      <c r="O26" s="23">
        <v>128661153.79000001</v>
      </c>
      <c r="P26" s="23">
        <f t="shared" si="16"/>
        <v>89.581864480578716</v>
      </c>
      <c r="Q26" s="23"/>
      <c r="R26" s="23"/>
      <c r="S26" s="23">
        <f t="shared" si="3"/>
        <v>89.581864480578716</v>
      </c>
      <c r="T26" s="23"/>
    </row>
    <row r="27" spans="1:20" s="1" customFormat="1" ht="172.5" customHeight="1" x14ac:dyDescent="0.3">
      <c r="A27" s="59" t="s">
        <v>76</v>
      </c>
      <c r="B27" s="60" t="s">
        <v>59</v>
      </c>
      <c r="C27" s="64" t="s">
        <v>111</v>
      </c>
      <c r="D27" s="34">
        <f t="shared" ref="D27:D29" si="19">SUM(E27:G27)</f>
        <v>21334600</v>
      </c>
      <c r="E27" s="22">
        <v>20267900</v>
      </c>
      <c r="F27" s="22">
        <v>0</v>
      </c>
      <c r="G27" s="22">
        <v>1066700</v>
      </c>
      <c r="H27" s="22">
        <f>I27+J27+K27</f>
        <v>16485400</v>
      </c>
      <c r="I27" s="22">
        <v>15659500</v>
      </c>
      <c r="J27" s="22">
        <v>0</v>
      </c>
      <c r="K27" s="22">
        <v>825900</v>
      </c>
      <c r="L27" s="23">
        <f t="shared" si="14"/>
        <v>18020867</v>
      </c>
      <c r="M27" s="23">
        <v>16954167</v>
      </c>
      <c r="N27" s="23">
        <v>0</v>
      </c>
      <c r="O27" s="22">
        <v>1066700</v>
      </c>
      <c r="P27" s="23">
        <f t="shared" si="16"/>
        <v>84.467798786947029</v>
      </c>
      <c r="Q27" s="23">
        <f t="shared" si="2"/>
        <v>83.650338712940169</v>
      </c>
      <c r="R27" s="23"/>
      <c r="S27" s="23">
        <f t="shared" si="3"/>
        <v>100</v>
      </c>
      <c r="T27" s="23"/>
    </row>
    <row r="28" spans="1:20" s="1" customFormat="1" ht="75" x14ac:dyDescent="0.3">
      <c r="A28" s="59" t="s">
        <v>87</v>
      </c>
      <c r="B28" s="60" t="s">
        <v>101</v>
      </c>
      <c r="C28" s="64" t="s">
        <v>111</v>
      </c>
      <c r="D28" s="34">
        <f t="shared" si="19"/>
        <v>265000</v>
      </c>
      <c r="E28" s="22">
        <v>265000</v>
      </c>
      <c r="F28" s="22">
        <v>0</v>
      </c>
      <c r="G28" s="22">
        <v>0</v>
      </c>
      <c r="H28" s="22">
        <f>I28+J28+K28</f>
        <v>265000</v>
      </c>
      <c r="I28" s="22">
        <v>265000</v>
      </c>
      <c r="J28" s="22">
        <v>0</v>
      </c>
      <c r="K28" s="22">
        <v>0</v>
      </c>
      <c r="L28" s="23">
        <f t="shared" si="14"/>
        <v>265000</v>
      </c>
      <c r="M28" s="23">
        <v>265000</v>
      </c>
      <c r="N28" s="23">
        <v>0</v>
      </c>
      <c r="O28" s="23">
        <v>0</v>
      </c>
      <c r="P28" s="23">
        <f t="shared" si="16"/>
        <v>100</v>
      </c>
      <c r="Q28" s="23">
        <f t="shared" si="2"/>
        <v>100</v>
      </c>
      <c r="R28" s="23"/>
      <c r="S28" s="23"/>
      <c r="T28" s="23"/>
    </row>
    <row r="29" spans="1:20" s="1" customFormat="1" ht="56.25" x14ac:dyDescent="0.3">
      <c r="A29" s="59" t="s">
        <v>110</v>
      </c>
      <c r="B29" s="60" t="s">
        <v>85</v>
      </c>
      <c r="C29" s="64" t="s">
        <v>111</v>
      </c>
      <c r="D29" s="34">
        <f t="shared" si="19"/>
        <v>306350</v>
      </c>
      <c r="E29" s="22">
        <v>306350</v>
      </c>
      <c r="F29" s="22">
        <v>0</v>
      </c>
      <c r="G29" s="22">
        <v>0</v>
      </c>
      <c r="H29" s="22">
        <f>I29+J29+K29</f>
        <v>306350</v>
      </c>
      <c r="I29" s="22">
        <v>306350</v>
      </c>
      <c r="J29" s="22">
        <v>0</v>
      </c>
      <c r="K29" s="22">
        <v>0</v>
      </c>
      <c r="L29" s="23">
        <f t="shared" si="14"/>
        <v>306350</v>
      </c>
      <c r="M29" s="23">
        <v>306350</v>
      </c>
      <c r="N29" s="23">
        <v>0</v>
      </c>
      <c r="O29" s="23">
        <v>0</v>
      </c>
      <c r="P29" s="23">
        <f t="shared" si="16"/>
        <v>100</v>
      </c>
      <c r="Q29" s="23">
        <f t="shared" si="2"/>
        <v>100</v>
      </c>
      <c r="R29" s="23"/>
      <c r="S29" s="23"/>
      <c r="T29" s="23"/>
    </row>
    <row r="30" spans="1:20" s="29" customFormat="1" ht="60" customHeight="1" x14ac:dyDescent="0.3">
      <c r="A30" s="30" t="s">
        <v>78</v>
      </c>
      <c r="B30" s="35" t="s">
        <v>77</v>
      </c>
      <c r="C30" s="32"/>
      <c r="D30" s="28">
        <f>SUM(D31:D33)</f>
        <v>29565672</v>
      </c>
      <c r="E30" s="28">
        <f>SUM(E31:E33)</f>
        <v>607999</v>
      </c>
      <c r="F30" s="28">
        <f>SUM(F31:F33)</f>
        <v>0</v>
      </c>
      <c r="G30" s="28">
        <f>SUM(G31:G33)</f>
        <v>28957673</v>
      </c>
      <c r="H30" s="28">
        <f t="shared" ref="H30:K30" si="20">SUM(H31:H33)</f>
        <v>28557492</v>
      </c>
      <c r="I30" s="28">
        <f t="shared" si="20"/>
        <v>607999</v>
      </c>
      <c r="J30" s="28">
        <f t="shared" si="20"/>
        <v>0</v>
      </c>
      <c r="K30" s="28">
        <f t="shared" si="20"/>
        <v>27949493</v>
      </c>
      <c r="L30" s="28">
        <f t="shared" ref="L30:O30" si="21">SUM(L31:L33)</f>
        <v>21724068.5</v>
      </c>
      <c r="M30" s="28">
        <f t="shared" si="21"/>
        <v>607999</v>
      </c>
      <c r="N30" s="28">
        <f t="shared" si="21"/>
        <v>0</v>
      </c>
      <c r="O30" s="28">
        <f t="shared" si="21"/>
        <v>21116069.5</v>
      </c>
      <c r="P30" s="28">
        <f t="shared" si="16"/>
        <v>73.477337163180323</v>
      </c>
      <c r="Q30" s="28">
        <f t="shared" si="2"/>
        <v>100</v>
      </c>
      <c r="R30" s="28"/>
      <c r="S30" s="28">
        <f t="shared" si="3"/>
        <v>72.920463947500195</v>
      </c>
      <c r="T30" s="28"/>
    </row>
    <row r="31" spans="1:20" s="1" customFormat="1" ht="45.75" customHeight="1" x14ac:dyDescent="0.3">
      <c r="A31" s="59" t="s">
        <v>80</v>
      </c>
      <c r="B31" s="33" t="s">
        <v>23</v>
      </c>
      <c r="C31" s="64" t="s">
        <v>111</v>
      </c>
      <c r="D31" s="34">
        <f>SUM(E31:G31)</f>
        <v>318525</v>
      </c>
      <c r="E31" s="22">
        <v>0</v>
      </c>
      <c r="F31" s="22">
        <v>0</v>
      </c>
      <c r="G31" s="22">
        <v>318525</v>
      </c>
      <c r="H31" s="22">
        <f>I31+J31+K31</f>
        <v>318525</v>
      </c>
      <c r="I31" s="22">
        <v>0</v>
      </c>
      <c r="J31" s="22">
        <v>0</v>
      </c>
      <c r="K31" s="22">
        <v>318525</v>
      </c>
      <c r="L31" s="23">
        <f t="shared" si="14"/>
        <v>318525</v>
      </c>
      <c r="M31" s="23">
        <v>0</v>
      </c>
      <c r="N31" s="23">
        <v>0</v>
      </c>
      <c r="O31" s="22">
        <v>318525</v>
      </c>
      <c r="P31" s="23">
        <f t="shared" si="16"/>
        <v>100</v>
      </c>
      <c r="Q31" s="23"/>
      <c r="R31" s="23"/>
      <c r="S31" s="23">
        <f t="shared" si="3"/>
        <v>100</v>
      </c>
      <c r="T31" s="23"/>
    </row>
    <row r="32" spans="1:20" s="1" customFormat="1" ht="56.25" x14ac:dyDescent="0.3">
      <c r="A32" s="59" t="s">
        <v>81</v>
      </c>
      <c r="B32" s="60" t="s">
        <v>79</v>
      </c>
      <c r="C32" s="64" t="s">
        <v>111</v>
      </c>
      <c r="D32" s="34">
        <f t="shared" ref="D32:D33" si="22">SUM(E32:G32)</f>
        <v>868570</v>
      </c>
      <c r="E32" s="22">
        <v>607999</v>
      </c>
      <c r="F32" s="22">
        <v>0</v>
      </c>
      <c r="G32" s="22">
        <v>260571</v>
      </c>
      <c r="H32" s="22">
        <f>I32+J32+K32</f>
        <v>868570</v>
      </c>
      <c r="I32" s="22">
        <v>607999</v>
      </c>
      <c r="J32" s="22">
        <v>0</v>
      </c>
      <c r="K32" s="22">
        <v>260571</v>
      </c>
      <c r="L32" s="23">
        <f t="shared" si="14"/>
        <v>868570</v>
      </c>
      <c r="M32" s="23">
        <v>607999</v>
      </c>
      <c r="N32" s="23">
        <v>0</v>
      </c>
      <c r="O32" s="23">
        <v>260571</v>
      </c>
      <c r="P32" s="23">
        <f t="shared" si="16"/>
        <v>100</v>
      </c>
      <c r="Q32" s="23">
        <f t="shared" si="2"/>
        <v>100</v>
      </c>
      <c r="R32" s="23"/>
      <c r="S32" s="23">
        <f t="shared" si="3"/>
        <v>100</v>
      </c>
      <c r="T32" s="23"/>
    </row>
    <row r="33" spans="1:20" s="1" customFormat="1" ht="45.75" customHeight="1" x14ac:dyDescent="0.3">
      <c r="A33" s="59" t="s">
        <v>82</v>
      </c>
      <c r="B33" s="33" t="s">
        <v>106</v>
      </c>
      <c r="C33" s="64" t="s">
        <v>111</v>
      </c>
      <c r="D33" s="34">
        <f t="shared" si="22"/>
        <v>28378577</v>
      </c>
      <c r="E33" s="22">
        <v>0</v>
      </c>
      <c r="F33" s="22">
        <v>0</v>
      </c>
      <c r="G33" s="22">
        <v>28378577</v>
      </c>
      <c r="H33" s="22">
        <f>I33+J33+K33</f>
        <v>27370397</v>
      </c>
      <c r="I33" s="22">
        <v>0</v>
      </c>
      <c r="J33" s="22">
        <v>0</v>
      </c>
      <c r="K33" s="22">
        <v>27370397</v>
      </c>
      <c r="L33" s="23">
        <f t="shared" si="14"/>
        <v>20536973.5</v>
      </c>
      <c r="M33" s="23">
        <v>0</v>
      </c>
      <c r="N33" s="23">
        <v>0</v>
      </c>
      <c r="O33" s="23">
        <v>20536973.5</v>
      </c>
      <c r="P33" s="23">
        <f t="shared" si="16"/>
        <v>72.367876303311476</v>
      </c>
      <c r="Q33" s="23"/>
      <c r="R33" s="23"/>
      <c r="S33" s="23">
        <f t="shared" si="3"/>
        <v>72.367876303311476</v>
      </c>
      <c r="T33" s="23"/>
    </row>
    <row r="34" spans="1:20" s="1" customFormat="1" ht="57.75" customHeight="1" x14ac:dyDescent="0.3">
      <c r="A34" s="30" t="s">
        <v>38</v>
      </c>
      <c r="B34" s="35" t="s">
        <v>114</v>
      </c>
      <c r="C34" s="32" t="s">
        <v>102</v>
      </c>
      <c r="D34" s="31">
        <f>D35</f>
        <v>2085489</v>
      </c>
      <c r="E34" s="31">
        <f t="shared" ref="E34:O34" si="23">E35</f>
        <v>0</v>
      </c>
      <c r="F34" s="31">
        <f t="shared" si="23"/>
        <v>0</v>
      </c>
      <c r="G34" s="31">
        <f t="shared" si="23"/>
        <v>2085489</v>
      </c>
      <c r="H34" s="31">
        <f t="shared" si="23"/>
        <v>0</v>
      </c>
      <c r="I34" s="31">
        <f t="shared" si="23"/>
        <v>0</v>
      </c>
      <c r="J34" s="31">
        <f t="shared" si="23"/>
        <v>0</v>
      </c>
      <c r="K34" s="31">
        <f t="shared" si="23"/>
        <v>0</v>
      </c>
      <c r="L34" s="31">
        <f t="shared" si="23"/>
        <v>0</v>
      </c>
      <c r="M34" s="31">
        <f t="shared" si="23"/>
        <v>0</v>
      </c>
      <c r="N34" s="31">
        <f t="shared" si="23"/>
        <v>0</v>
      </c>
      <c r="O34" s="31">
        <f t="shared" si="23"/>
        <v>0</v>
      </c>
      <c r="P34" s="28">
        <f t="shared" si="16"/>
        <v>0</v>
      </c>
      <c r="Q34" s="28"/>
      <c r="R34" s="28"/>
      <c r="S34" s="28">
        <f t="shared" si="3"/>
        <v>0</v>
      </c>
      <c r="T34" s="23"/>
    </row>
    <row r="35" spans="1:20" s="1" customFormat="1" ht="43.5" customHeight="1" x14ac:dyDescent="0.3">
      <c r="A35" s="59" t="s">
        <v>83</v>
      </c>
      <c r="B35" s="33" t="s">
        <v>115</v>
      </c>
      <c r="C35" s="64" t="s">
        <v>102</v>
      </c>
      <c r="D35" s="34">
        <f>D36+D37</f>
        <v>2085489</v>
      </c>
      <c r="E35" s="34">
        <f t="shared" ref="E35:O35" si="24">E36+E37</f>
        <v>0</v>
      </c>
      <c r="F35" s="34">
        <f t="shared" si="24"/>
        <v>0</v>
      </c>
      <c r="G35" s="34">
        <f t="shared" si="24"/>
        <v>2085489</v>
      </c>
      <c r="H35" s="34">
        <f t="shared" si="24"/>
        <v>0</v>
      </c>
      <c r="I35" s="34">
        <f t="shared" si="24"/>
        <v>0</v>
      </c>
      <c r="J35" s="34">
        <f t="shared" si="24"/>
        <v>0</v>
      </c>
      <c r="K35" s="34">
        <f t="shared" si="24"/>
        <v>0</v>
      </c>
      <c r="L35" s="34">
        <f t="shared" si="24"/>
        <v>0</v>
      </c>
      <c r="M35" s="34">
        <f t="shared" si="24"/>
        <v>0</v>
      </c>
      <c r="N35" s="34">
        <f t="shared" si="24"/>
        <v>0</v>
      </c>
      <c r="O35" s="34">
        <f t="shared" si="24"/>
        <v>0</v>
      </c>
      <c r="P35" s="23">
        <f t="shared" si="16"/>
        <v>0</v>
      </c>
      <c r="Q35" s="23"/>
      <c r="R35" s="23"/>
      <c r="S35" s="23">
        <f t="shared" si="3"/>
        <v>0</v>
      </c>
      <c r="T35" s="23"/>
    </row>
    <row r="36" spans="1:20" s="1" customFormat="1" ht="75" x14ac:dyDescent="0.3">
      <c r="A36" s="81"/>
      <c r="B36" s="33" t="s">
        <v>116</v>
      </c>
      <c r="C36" s="64"/>
      <c r="D36" s="34">
        <f t="shared" ref="D36:D37" si="25">SUM(E36:G36)</f>
        <v>1006915</v>
      </c>
      <c r="E36" s="22">
        <v>0</v>
      </c>
      <c r="F36" s="22">
        <v>0</v>
      </c>
      <c r="G36" s="22">
        <v>1006915</v>
      </c>
      <c r="H36" s="22">
        <f>I36+J36+K36</f>
        <v>0</v>
      </c>
      <c r="I36" s="22">
        <v>0</v>
      </c>
      <c r="J36" s="22">
        <v>0</v>
      </c>
      <c r="K36" s="22">
        <v>0</v>
      </c>
      <c r="L36" s="23">
        <f t="shared" si="14"/>
        <v>0</v>
      </c>
      <c r="M36" s="23">
        <v>0</v>
      </c>
      <c r="N36" s="23">
        <v>0</v>
      </c>
      <c r="O36" s="23">
        <v>0</v>
      </c>
      <c r="P36" s="23">
        <f t="shared" si="16"/>
        <v>0</v>
      </c>
      <c r="Q36" s="23"/>
      <c r="R36" s="23"/>
      <c r="S36" s="23">
        <f t="shared" si="3"/>
        <v>0</v>
      </c>
      <c r="T36" s="23"/>
    </row>
    <row r="37" spans="1:20" s="1" customFormat="1" ht="93.75" customHeight="1" x14ac:dyDescent="0.3">
      <c r="A37" s="82"/>
      <c r="B37" s="33" t="s">
        <v>117</v>
      </c>
      <c r="C37" s="64"/>
      <c r="D37" s="34">
        <f t="shared" si="25"/>
        <v>1078574</v>
      </c>
      <c r="E37" s="22">
        <v>0</v>
      </c>
      <c r="F37" s="22">
        <v>0</v>
      </c>
      <c r="G37" s="22">
        <v>1078574</v>
      </c>
      <c r="H37" s="22">
        <f>I37+J37+K37</f>
        <v>0</v>
      </c>
      <c r="I37" s="22">
        <v>0</v>
      </c>
      <c r="J37" s="22">
        <v>0</v>
      </c>
      <c r="K37" s="22">
        <v>0</v>
      </c>
      <c r="L37" s="23">
        <f t="shared" si="14"/>
        <v>0</v>
      </c>
      <c r="M37" s="23">
        <v>0</v>
      </c>
      <c r="N37" s="23">
        <v>0</v>
      </c>
      <c r="O37" s="23">
        <v>0</v>
      </c>
      <c r="P37" s="23">
        <f t="shared" si="16"/>
        <v>0</v>
      </c>
      <c r="Q37" s="23"/>
      <c r="R37" s="23"/>
      <c r="S37" s="23">
        <f t="shared" si="3"/>
        <v>0</v>
      </c>
      <c r="T37" s="23"/>
    </row>
    <row r="38" spans="1:20" s="1" customFormat="1" ht="37.5" x14ac:dyDescent="0.3">
      <c r="A38" s="30" t="s">
        <v>112</v>
      </c>
      <c r="B38" s="35" t="s">
        <v>95</v>
      </c>
      <c r="C38" s="64"/>
      <c r="D38" s="31">
        <f>D39</f>
        <v>6060700</v>
      </c>
      <c r="E38" s="31">
        <f t="shared" ref="E38:O38" si="26">E39</f>
        <v>6000000</v>
      </c>
      <c r="F38" s="31">
        <f t="shared" si="26"/>
        <v>0</v>
      </c>
      <c r="G38" s="31">
        <f t="shared" si="26"/>
        <v>60700</v>
      </c>
      <c r="H38" s="31">
        <f t="shared" si="26"/>
        <v>4704105</v>
      </c>
      <c r="I38" s="31">
        <f t="shared" si="26"/>
        <v>4657070</v>
      </c>
      <c r="J38" s="31">
        <f t="shared" si="26"/>
        <v>0</v>
      </c>
      <c r="K38" s="31">
        <f t="shared" si="26"/>
        <v>47035</v>
      </c>
      <c r="L38" s="31">
        <f t="shared" si="26"/>
        <v>797544.94</v>
      </c>
      <c r="M38" s="31">
        <f t="shared" si="26"/>
        <v>789569.94</v>
      </c>
      <c r="N38" s="31">
        <f t="shared" si="26"/>
        <v>0</v>
      </c>
      <c r="O38" s="31">
        <f t="shared" si="26"/>
        <v>7975</v>
      </c>
      <c r="P38" s="28">
        <f t="shared" si="16"/>
        <v>13.159287541043113</v>
      </c>
      <c r="Q38" s="28">
        <f t="shared" si="2"/>
        <v>13.159499</v>
      </c>
      <c r="R38" s="28"/>
      <c r="S38" s="28">
        <f t="shared" si="3"/>
        <v>13.13838550247117</v>
      </c>
      <c r="T38" s="23"/>
    </row>
    <row r="39" spans="1:20" s="1" customFormat="1" ht="37.5" customHeight="1" x14ac:dyDescent="0.3">
      <c r="A39" s="59" t="s">
        <v>113</v>
      </c>
      <c r="B39" s="33" t="s">
        <v>96</v>
      </c>
      <c r="C39" s="64" t="s">
        <v>102</v>
      </c>
      <c r="D39" s="34">
        <f>SUM(E39:G39)</f>
        <v>6060700</v>
      </c>
      <c r="E39" s="22">
        <v>6000000</v>
      </c>
      <c r="F39" s="22">
        <v>0</v>
      </c>
      <c r="G39" s="22">
        <v>60700</v>
      </c>
      <c r="H39" s="22">
        <f>I39+J39+K39</f>
        <v>4704105</v>
      </c>
      <c r="I39" s="22">
        <v>4657070</v>
      </c>
      <c r="J39" s="22">
        <v>0</v>
      </c>
      <c r="K39" s="22">
        <v>47035</v>
      </c>
      <c r="L39" s="23">
        <f>M39+N39+O39</f>
        <v>797544.94</v>
      </c>
      <c r="M39" s="23">
        <v>789569.94</v>
      </c>
      <c r="N39" s="23">
        <v>0</v>
      </c>
      <c r="O39" s="23">
        <v>7975</v>
      </c>
      <c r="P39" s="108">
        <f t="shared" si="16"/>
        <v>13.159287541043113</v>
      </c>
      <c r="Q39" s="23">
        <f t="shared" si="2"/>
        <v>13.159499</v>
      </c>
      <c r="R39" s="23"/>
      <c r="S39" s="23">
        <f t="shared" si="3"/>
        <v>13.13838550247117</v>
      </c>
      <c r="T39" s="23"/>
    </row>
    <row r="40" spans="1:20" s="29" customFormat="1" ht="46.5" customHeight="1" x14ac:dyDescent="0.3">
      <c r="A40" s="30" t="s">
        <v>39</v>
      </c>
      <c r="B40" s="35" t="s">
        <v>19</v>
      </c>
      <c r="C40" s="32"/>
      <c r="D40" s="28">
        <f>D41</f>
        <v>23506700</v>
      </c>
      <c r="E40" s="28">
        <f>E41</f>
        <v>0</v>
      </c>
      <c r="F40" s="28">
        <f>F41</f>
        <v>0</v>
      </c>
      <c r="G40" s="28">
        <f>G41</f>
        <v>23506700</v>
      </c>
      <c r="H40" s="28">
        <f t="shared" ref="H40:K40" si="27">H41</f>
        <v>19329948</v>
      </c>
      <c r="I40" s="28">
        <f t="shared" si="27"/>
        <v>0</v>
      </c>
      <c r="J40" s="28">
        <f t="shared" si="27"/>
        <v>0</v>
      </c>
      <c r="K40" s="28">
        <f t="shared" si="27"/>
        <v>19329948</v>
      </c>
      <c r="L40" s="28">
        <f t="shared" ref="L40:O40" si="28">L41</f>
        <v>17118444.879999999</v>
      </c>
      <c r="M40" s="28">
        <f t="shared" si="28"/>
        <v>0</v>
      </c>
      <c r="N40" s="28">
        <f t="shared" si="28"/>
        <v>0</v>
      </c>
      <c r="O40" s="28">
        <f t="shared" si="28"/>
        <v>17118444.879999999</v>
      </c>
      <c r="P40" s="28">
        <f t="shared" si="16"/>
        <v>72.823683800788714</v>
      </c>
      <c r="Q40" s="28"/>
      <c r="R40" s="28"/>
      <c r="S40" s="28">
        <f t="shared" si="3"/>
        <v>72.823683800788714</v>
      </c>
      <c r="T40" s="28"/>
    </row>
    <row r="41" spans="1:20" s="1" customFormat="1" ht="27.75" customHeight="1" x14ac:dyDescent="0.3">
      <c r="A41" s="59" t="s">
        <v>40</v>
      </c>
      <c r="B41" s="33" t="s">
        <v>84</v>
      </c>
      <c r="C41" s="64" t="s">
        <v>9</v>
      </c>
      <c r="D41" s="22">
        <f>SUM(E41:G41)</f>
        <v>23506700</v>
      </c>
      <c r="E41" s="22">
        <v>0</v>
      </c>
      <c r="F41" s="22">
        <v>0</v>
      </c>
      <c r="G41" s="22">
        <v>23506700</v>
      </c>
      <c r="H41" s="22">
        <f>I41+J41+K41</f>
        <v>19329948</v>
      </c>
      <c r="I41" s="22">
        <v>0</v>
      </c>
      <c r="J41" s="22">
        <v>0</v>
      </c>
      <c r="K41" s="22">
        <v>19329948</v>
      </c>
      <c r="L41" s="23">
        <f t="shared" si="14"/>
        <v>17118444.879999999</v>
      </c>
      <c r="M41" s="23">
        <v>0</v>
      </c>
      <c r="N41" s="23">
        <v>0</v>
      </c>
      <c r="O41" s="23">
        <v>17118444.879999999</v>
      </c>
      <c r="P41" s="23">
        <f t="shared" si="16"/>
        <v>72.823683800788714</v>
      </c>
      <c r="Q41" s="23"/>
      <c r="R41" s="23"/>
      <c r="S41" s="23">
        <f t="shared" si="3"/>
        <v>72.823683800788714</v>
      </c>
      <c r="T41" s="28"/>
    </row>
    <row r="42" spans="1:20" s="1" customFormat="1" ht="78.75" customHeight="1" x14ac:dyDescent="0.3">
      <c r="A42" s="3"/>
      <c r="L42" s="36"/>
      <c r="M42" s="20"/>
      <c r="N42" s="20"/>
      <c r="O42" s="20"/>
      <c r="P42" s="21"/>
      <c r="Q42" s="21"/>
      <c r="R42" s="21"/>
      <c r="S42" s="21"/>
      <c r="T42" s="21"/>
    </row>
    <row r="43" spans="1:20" s="1" customFormat="1" x14ac:dyDescent="0.3">
      <c r="A43" s="3"/>
      <c r="L43" s="20"/>
      <c r="M43" s="20"/>
      <c r="N43" s="20"/>
      <c r="O43" s="20"/>
      <c r="P43" s="21"/>
      <c r="Q43" s="21"/>
      <c r="R43" s="21"/>
      <c r="S43" s="21"/>
      <c r="T43" s="21"/>
    </row>
    <row r="44" spans="1:20" s="1" customFormat="1" x14ac:dyDescent="0.3">
      <c r="A44" s="3"/>
      <c r="L44" s="20"/>
      <c r="M44" s="20"/>
      <c r="N44" s="20"/>
      <c r="O44" s="20"/>
      <c r="P44" s="21"/>
      <c r="Q44" s="21"/>
      <c r="R44" s="21"/>
      <c r="S44" s="21"/>
      <c r="T44" s="21"/>
    </row>
    <row r="45" spans="1:20" s="1" customFormat="1" x14ac:dyDescent="0.3">
      <c r="A45" s="3"/>
      <c r="L45" s="20"/>
      <c r="M45" s="20"/>
      <c r="N45" s="20"/>
      <c r="O45" s="20"/>
      <c r="P45" s="21"/>
      <c r="Q45" s="21"/>
      <c r="R45" s="21"/>
      <c r="S45" s="21"/>
      <c r="T45" s="21"/>
    </row>
    <row r="46" spans="1:20" s="1" customFormat="1" x14ac:dyDescent="0.3">
      <c r="A46" s="3"/>
      <c r="L46" s="20"/>
      <c r="M46" s="20"/>
      <c r="N46" s="20"/>
      <c r="O46" s="20"/>
      <c r="P46" s="21"/>
      <c r="Q46" s="21"/>
      <c r="R46" s="21"/>
      <c r="S46" s="21"/>
      <c r="T46" s="21"/>
    </row>
    <row r="47" spans="1:20" s="1" customFormat="1" x14ac:dyDescent="0.3">
      <c r="A47" s="3"/>
      <c r="L47" s="20"/>
      <c r="M47" s="20"/>
      <c r="N47" s="20"/>
      <c r="O47" s="20"/>
      <c r="P47" s="21"/>
      <c r="Q47" s="21"/>
      <c r="R47" s="21"/>
      <c r="S47" s="21"/>
      <c r="T47" s="21"/>
    </row>
    <row r="48" spans="1:20" s="1" customFormat="1" x14ac:dyDescent="0.3">
      <c r="A48" s="3"/>
      <c r="L48" s="20"/>
      <c r="M48" s="20"/>
      <c r="N48" s="20"/>
      <c r="O48" s="20"/>
      <c r="P48" s="21"/>
      <c r="Q48" s="21"/>
      <c r="R48" s="21"/>
      <c r="S48" s="21"/>
      <c r="T48" s="21"/>
    </row>
    <row r="49" spans="1:20" s="1" customFormat="1" x14ac:dyDescent="0.3">
      <c r="A49" s="3"/>
      <c r="L49" s="20"/>
      <c r="M49" s="20"/>
      <c r="N49" s="20"/>
      <c r="O49" s="20"/>
      <c r="P49" s="21"/>
      <c r="Q49" s="21"/>
      <c r="R49" s="21"/>
      <c r="S49" s="21"/>
      <c r="T49" s="21"/>
    </row>
    <row r="50" spans="1:20" s="1" customFormat="1" x14ac:dyDescent="0.3">
      <c r="A50" s="3"/>
      <c r="L50" s="20"/>
      <c r="M50" s="20"/>
      <c r="N50" s="20"/>
      <c r="O50" s="20"/>
      <c r="P50" s="21"/>
      <c r="Q50" s="21"/>
      <c r="R50" s="21"/>
      <c r="S50" s="21"/>
      <c r="T50" s="21"/>
    </row>
    <row r="51" spans="1:20" s="1" customFormat="1" x14ac:dyDescent="0.3">
      <c r="A51" s="3"/>
      <c r="L51" s="20"/>
      <c r="M51" s="20"/>
      <c r="N51" s="20"/>
      <c r="O51" s="20"/>
      <c r="P51" s="21"/>
      <c r="Q51" s="21"/>
      <c r="R51" s="21"/>
      <c r="S51" s="21"/>
      <c r="T51" s="21"/>
    </row>
    <row r="52" spans="1:20" s="1" customFormat="1" x14ac:dyDescent="0.3">
      <c r="A52" s="3"/>
      <c r="L52" s="20"/>
      <c r="M52" s="20"/>
      <c r="N52" s="20"/>
      <c r="O52" s="20"/>
      <c r="P52" s="21"/>
      <c r="Q52" s="21"/>
      <c r="R52" s="21"/>
      <c r="S52" s="21"/>
      <c r="T52" s="21"/>
    </row>
    <row r="53" spans="1:20" s="1" customFormat="1" x14ac:dyDescent="0.3">
      <c r="A53" s="3"/>
      <c r="L53" s="20"/>
      <c r="M53" s="20"/>
      <c r="N53" s="20"/>
      <c r="O53" s="20"/>
      <c r="P53" s="21"/>
      <c r="Q53" s="21"/>
      <c r="R53" s="21"/>
      <c r="S53" s="21"/>
      <c r="T53" s="21"/>
    </row>
    <row r="54" spans="1:20" s="1" customFormat="1" x14ac:dyDescent="0.3">
      <c r="A54" s="3"/>
      <c r="L54" s="20"/>
      <c r="M54" s="20"/>
      <c r="N54" s="20"/>
      <c r="O54" s="20"/>
      <c r="P54" s="21"/>
      <c r="Q54" s="21"/>
      <c r="R54" s="21"/>
      <c r="S54" s="21"/>
      <c r="T54" s="21"/>
    </row>
    <row r="55" spans="1:20" s="1" customFormat="1" x14ac:dyDescent="0.3">
      <c r="A55" s="3"/>
      <c r="L55" s="20"/>
      <c r="M55" s="20"/>
      <c r="N55" s="20"/>
      <c r="O55" s="20"/>
      <c r="P55" s="21"/>
      <c r="Q55" s="21"/>
      <c r="R55" s="21"/>
      <c r="S55" s="21"/>
      <c r="T55" s="21"/>
    </row>
    <row r="56" spans="1:20" s="1" customFormat="1" x14ac:dyDescent="0.3">
      <c r="A56" s="3"/>
      <c r="L56" s="20"/>
      <c r="M56" s="20"/>
      <c r="N56" s="20"/>
      <c r="O56" s="20"/>
      <c r="P56" s="21"/>
      <c r="Q56" s="21"/>
      <c r="R56" s="21"/>
      <c r="S56" s="21"/>
      <c r="T56" s="21"/>
    </row>
    <row r="57" spans="1:20" s="1" customFormat="1" x14ac:dyDescent="0.3">
      <c r="A57" s="3"/>
      <c r="L57" s="20"/>
      <c r="M57" s="20"/>
      <c r="N57" s="20"/>
      <c r="O57" s="20"/>
      <c r="P57" s="21"/>
      <c r="Q57" s="21"/>
      <c r="R57" s="21"/>
      <c r="S57" s="21"/>
      <c r="T57" s="21"/>
    </row>
    <row r="58" spans="1:20" s="1" customFormat="1" x14ac:dyDescent="0.3">
      <c r="A58" s="3"/>
      <c r="L58" s="20"/>
      <c r="M58" s="20"/>
      <c r="N58" s="20"/>
      <c r="O58" s="20"/>
      <c r="P58" s="21"/>
      <c r="Q58" s="21"/>
      <c r="R58" s="21"/>
      <c r="S58" s="21"/>
      <c r="T58" s="21"/>
    </row>
    <row r="59" spans="1:20" s="1" customFormat="1" x14ac:dyDescent="0.3">
      <c r="A59" s="3"/>
      <c r="L59" s="20"/>
      <c r="M59" s="20"/>
      <c r="N59" s="20"/>
      <c r="O59" s="20"/>
      <c r="P59" s="21"/>
      <c r="Q59" s="21"/>
      <c r="R59" s="21"/>
      <c r="S59" s="21"/>
      <c r="T59" s="21"/>
    </row>
    <row r="60" spans="1:20" s="1" customFormat="1" x14ac:dyDescent="0.3">
      <c r="A60" s="3"/>
      <c r="L60" s="20"/>
      <c r="M60" s="20"/>
      <c r="N60" s="20"/>
      <c r="O60" s="20"/>
      <c r="P60" s="21"/>
      <c r="Q60" s="21"/>
      <c r="R60" s="21"/>
      <c r="S60" s="21"/>
      <c r="T60" s="21"/>
    </row>
    <row r="61" spans="1:20" s="1" customFormat="1" x14ac:dyDescent="0.3">
      <c r="A61" s="3"/>
      <c r="L61" s="20"/>
      <c r="M61" s="20"/>
      <c r="N61" s="20"/>
      <c r="O61" s="20"/>
      <c r="P61" s="21"/>
      <c r="Q61" s="21"/>
      <c r="R61" s="21"/>
      <c r="S61" s="21"/>
      <c r="T61" s="21"/>
    </row>
    <row r="62" spans="1:20" s="1" customFormat="1" x14ac:dyDescent="0.3">
      <c r="A62" s="3"/>
      <c r="L62" s="20"/>
      <c r="M62" s="20"/>
      <c r="N62" s="20"/>
      <c r="O62" s="20"/>
      <c r="P62" s="21"/>
      <c r="Q62" s="21"/>
      <c r="R62" s="21"/>
      <c r="S62" s="21"/>
      <c r="T62" s="21"/>
    </row>
    <row r="63" spans="1:20" s="1" customFormat="1" x14ac:dyDescent="0.3">
      <c r="A63" s="3"/>
      <c r="L63" s="20"/>
      <c r="M63" s="20"/>
      <c r="N63" s="20"/>
      <c r="O63" s="20"/>
      <c r="P63" s="21"/>
      <c r="Q63" s="21"/>
      <c r="R63" s="21"/>
      <c r="S63" s="21"/>
      <c r="T63" s="21"/>
    </row>
    <row r="64" spans="1:20" s="1" customFormat="1" x14ac:dyDescent="0.3">
      <c r="A64" s="3"/>
      <c r="L64" s="20"/>
      <c r="M64" s="20"/>
      <c r="N64" s="20"/>
      <c r="O64" s="20"/>
      <c r="P64" s="21"/>
      <c r="Q64" s="21"/>
      <c r="R64" s="21"/>
      <c r="S64" s="21"/>
      <c r="T64" s="21"/>
    </row>
    <row r="65" spans="1:20" s="1" customFormat="1" x14ac:dyDescent="0.3">
      <c r="A65" s="3"/>
      <c r="L65" s="20"/>
      <c r="M65" s="20"/>
      <c r="N65" s="20"/>
      <c r="O65" s="20"/>
      <c r="P65" s="21"/>
      <c r="Q65" s="21"/>
      <c r="R65" s="21"/>
      <c r="S65" s="21"/>
      <c r="T65" s="21"/>
    </row>
    <row r="66" spans="1:20" s="1" customFormat="1" x14ac:dyDescent="0.3">
      <c r="A66" s="3"/>
      <c r="L66" s="20"/>
      <c r="M66" s="20"/>
      <c r="N66" s="20"/>
      <c r="O66" s="20"/>
      <c r="P66" s="21"/>
      <c r="Q66" s="21"/>
      <c r="R66" s="21"/>
      <c r="S66" s="21"/>
      <c r="T66" s="21"/>
    </row>
    <row r="67" spans="1:20" s="1" customFormat="1" x14ac:dyDescent="0.3">
      <c r="A67" s="3"/>
      <c r="L67" s="20"/>
      <c r="M67" s="20"/>
      <c r="N67" s="20"/>
      <c r="O67" s="20"/>
      <c r="P67" s="21"/>
      <c r="Q67" s="21"/>
      <c r="R67" s="21"/>
      <c r="S67" s="21"/>
      <c r="T67" s="21"/>
    </row>
    <row r="68" spans="1:20" s="1" customFormat="1" x14ac:dyDescent="0.3">
      <c r="A68" s="3"/>
      <c r="L68" s="20"/>
      <c r="M68" s="20"/>
      <c r="N68" s="20"/>
      <c r="O68" s="20"/>
      <c r="P68" s="21"/>
      <c r="Q68" s="21"/>
      <c r="R68" s="21"/>
      <c r="S68" s="21"/>
      <c r="T68" s="21"/>
    </row>
    <row r="69" spans="1:20" s="1" customFormat="1" x14ac:dyDescent="0.3">
      <c r="A69" s="3"/>
      <c r="L69" s="20"/>
      <c r="M69" s="20"/>
      <c r="N69" s="20"/>
      <c r="O69" s="20"/>
      <c r="P69" s="21"/>
      <c r="Q69" s="21"/>
      <c r="R69" s="21"/>
      <c r="S69" s="21"/>
      <c r="T69" s="21"/>
    </row>
    <row r="70" spans="1:20" s="1" customFormat="1" x14ac:dyDescent="0.3">
      <c r="A70" s="3"/>
      <c r="L70" s="20"/>
      <c r="M70" s="20"/>
      <c r="N70" s="20"/>
      <c r="O70" s="20"/>
      <c r="P70" s="21"/>
      <c r="Q70" s="21"/>
      <c r="R70" s="21"/>
      <c r="S70" s="21"/>
      <c r="T70" s="21"/>
    </row>
    <row r="71" spans="1:20" s="1" customFormat="1" x14ac:dyDescent="0.3">
      <c r="A71" s="3"/>
      <c r="L71" s="20"/>
      <c r="M71" s="20"/>
      <c r="N71" s="20"/>
      <c r="O71" s="20"/>
      <c r="P71" s="21"/>
      <c r="Q71" s="21"/>
      <c r="R71" s="21"/>
      <c r="S71" s="21"/>
      <c r="T71" s="21"/>
    </row>
    <row r="72" spans="1:20" s="1" customFormat="1" x14ac:dyDescent="0.3">
      <c r="A72" s="3"/>
      <c r="L72" s="20"/>
      <c r="M72" s="20"/>
      <c r="N72" s="20"/>
      <c r="O72" s="20"/>
      <c r="P72" s="21"/>
      <c r="Q72" s="21"/>
      <c r="R72" s="21"/>
      <c r="S72" s="21"/>
      <c r="T72" s="21"/>
    </row>
    <row r="73" spans="1:20" s="1" customFormat="1" x14ac:dyDescent="0.3">
      <c r="A73" s="3"/>
      <c r="L73" s="20"/>
      <c r="M73" s="20"/>
      <c r="N73" s="20"/>
      <c r="O73" s="20"/>
      <c r="P73" s="21"/>
      <c r="Q73" s="21"/>
      <c r="R73" s="21"/>
      <c r="S73" s="21"/>
      <c r="T73" s="21"/>
    </row>
    <row r="74" spans="1:20" s="1" customFormat="1" x14ac:dyDescent="0.3">
      <c r="A74" s="3"/>
      <c r="L74" s="20"/>
      <c r="M74" s="20"/>
      <c r="N74" s="20"/>
      <c r="O74" s="20"/>
      <c r="P74" s="21"/>
      <c r="Q74" s="21"/>
      <c r="R74" s="21"/>
      <c r="S74" s="21"/>
      <c r="T74" s="21"/>
    </row>
    <row r="75" spans="1:20" s="1" customFormat="1" x14ac:dyDescent="0.3">
      <c r="A75" s="3"/>
      <c r="L75" s="20"/>
      <c r="M75" s="20"/>
      <c r="N75" s="20"/>
      <c r="O75" s="20"/>
      <c r="P75" s="21"/>
      <c r="Q75" s="21"/>
      <c r="R75" s="21"/>
      <c r="S75" s="21"/>
      <c r="T75" s="21"/>
    </row>
    <row r="76" spans="1:20" s="1" customFormat="1" x14ac:dyDescent="0.3">
      <c r="A76" s="3"/>
      <c r="L76" s="20"/>
      <c r="M76" s="20"/>
      <c r="N76" s="20"/>
      <c r="O76" s="20"/>
      <c r="P76" s="21"/>
      <c r="Q76" s="21"/>
      <c r="R76" s="21"/>
      <c r="S76" s="21"/>
      <c r="T76" s="21"/>
    </row>
    <row r="77" spans="1:20" s="1" customFormat="1" x14ac:dyDescent="0.3">
      <c r="A77" s="3"/>
      <c r="L77" s="20"/>
      <c r="M77" s="20"/>
      <c r="N77" s="20"/>
      <c r="O77" s="20"/>
      <c r="P77" s="21"/>
      <c r="Q77" s="21"/>
      <c r="R77" s="21"/>
      <c r="S77" s="21"/>
      <c r="T77" s="21"/>
    </row>
    <row r="78" spans="1:20" s="1" customFormat="1" x14ac:dyDescent="0.3">
      <c r="A78" s="3"/>
      <c r="L78" s="20"/>
      <c r="M78" s="20"/>
      <c r="N78" s="20"/>
      <c r="O78" s="20"/>
      <c r="P78" s="21"/>
      <c r="Q78" s="21"/>
      <c r="R78" s="21"/>
      <c r="S78" s="21"/>
      <c r="T78" s="21"/>
    </row>
    <row r="79" spans="1:20" s="1" customFormat="1" x14ac:dyDescent="0.3">
      <c r="A79" s="3"/>
      <c r="L79" s="20"/>
      <c r="M79" s="20"/>
      <c r="N79" s="20"/>
      <c r="O79" s="20"/>
      <c r="P79" s="21"/>
      <c r="Q79" s="21"/>
      <c r="R79" s="21"/>
      <c r="S79" s="21"/>
      <c r="T79" s="21"/>
    </row>
    <row r="80" spans="1:20" s="1" customFormat="1" x14ac:dyDescent="0.3">
      <c r="A80" s="3"/>
      <c r="L80" s="20"/>
      <c r="M80" s="20"/>
      <c r="N80" s="20"/>
      <c r="O80" s="20"/>
      <c r="P80" s="21"/>
      <c r="Q80" s="21"/>
      <c r="R80" s="21"/>
      <c r="S80" s="21"/>
      <c r="T80" s="21"/>
    </row>
    <row r="81" spans="1:20" s="1" customFormat="1" x14ac:dyDescent="0.3">
      <c r="A81" s="3"/>
      <c r="L81" s="20"/>
      <c r="M81" s="20"/>
      <c r="N81" s="20"/>
      <c r="O81" s="20"/>
      <c r="P81" s="21"/>
      <c r="Q81" s="21"/>
      <c r="R81" s="21"/>
      <c r="S81" s="21"/>
      <c r="T81" s="21"/>
    </row>
    <row r="82" spans="1:20" s="1" customFormat="1" x14ac:dyDescent="0.3">
      <c r="A82" s="3"/>
      <c r="L82" s="20"/>
      <c r="M82" s="20"/>
      <c r="N82" s="20"/>
      <c r="O82" s="20"/>
      <c r="P82" s="21"/>
      <c r="Q82" s="21"/>
      <c r="R82" s="21"/>
      <c r="S82" s="21"/>
      <c r="T82" s="21"/>
    </row>
    <row r="83" spans="1:20" s="1" customFormat="1" x14ac:dyDescent="0.3">
      <c r="A83" s="3"/>
      <c r="L83" s="20"/>
      <c r="M83" s="20"/>
      <c r="N83" s="20"/>
      <c r="O83" s="20"/>
      <c r="P83" s="21"/>
      <c r="Q83" s="21"/>
      <c r="R83" s="21"/>
      <c r="S83" s="21"/>
      <c r="T83" s="21"/>
    </row>
    <row r="84" spans="1:20" s="1" customFormat="1" x14ac:dyDescent="0.3">
      <c r="A84" s="3"/>
      <c r="L84" s="20"/>
      <c r="M84" s="20"/>
      <c r="N84" s="20"/>
      <c r="O84" s="20"/>
      <c r="P84" s="21"/>
      <c r="Q84" s="21"/>
      <c r="R84" s="21"/>
      <c r="S84" s="21"/>
      <c r="T84" s="21"/>
    </row>
    <row r="85" spans="1:20" s="1" customFormat="1" x14ac:dyDescent="0.3">
      <c r="A85" s="3"/>
      <c r="L85" s="20"/>
      <c r="M85" s="20"/>
      <c r="N85" s="20"/>
      <c r="O85" s="20"/>
      <c r="P85" s="21"/>
      <c r="Q85" s="21"/>
      <c r="R85" s="21"/>
      <c r="S85" s="21"/>
      <c r="T85" s="21"/>
    </row>
    <row r="86" spans="1:20" s="1" customFormat="1" x14ac:dyDescent="0.3">
      <c r="A86" s="3"/>
      <c r="L86" s="20"/>
      <c r="M86" s="20"/>
      <c r="N86" s="20"/>
      <c r="O86" s="20"/>
      <c r="P86" s="21"/>
      <c r="Q86" s="21"/>
      <c r="R86" s="21"/>
      <c r="S86" s="21"/>
      <c r="T86" s="21"/>
    </row>
    <row r="87" spans="1:20" s="1" customFormat="1" x14ac:dyDescent="0.3">
      <c r="A87" s="3"/>
      <c r="L87" s="20"/>
      <c r="M87" s="20"/>
      <c r="N87" s="20"/>
      <c r="O87" s="20"/>
      <c r="P87" s="21"/>
      <c r="Q87" s="21"/>
      <c r="R87" s="21"/>
      <c r="S87" s="21"/>
      <c r="T87" s="21"/>
    </row>
    <row r="88" spans="1:20" s="1" customFormat="1" x14ac:dyDescent="0.3">
      <c r="A88" s="3"/>
      <c r="L88" s="20"/>
      <c r="M88" s="20"/>
      <c r="N88" s="20"/>
      <c r="O88" s="20"/>
      <c r="P88" s="21"/>
      <c r="Q88" s="21"/>
      <c r="R88" s="21"/>
      <c r="S88" s="21"/>
      <c r="T88" s="21"/>
    </row>
    <row r="89" spans="1:20" s="1" customFormat="1" x14ac:dyDescent="0.3">
      <c r="A89" s="3"/>
      <c r="L89" s="20"/>
      <c r="M89" s="20"/>
      <c r="N89" s="20"/>
      <c r="O89" s="20"/>
      <c r="P89" s="21"/>
      <c r="Q89" s="21"/>
      <c r="R89" s="21"/>
      <c r="S89" s="21"/>
      <c r="T89" s="21"/>
    </row>
    <row r="90" spans="1:20" s="1" customFormat="1" x14ac:dyDescent="0.3">
      <c r="A90" s="3"/>
      <c r="L90" s="20"/>
      <c r="M90" s="20"/>
      <c r="N90" s="20"/>
      <c r="O90" s="20"/>
      <c r="P90" s="21"/>
      <c r="Q90" s="21"/>
      <c r="R90" s="21"/>
      <c r="S90" s="21"/>
      <c r="T90" s="21"/>
    </row>
    <row r="91" spans="1:20" s="1" customFormat="1" x14ac:dyDescent="0.3">
      <c r="A91" s="3"/>
      <c r="L91" s="20"/>
      <c r="M91" s="20"/>
      <c r="N91" s="20"/>
      <c r="O91" s="20"/>
      <c r="P91" s="21"/>
      <c r="Q91" s="21"/>
      <c r="R91" s="21"/>
      <c r="S91" s="21"/>
      <c r="T91" s="21"/>
    </row>
    <row r="92" spans="1:20" s="1" customFormat="1" x14ac:dyDescent="0.3">
      <c r="A92" s="3"/>
      <c r="L92" s="20"/>
      <c r="M92" s="20"/>
      <c r="N92" s="20"/>
      <c r="O92" s="20"/>
      <c r="P92" s="21"/>
      <c r="Q92" s="21"/>
      <c r="R92" s="21"/>
      <c r="S92" s="21"/>
      <c r="T92" s="21"/>
    </row>
    <row r="93" spans="1:20" s="1" customFormat="1" x14ac:dyDescent="0.3">
      <c r="A93" s="3"/>
      <c r="L93" s="20"/>
      <c r="M93" s="20"/>
      <c r="N93" s="20"/>
      <c r="O93" s="20"/>
      <c r="P93" s="21"/>
      <c r="Q93" s="21"/>
      <c r="R93" s="21"/>
      <c r="S93" s="21"/>
      <c r="T93" s="21"/>
    </row>
    <row r="94" spans="1:20" s="1" customFormat="1" x14ac:dyDescent="0.3">
      <c r="A94" s="3"/>
      <c r="L94" s="20"/>
      <c r="M94" s="20"/>
      <c r="N94" s="20"/>
      <c r="O94" s="20"/>
      <c r="P94" s="21"/>
      <c r="Q94" s="21"/>
      <c r="R94" s="21"/>
      <c r="S94" s="21"/>
      <c r="T94" s="21"/>
    </row>
    <row r="95" spans="1:20" s="1" customFormat="1" x14ac:dyDescent="0.3">
      <c r="A95" s="3"/>
      <c r="L95" s="20"/>
      <c r="M95" s="20"/>
      <c r="N95" s="20"/>
      <c r="O95" s="20"/>
      <c r="P95" s="21"/>
      <c r="Q95" s="21"/>
      <c r="R95" s="21"/>
      <c r="S95" s="21"/>
      <c r="T95" s="21"/>
    </row>
    <row r="96" spans="1:20" s="1" customFormat="1" x14ac:dyDescent="0.3">
      <c r="A96" s="3"/>
      <c r="L96" s="20"/>
      <c r="M96" s="20"/>
      <c r="N96" s="20"/>
      <c r="O96" s="20"/>
      <c r="P96" s="21"/>
      <c r="Q96" s="21"/>
      <c r="R96" s="21"/>
      <c r="S96" s="21"/>
      <c r="T96" s="21"/>
    </row>
    <row r="97" spans="1:20" s="1" customFormat="1" x14ac:dyDescent="0.3">
      <c r="A97" s="3"/>
      <c r="L97" s="20"/>
      <c r="M97" s="20"/>
      <c r="N97" s="20"/>
      <c r="O97" s="20"/>
      <c r="P97" s="21"/>
      <c r="Q97" s="21"/>
      <c r="R97" s="21"/>
      <c r="S97" s="21"/>
      <c r="T97" s="21"/>
    </row>
    <row r="98" spans="1:20" s="1" customFormat="1" x14ac:dyDescent="0.3">
      <c r="A98" s="3"/>
      <c r="L98" s="20"/>
      <c r="M98" s="20"/>
      <c r="N98" s="20"/>
      <c r="O98" s="20"/>
      <c r="P98" s="21"/>
      <c r="Q98" s="21"/>
      <c r="R98" s="21"/>
      <c r="S98" s="21"/>
      <c r="T98" s="21"/>
    </row>
    <row r="99" spans="1:20" s="1" customFormat="1" x14ac:dyDescent="0.3">
      <c r="A99" s="3"/>
      <c r="L99" s="20"/>
      <c r="M99" s="20"/>
      <c r="N99" s="20"/>
      <c r="O99" s="20"/>
      <c r="P99" s="21"/>
      <c r="Q99" s="21"/>
      <c r="R99" s="21"/>
      <c r="S99" s="21"/>
      <c r="T99" s="21"/>
    </row>
    <row r="100" spans="1:20" s="1" customFormat="1" x14ac:dyDescent="0.3">
      <c r="A100" s="3"/>
      <c r="L100" s="20"/>
      <c r="M100" s="20"/>
      <c r="N100" s="20"/>
      <c r="O100" s="20"/>
      <c r="P100" s="21"/>
      <c r="Q100" s="21"/>
      <c r="R100" s="21"/>
      <c r="S100" s="21"/>
      <c r="T100" s="21"/>
    </row>
    <row r="101" spans="1:20" s="1" customFormat="1" x14ac:dyDescent="0.3">
      <c r="A101" s="3"/>
      <c r="L101" s="20"/>
      <c r="M101" s="20"/>
      <c r="N101" s="20"/>
      <c r="O101" s="20"/>
      <c r="P101" s="21"/>
      <c r="Q101" s="21"/>
      <c r="R101" s="21"/>
      <c r="S101" s="21"/>
      <c r="T101" s="21"/>
    </row>
    <row r="102" spans="1:20" s="1" customFormat="1" x14ac:dyDescent="0.3">
      <c r="A102" s="3"/>
      <c r="L102" s="20"/>
      <c r="M102" s="20"/>
      <c r="N102" s="20"/>
      <c r="O102" s="20"/>
      <c r="P102" s="21"/>
      <c r="Q102" s="21"/>
      <c r="R102" s="21"/>
      <c r="S102" s="21"/>
      <c r="T102" s="21"/>
    </row>
    <row r="103" spans="1:20" s="1" customFormat="1" x14ac:dyDescent="0.3">
      <c r="A103" s="3"/>
      <c r="L103" s="20"/>
      <c r="M103" s="20"/>
      <c r="N103" s="20"/>
      <c r="O103" s="20"/>
      <c r="P103" s="21"/>
      <c r="Q103" s="21"/>
      <c r="R103" s="21"/>
      <c r="S103" s="21"/>
      <c r="T103" s="21"/>
    </row>
    <row r="104" spans="1:20" s="1" customFormat="1" x14ac:dyDescent="0.3">
      <c r="A104" s="3"/>
      <c r="L104" s="20"/>
      <c r="M104" s="20"/>
      <c r="N104" s="20"/>
      <c r="O104" s="20"/>
      <c r="P104" s="21"/>
      <c r="Q104" s="21"/>
      <c r="R104" s="21"/>
      <c r="S104" s="21"/>
      <c r="T104" s="21"/>
    </row>
    <row r="105" spans="1:20" s="1" customFormat="1" x14ac:dyDescent="0.3">
      <c r="A105" s="3"/>
      <c r="L105" s="20"/>
      <c r="M105" s="20"/>
      <c r="N105" s="20"/>
      <c r="O105" s="20"/>
      <c r="P105" s="21"/>
      <c r="Q105" s="21"/>
      <c r="R105" s="21"/>
      <c r="S105" s="21"/>
      <c r="T105" s="21"/>
    </row>
    <row r="106" spans="1:20" s="1" customFormat="1" x14ac:dyDescent="0.3">
      <c r="A106" s="3"/>
      <c r="L106" s="20"/>
      <c r="M106" s="20"/>
      <c r="N106" s="20"/>
      <c r="O106" s="20"/>
      <c r="P106" s="21"/>
      <c r="Q106" s="21"/>
      <c r="R106" s="21"/>
      <c r="S106" s="21"/>
      <c r="T106" s="21"/>
    </row>
    <row r="107" spans="1:20" s="1" customFormat="1" x14ac:dyDescent="0.3">
      <c r="A107" s="3"/>
      <c r="L107" s="20"/>
      <c r="M107" s="20"/>
      <c r="N107" s="20"/>
      <c r="O107" s="20"/>
      <c r="P107" s="21"/>
      <c r="Q107" s="21"/>
      <c r="R107" s="21"/>
      <c r="S107" s="21"/>
      <c r="T107" s="21"/>
    </row>
    <row r="108" spans="1:20" s="1" customFormat="1" x14ac:dyDescent="0.3">
      <c r="A108" s="3"/>
      <c r="L108" s="20"/>
      <c r="M108" s="20"/>
      <c r="N108" s="20"/>
      <c r="O108" s="20"/>
      <c r="P108" s="21"/>
      <c r="Q108" s="21"/>
      <c r="R108" s="21"/>
      <c r="S108" s="21"/>
      <c r="T108" s="21"/>
    </row>
    <row r="109" spans="1:20" s="1" customFormat="1" x14ac:dyDescent="0.3">
      <c r="A109" s="3"/>
      <c r="L109" s="20"/>
      <c r="M109" s="20"/>
      <c r="N109" s="20"/>
      <c r="O109" s="20"/>
      <c r="P109" s="21"/>
      <c r="Q109" s="21"/>
      <c r="R109" s="21"/>
      <c r="S109" s="21"/>
      <c r="T109" s="21"/>
    </row>
    <row r="110" spans="1:20" s="1" customFormat="1" x14ac:dyDescent="0.3">
      <c r="A110" s="3"/>
      <c r="L110" s="20"/>
      <c r="M110" s="20"/>
      <c r="N110" s="20"/>
      <c r="O110" s="20"/>
      <c r="P110" s="21"/>
      <c r="Q110" s="21"/>
      <c r="R110" s="21"/>
      <c r="S110" s="21"/>
      <c r="T110" s="21"/>
    </row>
    <row r="111" spans="1:20" s="1" customFormat="1" x14ac:dyDescent="0.3">
      <c r="A111" s="3"/>
      <c r="L111" s="20"/>
      <c r="M111" s="20"/>
      <c r="N111" s="20"/>
      <c r="O111" s="20"/>
      <c r="P111" s="21"/>
      <c r="Q111" s="21"/>
      <c r="R111" s="21"/>
      <c r="S111" s="21"/>
      <c r="T111" s="21"/>
    </row>
    <row r="112" spans="1:20" s="1" customFormat="1" x14ac:dyDescent="0.3">
      <c r="A112" s="3"/>
      <c r="L112" s="20"/>
      <c r="M112" s="20"/>
      <c r="N112" s="20"/>
      <c r="O112" s="20"/>
      <c r="P112" s="21"/>
      <c r="Q112" s="21"/>
      <c r="R112" s="21"/>
      <c r="S112" s="21"/>
      <c r="T112" s="21"/>
    </row>
    <row r="113" spans="1:20" s="1" customFormat="1" x14ac:dyDescent="0.3">
      <c r="A113" s="3"/>
      <c r="L113" s="20"/>
      <c r="M113" s="20"/>
      <c r="N113" s="20"/>
      <c r="O113" s="20"/>
      <c r="P113" s="21"/>
      <c r="Q113" s="21"/>
      <c r="R113" s="21"/>
      <c r="S113" s="21"/>
      <c r="T113" s="21"/>
    </row>
    <row r="114" spans="1:20" s="1" customFormat="1" x14ac:dyDescent="0.3">
      <c r="A114" s="3"/>
      <c r="L114" s="20"/>
      <c r="M114" s="20"/>
      <c r="N114" s="20"/>
      <c r="O114" s="20"/>
      <c r="P114" s="21"/>
      <c r="Q114" s="21"/>
      <c r="R114" s="21"/>
      <c r="S114" s="21"/>
      <c r="T114" s="21"/>
    </row>
    <row r="115" spans="1:20" s="1" customFormat="1" x14ac:dyDescent="0.3">
      <c r="A115" s="3"/>
      <c r="L115" s="20"/>
      <c r="M115" s="20"/>
      <c r="N115" s="20"/>
      <c r="O115" s="20"/>
      <c r="P115" s="21"/>
      <c r="Q115" s="21"/>
      <c r="R115" s="21"/>
      <c r="S115" s="21"/>
      <c r="T115" s="21"/>
    </row>
    <row r="116" spans="1:20" s="1" customFormat="1" x14ac:dyDescent="0.3">
      <c r="A116" s="3"/>
      <c r="L116" s="20"/>
      <c r="M116" s="20"/>
      <c r="N116" s="20"/>
      <c r="O116" s="20"/>
      <c r="P116" s="21"/>
      <c r="Q116" s="21"/>
      <c r="R116" s="21"/>
      <c r="S116" s="21"/>
      <c r="T116" s="21"/>
    </row>
    <row r="117" spans="1:20" s="1" customFormat="1" x14ac:dyDescent="0.3">
      <c r="A117" s="3"/>
      <c r="L117" s="20"/>
      <c r="M117" s="20"/>
      <c r="N117" s="20"/>
      <c r="O117" s="20"/>
      <c r="P117" s="21"/>
      <c r="Q117" s="21"/>
      <c r="R117" s="21"/>
      <c r="S117" s="21"/>
      <c r="T117" s="21"/>
    </row>
    <row r="118" spans="1:20" s="1" customFormat="1" x14ac:dyDescent="0.3">
      <c r="A118" s="3"/>
      <c r="L118" s="20"/>
      <c r="M118" s="20"/>
      <c r="N118" s="20"/>
      <c r="O118" s="20"/>
      <c r="P118" s="21"/>
      <c r="Q118" s="21"/>
      <c r="R118" s="21"/>
      <c r="S118" s="21"/>
      <c r="T118" s="21"/>
    </row>
    <row r="119" spans="1:20" s="1" customFormat="1" x14ac:dyDescent="0.3">
      <c r="A119" s="3"/>
      <c r="L119" s="20"/>
      <c r="M119" s="20"/>
      <c r="N119" s="20"/>
      <c r="O119" s="20"/>
      <c r="P119" s="21"/>
      <c r="Q119" s="21"/>
      <c r="R119" s="21"/>
      <c r="S119" s="21"/>
      <c r="T119" s="21"/>
    </row>
    <row r="120" spans="1:20" s="1" customFormat="1" x14ac:dyDescent="0.3">
      <c r="A120" s="3"/>
      <c r="L120" s="20"/>
      <c r="M120" s="20"/>
      <c r="N120" s="20"/>
      <c r="O120" s="20"/>
      <c r="P120" s="21"/>
      <c r="Q120" s="21"/>
      <c r="R120" s="21"/>
      <c r="S120" s="21"/>
      <c r="T120" s="21"/>
    </row>
    <row r="121" spans="1:20" s="1" customFormat="1" x14ac:dyDescent="0.3">
      <c r="A121" s="3"/>
      <c r="L121" s="20"/>
      <c r="M121" s="20"/>
      <c r="N121" s="20"/>
      <c r="O121" s="20"/>
      <c r="P121" s="21"/>
      <c r="Q121" s="21"/>
      <c r="R121" s="21"/>
      <c r="S121" s="21"/>
      <c r="T121" s="21"/>
    </row>
    <row r="122" spans="1:20" s="1" customFormat="1" x14ac:dyDescent="0.3">
      <c r="A122" s="3"/>
      <c r="L122" s="20"/>
      <c r="M122" s="20"/>
      <c r="N122" s="20"/>
      <c r="O122" s="20"/>
      <c r="P122" s="21"/>
      <c r="Q122" s="21"/>
      <c r="R122" s="21"/>
      <c r="S122" s="21"/>
      <c r="T122" s="21"/>
    </row>
    <row r="123" spans="1:20" s="1" customFormat="1" x14ac:dyDescent="0.3">
      <c r="A123" s="3"/>
      <c r="L123" s="20"/>
      <c r="M123" s="20"/>
      <c r="N123" s="20"/>
      <c r="O123" s="20"/>
      <c r="P123" s="21"/>
      <c r="Q123" s="21"/>
      <c r="R123" s="21"/>
      <c r="S123" s="21"/>
      <c r="T123" s="21"/>
    </row>
    <row r="124" spans="1:20" s="1" customFormat="1" x14ac:dyDescent="0.3">
      <c r="A124" s="3"/>
      <c r="L124" s="20"/>
      <c r="M124" s="20"/>
      <c r="N124" s="20"/>
      <c r="O124" s="20"/>
      <c r="P124" s="21"/>
      <c r="Q124" s="21"/>
      <c r="R124" s="21"/>
      <c r="S124" s="21"/>
      <c r="T124" s="21"/>
    </row>
    <row r="125" spans="1:20" s="1" customFormat="1" x14ac:dyDescent="0.3">
      <c r="A125" s="3"/>
      <c r="L125" s="20"/>
      <c r="M125" s="20"/>
      <c r="N125" s="20"/>
      <c r="O125" s="20"/>
      <c r="P125" s="21"/>
      <c r="Q125" s="21"/>
      <c r="R125" s="21"/>
      <c r="S125" s="21"/>
      <c r="T125" s="21"/>
    </row>
    <row r="126" spans="1:20" s="1" customFormat="1" x14ac:dyDescent="0.3">
      <c r="A126" s="3"/>
      <c r="L126" s="20"/>
      <c r="M126" s="20"/>
      <c r="N126" s="20"/>
      <c r="O126" s="20"/>
      <c r="P126" s="21"/>
      <c r="Q126" s="21"/>
      <c r="R126" s="21"/>
      <c r="S126" s="21"/>
      <c r="T126" s="21"/>
    </row>
    <row r="127" spans="1:20" s="1" customFormat="1" x14ac:dyDescent="0.3">
      <c r="A127" s="3"/>
      <c r="L127" s="20"/>
      <c r="M127" s="20"/>
      <c r="N127" s="20"/>
      <c r="O127" s="20"/>
      <c r="P127" s="21"/>
      <c r="Q127" s="21"/>
      <c r="R127" s="21"/>
      <c r="S127" s="21"/>
      <c r="T127" s="21"/>
    </row>
    <row r="128" spans="1:20" s="1" customFormat="1" x14ac:dyDescent="0.3">
      <c r="A128" s="3"/>
      <c r="L128" s="20"/>
      <c r="M128" s="20"/>
      <c r="N128" s="20"/>
      <c r="O128" s="20"/>
      <c r="P128" s="21"/>
      <c r="Q128" s="21"/>
      <c r="R128" s="21"/>
      <c r="S128" s="21"/>
      <c r="T128" s="21"/>
    </row>
    <row r="129" spans="1:20" s="1" customFormat="1" x14ac:dyDescent="0.3">
      <c r="A129" s="3"/>
      <c r="L129" s="20"/>
      <c r="M129" s="20"/>
      <c r="N129" s="20"/>
      <c r="O129" s="20"/>
      <c r="P129" s="21"/>
      <c r="Q129" s="21"/>
      <c r="R129" s="21"/>
      <c r="S129" s="21"/>
      <c r="T129" s="21"/>
    </row>
    <row r="130" spans="1:20" s="1" customFormat="1" x14ac:dyDescent="0.3">
      <c r="A130" s="3"/>
      <c r="L130" s="20"/>
      <c r="M130" s="20"/>
      <c r="N130" s="20"/>
      <c r="O130" s="20"/>
      <c r="P130" s="21"/>
      <c r="Q130" s="21"/>
      <c r="R130" s="21"/>
      <c r="S130" s="21"/>
      <c r="T130" s="21"/>
    </row>
    <row r="131" spans="1:20" s="1" customFormat="1" x14ac:dyDescent="0.3">
      <c r="A131" s="3"/>
      <c r="L131" s="20"/>
      <c r="M131" s="20"/>
      <c r="N131" s="20"/>
      <c r="O131" s="20"/>
      <c r="P131" s="21"/>
      <c r="Q131" s="21"/>
      <c r="R131" s="21"/>
      <c r="S131" s="21"/>
      <c r="T131" s="21"/>
    </row>
    <row r="132" spans="1:20" s="1" customFormat="1" x14ac:dyDescent="0.3">
      <c r="A132" s="3"/>
      <c r="L132" s="20"/>
      <c r="M132" s="20"/>
      <c r="N132" s="20"/>
      <c r="O132" s="20"/>
      <c r="P132" s="21"/>
      <c r="Q132" s="21"/>
      <c r="R132" s="21"/>
      <c r="S132" s="21"/>
      <c r="T132" s="21"/>
    </row>
    <row r="133" spans="1:20" s="1" customFormat="1" x14ac:dyDescent="0.3">
      <c r="A133" s="3"/>
      <c r="L133" s="20"/>
      <c r="M133" s="20"/>
      <c r="N133" s="20"/>
      <c r="O133" s="20"/>
      <c r="P133" s="21"/>
      <c r="Q133" s="21"/>
      <c r="R133" s="21"/>
      <c r="S133" s="21"/>
      <c r="T133" s="21"/>
    </row>
    <row r="134" spans="1:20" s="1" customFormat="1" x14ac:dyDescent="0.3">
      <c r="A134" s="3"/>
      <c r="L134" s="20"/>
      <c r="M134" s="20"/>
      <c r="N134" s="20"/>
      <c r="O134" s="20"/>
      <c r="P134" s="21"/>
      <c r="Q134" s="21"/>
      <c r="R134" s="21"/>
      <c r="S134" s="21"/>
      <c r="T134" s="21"/>
    </row>
    <row r="135" spans="1:20" s="1" customFormat="1" x14ac:dyDescent="0.3">
      <c r="A135" s="3"/>
      <c r="L135" s="20"/>
      <c r="M135" s="20"/>
      <c r="N135" s="20"/>
      <c r="O135" s="20"/>
      <c r="P135" s="21"/>
      <c r="Q135" s="21"/>
      <c r="R135" s="21"/>
      <c r="S135" s="21"/>
      <c r="T135" s="21"/>
    </row>
    <row r="136" spans="1:20" s="1" customFormat="1" x14ac:dyDescent="0.3">
      <c r="A136" s="3"/>
      <c r="L136" s="20"/>
      <c r="M136" s="20"/>
      <c r="N136" s="20"/>
      <c r="O136" s="20"/>
      <c r="P136" s="21"/>
      <c r="Q136" s="21"/>
      <c r="R136" s="21"/>
      <c r="S136" s="21"/>
      <c r="T136" s="21"/>
    </row>
    <row r="137" spans="1:20" s="1" customFormat="1" x14ac:dyDescent="0.3">
      <c r="A137" s="3"/>
      <c r="L137" s="20"/>
      <c r="M137" s="20"/>
      <c r="N137" s="20"/>
      <c r="O137" s="20"/>
      <c r="P137" s="21"/>
      <c r="Q137" s="21"/>
      <c r="R137" s="21"/>
      <c r="S137" s="21"/>
      <c r="T137" s="21"/>
    </row>
    <row r="138" spans="1:20" s="1" customFormat="1" x14ac:dyDescent="0.3">
      <c r="A138" s="3"/>
      <c r="L138" s="20"/>
      <c r="M138" s="20"/>
      <c r="N138" s="20"/>
      <c r="O138" s="20"/>
      <c r="P138" s="21"/>
      <c r="Q138" s="21"/>
      <c r="R138" s="21"/>
      <c r="S138" s="21"/>
      <c r="T138" s="21"/>
    </row>
    <row r="139" spans="1:20" s="1" customFormat="1" x14ac:dyDescent="0.3">
      <c r="A139" s="3"/>
      <c r="L139" s="20"/>
      <c r="M139" s="20"/>
      <c r="N139" s="20"/>
      <c r="O139" s="20"/>
      <c r="P139" s="21"/>
      <c r="Q139" s="21"/>
      <c r="R139" s="21"/>
      <c r="S139" s="21"/>
      <c r="T139" s="21"/>
    </row>
    <row r="140" spans="1:20" s="1" customFormat="1" x14ac:dyDescent="0.3">
      <c r="A140" s="3"/>
      <c r="L140" s="20"/>
      <c r="M140" s="20"/>
      <c r="N140" s="20"/>
      <c r="O140" s="20"/>
      <c r="P140" s="21"/>
      <c r="Q140" s="21"/>
      <c r="R140" s="21"/>
      <c r="S140" s="21"/>
      <c r="T140" s="21"/>
    </row>
    <row r="141" spans="1:20" s="1" customFormat="1" x14ac:dyDescent="0.3">
      <c r="A141" s="3"/>
      <c r="L141" s="20"/>
      <c r="M141" s="20"/>
      <c r="N141" s="20"/>
      <c r="O141" s="20"/>
      <c r="P141" s="21"/>
      <c r="Q141" s="21"/>
      <c r="R141" s="21"/>
      <c r="S141" s="21"/>
      <c r="T141" s="21"/>
    </row>
    <row r="142" spans="1:20" s="1" customFormat="1" x14ac:dyDescent="0.3">
      <c r="A142" s="3"/>
      <c r="L142" s="20"/>
      <c r="M142" s="20"/>
      <c r="N142" s="20"/>
      <c r="O142" s="20"/>
      <c r="P142" s="21"/>
      <c r="Q142" s="21"/>
      <c r="R142" s="21"/>
      <c r="S142" s="21"/>
      <c r="T142" s="21"/>
    </row>
    <row r="143" spans="1:20" s="1" customFormat="1" x14ac:dyDescent="0.3">
      <c r="A143" s="3"/>
      <c r="L143" s="20"/>
      <c r="M143" s="20"/>
      <c r="N143" s="20"/>
      <c r="O143" s="20"/>
      <c r="P143" s="21"/>
      <c r="Q143" s="21"/>
      <c r="R143" s="21"/>
      <c r="S143" s="21"/>
      <c r="T143" s="21"/>
    </row>
    <row r="144" spans="1:20" s="1" customFormat="1" x14ac:dyDescent="0.3">
      <c r="A144" s="3"/>
      <c r="L144" s="20"/>
      <c r="M144" s="20"/>
      <c r="N144" s="20"/>
      <c r="O144" s="20"/>
      <c r="P144" s="21"/>
      <c r="Q144" s="21"/>
      <c r="R144" s="21"/>
      <c r="S144" s="21"/>
      <c r="T144" s="21"/>
    </row>
    <row r="145" spans="1:20" s="1" customFormat="1" x14ac:dyDescent="0.3">
      <c r="A145" s="3"/>
      <c r="L145" s="20"/>
      <c r="M145" s="20"/>
      <c r="N145" s="20"/>
      <c r="O145" s="20"/>
      <c r="P145" s="21"/>
      <c r="Q145" s="21"/>
      <c r="R145" s="21"/>
      <c r="S145" s="21"/>
      <c r="T145" s="21"/>
    </row>
    <row r="146" spans="1:20" s="1" customFormat="1" x14ac:dyDescent="0.3">
      <c r="A146" s="3"/>
      <c r="L146" s="20"/>
      <c r="M146" s="20"/>
      <c r="N146" s="20"/>
      <c r="O146" s="20"/>
      <c r="P146" s="21"/>
      <c r="Q146" s="21"/>
      <c r="R146" s="21"/>
      <c r="S146" s="21"/>
      <c r="T146" s="21"/>
    </row>
    <row r="147" spans="1:20" s="1" customFormat="1" x14ac:dyDescent="0.3">
      <c r="A147" s="3"/>
      <c r="L147" s="20"/>
      <c r="M147" s="20"/>
      <c r="N147" s="20"/>
      <c r="O147" s="20"/>
      <c r="P147" s="21"/>
      <c r="Q147" s="21"/>
      <c r="R147" s="21"/>
      <c r="S147" s="21"/>
      <c r="T147" s="21"/>
    </row>
    <row r="148" spans="1:20" s="1" customFormat="1" x14ac:dyDescent="0.3">
      <c r="A148" s="3"/>
      <c r="L148" s="20"/>
      <c r="M148" s="20"/>
      <c r="N148" s="20"/>
      <c r="O148" s="20"/>
      <c r="P148" s="21"/>
      <c r="Q148" s="21"/>
      <c r="R148" s="21"/>
      <c r="S148" s="21"/>
      <c r="T148" s="21"/>
    </row>
    <row r="149" spans="1:20" s="1" customFormat="1" x14ac:dyDescent="0.3">
      <c r="A149" s="3"/>
      <c r="L149" s="20"/>
      <c r="M149" s="20"/>
      <c r="N149" s="20"/>
      <c r="O149" s="20"/>
      <c r="P149" s="21"/>
      <c r="Q149" s="21"/>
      <c r="R149" s="21"/>
      <c r="S149" s="21"/>
      <c r="T149" s="21"/>
    </row>
    <row r="150" spans="1:20" s="1" customFormat="1" x14ac:dyDescent="0.3">
      <c r="A150" s="3"/>
      <c r="L150" s="20"/>
      <c r="M150" s="20"/>
      <c r="N150" s="20"/>
      <c r="O150" s="20"/>
      <c r="P150" s="21"/>
      <c r="Q150" s="21"/>
      <c r="R150" s="21"/>
      <c r="S150" s="21"/>
      <c r="T150" s="21"/>
    </row>
    <row r="151" spans="1:20" s="1" customFormat="1" x14ac:dyDescent="0.3">
      <c r="A151" s="3"/>
      <c r="L151" s="20"/>
      <c r="M151" s="20"/>
      <c r="N151" s="20"/>
      <c r="O151" s="20"/>
      <c r="P151" s="21"/>
      <c r="Q151" s="21"/>
      <c r="R151" s="21"/>
      <c r="S151" s="21"/>
      <c r="T151" s="21"/>
    </row>
    <row r="152" spans="1:20" s="1" customFormat="1" x14ac:dyDescent="0.3">
      <c r="A152" s="3"/>
      <c r="L152" s="20"/>
      <c r="M152" s="20"/>
      <c r="N152" s="20"/>
      <c r="O152" s="20"/>
      <c r="P152" s="21"/>
      <c r="Q152" s="21"/>
      <c r="R152" s="21"/>
      <c r="S152" s="21"/>
      <c r="T152" s="21"/>
    </row>
    <row r="153" spans="1:20" s="1" customFormat="1" x14ac:dyDescent="0.3">
      <c r="A153" s="3"/>
      <c r="L153" s="20"/>
      <c r="M153" s="20"/>
      <c r="N153" s="20"/>
      <c r="O153" s="20"/>
      <c r="P153" s="21"/>
      <c r="Q153" s="21"/>
      <c r="R153" s="21"/>
      <c r="S153" s="21"/>
      <c r="T153" s="21"/>
    </row>
    <row r="154" spans="1:20" s="1" customFormat="1" x14ac:dyDescent="0.3">
      <c r="A154" s="3"/>
      <c r="L154" s="20"/>
      <c r="M154" s="20"/>
      <c r="N154" s="20"/>
      <c r="O154" s="20"/>
      <c r="P154" s="21"/>
      <c r="Q154" s="21"/>
      <c r="R154" s="21"/>
      <c r="S154" s="21"/>
      <c r="T154" s="21"/>
    </row>
    <row r="155" spans="1:20" s="1" customFormat="1" x14ac:dyDescent="0.3">
      <c r="A155" s="3"/>
      <c r="L155" s="20"/>
      <c r="M155" s="20"/>
      <c r="N155" s="20"/>
      <c r="O155" s="20"/>
      <c r="P155" s="21"/>
      <c r="Q155" s="21"/>
      <c r="R155" s="21"/>
      <c r="S155" s="21"/>
      <c r="T155" s="21"/>
    </row>
    <row r="156" spans="1:20" s="1" customFormat="1" x14ac:dyDescent="0.3">
      <c r="A156" s="3"/>
      <c r="L156" s="20"/>
      <c r="M156" s="20"/>
      <c r="N156" s="20"/>
      <c r="O156" s="20"/>
      <c r="P156" s="21"/>
      <c r="Q156" s="21"/>
      <c r="R156" s="21"/>
      <c r="S156" s="21"/>
      <c r="T156" s="21"/>
    </row>
    <row r="157" spans="1:20" s="1" customFormat="1" x14ac:dyDescent="0.3">
      <c r="A157" s="3"/>
      <c r="L157" s="20"/>
      <c r="M157" s="20"/>
      <c r="N157" s="20"/>
      <c r="O157" s="20"/>
      <c r="P157" s="21"/>
      <c r="Q157" s="21"/>
      <c r="R157" s="21"/>
      <c r="S157" s="21"/>
      <c r="T157" s="21"/>
    </row>
    <row r="158" spans="1:20" s="1" customFormat="1" x14ac:dyDescent="0.3">
      <c r="A158" s="3"/>
      <c r="L158" s="20"/>
      <c r="M158" s="20"/>
      <c r="N158" s="20"/>
      <c r="O158" s="20"/>
      <c r="P158" s="21"/>
      <c r="Q158" s="21"/>
      <c r="R158" s="21"/>
      <c r="S158" s="21"/>
      <c r="T158" s="21"/>
    </row>
    <row r="159" spans="1:20" s="1" customFormat="1" x14ac:dyDescent="0.3">
      <c r="A159" s="3"/>
      <c r="L159" s="20"/>
      <c r="M159" s="20"/>
      <c r="N159" s="20"/>
      <c r="O159" s="20"/>
      <c r="P159" s="21"/>
      <c r="Q159" s="21"/>
      <c r="R159" s="21"/>
      <c r="S159" s="21"/>
      <c r="T159" s="21"/>
    </row>
    <row r="160" spans="1:20" s="1" customFormat="1" x14ac:dyDescent="0.3">
      <c r="A160" s="3"/>
      <c r="L160" s="20"/>
      <c r="M160" s="20"/>
      <c r="N160" s="20"/>
      <c r="O160" s="20"/>
      <c r="P160" s="21"/>
      <c r="Q160" s="21"/>
      <c r="R160" s="21"/>
      <c r="S160" s="21"/>
      <c r="T160" s="21"/>
    </row>
    <row r="161" spans="1:20" s="1" customFormat="1" x14ac:dyDescent="0.3">
      <c r="A161" s="3"/>
      <c r="L161" s="20"/>
      <c r="M161" s="20"/>
      <c r="N161" s="20"/>
      <c r="O161" s="20"/>
      <c r="P161" s="21"/>
      <c r="Q161" s="21"/>
      <c r="R161" s="21"/>
      <c r="S161" s="21"/>
      <c r="T161" s="21"/>
    </row>
    <row r="162" spans="1:20" s="1" customFormat="1" x14ac:dyDescent="0.3">
      <c r="A162" s="3"/>
      <c r="L162" s="20"/>
      <c r="M162" s="20"/>
      <c r="N162" s="20"/>
      <c r="O162" s="20"/>
      <c r="P162" s="21"/>
      <c r="Q162" s="21"/>
      <c r="R162" s="21"/>
      <c r="S162" s="21"/>
      <c r="T162" s="21"/>
    </row>
    <row r="163" spans="1:20" s="1" customFormat="1" x14ac:dyDescent="0.3">
      <c r="A163" s="3"/>
      <c r="L163" s="20"/>
      <c r="M163" s="20"/>
      <c r="N163" s="20"/>
      <c r="O163" s="20"/>
      <c r="P163" s="21"/>
      <c r="Q163" s="21"/>
      <c r="R163" s="21"/>
      <c r="S163" s="21"/>
      <c r="T163" s="21"/>
    </row>
    <row r="164" spans="1:20" s="1" customFormat="1" x14ac:dyDescent="0.3">
      <c r="A164" s="3"/>
      <c r="L164" s="20"/>
      <c r="M164" s="20"/>
      <c r="N164" s="20"/>
      <c r="O164" s="20"/>
      <c r="P164" s="21"/>
      <c r="Q164" s="21"/>
      <c r="R164" s="21"/>
      <c r="S164" s="21"/>
      <c r="T164" s="21"/>
    </row>
    <row r="165" spans="1:20" s="1" customFormat="1" x14ac:dyDescent="0.3">
      <c r="A165" s="3"/>
      <c r="L165" s="20"/>
      <c r="M165" s="20"/>
      <c r="N165" s="20"/>
      <c r="O165" s="20"/>
      <c r="P165" s="21"/>
      <c r="Q165" s="21"/>
      <c r="R165" s="21"/>
      <c r="S165" s="21"/>
      <c r="T165" s="21"/>
    </row>
    <row r="166" spans="1:20" s="1" customFormat="1" x14ac:dyDescent="0.3">
      <c r="A166" s="3"/>
      <c r="L166" s="20"/>
      <c r="M166" s="20"/>
      <c r="N166" s="20"/>
      <c r="O166" s="20"/>
      <c r="P166" s="21"/>
      <c r="Q166" s="21"/>
      <c r="R166" s="21"/>
      <c r="S166" s="21"/>
      <c r="T166" s="21"/>
    </row>
    <row r="167" spans="1:20" s="1" customFormat="1" x14ac:dyDescent="0.3">
      <c r="A167" s="3"/>
      <c r="L167" s="20"/>
      <c r="M167" s="20"/>
      <c r="N167" s="20"/>
      <c r="O167" s="20"/>
      <c r="P167" s="21"/>
      <c r="Q167" s="21"/>
      <c r="R167" s="21"/>
      <c r="S167" s="21"/>
      <c r="T167" s="21"/>
    </row>
    <row r="168" spans="1:20" s="1" customFormat="1" x14ac:dyDescent="0.3">
      <c r="A168" s="3"/>
      <c r="L168" s="20"/>
      <c r="M168" s="20"/>
      <c r="N168" s="20"/>
      <c r="O168" s="20"/>
      <c r="P168" s="21"/>
      <c r="Q168" s="21"/>
      <c r="R168" s="21"/>
      <c r="S168" s="21"/>
      <c r="T168" s="21"/>
    </row>
    <row r="169" spans="1:20" s="1" customFormat="1" x14ac:dyDescent="0.3">
      <c r="A169" s="3"/>
      <c r="L169" s="20"/>
      <c r="M169" s="20"/>
      <c r="N169" s="20"/>
      <c r="O169" s="20"/>
      <c r="P169" s="21"/>
      <c r="Q169" s="21"/>
      <c r="R169" s="21"/>
      <c r="S169" s="21"/>
      <c r="T169" s="21"/>
    </row>
    <row r="170" spans="1:20" s="1" customFormat="1" x14ac:dyDescent="0.3">
      <c r="A170" s="3"/>
      <c r="L170" s="20"/>
      <c r="M170" s="20"/>
      <c r="N170" s="20"/>
      <c r="O170" s="20"/>
      <c r="P170" s="21"/>
      <c r="Q170" s="21"/>
      <c r="R170" s="21"/>
      <c r="S170" s="21"/>
      <c r="T170" s="21"/>
    </row>
    <row r="171" spans="1:20" s="1" customFormat="1" x14ac:dyDescent="0.3">
      <c r="A171" s="3"/>
      <c r="L171" s="20"/>
      <c r="M171" s="20"/>
      <c r="N171" s="20"/>
      <c r="O171" s="20"/>
      <c r="P171" s="21"/>
      <c r="Q171" s="21"/>
      <c r="R171" s="21"/>
      <c r="S171" s="21"/>
      <c r="T171" s="21"/>
    </row>
    <row r="172" spans="1:20" s="1" customFormat="1" x14ac:dyDescent="0.3">
      <c r="A172" s="3"/>
      <c r="L172" s="20"/>
      <c r="M172" s="20"/>
      <c r="N172" s="20"/>
      <c r="O172" s="20"/>
      <c r="P172" s="21"/>
      <c r="Q172" s="21"/>
      <c r="R172" s="21"/>
      <c r="S172" s="21"/>
      <c r="T172" s="21"/>
    </row>
    <row r="173" spans="1:20" s="1" customFormat="1" x14ac:dyDescent="0.3">
      <c r="A173" s="3"/>
      <c r="L173" s="20"/>
      <c r="M173" s="20"/>
      <c r="N173" s="20"/>
      <c r="O173" s="20"/>
      <c r="P173" s="21"/>
      <c r="Q173" s="21"/>
      <c r="R173" s="21"/>
      <c r="S173" s="21"/>
      <c r="T173" s="21"/>
    </row>
    <row r="174" spans="1:20" s="1" customFormat="1" x14ac:dyDescent="0.3">
      <c r="A174" s="3"/>
      <c r="L174" s="20"/>
      <c r="M174" s="20"/>
      <c r="N174" s="20"/>
      <c r="O174" s="20"/>
      <c r="P174" s="21"/>
      <c r="Q174" s="21"/>
      <c r="R174" s="21"/>
      <c r="S174" s="21"/>
      <c r="T174" s="21"/>
    </row>
    <row r="175" spans="1:20" s="1" customFormat="1" x14ac:dyDescent="0.3">
      <c r="A175" s="3"/>
      <c r="L175" s="20"/>
      <c r="M175" s="20"/>
      <c r="N175" s="20"/>
      <c r="O175" s="20"/>
      <c r="P175" s="21"/>
      <c r="Q175" s="21"/>
      <c r="R175" s="21"/>
      <c r="S175" s="21"/>
      <c r="T175" s="21"/>
    </row>
    <row r="176" spans="1:20" s="1" customFormat="1" x14ac:dyDescent="0.3">
      <c r="A176" s="3"/>
      <c r="L176" s="20"/>
      <c r="M176" s="20"/>
      <c r="N176" s="20"/>
      <c r="O176" s="20"/>
      <c r="P176" s="21"/>
      <c r="Q176" s="21"/>
      <c r="R176" s="21"/>
      <c r="S176" s="21"/>
      <c r="T176" s="21"/>
    </row>
    <row r="177" spans="1:23" s="1" customFormat="1" x14ac:dyDescent="0.3">
      <c r="A177" s="3"/>
      <c r="L177" s="20"/>
      <c r="M177" s="20"/>
      <c r="N177" s="20"/>
      <c r="O177" s="20"/>
      <c r="P177" s="21"/>
      <c r="Q177" s="21"/>
      <c r="R177" s="21"/>
      <c r="S177" s="21"/>
      <c r="T177" s="21"/>
      <c r="W177" s="1" t="s">
        <v>98</v>
      </c>
    </row>
    <row r="178" spans="1:23" s="1" customFormat="1" x14ac:dyDescent="0.3">
      <c r="A178" s="3"/>
      <c r="L178" s="20"/>
      <c r="M178" s="20"/>
      <c r="N178" s="20"/>
      <c r="O178" s="20"/>
      <c r="P178" s="21"/>
      <c r="Q178" s="21"/>
      <c r="R178" s="21"/>
      <c r="S178" s="21"/>
      <c r="T178" s="21"/>
    </row>
    <row r="179" spans="1:23" s="1" customFormat="1" x14ac:dyDescent="0.3">
      <c r="A179" s="3"/>
      <c r="L179" s="20"/>
      <c r="M179" s="20"/>
      <c r="N179" s="20"/>
      <c r="O179" s="20"/>
      <c r="P179" s="21"/>
      <c r="Q179" s="21"/>
      <c r="R179" s="21"/>
      <c r="S179" s="21"/>
      <c r="T179" s="21"/>
    </row>
    <row r="180" spans="1:23" s="1" customFormat="1" x14ac:dyDescent="0.3">
      <c r="A180" s="3"/>
      <c r="L180" s="20"/>
      <c r="M180" s="20"/>
      <c r="N180" s="20"/>
      <c r="O180" s="20"/>
      <c r="P180" s="21"/>
      <c r="Q180" s="21"/>
      <c r="R180" s="21"/>
      <c r="S180" s="21"/>
      <c r="T180" s="21"/>
    </row>
  </sheetData>
  <autoFilter ref="A4:T41"/>
  <mergeCells count="11">
    <mergeCell ref="A36:A37"/>
    <mergeCell ref="A5:T5"/>
    <mergeCell ref="A1:S1"/>
    <mergeCell ref="A2:A3"/>
    <mergeCell ref="C2:C3"/>
    <mergeCell ref="D2:G2"/>
    <mergeCell ref="L2:O2"/>
    <mergeCell ref="P2:S2"/>
    <mergeCell ref="H2:K2"/>
    <mergeCell ref="T2:T3"/>
    <mergeCell ref="B6:C6"/>
  </mergeCells>
  <pageMargins left="0.19685039370078741" right="0.19685039370078741" top="0.39370078740157483" bottom="0.19685039370078741" header="0.31496062992125984" footer="0.31496062992125984"/>
  <pageSetup paperSize="8" scale="54" fitToHeight="14" orientation="landscape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4" t="s">
        <v>52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ht="32.25" customHeight="1" x14ac:dyDescent="0.25">
      <c r="A2" s="86" t="s">
        <v>0</v>
      </c>
      <c r="B2" s="7" t="s">
        <v>1</v>
      </c>
      <c r="C2" s="87" t="s">
        <v>18</v>
      </c>
      <c r="D2" s="88" t="s">
        <v>49</v>
      </c>
      <c r="E2" s="88"/>
      <c r="F2" s="88"/>
      <c r="G2" s="89" t="s">
        <v>57</v>
      </c>
      <c r="H2" s="89"/>
      <c r="I2" s="89"/>
      <c r="J2" s="90" t="s">
        <v>55</v>
      </c>
      <c r="K2" s="91"/>
      <c r="L2" s="92"/>
      <c r="M2" s="93" t="s">
        <v>50</v>
      </c>
      <c r="N2" s="93" t="s">
        <v>51</v>
      </c>
    </row>
    <row r="3" spans="1:14" ht="25.5" x14ac:dyDescent="0.25">
      <c r="A3" s="86"/>
      <c r="B3" s="8" t="s">
        <v>2</v>
      </c>
      <c r="C3" s="87"/>
      <c r="D3" s="9" t="s">
        <v>25</v>
      </c>
      <c r="E3" s="9" t="s">
        <v>26</v>
      </c>
      <c r="F3" s="9" t="s">
        <v>27</v>
      </c>
      <c r="G3" s="9" t="s">
        <v>25</v>
      </c>
      <c r="H3" s="9" t="s">
        <v>26</v>
      </c>
      <c r="I3" s="9" t="s">
        <v>27</v>
      </c>
      <c r="J3" s="9" t="s">
        <v>25</v>
      </c>
      <c r="K3" s="9" t="s">
        <v>26</v>
      </c>
      <c r="L3" s="9" t="s">
        <v>27</v>
      </c>
      <c r="M3" s="94"/>
      <c r="N3" s="94"/>
    </row>
    <row r="4" spans="1:14" x14ac:dyDescent="0.25">
      <c r="A4" s="10" t="s">
        <v>3</v>
      </c>
      <c r="B4" s="11">
        <v>2</v>
      </c>
      <c r="C4" s="12">
        <v>3</v>
      </c>
      <c r="D4" s="12">
        <v>4</v>
      </c>
      <c r="E4" s="11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</row>
    <row r="5" spans="1:14" ht="70.5" customHeight="1" x14ac:dyDescent="0.25">
      <c r="A5" s="13">
        <v>1</v>
      </c>
      <c r="B5" s="83" t="s">
        <v>53</v>
      </c>
      <c r="C5" s="83"/>
      <c r="D5" s="14">
        <f>SUM(D6:D7)</f>
        <v>9048313</v>
      </c>
      <c r="E5" s="14">
        <f>SUM(E6:E7)</f>
        <v>0</v>
      </c>
      <c r="F5" s="14">
        <f t="shared" ref="F5" si="0">SUM(F6:F7)</f>
        <v>9048313</v>
      </c>
      <c r="G5" s="14">
        <f>SUM(G6:G7)</f>
        <v>3127240</v>
      </c>
      <c r="H5" s="14">
        <f>SUM(H6:H7)</f>
        <v>0</v>
      </c>
      <c r="I5" s="14">
        <f>SUM(I6:I7)</f>
        <v>3127240</v>
      </c>
      <c r="J5" s="14">
        <f>G5/D5*100</f>
        <v>34.561580705707243</v>
      </c>
      <c r="K5" s="14">
        <v>0</v>
      </c>
      <c r="L5" s="14">
        <f>I5/F5*100</f>
        <v>34.561580705707243</v>
      </c>
      <c r="M5" s="18">
        <f>SUM(M6:M7)</f>
        <v>9048313</v>
      </c>
      <c r="N5" s="14">
        <f>M5/D5*100</f>
        <v>100</v>
      </c>
    </row>
    <row r="6" spans="1:14" ht="58.5" customHeight="1" x14ac:dyDescent="0.25">
      <c r="A6" s="15" t="s">
        <v>4</v>
      </c>
      <c r="B6" s="16" t="s">
        <v>22</v>
      </c>
      <c r="C6" s="16" t="s">
        <v>56</v>
      </c>
      <c r="D6" s="16">
        <f t="shared" ref="D6:D7" si="1">E6+F6</f>
        <v>24540</v>
      </c>
      <c r="E6" s="16">
        <v>0</v>
      </c>
      <c r="F6" s="16">
        <v>24540</v>
      </c>
      <c r="G6" s="16">
        <f>H6+I6</f>
        <v>0</v>
      </c>
      <c r="H6" s="16">
        <v>0</v>
      </c>
      <c r="I6" s="16">
        <v>0</v>
      </c>
      <c r="J6" s="17">
        <f>G6/D6*100</f>
        <v>0</v>
      </c>
      <c r="K6" s="17">
        <v>0</v>
      </c>
      <c r="L6" s="17">
        <f>I6/F6*100</f>
        <v>0</v>
      </c>
      <c r="M6" s="19">
        <f>F6</f>
        <v>24540</v>
      </c>
      <c r="N6" s="17">
        <f>M6/D6*100</f>
        <v>100</v>
      </c>
    </row>
    <row r="7" spans="1:14" ht="34.5" customHeight="1" x14ac:dyDescent="0.25">
      <c r="A7" s="15" t="s">
        <v>5</v>
      </c>
      <c r="B7" s="16" t="s">
        <v>54</v>
      </c>
      <c r="C7" s="16" t="s">
        <v>56</v>
      </c>
      <c r="D7" s="16">
        <f t="shared" si="1"/>
        <v>9023773</v>
      </c>
      <c r="E7" s="16">
        <v>0</v>
      </c>
      <c r="F7" s="16">
        <v>9023773</v>
      </c>
      <c r="G7" s="16">
        <f t="shared" ref="G7" si="2">H7+I7</f>
        <v>3127240</v>
      </c>
      <c r="H7" s="16">
        <v>0</v>
      </c>
      <c r="I7" s="16">
        <v>3127240</v>
      </c>
      <c r="J7" s="17">
        <f>G7/D7*100</f>
        <v>34.655570347348053</v>
      </c>
      <c r="K7" s="17">
        <v>0</v>
      </c>
      <c r="L7" s="17">
        <f>I7/F7*100</f>
        <v>34.655570347348053</v>
      </c>
      <c r="M7" s="19">
        <f>F7</f>
        <v>9023773</v>
      </c>
      <c r="N7" s="17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2" t="s">
        <v>0</v>
      </c>
      <c r="B1" s="40" t="s">
        <v>1</v>
      </c>
      <c r="C1" s="103" t="s">
        <v>18</v>
      </c>
      <c r="D1" s="104" t="s">
        <v>121</v>
      </c>
      <c r="E1" s="104"/>
      <c r="F1" s="104"/>
      <c r="G1" s="104"/>
      <c r="H1" s="104" t="s">
        <v>122</v>
      </c>
      <c r="I1" s="104"/>
      <c r="J1" s="104"/>
      <c r="K1" s="104"/>
      <c r="L1" s="105" t="s">
        <v>132</v>
      </c>
      <c r="M1" s="106"/>
      <c r="N1" s="106"/>
      <c r="O1" s="107"/>
      <c r="P1" s="99" t="s">
        <v>123</v>
      </c>
      <c r="Q1" s="99"/>
      <c r="R1" s="99"/>
      <c r="S1" s="99"/>
      <c r="T1" s="99" t="s">
        <v>124</v>
      </c>
      <c r="U1" s="100"/>
      <c r="V1" s="100"/>
      <c r="W1" s="100"/>
    </row>
    <row r="2" spans="1:23" ht="22.5" x14ac:dyDescent="0.25">
      <c r="A2" s="102"/>
      <c r="B2" s="40" t="s">
        <v>2</v>
      </c>
      <c r="C2" s="103"/>
      <c r="D2" s="41" t="s">
        <v>25</v>
      </c>
      <c r="E2" s="41" t="s">
        <v>26</v>
      </c>
      <c r="F2" s="41" t="s">
        <v>58</v>
      </c>
      <c r="G2" s="41" t="s">
        <v>27</v>
      </c>
      <c r="H2" s="41" t="s">
        <v>25</v>
      </c>
      <c r="I2" s="41" t="s">
        <v>26</v>
      </c>
      <c r="J2" s="41" t="s">
        <v>58</v>
      </c>
      <c r="K2" s="41" t="s">
        <v>27</v>
      </c>
      <c r="L2" s="41" t="s">
        <v>25</v>
      </c>
      <c r="M2" s="41" t="s">
        <v>26</v>
      </c>
      <c r="N2" s="41" t="s">
        <v>58</v>
      </c>
      <c r="O2" s="41" t="s">
        <v>27</v>
      </c>
      <c r="P2" s="41" t="s">
        <v>25</v>
      </c>
      <c r="Q2" s="41" t="s">
        <v>26</v>
      </c>
      <c r="R2" s="41" t="s">
        <v>58</v>
      </c>
      <c r="S2" s="41" t="s">
        <v>27</v>
      </c>
      <c r="T2" s="41" t="s">
        <v>25</v>
      </c>
      <c r="U2" s="42" t="s">
        <v>26</v>
      </c>
      <c r="V2" s="41" t="s">
        <v>58</v>
      </c>
      <c r="W2" s="41" t="s">
        <v>27</v>
      </c>
    </row>
    <row r="3" spans="1:23" x14ac:dyDescent="0.25">
      <c r="A3" s="38" t="s">
        <v>3</v>
      </c>
      <c r="B3" s="38" t="s">
        <v>14</v>
      </c>
      <c r="C3" s="38" t="s">
        <v>29</v>
      </c>
      <c r="D3" s="38" t="s">
        <v>31</v>
      </c>
      <c r="E3" s="38" t="s">
        <v>16</v>
      </c>
      <c r="F3" s="38" t="s">
        <v>32</v>
      </c>
      <c r="G3" s="38" t="s">
        <v>32</v>
      </c>
      <c r="H3" s="38" t="s">
        <v>48</v>
      </c>
      <c r="I3" s="38" t="s">
        <v>41</v>
      </c>
      <c r="J3" s="38" t="s">
        <v>42</v>
      </c>
      <c r="K3" s="38" t="s">
        <v>43</v>
      </c>
      <c r="L3" s="38" t="s">
        <v>44</v>
      </c>
      <c r="M3" s="38" t="s">
        <v>45</v>
      </c>
      <c r="N3" s="38" t="s">
        <v>46</v>
      </c>
      <c r="O3" s="38" t="s">
        <v>47</v>
      </c>
      <c r="P3" s="38" t="s">
        <v>17</v>
      </c>
      <c r="Q3" s="38" t="s">
        <v>41</v>
      </c>
      <c r="R3" s="38" t="s">
        <v>118</v>
      </c>
      <c r="S3" s="38" t="s">
        <v>42</v>
      </c>
      <c r="T3" s="38" t="s">
        <v>43</v>
      </c>
      <c r="U3" s="38" t="s">
        <v>125</v>
      </c>
      <c r="V3" s="38" t="s">
        <v>89</v>
      </c>
      <c r="W3" s="38" t="s">
        <v>103</v>
      </c>
    </row>
    <row r="4" spans="1:23" x14ac:dyDescent="0.25">
      <c r="A4" s="101" t="s">
        <v>28</v>
      </c>
      <c r="B4" s="101"/>
      <c r="C4" s="101"/>
      <c r="D4" s="43">
        <f>D5+D7+D10+D12+D14</f>
        <v>184652.19499999998</v>
      </c>
      <c r="E4" s="43">
        <f t="shared" ref="E4:S4" si="0">E5+E7+E10+E12+E14</f>
        <v>157039.4</v>
      </c>
      <c r="F4" s="43">
        <f t="shared" si="0"/>
        <v>0</v>
      </c>
      <c r="G4" s="43">
        <f t="shared" si="0"/>
        <v>27612.795000000002</v>
      </c>
      <c r="H4" s="43">
        <f t="shared" si="0"/>
        <v>165482.53099999999</v>
      </c>
      <c r="I4" s="43">
        <f t="shared" si="0"/>
        <v>28216.291000000005</v>
      </c>
      <c r="J4" s="43">
        <f t="shared" si="0"/>
        <v>0</v>
      </c>
      <c r="K4" s="43">
        <f t="shared" si="0"/>
        <v>19077.455999999998</v>
      </c>
      <c r="L4" s="43">
        <f t="shared" si="0"/>
        <v>7375.1418100000001</v>
      </c>
      <c r="M4" s="43">
        <f t="shared" si="0"/>
        <v>0</v>
      </c>
      <c r="N4" s="43">
        <f t="shared" si="0"/>
        <v>0</v>
      </c>
      <c r="O4" s="43">
        <f t="shared" si="0"/>
        <v>7375.1418100000001</v>
      </c>
      <c r="P4" s="43">
        <f t="shared" si="0"/>
        <v>82223.705759999983</v>
      </c>
      <c r="Q4" s="43">
        <f t="shared" si="0"/>
        <v>66038.538280000008</v>
      </c>
      <c r="R4" s="43">
        <f t="shared" si="0"/>
        <v>0</v>
      </c>
      <c r="S4" s="43">
        <f t="shared" si="0"/>
        <v>16185.16748</v>
      </c>
      <c r="T4" s="43">
        <f>P4/D4*100</f>
        <v>44.528962008818787</v>
      </c>
      <c r="U4" s="43">
        <f t="shared" ref="U4:W16" si="1">Q4/E4*100</f>
        <v>42.052210005896619</v>
      </c>
      <c r="V4" s="43"/>
      <c r="W4" s="43">
        <f t="shared" si="1"/>
        <v>58.614738131362657</v>
      </c>
    </row>
    <row r="5" spans="1:23" s="53" customFormat="1" ht="34.5" customHeight="1" x14ac:dyDescent="0.25">
      <c r="A5" s="44">
        <v>1</v>
      </c>
      <c r="B5" s="83" t="s">
        <v>8</v>
      </c>
      <c r="C5" s="83"/>
      <c r="D5" s="43">
        <f>D6</f>
        <v>26153.7</v>
      </c>
      <c r="E5" s="43">
        <f t="shared" ref="E5:S5" si="2">E6</f>
        <v>24846</v>
      </c>
      <c r="F5" s="43">
        <f t="shared" si="2"/>
        <v>0</v>
      </c>
      <c r="G5" s="43">
        <f t="shared" si="2"/>
        <v>1307.7</v>
      </c>
      <c r="H5" s="43">
        <f t="shared" si="2"/>
        <v>0</v>
      </c>
      <c r="I5" s="43">
        <f t="shared" si="2"/>
        <v>0</v>
      </c>
      <c r="J5" s="43">
        <f t="shared" si="2"/>
        <v>0</v>
      </c>
      <c r="K5" s="43">
        <f t="shared" si="2"/>
        <v>0</v>
      </c>
      <c r="L5" s="43">
        <f t="shared" si="2"/>
        <v>0</v>
      </c>
      <c r="M5" s="43">
        <f t="shared" si="2"/>
        <v>0</v>
      </c>
      <c r="N5" s="43">
        <f t="shared" si="2"/>
        <v>0</v>
      </c>
      <c r="O5" s="43">
        <f t="shared" si="2"/>
        <v>0</v>
      </c>
      <c r="P5" s="43">
        <f t="shared" si="2"/>
        <v>0</v>
      </c>
      <c r="Q5" s="43">
        <f t="shared" si="2"/>
        <v>0</v>
      </c>
      <c r="R5" s="43">
        <f t="shared" si="2"/>
        <v>0</v>
      </c>
      <c r="S5" s="43">
        <f t="shared" si="2"/>
        <v>0</v>
      </c>
      <c r="T5" s="43">
        <f t="shared" ref="T5:U18" si="3">P5/D5*100</f>
        <v>0</v>
      </c>
      <c r="U5" s="43">
        <f t="shared" si="1"/>
        <v>0</v>
      </c>
      <c r="V5" s="43"/>
      <c r="W5" s="43">
        <f t="shared" si="1"/>
        <v>0</v>
      </c>
    </row>
    <row r="6" spans="1:23" s="53" customFormat="1" x14ac:dyDescent="0.25">
      <c r="A6" s="45" t="s">
        <v>5</v>
      </c>
      <c r="B6" s="46" t="s">
        <v>88</v>
      </c>
      <c r="C6" s="7" t="s">
        <v>102</v>
      </c>
      <c r="D6" s="47">
        <f t="shared" ref="D6" si="4">E6+G6</f>
        <v>26153.7</v>
      </c>
      <c r="E6" s="47">
        <v>24846</v>
      </c>
      <c r="F6" s="47">
        <v>0</v>
      </c>
      <c r="G6" s="47">
        <v>1307.7</v>
      </c>
      <c r="H6" s="47">
        <f>I6+J6+K6</f>
        <v>0</v>
      </c>
      <c r="I6" s="47">
        <v>0</v>
      </c>
      <c r="J6" s="47">
        <v>0</v>
      </c>
      <c r="K6" s="47">
        <v>0</v>
      </c>
      <c r="L6" s="47">
        <f t="shared" ref="L6" si="5">M6+O6</f>
        <v>0</v>
      </c>
      <c r="M6" s="47">
        <v>0</v>
      </c>
      <c r="N6" s="47">
        <v>0</v>
      </c>
      <c r="O6" s="47">
        <f>S6</f>
        <v>0</v>
      </c>
      <c r="P6" s="47">
        <f>Q6+R6+S6</f>
        <v>0</v>
      </c>
      <c r="Q6" s="47">
        <v>0</v>
      </c>
      <c r="R6" s="47">
        <v>0</v>
      </c>
      <c r="S6" s="47">
        <v>0</v>
      </c>
      <c r="T6" s="47">
        <f t="shared" si="3"/>
        <v>0</v>
      </c>
      <c r="U6" s="47">
        <f t="shared" si="1"/>
        <v>0</v>
      </c>
      <c r="V6" s="47"/>
      <c r="W6" s="47">
        <f t="shared" si="1"/>
        <v>0</v>
      </c>
    </row>
    <row r="7" spans="1:23" ht="37.5" customHeight="1" x14ac:dyDescent="0.25">
      <c r="A7" s="44" t="s">
        <v>14</v>
      </c>
      <c r="B7" s="83" t="s">
        <v>126</v>
      </c>
      <c r="C7" s="83"/>
      <c r="D7" s="43">
        <f>E7+F7+G7</f>
        <v>94522.269</v>
      </c>
      <c r="E7" s="43">
        <f>E8+E9</f>
        <v>89702.2</v>
      </c>
      <c r="F7" s="43">
        <f t="shared" ref="F7:G7" si="6">F8+F9</f>
        <v>0</v>
      </c>
      <c r="G7" s="43">
        <f t="shared" si="6"/>
        <v>4820.0689999999995</v>
      </c>
      <c r="H7" s="50">
        <f t="shared" ref="H7:H12" si="7">H8+H9+H10+H11</f>
        <v>80586.006999999998</v>
      </c>
      <c r="I7" s="49">
        <v>0</v>
      </c>
      <c r="J7" s="49">
        <v>0</v>
      </c>
      <c r="K7" s="49">
        <v>0</v>
      </c>
      <c r="L7" s="43">
        <f>M7+N7+O7</f>
        <v>1960.5039999999999</v>
      </c>
      <c r="M7" s="43">
        <f>M8+M9</f>
        <v>0</v>
      </c>
      <c r="N7" s="43">
        <f t="shared" ref="N7" si="8">N8+N9</f>
        <v>0</v>
      </c>
      <c r="O7" s="43">
        <f t="shared" ref="O7:O12" si="9">S7</f>
        <v>1960.5039999999999</v>
      </c>
      <c r="P7" s="43">
        <f t="shared" ref="P7:P18" si="10">Q7+S7</f>
        <v>39209.203999999998</v>
      </c>
      <c r="Q7" s="43">
        <f>Q8+Q9</f>
        <v>37248.699999999997</v>
      </c>
      <c r="R7" s="43">
        <f t="shared" ref="R7:S7" si="11">R8+R9</f>
        <v>0</v>
      </c>
      <c r="S7" s="43">
        <f t="shared" si="11"/>
        <v>1960.5039999999999</v>
      </c>
      <c r="T7" s="43">
        <f t="shared" si="3"/>
        <v>41.481446028342802</v>
      </c>
      <c r="U7" s="43">
        <f t="shared" si="1"/>
        <v>41.524845544479398</v>
      </c>
      <c r="V7" s="43">
        <v>0</v>
      </c>
      <c r="W7" s="43">
        <f t="shared" si="1"/>
        <v>40.673774587044299</v>
      </c>
    </row>
    <row r="8" spans="1:23" ht="25.5" x14ac:dyDescent="0.25">
      <c r="A8" s="45" t="s">
        <v>6</v>
      </c>
      <c r="B8" s="48" t="s">
        <v>127</v>
      </c>
      <c r="C8" s="7" t="s">
        <v>102</v>
      </c>
      <c r="D8" s="51">
        <f>SUM(E8:G8)</f>
        <v>55313.065000000002</v>
      </c>
      <c r="E8" s="51">
        <v>52453.5</v>
      </c>
      <c r="F8" s="51">
        <v>0</v>
      </c>
      <c r="G8" s="51">
        <f>2760.7+98.865</f>
        <v>2859.5649999999996</v>
      </c>
      <c r="H8" s="51">
        <v>11086.165000000001</v>
      </c>
      <c r="I8" s="51">
        <v>10437.94</v>
      </c>
      <c r="J8" s="51">
        <v>0</v>
      </c>
      <c r="K8" s="51">
        <f>549.36+98.865</f>
        <v>648.22500000000002</v>
      </c>
      <c r="L8" s="51">
        <f t="shared" ref="L8:L9" si="12">M8+O8</f>
        <v>0</v>
      </c>
      <c r="M8" s="51">
        <v>0</v>
      </c>
      <c r="N8" s="51">
        <v>0</v>
      </c>
      <c r="O8" s="47">
        <v>0</v>
      </c>
      <c r="P8" s="47">
        <f t="shared" si="10"/>
        <v>0</v>
      </c>
      <c r="Q8" s="51">
        <v>0</v>
      </c>
      <c r="R8" s="51">
        <v>0</v>
      </c>
      <c r="S8" s="51">
        <v>0</v>
      </c>
      <c r="T8" s="47">
        <f t="shared" si="3"/>
        <v>0</v>
      </c>
      <c r="U8" s="47">
        <f t="shared" si="1"/>
        <v>0</v>
      </c>
      <c r="V8" s="47">
        <v>0</v>
      </c>
      <c r="W8" s="47">
        <f t="shared" si="1"/>
        <v>0</v>
      </c>
    </row>
    <row r="9" spans="1:23" s="56" customFormat="1" ht="38.25" x14ac:dyDescent="0.25">
      <c r="A9" s="45" t="s">
        <v>7</v>
      </c>
      <c r="B9" s="48" t="s">
        <v>128</v>
      </c>
      <c r="C9" s="7" t="s">
        <v>102</v>
      </c>
      <c r="D9" s="51">
        <f>SUM(E9:G9)</f>
        <v>39209.203999999998</v>
      </c>
      <c r="E9" s="51">
        <v>37248.699999999997</v>
      </c>
      <c r="F9" s="51">
        <v>0</v>
      </c>
      <c r="G9" s="51">
        <v>1960.5039999999999</v>
      </c>
      <c r="H9" s="51">
        <v>48966.2</v>
      </c>
      <c r="I9" s="51">
        <v>37248.699999999997</v>
      </c>
      <c r="J9" s="51">
        <v>0</v>
      </c>
      <c r="K9" s="51">
        <v>1960.5039999999999</v>
      </c>
      <c r="L9" s="54">
        <f t="shared" si="12"/>
        <v>0</v>
      </c>
      <c r="M9" s="54">
        <v>0</v>
      </c>
      <c r="N9" s="54">
        <v>0</v>
      </c>
      <c r="O9" s="55">
        <v>0</v>
      </c>
      <c r="P9" s="51">
        <f t="shared" si="10"/>
        <v>39209.203999999998</v>
      </c>
      <c r="Q9" s="51">
        <v>37248.699999999997</v>
      </c>
      <c r="R9" s="51">
        <v>0</v>
      </c>
      <c r="S9" s="51">
        <v>1960.5039999999999</v>
      </c>
      <c r="T9" s="51">
        <f t="shared" si="3"/>
        <v>100</v>
      </c>
      <c r="U9" s="51">
        <f t="shared" si="1"/>
        <v>100</v>
      </c>
      <c r="V9" s="51">
        <v>0</v>
      </c>
      <c r="W9" s="51">
        <f t="shared" si="1"/>
        <v>100</v>
      </c>
    </row>
    <row r="10" spans="1:23" s="56" customFormat="1" ht="33" customHeight="1" x14ac:dyDescent="0.25">
      <c r="A10" s="58" t="s">
        <v>29</v>
      </c>
      <c r="B10" s="37" t="s">
        <v>10</v>
      </c>
      <c r="C10" s="37"/>
      <c r="D10" s="50">
        <f>D11</f>
        <v>10266.821</v>
      </c>
      <c r="E10" s="50">
        <f t="shared" ref="E10:W10" si="13">E11</f>
        <v>0</v>
      </c>
      <c r="F10" s="50">
        <f t="shared" si="13"/>
        <v>0</v>
      </c>
      <c r="G10" s="50">
        <f t="shared" si="13"/>
        <v>10266.821</v>
      </c>
      <c r="H10" s="50">
        <f t="shared" si="13"/>
        <v>10266.821</v>
      </c>
      <c r="I10" s="50">
        <f t="shared" si="13"/>
        <v>0</v>
      </c>
      <c r="J10" s="50">
        <f t="shared" si="13"/>
        <v>0</v>
      </c>
      <c r="K10" s="50">
        <f t="shared" si="13"/>
        <v>10266.821</v>
      </c>
      <c r="L10" s="50">
        <f t="shared" si="13"/>
        <v>4923.6239999999998</v>
      </c>
      <c r="M10" s="50">
        <f t="shared" si="13"/>
        <v>0</v>
      </c>
      <c r="N10" s="50">
        <f t="shared" si="13"/>
        <v>0</v>
      </c>
      <c r="O10" s="50">
        <f t="shared" si="13"/>
        <v>4923.6239999999998</v>
      </c>
      <c r="P10" s="50">
        <f t="shared" si="13"/>
        <v>4923.6239999999998</v>
      </c>
      <c r="Q10" s="50">
        <f t="shared" si="13"/>
        <v>0</v>
      </c>
      <c r="R10" s="50">
        <f t="shared" si="13"/>
        <v>0</v>
      </c>
      <c r="S10" s="50">
        <f t="shared" si="13"/>
        <v>4923.6239999999998</v>
      </c>
      <c r="T10" s="50">
        <f t="shared" si="13"/>
        <v>47.956655716506596</v>
      </c>
      <c r="U10" s="50"/>
      <c r="V10" s="50"/>
      <c r="W10" s="50">
        <f t="shared" si="13"/>
        <v>47.956655716506596</v>
      </c>
    </row>
    <row r="11" spans="1:23" s="56" customFormat="1" ht="25.5" x14ac:dyDescent="0.25">
      <c r="A11" s="39" t="s">
        <v>129</v>
      </c>
      <c r="B11" s="48" t="s">
        <v>130</v>
      </c>
      <c r="C11" s="48"/>
      <c r="D11" s="51">
        <f t="shared" ref="D11" si="14">E11+G11</f>
        <v>10266.821</v>
      </c>
      <c r="E11" s="51">
        <v>0</v>
      </c>
      <c r="F11" s="51">
        <v>0</v>
      </c>
      <c r="G11" s="51">
        <v>10266.821</v>
      </c>
      <c r="H11" s="51">
        <f>J11+K11</f>
        <v>10266.821</v>
      </c>
      <c r="I11" s="51">
        <v>0</v>
      </c>
      <c r="J11" s="51">
        <v>0</v>
      </c>
      <c r="K11" s="51">
        <v>10266.821</v>
      </c>
      <c r="L11" s="51">
        <f t="shared" ref="L11" si="15">M11+O11</f>
        <v>4923.6239999999998</v>
      </c>
      <c r="M11" s="51">
        <v>0</v>
      </c>
      <c r="N11" s="51">
        <v>0</v>
      </c>
      <c r="O11" s="51">
        <f t="shared" si="9"/>
        <v>4923.6239999999998</v>
      </c>
      <c r="P11" s="51">
        <f t="shared" si="10"/>
        <v>4923.6239999999998</v>
      </c>
      <c r="Q11" s="51">
        <v>0</v>
      </c>
      <c r="R11" s="51">
        <v>0</v>
      </c>
      <c r="S11" s="51">
        <v>4923.6239999999998</v>
      </c>
      <c r="T11" s="51">
        <f t="shared" si="3"/>
        <v>47.956655716506596</v>
      </c>
      <c r="U11" s="51"/>
      <c r="V11" s="51"/>
      <c r="W11" s="51">
        <f t="shared" si="1"/>
        <v>47.956655716506596</v>
      </c>
    </row>
    <row r="12" spans="1:23" s="57" customFormat="1" ht="27.75" customHeight="1" x14ac:dyDescent="0.25">
      <c r="A12" s="44" t="s">
        <v>29</v>
      </c>
      <c r="B12" s="83" t="s">
        <v>11</v>
      </c>
      <c r="C12" s="83"/>
      <c r="D12" s="43">
        <f>E12+F12+G12</f>
        <v>3100.0950000000003</v>
      </c>
      <c r="E12" s="43">
        <f>E13</f>
        <v>2574</v>
      </c>
      <c r="F12" s="43">
        <f>F13</f>
        <v>0</v>
      </c>
      <c r="G12" s="43">
        <f>G13</f>
        <v>526.09500000000003</v>
      </c>
      <c r="H12" s="50">
        <f t="shared" si="7"/>
        <v>48093.157000000007</v>
      </c>
      <c r="I12" s="43"/>
      <c r="J12" s="43"/>
      <c r="K12" s="43"/>
      <c r="L12" s="43">
        <f>M12+N12+O12</f>
        <v>491.01380999999998</v>
      </c>
      <c r="M12" s="43">
        <f>M13</f>
        <v>0</v>
      </c>
      <c r="N12" s="43">
        <f t="shared" ref="N12" si="16">N13</f>
        <v>0</v>
      </c>
      <c r="O12" s="47">
        <f t="shared" si="9"/>
        <v>491.01380999999998</v>
      </c>
      <c r="P12" s="43">
        <f t="shared" si="10"/>
        <v>2807.3417100000001</v>
      </c>
      <c r="Q12" s="43">
        <f>Q13</f>
        <v>2316.3279000000002</v>
      </c>
      <c r="R12" s="43">
        <f t="shared" ref="R12:S12" si="17">R13</f>
        <v>0</v>
      </c>
      <c r="S12" s="43">
        <f t="shared" si="17"/>
        <v>491.01380999999998</v>
      </c>
      <c r="T12" s="43">
        <f t="shared" si="3"/>
        <v>90.556634877318274</v>
      </c>
      <c r="U12" s="43">
        <f t="shared" si="1"/>
        <v>89.98942890442892</v>
      </c>
      <c r="V12" s="43"/>
      <c r="W12" s="43">
        <f t="shared" si="1"/>
        <v>93.331776580275417</v>
      </c>
    </row>
    <row r="13" spans="1:23" s="57" customFormat="1" x14ac:dyDescent="0.25">
      <c r="A13" s="45" t="s">
        <v>30</v>
      </c>
      <c r="B13" s="52" t="s">
        <v>15</v>
      </c>
      <c r="C13" s="7" t="s">
        <v>102</v>
      </c>
      <c r="D13" s="47">
        <f>SUM(E13:G13)</f>
        <v>3100.0950000000003</v>
      </c>
      <c r="E13" s="49">
        <v>2574</v>
      </c>
      <c r="F13" s="49">
        <v>0</v>
      </c>
      <c r="G13" s="47">
        <v>526.09500000000003</v>
      </c>
      <c r="H13" s="47">
        <f>I13+J13+K13</f>
        <v>3100.0950000000003</v>
      </c>
      <c r="I13" s="47">
        <v>2574</v>
      </c>
      <c r="J13" s="47">
        <v>0</v>
      </c>
      <c r="K13" s="47">
        <v>526.09500000000003</v>
      </c>
      <c r="L13" s="47">
        <f t="shared" ref="L13" si="18">M13+N13+O13</f>
        <v>491.01380999999998</v>
      </c>
      <c r="M13" s="49">
        <v>0</v>
      </c>
      <c r="N13" s="49">
        <v>0</v>
      </c>
      <c r="O13" s="49">
        <f>S13</f>
        <v>491.01380999999998</v>
      </c>
      <c r="P13" s="47">
        <f t="shared" ref="P13" si="19">Q13+S13</f>
        <v>2807.3417100000001</v>
      </c>
      <c r="Q13" s="47">
        <v>2316.3279000000002</v>
      </c>
      <c r="R13" s="47">
        <v>0</v>
      </c>
      <c r="S13" s="47">
        <v>491.01380999999998</v>
      </c>
      <c r="T13" s="43">
        <f t="shared" si="3"/>
        <v>90.556634877318274</v>
      </c>
      <c r="U13" s="43">
        <f t="shared" si="1"/>
        <v>89.98942890442892</v>
      </c>
      <c r="V13" s="43"/>
      <c r="W13" s="43">
        <f t="shared" si="1"/>
        <v>93.331776580275417</v>
      </c>
    </row>
    <row r="14" spans="1:23" s="56" customFormat="1" ht="28.5" customHeight="1" x14ac:dyDescent="0.25">
      <c r="A14" s="58" t="s">
        <v>17</v>
      </c>
      <c r="B14" s="95" t="s">
        <v>13</v>
      </c>
      <c r="C14" s="96"/>
      <c r="D14" s="50">
        <f>D15+D16+D17+D18</f>
        <v>50609.31</v>
      </c>
      <c r="E14" s="50">
        <f t="shared" ref="E14:S14" si="20">E15+E16+E17+E18</f>
        <v>39917.199999999997</v>
      </c>
      <c r="F14" s="50">
        <f t="shared" si="20"/>
        <v>0</v>
      </c>
      <c r="G14" s="50">
        <f t="shared" si="20"/>
        <v>10692.11</v>
      </c>
      <c r="H14" s="50">
        <f t="shared" si="20"/>
        <v>26536.546000000002</v>
      </c>
      <c r="I14" s="50">
        <f t="shared" si="20"/>
        <v>28216.291000000005</v>
      </c>
      <c r="J14" s="50">
        <f t="shared" si="20"/>
        <v>0</v>
      </c>
      <c r="K14" s="50">
        <f t="shared" si="20"/>
        <v>8810.6349999999984</v>
      </c>
      <c r="L14" s="50">
        <f t="shared" si="20"/>
        <v>0</v>
      </c>
      <c r="M14" s="50">
        <f t="shared" si="20"/>
        <v>0</v>
      </c>
      <c r="N14" s="50">
        <f t="shared" si="20"/>
        <v>0</v>
      </c>
      <c r="O14" s="50">
        <f t="shared" si="20"/>
        <v>0</v>
      </c>
      <c r="P14" s="43">
        <f t="shared" si="10"/>
        <v>35283.536049999995</v>
      </c>
      <c r="Q14" s="50">
        <f t="shared" si="20"/>
        <v>26473.51038</v>
      </c>
      <c r="R14" s="50">
        <f t="shared" si="20"/>
        <v>0</v>
      </c>
      <c r="S14" s="50">
        <f t="shared" si="20"/>
        <v>8810.0256699999991</v>
      </c>
      <c r="T14" s="43">
        <f>P14/D14*100</f>
        <v>69.717480933843987</v>
      </c>
      <c r="U14" s="43">
        <f t="shared" si="1"/>
        <v>66.321060545328834</v>
      </c>
      <c r="V14" s="43">
        <v>0</v>
      </c>
      <c r="W14" s="43">
        <f t="shared" si="1"/>
        <v>82.397446995962426</v>
      </c>
    </row>
    <row r="15" spans="1:23" s="56" customFormat="1" ht="38.25" x14ac:dyDescent="0.25">
      <c r="A15" s="93" t="s">
        <v>21</v>
      </c>
      <c r="B15" s="48" t="s">
        <v>131</v>
      </c>
      <c r="C15" s="7" t="s">
        <v>102</v>
      </c>
      <c r="D15" s="51">
        <f t="shared" ref="D15" si="21">SUM(E15:G15)</f>
        <v>9863.4000000000015</v>
      </c>
      <c r="E15" s="51">
        <v>7382.6</v>
      </c>
      <c r="F15" s="51">
        <v>0</v>
      </c>
      <c r="G15" s="51">
        <v>2480.8000000000002</v>
      </c>
      <c r="H15" s="51">
        <v>9228.2579999999998</v>
      </c>
      <c r="I15" s="51">
        <v>1115.94</v>
      </c>
      <c r="J15" s="51">
        <v>0</v>
      </c>
      <c r="K15" s="51">
        <v>905.38199999999995</v>
      </c>
      <c r="L15" s="51">
        <f t="shared" ref="L15" si="22">M15+O15</f>
        <v>0</v>
      </c>
      <c r="M15" s="51">
        <v>0</v>
      </c>
      <c r="N15" s="51">
        <v>0</v>
      </c>
      <c r="O15" s="51">
        <v>0</v>
      </c>
      <c r="P15" s="51">
        <f t="shared" ref="P15" si="23">Q15+S15</f>
        <v>905.38153999999997</v>
      </c>
      <c r="Q15" s="51">
        <v>0</v>
      </c>
      <c r="R15" s="51">
        <v>0</v>
      </c>
      <c r="S15" s="51">
        <v>905.38153999999997</v>
      </c>
      <c r="T15" s="51">
        <f t="shared" si="3"/>
        <v>9.1792033173145153</v>
      </c>
      <c r="U15" s="51">
        <f t="shared" si="1"/>
        <v>0</v>
      </c>
      <c r="V15" s="51">
        <v>0</v>
      </c>
      <c r="W15" s="51">
        <f t="shared" si="1"/>
        <v>36.495547404063203</v>
      </c>
    </row>
    <row r="16" spans="1:23" s="56" customFormat="1" ht="38.25" x14ac:dyDescent="0.25">
      <c r="A16" s="97"/>
      <c r="B16" s="48" t="s">
        <v>91</v>
      </c>
      <c r="C16" s="7" t="s">
        <v>102</v>
      </c>
      <c r="D16" s="51">
        <f t="shared" ref="D16:D18" si="24">SUM(E16:G16)</f>
        <v>9228.2890000000007</v>
      </c>
      <c r="E16" s="51">
        <v>7382.6</v>
      </c>
      <c r="F16" s="51">
        <v>0</v>
      </c>
      <c r="G16" s="51">
        <v>1845.6890000000001</v>
      </c>
      <c r="H16" s="51">
        <v>9228.2579999999998</v>
      </c>
      <c r="I16" s="51">
        <v>7382.6</v>
      </c>
      <c r="J16" s="51">
        <v>0</v>
      </c>
      <c r="K16" s="51">
        <v>1845.6890000000001</v>
      </c>
      <c r="L16" s="51">
        <f t="shared" ref="L16:L18" si="25">M16+O16</f>
        <v>0</v>
      </c>
      <c r="M16" s="51">
        <v>0</v>
      </c>
      <c r="N16" s="51">
        <v>0</v>
      </c>
      <c r="O16" s="51">
        <v>0</v>
      </c>
      <c r="P16" s="51">
        <f t="shared" si="10"/>
        <v>9228.2885400000014</v>
      </c>
      <c r="Q16" s="51">
        <v>7382.6</v>
      </c>
      <c r="R16" s="51">
        <v>0</v>
      </c>
      <c r="S16" s="51">
        <v>1845.6885400000001</v>
      </c>
      <c r="T16" s="51">
        <f t="shared" si="3"/>
        <v>99.999995015327343</v>
      </c>
      <c r="U16" s="51">
        <f t="shared" si="1"/>
        <v>100</v>
      </c>
      <c r="V16" s="51">
        <v>0</v>
      </c>
      <c r="W16" s="51">
        <f t="shared" si="1"/>
        <v>99.99997507705794</v>
      </c>
    </row>
    <row r="17" spans="1:23" s="56" customFormat="1" ht="38.25" x14ac:dyDescent="0.25">
      <c r="A17" s="97"/>
      <c r="B17" s="48" t="s">
        <v>92</v>
      </c>
      <c r="C17" s="7" t="s">
        <v>102</v>
      </c>
      <c r="D17" s="51">
        <f t="shared" si="24"/>
        <v>3540.8130000000001</v>
      </c>
      <c r="E17" s="51">
        <v>2832.6</v>
      </c>
      <c r="F17" s="51">
        <v>0</v>
      </c>
      <c r="G17" s="51">
        <v>708.21299999999997</v>
      </c>
      <c r="H17" s="51">
        <v>3642.13</v>
      </c>
      <c r="I17" s="51">
        <v>2832.6</v>
      </c>
      <c r="J17" s="51">
        <v>0</v>
      </c>
      <c r="K17" s="51">
        <v>708.21299999999997</v>
      </c>
      <c r="L17" s="51">
        <f t="shared" si="25"/>
        <v>0</v>
      </c>
      <c r="M17" s="51">
        <v>0</v>
      </c>
      <c r="N17" s="51">
        <v>0</v>
      </c>
      <c r="O17" s="51">
        <v>0</v>
      </c>
      <c r="P17" s="51">
        <f t="shared" si="10"/>
        <v>2913.3654099999999</v>
      </c>
      <c r="Q17" s="51">
        <v>2205.75992</v>
      </c>
      <c r="R17" s="51">
        <v>0</v>
      </c>
      <c r="S17" s="51">
        <v>707.60549000000003</v>
      </c>
      <c r="T17" s="51">
        <f t="shared" si="3"/>
        <v>82.279561501835872</v>
      </c>
      <c r="U17" s="51">
        <f t="shared" si="3"/>
        <v>77.870504836545933</v>
      </c>
      <c r="V17" s="51">
        <v>0</v>
      </c>
      <c r="W17" s="51">
        <f t="shared" ref="W17:W18" si="26">S17/G17*100</f>
        <v>99.914219309727443</v>
      </c>
    </row>
    <row r="18" spans="1:23" s="56" customFormat="1" ht="25.5" x14ac:dyDescent="0.25">
      <c r="A18" s="98"/>
      <c r="B18" s="48" t="s">
        <v>93</v>
      </c>
      <c r="C18" s="7" t="s">
        <v>102</v>
      </c>
      <c r="D18" s="51">
        <f t="shared" si="24"/>
        <v>27976.808000000001</v>
      </c>
      <c r="E18" s="51">
        <v>22319.4</v>
      </c>
      <c r="F18" s="51">
        <v>0</v>
      </c>
      <c r="G18" s="51">
        <f>5579.9+77.508</f>
        <v>5657.4079999999994</v>
      </c>
      <c r="H18" s="51">
        <v>4437.8999999999996</v>
      </c>
      <c r="I18" s="51">
        <v>16885.151000000002</v>
      </c>
      <c r="J18" s="51">
        <v>0</v>
      </c>
      <c r="K18" s="51">
        <v>5351.3509999999997</v>
      </c>
      <c r="L18" s="51">
        <f t="shared" si="25"/>
        <v>0</v>
      </c>
      <c r="M18" s="51">
        <v>0</v>
      </c>
      <c r="N18" s="51">
        <v>0</v>
      </c>
      <c r="O18" s="51">
        <v>0</v>
      </c>
      <c r="P18" s="51">
        <f t="shared" si="10"/>
        <v>22236.50056</v>
      </c>
      <c r="Q18" s="51">
        <v>16885.150460000001</v>
      </c>
      <c r="R18" s="51">
        <v>0</v>
      </c>
      <c r="S18" s="51">
        <v>5351.3500999999997</v>
      </c>
      <c r="T18" s="51">
        <f t="shared" si="3"/>
        <v>79.481907156813605</v>
      </c>
      <c r="U18" s="51">
        <f t="shared" si="3"/>
        <v>75.652349346308583</v>
      </c>
      <c r="V18" s="51">
        <v>0</v>
      </c>
      <c r="W18" s="51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Polivenko</cp:lastModifiedBy>
  <cp:lastPrinted>2017-10-31T09:09:51Z</cp:lastPrinted>
  <dcterms:created xsi:type="dcterms:W3CDTF">2012-05-22T08:33:39Z</dcterms:created>
  <dcterms:modified xsi:type="dcterms:W3CDTF">2018-05-07T08:04:31Z</dcterms:modified>
</cp:coreProperties>
</file>