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/>
  <bookViews>
    <workbookView xWindow="0" yWindow="600" windowWidth="19320" windowHeight="11040"/>
  </bookViews>
  <sheets>
    <sheet name="муниципальные" sheetId="33" r:id="rId1"/>
    <sheet name="ведомственная" sheetId="36" state="hidden" r:id="rId2"/>
    <sheet name="АИП" sheetId="37" state="hidden" r:id="rId3"/>
    <sheet name="АИП_2018" sheetId="38" r:id="rId4"/>
  </sheets>
  <externalReferences>
    <externalReference r:id="rId5"/>
  </externalReferences>
  <definedNames>
    <definedName name="_xlnm._FilterDatabase" localSheetId="0" hidden="1">муниципальные!$A$4:$AI$144</definedName>
    <definedName name="для">'[1]УКС по состоянию на 01.05.2010'!#REF!</definedName>
    <definedName name="_xlnm.Print_Titles" localSheetId="0">муниципальные!$2:$3</definedName>
    <definedName name="копия">'[1]УКС по состоянию на 01.05.2010'!#REF!</definedName>
    <definedName name="_xlnm.Print_Area" localSheetId="0">муниципальные!$A$1:$AI$280</definedName>
  </definedNames>
  <calcPr calcId="145621"/>
</workbook>
</file>

<file path=xl/calcChain.xml><?xml version="1.0" encoding="utf-8"?>
<calcChain xmlns="http://schemas.openxmlformats.org/spreadsheetml/2006/main">
  <c r="I37" i="33" l="1"/>
  <c r="J37" i="33"/>
  <c r="K37" i="33"/>
  <c r="M37" i="33"/>
  <c r="N37" i="33"/>
  <c r="O37" i="33"/>
  <c r="Q37" i="33"/>
  <c r="R37" i="33"/>
  <c r="S37" i="33"/>
  <c r="U37" i="33"/>
  <c r="V37" i="33"/>
  <c r="W37" i="33"/>
  <c r="Y37" i="33"/>
  <c r="Z37" i="33"/>
  <c r="AA37" i="33"/>
  <c r="G34" i="33"/>
  <c r="I34" i="33"/>
  <c r="J34" i="33"/>
  <c r="K34" i="33"/>
  <c r="M34" i="33"/>
  <c r="N34" i="33"/>
  <c r="O34" i="33"/>
  <c r="Q34" i="33"/>
  <c r="R34" i="33"/>
  <c r="S34" i="33"/>
  <c r="U34" i="33"/>
  <c r="V34" i="33"/>
  <c r="W34" i="33"/>
  <c r="Y34" i="33"/>
  <c r="Z34" i="33"/>
  <c r="AA34" i="33"/>
  <c r="X41" i="33"/>
  <c r="H41" i="33"/>
  <c r="D41" i="33"/>
  <c r="G29" i="33"/>
  <c r="E29" i="33"/>
  <c r="AF41" i="33" l="1"/>
  <c r="X104" i="33"/>
  <c r="X71" i="33"/>
  <c r="X70" i="33"/>
  <c r="X69" i="33"/>
  <c r="H70" i="33"/>
  <c r="H69" i="33"/>
  <c r="D70" i="33"/>
  <c r="D69" i="33"/>
  <c r="E68" i="33"/>
  <c r="F68" i="33"/>
  <c r="G68" i="33"/>
  <c r="I68" i="33"/>
  <c r="J68" i="33"/>
  <c r="K68" i="33"/>
  <c r="Y68" i="33"/>
  <c r="Z68" i="33"/>
  <c r="AA68" i="33"/>
  <c r="I56" i="33"/>
  <c r="J56" i="33"/>
  <c r="K56" i="33"/>
  <c r="M56" i="33"/>
  <c r="N56" i="33"/>
  <c r="O56" i="33"/>
  <c r="Q56" i="33"/>
  <c r="R56" i="33"/>
  <c r="S56" i="33"/>
  <c r="U56" i="33"/>
  <c r="V56" i="33"/>
  <c r="W56" i="33"/>
  <c r="Y56" i="33"/>
  <c r="Z56" i="33"/>
  <c r="AA56" i="33"/>
  <c r="X49" i="33"/>
  <c r="E47" i="33"/>
  <c r="E46" i="33" s="1"/>
  <c r="F47" i="33"/>
  <c r="I47" i="33"/>
  <c r="I46" i="33" s="1"/>
  <c r="J47" i="33"/>
  <c r="J46" i="33" s="1"/>
  <c r="K47" i="33"/>
  <c r="M47" i="33"/>
  <c r="N47" i="33"/>
  <c r="N46" i="33" s="1"/>
  <c r="O47" i="33"/>
  <c r="O46" i="33" s="1"/>
  <c r="P47" i="33"/>
  <c r="P46" i="33" s="1"/>
  <c r="Q47" i="33"/>
  <c r="R47" i="33"/>
  <c r="R46" i="33" s="1"/>
  <c r="S47" i="33"/>
  <c r="S46" i="33" s="1"/>
  <c r="T47" i="33"/>
  <c r="T46" i="33" s="1"/>
  <c r="U47" i="33"/>
  <c r="U46" i="33" s="1"/>
  <c r="V47" i="33"/>
  <c r="V46" i="33" s="1"/>
  <c r="W47" i="33"/>
  <c r="W46" i="33" s="1"/>
  <c r="Y47" i="33"/>
  <c r="Y46" i="33" s="1"/>
  <c r="Z47" i="33"/>
  <c r="AA47" i="33"/>
  <c r="AA46" i="33" s="1"/>
  <c r="F46" i="33"/>
  <c r="K46" i="33"/>
  <c r="M46" i="33"/>
  <c r="Q46" i="33"/>
  <c r="Z46" i="33"/>
  <c r="D22" i="33"/>
  <c r="H22" i="33"/>
  <c r="L22" i="33"/>
  <c r="P22" i="33"/>
  <c r="T22" i="33"/>
  <c r="X22" i="33"/>
  <c r="D16" i="33"/>
  <c r="G12" i="33"/>
  <c r="I12" i="33"/>
  <c r="J12" i="33"/>
  <c r="K12" i="33"/>
  <c r="M12" i="33"/>
  <c r="N12" i="33"/>
  <c r="O12" i="33"/>
  <c r="Q12" i="33"/>
  <c r="R12" i="33"/>
  <c r="S12" i="33"/>
  <c r="U12" i="33"/>
  <c r="V12" i="33"/>
  <c r="W12" i="33"/>
  <c r="Y12" i="33"/>
  <c r="Z12" i="33"/>
  <c r="AA12" i="33"/>
  <c r="X16" i="33"/>
  <c r="AI16" i="33"/>
  <c r="H16" i="33"/>
  <c r="I6" i="33"/>
  <c r="J6" i="33"/>
  <c r="K6" i="33"/>
  <c r="M6" i="33"/>
  <c r="N6" i="33"/>
  <c r="O6" i="33"/>
  <c r="Q6" i="33"/>
  <c r="R6" i="33"/>
  <c r="S6" i="33"/>
  <c r="U6" i="33"/>
  <c r="V6" i="33"/>
  <c r="W6" i="33"/>
  <c r="Y6" i="33"/>
  <c r="Z6" i="33"/>
  <c r="AA6" i="33"/>
  <c r="H68" i="33" l="1"/>
  <c r="X68" i="33"/>
  <c r="D68" i="33"/>
  <c r="G49" i="33" l="1"/>
  <c r="D49" i="33" s="1"/>
  <c r="H49" i="33"/>
  <c r="R5" i="33"/>
  <c r="S5" i="33"/>
  <c r="H17" i="33"/>
  <c r="E17" i="33"/>
  <c r="F17" i="33"/>
  <c r="E15" i="33"/>
  <c r="F15" i="33"/>
  <c r="H15" i="33"/>
  <c r="Q5" i="33"/>
  <c r="L66" i="33"/>
  <c r="P66" i="33"/>
  <c r="T66" i="33"/>
  <c r="X66" i="33"/>
  <c r="E66" i="33"/>
  <c r="F66" i="33"/>
  <c r="H66" i="33"/>
  <c r="L69" i="33"/>
  <c r="L68" i="33" s="1"/>
  <c r="M69" i="33"/>
  <c r="M68" i="33" s="1"/>
  <c r="N69" i="33"/>
  <c r="N68" i="33" s="1"/>
  <c r="O69" i="33"/>
  <c r="O68" i="33" s="1"/>
  <c r="P69" i="33"/>
  <c r="P68" i="33" s="1"/>
  <c r="Q69" i="33"/>
  <c r="Q68" i="33" s="1"/>
  <c r="R69" i="33"/>
  <c r="R68" i="33" s="1"/>
  <c r="S69" i="33"/>
  <c r="S68" i="33" s="1"/>
  <c r="T69" i="33"/>
  <c r="T68" i="33" s="1"/>
  <c r="U69" i="33"/>
  <c r="U68" i="33" s="1"/>
  <c r="V69" i="33"/>
  <c r="V68" i="33" s="1"/>
  <c r="W69" i="33"/>
  <c r="W68" i="33" s="1"/>
  <c r="M70" i="33"/>
  <c r="N70" i="33"/>
  <c r="O70" i="33"/>
  <c r="Q70" i="33"/>
  <c r="R70" i="33"/>
  <c r="S70" i="33"/>
  <c r="U70" i="33"/>
  <c r="V70" i="33"/>
  <c r="W70" i="33"/>
  <c r="E71" i="33"/>
  <c r="F71" i="33"/>
  <c r="G71" i="33"/>
  <c r="H71" i="33"/>
  <c r="L71" i="33"/>
  <c r="P71" i="33"/>
  <c r="T71" i="33"/>
  <c r="L70" i="33"/>
  <c r="T70" i="33"/>
  <c r="X58" i="33"/>
  <c r="R108" i="33"/>
  <c r="L104" i="33"/>
  <c r="E104" i="33"/>
  <c r="AG104" i="33" s="1"/>
  <c r="F104" i="33"/>
  <c r="G104" i="33"/>
  <c r="AI104" i="33" s="1"/>
  <c r="H104" i="33"/>
  <c r="D104" i="33" s="1"/>
  <c r="AF104" i="33" s="1"/>
  <c r="I95" i="33"/>
  <c r="J95" i="33"/>
  <c r="K95" i="33"/>
  <c r="M95" i="33"/>
  <c r="N95" i="33"/>
  <c r="O95" i="33"/>
  <c r="Q95" i="33"/>
  <c r="R95" i="33"/>
  <c r="S95" i="33"/>
  <c r="U95" i="33"/>
  <c r="V95" i="33"/>
  <c r="W95" i="33"/>
  <c r="Y95" i="33"/>
  <c r="Z95" i="33"/>
  <c r="AA95" i="33"/>
  <c r="T100" i="33"/>
  <c r="P100" i="33"/>
  <c r="L100" i="33"/>
  <c r="E100" i="33"/>
  <c r="F100" i="33"/>
  <c r="G100" i="33"/>
  <c r="H100" i="33"/>
  <c r="H98" i="33"/>
  <c r="E98" i="33"/>
  <c r="F98" i="33"/>
  <c r="G98" i="33"/>
  <c r="T98" i="33"/>
  <c r="P98" i="33"/>
  <c r="W90" i="33"/>
  <c r="D66" i="33" l="1"/>
  <c r="D15" i="33"/>
  <c r="D17" i="33"/>
  <c r="P70" i="33"/>
  <c r="D71" i="33"/>
  <c r="D100" i="33"/>
  <c r="D98" i="33"/>
  <c r="I84" i="33" l="1"/>
  <c r="J84" i="33"/>
  <c r="K84" i="33"/>
  <c r="M84" i="33"/>
  <c r="N84" i="33"/>
  <c r="O84" i="33"/>
  <c r="Q84" i="33"/>
  <c r="R84" i="33"/>
  <c r="S84" i="33"/>
  <c r="U84" i="33"/>
  <c r="V84" i="33"/>
  <c r="W84" i="33"/>
  <c r="Y84" i="33"/>
  <c r="Z84" i="33"/>
  <c r="AA84" i="33"/>
  <c r="T86" i="33"/>
  <c r="T85" i="33"/>
  <c r="P86" i="33"/>
  <c r="P85" i="33"/>
  <c r="L86" i="33"/>
  <c r="L85" i="33"/>
  <c r="F86" i="33"/>
  <c r="E86" i="33"/>
  <c r="F85" i="33"/>
  <c r="E85" i="33"/>
  <c r="H86" i="33"/>
  <c r="H85" i="33"/>
  <c r="I80" i="33"/>
  <c r="J80" i="33"/>
  <c r="K80" i="33"/>
  <c r="M80" i="33"/>
  <c r="N80" i="33"/>
  <c r="O80" i="33"/>
  <c r="Q80" i="33"/>
  <c r="R80" i="33"/>
  <c r="S80" i="33"/>
  <c r="U80" i="33"/>
  <c r="V80" i="33"/>
  <c r="W80" i="33"/>
  <c r="Y80" i="33"/>
  <c r="Z80" i="33"/>
  <c r="AA80" i="33"/>
  <c r="T83" i="33"/>
  <c r="P83" i="33"/>
  <c r="E83" i="33"/>
  <c r="F83" i="33"/>
  <c r="G83" i="33"/>
  <c r="E82" i="33"/>
  <c r="F82" i="33"/>
  <c r="G82" i="33"/>
  <c r="T82" i="33"/>
  <c r="P82" i="33"/>
  <c r="L82" i="33"/>
  <c r="L83" i="33"/>
  <c r="T81" i="33"/>
  <c r="T80" i="33" s="1"/>
  <c r="P81" i="33"/>
  <c r="P80" i="33" s="1"/>
  <c r="L81" i="33"/>
  <c r="G81" i="33"/>
  <c r="F81" i="33"/>
  <c r="E81" i="33"/>
  <c r="H83" i="33"/>
  <c r="H82" i="33"/>
  <c r="H81" i="33"/>
  <c r="I75" i="33"/>
  <c r="J75" i="33"/>
  <c r="K75" i="33"/>
  <c r="M75" i="33"/>
  <c r="N75" i="33"/>
  <c r="O75" i="33"/>
  <c r="Q75" i="33"/>
  <c r="R75" i="33"/>
  <c r="S75" i="33"/>
  <c r="U75" i="33"/>
  <c r="V75" i="33"/>
  <c r="W75" i="33"/>
  <c r="Y75" i="33"/>
  <c r="Z75" i="33"/>
  <c r="AA75" i="33"/>
  <c r="E78" i="33"/>
  <c r="F78" i="33"/>
  <c r="E79" i="33"/>
  <c r="F79" i="33"/>
  <c r="G79" i="33"/>
  <c r="X78" i="33"/>
  <c r="T78" i="33"/>
  <c r="P78" i="33"/>
  <c r="L78" i="33"/>
  <c r="G78" i="33"/>
  <c r="H78" i="33"/>
  <c r="E76" i="33"/>
  <c r="F76" i="33"/>
  <c r="E77" i="33"/>
  <c r="F77" i="33"/>
  <c r="G77" i="33"/>
  <c r="G76" i="33"/>
  <c r="T79" i="33"/>
  <c r="T77" i="33"/>
  <c r="T76" i="33"/>
  <c r="P79" i="33"/>
  <c r="P77" i="33"/>
  <c r="P76" i="33"/>
  <c r="L79" i="33"/>
  <c r="L77" i="33"/>
  <c r="L76" i="33"/>
  <c r="H79" i="33"/>
  <c r="H77" i="33"/>
  <c r="H76" i="33"/>
  <c r="I72" i="33"/>
  <c r="J72" i="33"/>
  <c r="K72" i="33"/>
  <c r="M72" i="33"/>
  <c r="N72" i="33"/>
  <c r="O72" i="33"/>
  <c r="Q72" i="33"/>
  <c r="R72" i="33"/>
  <c r="S72" i="33"/>
  <c r="U72" i="33"/>
  <c r="V72" i="33"/>
  <c r="W72" i="33"/>
  <c r="Y72" i="33"/>
  <c r="Z72" i="33"/>
  <c r="AA72" i="33"/>
  <c r="E73" i="33"/>
  <c r="F73" i="33"/>
  <c r="E74" i="33"/>
  <c r="F74" i="33"/>
  <c r="G74" i="33"/>
  <c r="G73" i="33"/>
  <c r="T74" i="33"/>
  <c r="T73" i="33"/>
  <c r="P74" i="33"/>
  <c r="P73" i="33"/>
  <c r="L74" i="33"/>
  <c r="L73" i="33"/>
  <c r="H74" i="33"/>
  <c r="H73" i="33"/>
  <c r="I55" i="33"/>
  <c r="J55" i="33"/>
  <c r="K55" i="33"/>
  <c r="M55" i="33"/>
  <c r="N55" i="33"/>
  <c r="O55" i="33"/>
  <c r="Q55" i="33"/>
  <c r="R55" i="33"/>
  <c r="S55" i="33"/>
  <c r="U55" i="33"/>
  <c r="V55" i="33"/>
  <c r="W55" i="33"/>
  <c r="Y55" i="33"/>
  <c r="Z55" i="33"/>
  <c r="AA55" i="33"/>
  <c r="T58" i="33"/>
  <c r="P58" i="33"/>
  <c r="L58" i="33"/>
  <c r="E57" i="33"/>
  <c r="F57" i="33"/>
  <c r="E58" i="33"/>
  <c r="F58" i="33"/>
  <c r="G58" i="33"/>
  <c r="H58" i="33"/>
  <c r="T65" i="33"/>
  <c r="P65" i="33"/>
  <c r="L65" i="33"/>
  <c r="H65" i="33"/>
  <c r="E64" i="33"/>
  <c r="F64" i="33"/>
  <c r="E65" i="33"/>
  <c r="F65" i="33"/>
  <c r="G65" i="33"/>
  <c r="E67" i="33"/>
  <c r="AG67" i="33" s="1"/>
  <c r="F67" i="33"/>
  <c r="T67" i="33"/>
  <c r="P67" i="33"/>
  <c r="L67" i="33"/>
  <c r="H67" i="33"/>
  <c r="G67" i="33"/>
  <c r="F63" i="33"/>
  <c r="G64" i="33"/>
  <c r="T64" i="33"/>
  <c r="P64" i="33"/>
  <c r="H64" i="33"/>
  <c r="L64" i="33"/>
  <c r="T63" i="33"/>
  <c r="P63" i="33"/>
  <c r="L63" i="33"/>
  <c r="E62" i="33"/>
  <c r="F62" i="33"/>
  <c r="G63" i="33"/>
  <c r="H63" i="33"/>
  <c r="T62" i="33"/>
  <c r="P62" i="33"/>
  <c r="L62" i="33"/>
  <c r="E61" i="33"/>
  <c r="F61" i="33"/>
  <c r="G62" i="33"/>
  <c r="H62" i="33"/>
  <c r="T61" i="33"/>
  <c r="P61" i="33"/>
  <c r="L61" i="33"/>
  <c r="F60" i="33"/>
  <c r="G61" i="33"/>
  <c r="H61" i="33"/>
  <c r="G60" i="33"/>
  <c r="H60" i="33"/>
  <c r="L60" i="33"/>
  <c r="P60" i="33"/>
  <c r="T60" i="33"/>
  <c r="T59" i="33"/>
  <c r="P59" i="33"/>
  <c r="L59" i="33"/>
  <c r="G59" i="33"/>
  <c r="F59" i="33"/>
  <c r="E59" i="33"/>
  <c r="H59" i="33"/>
  <c r="T57" i="33"/>
  <c r="P57" i="33"/>
  <c r="L57" i="33"/>
  <c r="H57" i="33"/>
  <c r="T52" i="33"/>
  <c r="T51" i="33" s="1"/>
  <c r="P52" i="33"/>
  <c r="P51" i="33" s="1"/>
  <c r="I51" i="33"/>
  <c r="J51" i="33"/>
  <c r="K51" i="33"/>
  <c r="M51" i="33"/>
  <c r="N51" i="33"/>
  <c r="O51" i="33"/>
  <c r="Q51" i="33"/>
  <c r="R51" i="33"/>
  <c r="S51" i="33"/>
  <c r="U51" i="33"/>
  <c r="V51" i="33"/>
  <c r="W51" i="33"/>
  <c r="Y51" i="33"/>
  <c r="Z51" i="33"/>
  <c r="AA51" i="33"/>
  <c r="E52" i="33"/>
  <c r="F52" i="33"/>
  <c r="G48" i="33"/>
  <c r="G50" i="33"/>
  <c r="G51" i="33"/>
  <c r="L48" i="33"/>
  <c r="L50" i="33"/>
  <c r="L52" i="33"/>
  <c r="L51" i="33" s="1"/>
  <c r="H48" i="33"/>
  <c r="H50" i="33"/>
  <c r="H52" i="33"/>
  <c r="H51" i="33" s="1"/>
  <c r="I42" i="33"/>
  <c r="J42" i="33"/>
  <c r="K42" i="33"/>
  <c r="M42" i="33"/>
  <c r="N42" i="33"/>
  <c r="O42" i="33"/>
  <c r="Q42" i="33"/>
  <c r="R42" i="33"/>
  <c r="S42" i="33"/>
  <c r="U42" i="33"/>
  <c r="V42" i="33"/>
  <c r="W42" i="33"/>
  <c r="Y42" i="33"/>
  <c r="Z42" i="33"/>
  <c r="AA42" i="33"/>
  <c r="F45" i="33"/>
  <c r="F43" i="33"/>
  <c r="F44" i="33"/>
  <c r="T45" i="33"/>
  <c r="T44" i="33"/>
  <c r="T43" i="33"/>
  <c r="P45" i="33"/>
  <c r="P44" i="33"/>
  <c r="P43" i="33"/>
  <c r="L45" i="33"/>
  <c r="L44" i="33"/>
  <c r="L43" i="33"/>
  <c r="H45" i="33"/>
  <c r="H44" i="33"/>
  <c r="H43" i="33"/>
  <c r="G40" i="33"/>
  <c r="G37" i="33" s="1"/>
  <c r="F40" i="33"/>
  <c r="E40" i="33"/>
  <c r="F39" i="33"/>
  <c r="E38" i="33"/>
  <c r="E37" i="33" s="1"/>
  <c r="F38" i="33"/>
  <c r="F37" i="33" s="1"/>
  <c r="T40" i="33"/>
  <c r="T39" i="33"/>
  <c r="T38" i="33"/>
  <c r="T37" i="33" s="1"/>
  <c r="P40" i="33"/>
  <c r="P39" i="33"/>
  <c r="P38" i="33"/>
  <c r="L40" i="33"/>
  <c r="L39" i="33"/>
  <c r="L38" i="33"/>
  <c r="H40" i="33"/>
  <c r="H39" i="33"/>
  <c r="H38" i="33"/>
  <c r="E35" i="33"/>
  <c r="E34" i="33" s="1"/>
  <c r="F35" i="33"/>
  <c r="F36" i="33"/>
  <c r="T36" i="33"/>
  <c r="T35" i="33"/>
  <c r="T34" i="33" s="1"/>
  <c r="P36" i="33"/>
  <c r="P35" i="33"/>
  <c r="P34" i="33" s="1"/>
  <c r="L36" i="33"/>
  <c r="L35" i="33"/>
  <c r="L34" i="33" s="1"/>
  <c r="H36" i="33"/>
  <c r="H35" i="33"/>
  <c r="H34" i="33" s="1"/>
  <c r="I30" i="33"/>
  <c r="J30" i="33"/>
  <c r="K30" i="33"/>
  <c r="M30" i="33"/>
  <c r="N30" i="33"/>
  <c r="O30" i="33"/>
  <c r="Q30" i="33"/>
  <c r="R30" i="33"/>
  <c r="S30" i="33"/>
  <c r="U30" i="33"/>
  <c r="V30" i="33"/>
  <c r="W30" i="33"/>
  <c r="Y30" i="33"/>
  <c r="Z30" i="33"/>
  <c r="AA30" i="33"/>
  <c r="F33" i="33"/>
  <c r="G33" i="33"/>
  <c r="AI33" i="33" s="1"/>
  <c r="E31" i="33"/>
  <c r="D31" i="33" s="1"/>
  <c r="F31" i="33"/>
  <c r="F32" i="33"/>
  <c r="T33" i="33"/>
  <c r="T32" i="33"/>
  <c r="T31" i="33"/>
  <c r="P33" i="33"/>
  <c r="P32" i="33"/>
  <c r="P31" i="33"/>
  <c r="L33" i="33"/>
  <c r="L32" i="33"/>
  <c r="L31" i="33"/>
  <c r="H33" i="33"/>
  <c r="H32" i="33"/>
  <c r="H31" i="33"/>
  <c r="I26" i="33"/>
  <c r="J26" i="33"/>
  <c r="K26" i="33"/>
  <c r="M26" i="33"/>
  <c r="N26" i="33"/>
  <c r="O26" i="33"/>
  <c r="Q26" i="33"/>
  <c r="R26" i="33"/>
  <c r="S26" i="33"/>
  <c r="U26" i="33"/>
  <c r="V26" i="33"/>
  <c r="W26" i="33"/>
  <c r="Y26" i="33"/>
  <c r="Z26" i="33"/>
  <c r="AA26" i="33"/>
  <c r="F29" i="33"/>
  <c r="F28" i="33"/>
  <c r="E27" i="33"/>
  <c r="F27" i="33"/>
  <c r="T28" i="33"/>
  <c r="T29" i="33"/>
  <c r="T27" i="33"/>
  <c r="P29" i="33"/>
  <c r="P28" i="33"/>
  <c r="P27" i="33"/>
  <c r="L29" i="33"/>
  <c r="L28" i="33"/>
  <c r="L27" i="33"/>
  <c r="H29" i="33"/>
  <c r="H28" i="33"/>
  <c r="H27" i="33"/>
  <c r="I21" i="33"/>
  <c r="J21" i="33"/>
  <c r="K21" i="33"/>
  <c r="M21" i="33"/>
  <c r="N21" i="33"/>
  <c r="O21" i="33"/>
  <c r="Q21" i="33"/>
  <c r="R21" i="33"/>
  <c r="S21" i="33"/>
  <c r="U21" i="33"/>
  <c r="V21" i="33"/>
  <c r="W21" i="33"/>
  <c r="Y21" i="33"/>
  <c r="Z21" i="33"/>
  <c r="AA21" i="33"/>
  <c r="T25" i="33"/>
  <c r="P25" i="33"/>
  <c r="L25" i="33"/>
  <c r="F24" i="33"/>
  <c r="F25" i="33"/>
  <c r="H25" i="33"/>
  <c r="E23" i="33"/>
  <c r="F23" i="33"/>
  <c r="G23" i="33"/>
  <c r="T23" i="33"/>
  <c r="T24" i="33"/>
  <c r="P23" i="33"/>
  <c r="P24" i="33"/>
  <c r="L23" i="33"/>
  <c r="L24" i="33"/>
  <c r="H23" i="33"/>
  <c r="H24" i="33"/>
  <c r="T14" i="33"/>
  <c r="P14" i="33"/>
  <c r="L14" i="33"/>
  <c r="E14" i="33"/>
  <c r="F14" i="33"/>
  <c r="H14" i="33"/>
  <c r="E13" i="33"/>
  <c r="F13" i="33"/>
  <c r="T13" i="33"/>
  <c r="T12" i="33" s="1"/>
  <c r="P13" i="33"/>
  <c r="P12" i="33" s="1"/>
  <c r="L13" i="33"/>
  <c r="L12" i="33" s="1"/>
  <c r="H13" i="33"/>
  <c r="H12" i="33" s="1"/>
  <c r="T11" i="33"/>
  <c r="P11" i="33"/>
  <c r="L11" i="33"/>
  <c r="E11" i="33"/>
  <c r="F11" i="33"/>
  <c r="G11" i="33"/>
  <c r="G6" i="33" s="1"/>
  <c r="H11" i="33"/>
  <c r="AG10" i="33"/>
  <c r="F10" i="33"/>
  <c r="T10" i="33"/>
  <c r="L10" i="33"/>
  <c r="H10" i="33"/>
  <c r="T9" i="33"/>
  <c r="P9" i="33"/>
  <c r="L9" i="33"/>
  <c r="H9" i="33"/>
  <c r="T8" i="33"/>
  <c r="H8" i="33"/>
  <c r="L8" i="33"/>
  <c r="P8" i="33"/>
  <c r="E7" i="33"/>
  <c r="F7" i="33"/>
  <c r="H7" i="33"/>
  <c r="L7" i="33"/>
  <c r="P7" i="33"/>
  <c r="T7" i="33"/>
  <c r="W89" i="33"/>
  <c r="I101" i="33"/>
  <c r="J101" i="33"/>
  <c r="K101" i="33"/>
  <c r="M101" i="33"/>
  <c r="N101" i="33"/>
  <c r="O101" i="33"/>
  <c r="Q101" i="33"/>
  <c r="R101" i="33"/>
  <c r="S101" i="33"/>
  <c r="U101" i="33"/>
  <c r="V101" i="33"/>
  <c r="W101" i="33"/>
  <c r="Y101" i="33"/>
  <c r="Z101" i="33"/>
  <c r="AA101" i="33"/>
  <c r="I89" i="33"/>
  <c r="J89" i="33"/>
  <c r="K89" i="33"/>
  <c r="M89" i="33"/>
  <c r="N89" i="33"/>
  <c r="O89" i="33"/>
  <c r="Q89" i="33"/>
  <c r="R89" i="33"/>
  <c r="S89" i="33"/>
  <c r="U89" i="33"/>
  <c r="V89" i="33"/>
  <c r="Y89" i="33"/>
  <c r="Z89" i="33"/>
  <c r="AA89" i="33"/>
  <c r="E107" i="33"/>
  <c r="T108" i="33"/>
  <c r="T107" i="33"/>
  <c r="P108" i="33"/>
  <c r="P107" i="33"/>
  <c r="L108" i="33"/>
  <c r="L107" i="33"/>
  <c r="H108" i="33"/>
  <c r="H107" i="33"/>
  <c r="I106" i="33"/>
  <c r="J106" i="33"/>
  <c r="K106" i="33"/>
  <c r="M106" i="33"/>
  <c r="N106" i="33"/>
  <c r="O106" i="33"/>
  <c r="Q106" i="33"/>
  <c r="R106" i="33"/>
  <c r="S106" i="33"/>
  <c r="U106" i="33"/>
  <c r="V106" i="33"/>
  <c r="W106" i="33"/>
  <c r="Y106" i="33"/>
  <c r="Z106" i="33"/>
  <c r="AA106" i="33"/>
  <c r="X108" i="33"/>
  <c r="G108" i="33"/>
  <c r="F108" i="33"/>
  <c r="E108" i="33"/>
  <c r="G107" i="33"/>
  <c r="F107" i="33"/>
  <c r="G102" i="33"/>
  <c r="E105" i="33"/>
  <c r="F105" i="33"/>
  <c r="G105" i="33"/>
  <c r="L105" i="33"/>
  <c r="P105" i="33"/>
  <c r="T105" i="33"/>
  <c r="F103" i="33"/>
  <c r="G103" i="33"/>
  <c r="T103" i="33"/>
  <c r="P103" i="33"/>
  <c r="H103" i="33"/>
  <c r="L103" i="33"/>
  <c r="E102" i="33"/>
  <c r="F102" i="33"/>
  <c r="H102" i="33"/>
  <c r="H101" i="33" s="1"/>
  <c r="L102" i="33"/>
  <c r="T102" i="33"/>
  <c r="P102" i="33"/>
  <c r="P101" i="33" s="1"/>
  <c r="G99" i="33"/>
  <c r="F99" i="33"/>
  <c r="E99" i="33"/>
  <c r="E97" i="33"/>
  <c r="F97" i="33"/>
  <c r="L99" i="33"/>
  <c r="H99" i="33"/>
  <c r="T99" i="33"/>
  <c r="P99" i="33"/>
  <c r="G97" i="33"/>
  <c r="L97" i="33"/>
  <c r="P97" i="33"/>
  <c r="T97" i="33"/>
  <c r="X97" i="33"/>
  <c r="H97" i="33"/>
  <c r="E96" i="33"/>
  <c r="F96" i="33"/>
  <c r="G96" i="33"/>
  <c r="H96" i="33"/>
  <c r="H95" i="33" s="1"/>
  <c r="L96" i="33"/>
  <c r="P96" i="33"/>
  <c r="T96" i="33"/>
  <c r="X96" i="33"/>
  <c r="E91" i="33"/>
  <c r="F91" i="33"/>
  <c r="E92" i="33"/>
  <c r="F92" i="33"/>
  <c r="E93" i="33"/>
  <c r="F93" i="33"/>
  <c r="G93" i="33"/>
  <c r="T91" i="33"/>
  <c r="T92" i="33"/>
  <c r="T93" i="33"/>
  <c r="P91" i="33"/>
  <c r="P92" i="33"/>
  <c r="P93" i="33"/>
  <c r="L91" i="33"/>
  <c r="L92" i="33"/>
  <c r="L93" i="33"/>
  <c r="H91" i="33"/>
  <c r="H92" i="33"/>
  <c r="H93" i="33"/>
  <c r="T90" i="33"/>
  <c r="P90" i="33"/>
  <c r="F90" i="33"/>
  <c r="L90" i="33"/>
  <c r="H90" i="33"/>
  <c r="E120" i="33"/>
  <c r="F120" i="33"/>
  <c r="I120" i="33"/>
  <c r="J120" i="33"/>
  <c r="K120" i="33"/>
  <c r="M120" i="33"/>
  <c r="N120" i="33"/>
  <c r="O120" i="33"/>
  <c r="Q120" i="33"/>
  <c r="R120" i="33"/>
  <c r="S120" i="33"/>
  <c r="U120" i="33"/>
  <c r="V120" i="33"/>
  <c r="W120" i="33"/>
  <c r="Y120" i="33"/>
  <c r="Z120" i="33"/>
  <c r="AA120" i="33"/>
  <c r="I125" i="33"/>
  <c r="J125" i="33"/>
  <c r="K125" i="33"/>
  <c r="M125" i="33"/>
  <c r="N125" i="33"/>
  <c r="O125" i="33"/>
  <c r="Q125" i="33"/>
  <c r="R125" i="33"/>
  <c r="S125" i="33"/>
  <c r="U125" i="33"/>
  <c r="V125" i="33"/>
  <c r="W125" i="33"/>
  <c r="Y125" i="33"/>
  <c r="Z125" i="33"/>
  <c r="AA125" i="33"/>
  <c r="I135" i="33"/>
  <c r="J135" i="33"/>
  <c r="K135" i="33"/>
  <c r="M135" i="33"/>
  <c r="N135" i="33"/>
  <c r="O135" i="33"/>
  <c r="Q135" i="33"/>
  <c r="R135" i="33"/>
  <c r="S135" i="33"/>
  <c r="U135" i="33"/>
  <c r="V135" i="33"/>
  <c r="W135" i="33"/>
  <c r="Y135" i="33"/>
  <c r="Z135" i="33"/>
  <c r="AA135" i="33"/>
  <c r="T136" i="33"/>
  <c r="P136" i="33"/>
  <c r="T137" i="33"/>
  <c r="P137" i="33"/>
  <c r="L137" i="33"/>
  <c r="L136" i="33"/>
  <c r="H137" i="33"/>
  <c r="H136" i="33"/>
  <c r="G137" i="33"/>
  <c r="F137" i="33"/>
  <c r="E137" i="33"/>
  <c r="G136" i="33"/>
  <c r="F136" i="33"/>
  <c r="E136" i="33"/>
  <c r="I133" i="33"/>
  <c r="J133" i="33"/>
  <c r="K133" i="33"/>
  <c r="M133" i="33"/>
  <c r="N133" i="33"/>
  <c r="O133" i="33"/>
  <c r="Q133" i="33"/>
  <c r="R133" i="33"/>
  <c r="S133" i="33"/>
  <c r="U133" i="33"/>
  <c r="V133" i="33"/>
  <c r="W133" i="33"/>
  <c r="Y133" i="33"/>
  <c r="Z133" i="33"/>
  <c r="AA133" i="33"/>
  <c r="G134" i="33"/>
  <c r="G133" i="33" s="1"/>
  <c r="F134" i="33"/>
  <c r="F133" i="33" s="1"/>
  <c r="E134" i="33"/>
  <c r="E133" i="33" s="1"/>
  <c r="T134" i="33"/>
  <c r="T133" i="33" s="1"/>
  <c r="P134" i="33"/>
  <c r="P133" i="33" s="1"/>
  <c r="H134" i="33"/>
  <c r="H133" i="33" s="1"/>
  <c r="L134" i="33"/>
  <c r="L133" i="33" s="1"/>
  <c r="F132" i="33"/>
  <c r="G132" i="33"/>
  <c r="E131" i="33"/>
  <c r="E132" i="33"/>
  <c r="F128" i="33"/>
  <c r="G128" i="33"/>
  <c r="F129" i="33"/>
  <c r="G129" i="33"/>
  <c r="F130" i="33"/>
  <c r="G130" i="33"/>
  <c r="F131" i="33"/>
  <c r="G131" i="33"/>
  <c r="T132" i="33"/>
  <c r="P132" i="33"/>
  <c r="L132" i="33"/>
  <c r="H132" i="33"/>
  <c r="T131" i="33"/>
  <c r="P131" i="33"/>
  <c r="L131" i="33"/>
  <c r="H131" i="33"/>
  <c r="T130" i="33"/>
  <c r="P130" i="33"/>
  <c r="L130" i="33"/>
  <c r="E130" i="33"/>
  <c r="H130" i="33"/>
  <c r="T129" i="33"/>
  <c r="P129" i="33"/>
  <c r="L129" i="33"/>
  <c r="H129" i="33"/>
  <c r="E129" i="33"/>
  <c r="E128" i="33"/>
  <c r="T128" i="33"/>
  <c r="P128" i="33"/>
  <c r="L128" i="33"/>
  <c r="H128" i="33"/>
  <c r="T127" i="33"/>
  <c r="P127" i="33"/>
  <c r="H127" i="33"/>
  <c r="F126" i="33"/>
  <c r="G126" i="33"/>
  <c r="F127" i="33"/>
  <c r="G127" i="33"/>
  <c r="E127" i="33"/>
  <c r="L127" i="33"/>
  <c r="T126" i="33"/>
  <c r="P126" i="33"/>
  <c r="L126" i="33"/>
  <c r="H126" i="33"/>
  <c r="E126" i="33"/>
  <c r="T124" i="33"/>
  <c r="P124" i="33"/>
  <c r="T123" i="33"/>
  <c r="P123" i="33"/>
  <c r="T122" i="33"/>
  <c r="P122" i="33"/>
  <c r="G122" i="33"/>
  <c r="G123" i="33"/>
  <c r="G124" i="33"/>
  <c r="G121" i="33"/>
  <c r="T121" i="33"/>
  <c r="T120" i="33" s="1"/>
  <c r="P121" i="33"/>
  <c r="P120" i="33" s="1"/>
  <c r="L124" i="33"/>
  <c r="L123" i="33"/>
  <c r="L122" i="33"/>
  <c r="L121" i="33"/>
  <c r="H122" i="33"/>
  <c r="H123" i="33"/>
  <c r="H124" i="33"/>
  <c r="H121" i="33"/>
  <c r="I111" i="33"/>
  <c r="J111" i="33"/>
  <c r="K111" i="33"/>
  <c r="M111" i="33"/>
  <c r="N111" i="33"/>
  <c r="O111" i="33"/>
  <c r="Q111" i="33"/>
  <c r="R111" i="33"/>
  <c r="S111" i="33"/>
  <c r="U111" i="33"/>
  <c r="V111" i="33"/>
  <c r="W111" i="33"/>
  <c r="E112" i="33"/>
  <c r="F112" i="33"/>
  <c r="E113" i="33"/>
  <c r="F113" i="33"/>
  <c r="G113" i="33"/>
  <c r="G112" i="33"/>
  <c r="P112" i="33"/>
  <c r="T112" i="33"/>
  <c r="L112" i="33"/>
  <c r="H112" i="33"/>
  <c r="T113" i="33"/>
  <c r="P113" i="33"/>
  <c r="L113" i="33"/>
  <c r="H113" i="33"/>
  <c r="E114" i="33"/>
  <c r="F114" i="33"/>
  <c r="I114" i="33"/>
  <c r="J114" i="33"/>
  <c r="K114" i="33"/>
  <c r="M114" i="33"/>
  <c r="N114" i="33"/>
  <c r="O114" i="33"/>
  <c r="Q114" i="33"/>
  <c r="R114" i="33"/>
  <c r="S114" i="33"/>
  <c r="U114" i="33"/>
  <c r="V114" i="33"/>
  <c r="W114" i="33"/>
  <c r="Y114" i="33"/>
  <c r="Z114" i="33"/>
  <c r="AA114" i="33"/>
  <c r="T115" i="33"/>
  <c r="T114" i="33" s="1"/>
  <c r="P115" i="33"/>
  <c r="P114" i="33" s="1"/>
  <c r="L115" i="33"/>
  <c r="L114" i="33" s="1"/>
  <c r="H115" i="33"/>
  <c r="H114" i="33" s="1"/>
  <c r="G115" i="33"/>
  <c r="G114" i="33" s="1"/>
  <c r="E116" i="33"/>
  <c r="F116" i="33"/>
  <c r="I116" i="33"/>
  <c r="J116" i="33"/>
  <c r="K116" i="33"/>
  <c r="M116" i="33"/>
  <c r="N116" i="33"/>
  <c r="O116" i="33"/>
  <c r="Q116" i="33"/>
  <c r="R116" i="33"/>
  <c r="S116" i="33"/>
  <c r="U116" i="33"/>
  <c r="V116" i="33"/>
  <c r="W116" i="33"/>
  <c r="G118" i="33"/>
  <c r="G117" i="33"/>
  <c r="T118" i="33"/>
  <c r="T117" i="33"/>
  <c r="P118" i="33"/>
  <c r="P117" i="33"/>
  <c r="L118" i="33"/>
  <c r="L117" i="33"/>
  <c r="H117" i="33"/>
  <c r="H118" i="33"/>
  <c r="E140" i="33"/>
  <c r="U143" i="33"/>
  <c r="U142" i="33" s="1"/>
  <c r="F142" i="33"/>
  <c r="G142" i="33"/>
  <c r="I142" i="33"/>
  <c r="J142" i="33"/>
  <c r="K142" i="33"/>
  <c r="M142" i="33"/>
  <c r="N142" i="33"/>
  <c r="O142" i="33"/>
  <c r="Q142" i="33"/>
  <c r="R142" i="33"/>
  <c r="S142" i="33"/>
  <c r="V142" i="33"/>
  <c r="W142" i="33"/>
  <c r="Y142" i="33"/>
  <c r="Z142" i="33"/>
  <c r="AA142" i="33"/>
  <c r="E144" i="33"/>
  <c r="D144" i="33" s="1"/>
  <c r="P143" i="33"/>
  <c r="L143" i="33"/>
  <c r="H143" i="33"/>
  <c r="T144" i="33"/>
  <c r="L144" i="33"/>
  <c r="H144" i="33"/>
  <c r="P144" i="33"/>
  <c r="T141" i="33"/>
  <c r="T140" i="33" s="1"/>
  <c r="P141" i="33"/>
  <c r="P140" i="33" s="1"/>
  <c r="L141" i="33"/>
  <c r="L140" i="33" s="1"/>
  <c r="H141" i="33"/>
  <c r="H140" i="33" s="1"/>
  <c r="F140" i="33"/>
  <c r="F139" i="33" s="1"/>
  <c r="G140" i="33"/>
  <c r="I140" i="33"/>
  <c r="I139" i="33" s="1"/>
  <c r="J140" i="33"/>
  <c r="K140" i="33"/>
  <c r="K139" i="33" s="1"/>
  <c r="M140" i="33"/>
  <c r="N140" i="33"/>
  <c r="N139" i="33" s="1"/>
  <c r="O140" i="33"/>
  <c r="Q140" i="33"/>
  <c r="Q139" i="33" s="1"/>
  <c r="R140" i="33"/>
  <c r="S140" i="33"/>
  <c r="S139" i="33" s="1"/>
  <c r="U140" i="33"/>
  <c r="V140" i="33"/>
  <c r="W140" i="33"/>
  <c r="Y140" i="33"/>
  <c r="Z140" i="33"/>
  <c r="AA140" i="33"/>
  <c r="M7" i="38"/>
  <c r="O7" i="38"/>
  <c r="H7" i="38"/>
  <c r="E5" i="38"/>
  <c r="F5" i="38"/>
  <c r="G5" i="38"/>
  <c r="D7" i="38"/>
  <c r="E8" i="38"/>
  <c r="F8" i="38"/>
  <c r="F4" i="38" s="1"/>
  <c r="G8" i="38"/>
  <c r="I8" i="38"/>
  <c r="J8" i="38"/>
  <c r="K8" i="38"/>
  <c r="L37" i="33" l="1"/>
  <c r="F34" i="33"/>
  <c r="H37" i="33"/>
  <c r="P37" i="33"/>
  <c r="T101" i="33"/>
  <c r="P6" i="33"/>
  <c r="F12" i="33"/>
  <c r="D14" i="33"/>
  <c r="F21" i="33"/>
  <c r="D25" i="33"/>
  <c r="D35" i="33"/>
  <c r="L47" i="33"/>
  <c r="L46" i="33" s="1"/>
  <c r="L56" i="33"/>
  <c r="T56" i="33"/>
  <c r="D59" i="33"/>
  <c r="D63" i="33"/>
  <c r="D67" i="33"/>
  <c r="Z54" i="33"/>
  <c r="W54" i="33"/>
  <c r="U54" i="33"/>
  <c r="R54" i="33"/>
  <c r="O54" i="33"/>
  <c r="J54" i="33"/>
  <c r="L6" i="33"/>
  <c r="L5" i="33" s="1"/>
  <c r="T6" i="33"/>
  <c r="T5" i="33" s="1"/>
  <c r="F6" i="33"/>
  <c r="D13" i="33"/>
  <c r="E12" i="33"/>
  <c r="E21" i="33"/>
  <c r="D23" i="33"/>
  <c r="F26" i="33"/>
  <c r="D28" i="33"/>
  <c r="D29" i="33"/>
  <c r="D33" i="33"/>
  <c r="H47" i="33"/>
  <c r="H46" i="33" s="1"/>
  <c r="G47" i="33"/>
  <c r="G46" i="33" s="1"/>
  <c r="E51" i="33"/>
  <c r="D52" i="33"/>
  <c r="D51" i="33" s="1"/>
  <c r="H56" i="33"/>
  <c r="H55" i="33" s="1"/>
  <c r="P56" i="33"/>
  <c r="D60" i="33"/>
  <c r="D62" i="33"/>
  <c r="D65" i="33"/>
  <c r="D64" i="33"/>
  <c r="G56" i="33"/>
  <c r="G55" i="33" s="1"/>
  <c r="D58" i="33"/>
  <c r="E56" i="33"/>
  <c r="E55" i="33" s="1"/>
  <c r="D57" i="33"/>
  <c r="D24" i="33"/>
  <c r="E26" i="33"/>
  <c r="D27" i="33"/>
  <c r="D32" i="33"/>
  <c r="D61" i="33"/>
  <c r="F56" i="33"/>
  <c r="D36" i="33"/>
  <c r="H6" i="33"/>
  <c r="AG11" i="33"/>
  <c r="E6" i="33"/>
  <c r="V20" i="33"/>
  <c r="V19" i="33" s="1"/>
  <c r="S20" i="33"/>
  <c r="S19" i="33" s="1"/>
  <c r="N20" i="33"/>
  <c r="N19" i="33" s="1"/>
  <c r="K20" i="33"/>
  <c r="K19" i="33" s="1"/>
  <c r="I20" i="33"/>
  <c r="I19" i="33" s="1"/>
  <c r="Q20" i="33"/>
  <c r="Q19" i="33" s="1"/>
  <c r="W20" i="33"/>
  <c r="W19" i="33" s="1"/>
  <c r="U20" i="33"/>
  <c r="U19" i="33" s="1"/>
  <c r="R20" i="33"/>
  <c r="R19" i="33" s="1"/>
  <c r="O20" i="33"/>
  <c r="O19" i="33" s="1"/>
  <c r="M20" i="33"/>
  <c r="M19" i="33" s="1"/>
  <c r="J20" i="33"/>
  <c r="J19" i="33" s="1"/>
  <c r="F95" i="33"/>
  <c r="AA54" i="33"/>
  <c r="Y54" i="33"/>
  <c r="V54" i="33"/>
  <c r="S54" i="33"/>
  <c r="Q54" i="33"/>
  <c r="N54" i="33"/>
  <c r="K54" i="33"/>
  <c r="I54" i="33"/>
  <c r="AI13" i="33"/>
  <c r="G5" i="33"/>
  <c r="M54" i="33"/>
  <c r="T95" i="33"/>
  <c r="L95" i="33"/>
  <c r="G95" i="33"/>
  <c r="E95" i="33"/>
  <c r="P95" i="33"/>
  <c r="H75" i="33"/>
  <c r="P75" i="33"/>
  <c r="D79" i="33"/>
  <c r="F80" i="33"/>
  <c r="L80" i="33"/>
  <c r="E84" i="33"/>
  <c r="G84" i="33"/>
  <c r="L7" i="38"/>
  <c r="H84" i="33"/>
  <c r="H106" i="33"/>
  <c r="P106" i="33"/>
  <c r="T106" i="33"/>
  <c r="Z94" i="33"/>
  <c r="Z88" i="33" s="1"/>
  <c r="W94" i="33"/>
  <c r="W88" i="33" s="1"/>
  <c r="U94" i="33"/>
  <c r="U88" i="33" s="1"/>
  <c r="R94" i="33"/>
  <c r="O94" i="33"/>
  <c r="O88" i="33" s="1"/>
  <c r="M94" i="33"/>
  <c r="M88" i="33" s="1"/>
  <c r="J94" i="33"/>
  <c r="J88" i="33" s="1"/>
  <c r="AA139" i="33"/>
  <c r="Y139" i="33"/>
  <c r="V139" i="33"/>
  <c r="J5" i="33"/>
  <c r="AA94" i="33"/>
  <c r="AA88" i="33" s="1"/>
  <c r="Y94" i="33"/>
  <c r="Y88" i="33" s="1"/>
  <c r="V94" i="33"/>
  <c r="V88" i="33" s="1"/>
  <c r="S94" i="33"/>
  <c r="S88" i="33" s="1"/>
  <c r="Q94" i="33"/>
  <c r="Q88" i="33" s="1"/>
  <c r="N94" i="33"/>
  <c r="N88" i="33" s="1"/>
  <c r="K94" i="33"/>
  <c r="K88" i="33" s="1"/>
  <c r="I94" i="33"/>
  <c r="I88" i="33" s="1"/>
  <c r="Z5" i="33"/>
  <c r="W5" i="33"/>
  <c r="U5" i="33"/>
  <c r="O5" i="33"/>
  <c r="M5" i="33"/>
  <c r="R139" i="33"/>
  <c r="O139" i="33"/>
  <c r="M139" i="33"/>
  <c r="J139" i="33"/>
  <c r="G139" i="33"/>
  <c r="T143" i="33"/>
  <c r="T142" i="33" s="1"/>
  <c r="T139" i="33" s="1"/>
  <c r="L30" i="33"/>
  <c r="Z139" i="33"/>
  <c r="W139" i="33"/>
  <c r="E135" i="33"/>
  <c r="G135" i="33"/>
  <c r="H135" i="33"/>
  <c r="D107" i="33"/>
  <c r="Y5" i="33"/>
  <c r="V5" i="33"/>
  <c r="N5" i="33"/>
  <c r="K5" i="33"/>
  <c r="I5" i="33"/>
  <c r="D82" i="33"/>
  <c r="H21" i="33"/>
  <c r="P21" i="33"/>
  <c r="G21" i="33"/>
  <c r="G75" i="33"/>
  <c r="E80" i="33"/>
  <c r="AA5" i="33"/>
  <c r="G80" i="33"/>
  <c r="P5" i="33"/>
  <c r="E143" i="33"/>
  <c r="E142" i="33" s="1"/>
  <c r="E139" i="33" s="1"/>
  <c r="E125" i="33"/>
  <c r="L21" i="33"/>
  <c r="T21" i="33"/>
  <c r="H72" i="33"/>
  <c r="L72" i="33"/>
  <c r="P72" i="33"/>
  <c r="H120" i="33"/>
  <c r="L120" i="33"/>
  <c r="T125" i="33"/>
  <c r="E89" i="33"/>
  <c r="H80" i="33"/>
  <c r="L84" i="33"/>
  <c r="P84" i="33"/>
  <c r="T84" i="33"/>
  <c r="P55" i="33"/>
  <c r="T72" i="33"/>
  <c r="G72" i="33"/>
  <c r="F84" i="33"/>
  <c r="G120" i="33"/>
  <c r="L125" i="33"/>
  <c r="P94" i="33"/>
  <c r="D97" i="33"/>
  <c r="E101" i="33"/>
  <c r="F72" i="33"/>
  <c r="F75" i="33"/>
  <c r="E72" i="33"/>
  <c r="L75" i="33"/>
  <c r="T75" i="33"/>
  <c r="E75" i="33"/>
  <c r="D83" i="33"/>
  <c r="D78" i="33"/>
  <c r="G106" i="33"/>
  <c r="L26" i="33"/>
  <c r="P26" i="33"/>
  <c r="H125" i="33"/>
  <c r="P125" i="33"/>
  <c r="L89" i="33"/>
  <c r="L101" i="33"/>
  <c r="E42" i="33"/>
  <c r="L55" i="33"/>
  <c r="T55" i="33"/>
  <c r="F55" i="33"/>
  <c r="T30" i="33"/>
  <c r="L42" i="33"/>
  <c r="T42" i="33"/>
  <c r="F42" i="33"/>
  <c r="L135" i="33"/>
  <c r="H94" i="33"/>
  <c r="H42" i="33"/>
  <c r="P42" i="33"/>
  <c r="G42" i="33"/>
  <c r="F51" i="33"/>
  <c r="H89" i="33"/>
  <c r="F101" i="33"/>
  <c r="G101" i="33"/>
  <c r="D10" i="33"/>
  <c r="H26" i="33"/>
  <c r="T26" i="33"/>
  <c r="H30" i="33"/>
  <c r="P30" i="33"/>
  <c r="G30" i="33"/>
  <c r="F30" i="33"/>
  <c r="R88" i="33"/>
  <c r="E30" i="33"/>
  <c r="G111" i="33"/>
  <c r="G110" i="33" s="1"/>
  <c r="E106" i="33"/>
  <c r="L106" i="33"/>
  <c r="G26" i="33"/>
  <c r="D108" i="33"/>
  <c r="F106" i="33"/>
  <c r="D11" i="33"/>
  <c r="G89" i="33"/>
  <c r="T89" i="33"/>
  <c r="D93" i="33"/>
  <c r="F89" i="33"/>
  <c r="P89" i="33"/>
  <c r="D103" i="33"/>
  <c r="F125" i="33"/>
  <c r="P135" i="33"/>
  <c r="AA119" i="33"/>
  <c r="Y119" i="33"/>
  <c r="V119" i="33"/>
  <c r="S119" i="33"/>
  <c r="Q119" i="33"/>
  <c r="N119" i="33"/>
  <c r="K119" i="33"/>
  <c r="I119" i="33"/>
  <c r="G125" i="33"/>
  <c r="F135" i="33"/>
  <c r="T135" i="33"/>
  <c r="Z119" i="33"/>
  <c r="W119" i="33"/>
  <c r="U119" i="33"/>
  <c r="R119" i="33"/>
  <c r="O119" i="33"/>
  <c r="M119" i="33"/>
  <c r="J119" i="33"/>
  <c r="D96" i="33"/>
  <c r="E111" i="33"/>
  <c r="E110" i="33" s="1"/>
  <c r="D102" i="33"/>
  <c r="D90" i="33"/>
  <c r="H111" i="33"/>
  <c r="H110" i="33" s="1"/>
  <c r="T111" i="33"/>
  <c r="T110" i="33" s="1"/>
  <c r="F111" i="33"/>
  <c r="F110" i="33" s="1"/>
  <c r="W110" i="33"/>
  <c r="U110" i="33"/>
  <c r="R110" i="33"/>
  <c r="O110" i="33"/>
  <c r="M110" i="33"/>
  <c r="J110" i="33"/>
  <c r="H116" i="33"/>
  <c r="L116" i="33"/>
  <c r="P116" i="33"/>
  <c r="T116" i="33"/>
  <c r="G116" i="33"/>
  <c r="L111" i="33"/>
  <c r="P111" i="33"/>
  <c r="P110" i="33" s="1"/>
  <c r="V110" i="33"/>
  <c r="S110" i="33"/>
  <c r="Q110" i="33"/>
  <c r="N110" i="33"/>
  <c r="K110" i="33"/>
  <c r="I110" i="33"/>
  <c r="L110" i="33"/>
  <c r="U139" i="33"/>
  <c r="L142" i="33"/>
  <c r="L139" i="33" s="1"/>
  <c r="P142" i="33"/>
  <c r="H142" i="33"/>
  <c r="H139" i="33" s="1"/>
  <c r="P139" i="33"/>
  <c r="O9" i="38"/>
  <c r="M9" i="38"/>
  <c r="M8" i="38" s="1"/>
  <c r="H9" i="38"/>
  <c r="H8" i="38" s="1"/>
  <c r="D9" i="38"/>
  <c r="D8" i="38" s="1"/>
  <c r="O6" i="38"/>
  <c r="M6" i="38"/>
  <c r="H6" i="38"/>
  <c r="H5" i="38" s="1"/>
  <c r="H4" i="38" s="1"/>
  <c r="D6" i="38"/>
  <c r="D5" i="38" s="1"/>
  <c r="K5" i="38"/>
  <c r="K4" i="38" s="1"/>
  <c r="J5" i="38"/>
  <c r="J4" i="38" s="1"/>
  <c r="I5" i="38"/>
  <c r="I4" i="38" s="1"/>
  <c r="G4" i="38"/>
  <c r="E4" i="38"/>
  <c r="E54" i="33" l="1"/>
  <c r="L54" i="33"/>
  <c r="D26" i="33"/>
  <c r="T94" i="33"/>
  <c r="T88" i="33" s="1"/>
  <c r="D56" i="33"/>
  <c r="D12" i="33"/>
  <c r="H88" i="33"/>
  <c r="F54" i="33"/>
  <c r="T54" i="33"/>
  <c r="H54" i="33"/>
  <c r="L20" i="33"/>
  <c r="L19" i="33" s="1"/>
  <c r="G20" i="33"/>
  <c r="G19" i="33" s="1"/>
  <c r="H20" i="33"/>
  <c r="H19" i="33" s="1"/>
  <c r="T20" i="33"/>
  <c r="T19" i="33" s="1"/>
  <c r="P20" i="33"/>
  <c r="P19" i="33" s="1"/>
  <c r="G54" i="33"/>
  <c r="P54" i="33"/>
  <c r="T119" i="33"/>
  <c r="F94" i="33"/>
  <c r="F88" i="33" s="1"/>
  <c r="H119" i="33"/>
  <c r="E119" i="33"/>
  <c r="H5" i="33"/>
  <c r="P88" i="33"/>
  <c r="G119" i="33"/>
  <c r="P119" i="33"/>
  <c r="G94" i="33"/>
  <c r="G88" i="33" s="1"/>
  <c r="E94" i="33"/>
  <c r="E88" i="33" s="1"/>
  <c r="L119" i="33"/>
  <c r="L94" i="33"/>
  <c r="L88" i="33" s="1"/>
  <c r="F119" i="33"/>
  <c r="D4" i="38"/>
  <c r="M4" i="38"/>
  <c r="O4" i="38"/>
  <c r="O8" i="38"/>
  <c r="L9" i="38"/>
  <c r="L8" i="38" s="1"/>
  <c r="M5" i="38"/>
  <c r="O5" i="38"/>
  <c r="L6" i="38"/>
  <c r="L5" i="38" s="1"/>
  <c r="L4" i="38" l="1"/>
  <c r="X143" i="33" l="1"/>
  <c r="X17" i="33" l="1"/>
  <c r="AG60" i="33" l="1"/>
  <c r="AG59" i="33"/>
  <c r="AG58" i="33"/>
  <c r="AG39" i="33"/>
  <c r="AG36" i="33"/>
  <c r="X39" i="33"/>
  <c r="X29" i="33"/>
  <c r="AI14" i="33" l="1"/>
  <c r="AI15" i="33"/>
  <c r="AI17" i="33"/>
  <c r="X35" i="33"/>
  <c r="AI31" i="33"/>
  <c r="AI32" i="33"/>
  <c r="AI35" i="33"/>
  <c r="AI36" i="33"/>
  <c r="AG32" i="33"/>
  <c r="AG33" i="33"/>
  <c r="AI115" i="33"/>
  <c r="X115" i="33"/>
  <c r="X114" i="33" s="1"/>
  <c r="D115" i="33"/>
  <c r="D114" i="33" s="1"/>
  <c r="AI114" i="33" l="1"/>
  <c r="AF114" i="33"/>
  <c r="AF115" i="33"/>
  <c r="AG141" i="33" l="1"/>
  <c r="AG143" i="33"/>
  <c r="AG144" i="33"/>
  <c r="AG112" i="33"/>
  <c r="AI112" i="33"/>
  <c r="AG113" i="33"/>
  <c r="AI113" i="33"/>
  <c r="AI117" i="33"/>
  <c r="AI118" i="33"/>
  <c r="AI121" i="33"/>
  <c r="AI122" i="33"/>
  <c r="AI123" i="33"/>
  <c r="AI124" i="33"/>
  <c r="AG126" i="33"/>
  <c r="AH126" i="33"/>
  <c r="AG127" i="33"/>
  <c r="AG128" i="33"/>
  <c r="AG129" i="33"/>
  <c r="AG130" i="33"/>
  <c r="AH131" i="33"/>
  <c r="AG132" i="33"/>
  <c r="AI134" i="33"/>
  <c r="AI136" i="33"/>
  <c r="AI137" i="33"/>
  <c r="AI90" i="33"/>
  <c r="AI91" i="33"/>
  <c r="AI92" i="33"/>
  <c r="AI93" i="33"/>
  <c r="AG98" i="33"/>
  <c r="AI98" i="33"/>
  <c r="AG99" i="33"/>
  <c r="AI100" i="33"/>
  <c r="AG102" i="33"/>
  <c r="AI102" i="33"/>
  <c r="AG103" i="33"/>
  <c r="AI103" i="33"/>
  <c r="AG105" i="33"/>
  <c r="AG107" i="33"/>
  <c r="AH107" i="33"/>
  <c r="AI107" i="33"/>
  <c r="AI57" i="33"/>
  <c r="AG61" i="33"/>
  <c r="AG62" i="33"/>
  <c r="AG63" i="33"/>
  <c r="AG64" i="33"/>
  <c r="AI68" i="33"/>
  <c r="AG74" i="33"/>
  <c r="AI76" i="33"/>
  <c r="AG77" i="33"/>
  <c r="AI79" i="33"/>
  <c r="AI81" i="33"/>
  <c r="AG82" i="33"/>
  <c r="AI82" i="33"/>
  <c r="AI83" i="33"/>
  <c r="AI85" i="33"/>
  <c r="AI86" i="33"/>
  <c r="AI22" i="33"/>
  <c r="AI23" i="33"/>
  <c r="AI24" i="33"/>
  <c r="AI25" i="33"/>
  <c r="AI27" i="33"/>
  <c r="AI28" i="33"/>
  <c r="AI29" i="33"/>
  <c r="AI38" i="33"/>
  <c r="AI39" i="33"/>
  <c r="AI43" i="33"/>
  <c r="AI44" i="33"/>
  <c r="AI45" i="33"/>
  <c r="AI48" i="33"/>
  <c r="AI50" i="33"/>
  <c r="AI52" i="33"/>
  <c r="AG23" i="33"/>
  <c r="AG24" i="33"/>
  <c r="AG25" i="33"/>
  <c r="AG28" i="33"/>
  <c r="AG29" i="33"/>
  <c r="AG40" i="33"/>
  <c r="AG44" i="33"/>
  <c r="G18" i="37" l="1"/>
  <c r="W18" i="37" s="1"/>
  <c r="P15" i="37"/>
  <c r="L15" i="37"/>
  <c r="D15" i="37"/>
  <c r="E10" i="37"/>
  <c r="F10" i="37"/>
  <c r="G10" i="37"/>
  <c r="I10" i="37"/>
  <c r="J10" i="37"/>
  <c r="K10" i="37"/>
  <c r="M10" i="37"/>
  <c r="N10" i="37"/>
  <c r="Q10" i="37"/>
  <c r="R10" i="37"/>
  <c r="S10" i="37"/>
  <c r="H11" i="37"/>
  <c r="H10" i="37" s="1"/>
  <c r="P13" i="37"/>
  <c r="O13" i="37"/>
  <c r="L13" i="37" s="1"/>
  <c r="H13" i="37"/>
  <c r="D13" i="37"/>
  <c r="K8" i="37"/>
  <c r="G8" i="37"/>
  <c r="E5" i="37"/>
  <c r="F5" i="37"/>
  <c r="G5" i="37"/>
  <c r="I5" i="37"/>
  <c r="J5" i="37"/>
  <c r="K5" i="37"/>
  <c r="M5" i="37"/>
  <c r="N5" i="37"/>
  <c r="Q5" i="37"/>
  <c r="R5" i="37"/>
  <c r="S5" i="37"/>
  <c r="P6" i="37"/>
  <c r="P5" i="37" s="1"/>
  <c r="H6" i="37"/>
  <c r="H5" i="37" s="1"/>
  <c r="U18" i="37"/>
  <c r="P18" i="37"/>
  <c r="L18" i="37"/>
  <c r="W17" i="37"/>
  <c r="U17" i="37"/>
  <c r="P17" i="37"/>
  <c r="L17" i="37"/>
  <c r="D17" i="37"/>
  <c r="W16" i="37"/>
  <c r="U16" i="37"/>
  <c r="P16" i="37"/>
  <c r="L16" i="37"/>
  <c r="D16" i="37"/>
  <c r="W15" i="37"/>
  <c r="U15" i="37"/>
  <c r="L14" i="37"/>
  <c r="T15" i="37"/>
  <c r="S14" i="37"/>
  <c r="R14" i="37"/>
  <c r="Q14" i="37"/>
  <c r="P14" i="37" s="1"/>
  <c r="N14" i="37"/>
  <c r="M14" i="37"/>
  <c r="K14" i="37"/>
  <c r="K4" i="37" s="1"/>
  <c r="J14" i="37"/>
  <c r="J4" i="37" s="1"/>
  <c r="I14" i="37"/>
  <c r="I4" i="37" s="1"/>
  <c r="H14" i="37"/>
  <c r="H12" i="37" s="1"/>
  <c r="F14" i="37"/>
  <c r="E14" i="37"/>
  <c r="W13" i="37"/>
  <c r="U13" i="37"/>
  <c r="T13" i="37"/>
  <c r="S12" i="37"/>
  <c r="O12" i="37" s="1"/>
  <c r="R12" i="37"/>
  <c r="Q12" i="37"/>
  <c r="N12" i="37"/>
  <c r="M12" i="37"/>
  <c r="G12" i="37"/>
  <c r="F12" i="37"/>
  <c r="E12" i="37"/>
  <c r="W11" i="37"/>
  <c r="W10" i="37" s="1"/>
  <c r="P11" i="37"/>
  <c r="P10" i="37" s="1"/>
  <c r="O11" i="37"/>
  <c r="L11" i="37" s="1"/>
  <c r="L10" i="37" s="1"/>
  <c r="D11" i="37"/>
  <c r="D10" i="37" s="1"/>
  <c r="W9" i="37"/>
  <c r="U9" i="37"/>
  <c r="P9" i="37"/>
  <c r="L9" i="37"/>
  <c r="D9" i="37"/>
  <c r="W8" i="37"/>
  <c r="U8" i="37"/>
  <c r="P8" i="37"/>
  <c r="L8" i="37"/>
  <c r="D8" i="37"/>
  <c r="S7" i="37"/>
  <c r="O7" i="37" s="1"/>
  <c r="R7" i="37"/>
  <c r="Q7" i="37"/>
  <c r="N7" i="37"/>
  <c r="M7" i="37"/>
  <c r="G7" i="37"/>
  <c r="F7" i="37"/>
  <c r="E7" i="37"/>
  <c r="W6" i="37"/>
  <c r="U6" i="37"/>
  <c r="O6" i="37"/>
  <c r="L6" i="37" s="1"/>
  <c r="L5" i="37" s="1"/>
  <c r="D6" i="37"/>
  <c r="D5" i="37" s="1"/>
  <c r="G14" i="37" l="1"/>
  <c r="W14" i="37" s="1"/>
  <c r="D18" i="37"/>
  <c r="D14" i="37" s="1"/>
  <c r="T14" i="37" s="1"/>
  <c r="F4" i="37"/>
  <c r="M4" i="37"/>
  <c r="S4" i="37"/>
  <c r="W4" i="37" s="1"/>
  <c r="E4" i="37"/>
  <c r="G4" i="37"/>
  <c r="N4" i="37"/>
  <c r="R4" i="37"/>
  <c r="H7" i="37"/>
  <c r="H4" i="37" s="1"/>
  <c r="Q4" i="37"/>
  <c r="O10" i="37"/>
  <c r="T6" i="37"/>
  <c r="O5" i="37"/>
  <c r="D12" i="37"/>
  <c r="D7" i="37"/>
  <c r="T11" i="37"/>
  <c r="T10" i="37" s="1"/>
  <c r="T17" i="37"/>
  <c r="U7" i="37"/>
  <c r="T16" i="37"/>
  <c r="L7" i="37"/>
  <c r="T8" i="37"/>
  <c r="L12" i="37"/>
  <c r="O14" i="37"/>
  <c r="O4" i="37" s="1"/>
  <c r="W7" i="37"/>
  <c r="T9" i="37"/>
  <c r="U12" i="37"/>
  <c r="W12" i="37"/>
  <c r="T18" i="37"/>
  <c r="U5" i="37"/>
  <c r="W5" i="37"/>
  <c r="T5" i="37"/>
  <c r="P7" i="37"/>
  <c r="P12" i="37"/>
  <c r="U14" i="37"/>
  <c r="D4" i="37" l="1"/>
  <c r="T12" i="37"/>
  <c r="U4" i="37"/>
  <c r="L4" i="37"/>
  <c r="P4" i="37"/>
  <c r="T4" i="37" s="1"/>
  <c r="T7" i="37"/>
  <c r="X50" i="33" l="1"/>
  <c r="X48" i="33"/>
  <c r="E20" i="33"/>
  <c r="E19" i="33" s="1"/>
  <c r="F20" i="33"/>
  <c r="F19" i="33" s="1"/>
  <c r="D50" i="33"/>
  <c r="D48" i="33"/>
  <c r="AI99" i="33"/>
  <c r="X83" i="33"/>
  <c r="AF83" i="33" s="1"/>
  <c r="X144" i="33"/>
  <c r="X142" i="33" s="1"/>
  <c r="X141" i="33"/>
  <c r="X140" i="33" s="1"/>
  <c r="D47" i="33" l="1"/>
  <c r="D46" i="33" s="1"/>
  <c r="X47" i="33"/>
  <c r="X46" i="33" s="1"/>
  <c r="X139" i="33"/>
  <c r="AI133" i="33"/>
  <c r="AI47" i="33"/>
  <c r="Y20" i="33"/>
  <c r="Y19" i="33" s="1"/>
  <c r="AF48" i="33"/>
  <c r="Z20" i="33"/>
  <c r="Z19" i="33" s="1"/>
  <c r="AF50" i="33"/>
  <c r="AG37" i="33"/>
  <c r="AI37" i="33"/>
  <c r="X40" i="33"/>
  <c r="D40" i="33"/>
  <c r="X33" i="33"/>
  <c r="D30" i="33"/>
  <c r="X31" i="33"/>
  <c r="AI46" i="33" l="1"/>
  <c r="AA20" i="33"/>
  <c r="AA19" i="33" s="1"/>
  <c r="AG72" i="33"/>
  <c r="AF33" i="33"/>
  <c r="AG30" i="33"/>
  <c r="AF31" i="33"/>
  <c r="AI30" i="33"/>
  <c r="AF40" i="33"/>
  <c r="AF46" i="33"/>
  <c r="AF47" i="33"/>
  <c r="X36" i="33" l="1"/>
  <c r="X34" i="33" s="1"/>
  <c r="AF36" i="33" l="1"/>
  <c r="X25" i="33"/>
  <c r="X60" i="33"/>
  <c r="AG95" i="33" l="1"/>
  <c r="AI95" i="33" l="1"/>
  <c r="AG17" i="33"/>
  <c r="AI7" i="33"/>
  <c r="AI8" i="33"/>
  <c r="AI9" i="33"/>
  <c r="AI10" i="33"/>
  <c r="D127" i="33" l="1"/>
  <c r="X127" i="33"/>
  <c r="AF127" i="33" l="1"/>
  <c r="AG142" i="33"/>
  <c r="AF144" i="33" l="1"/>
  <c r="D143" i="33"/>
  <c r="D141" i="33"/>
  <c r="D137" i="33"/>
  <c r="D136" i="33"/>
  <c r="D134" i="33"/>
  <c r="D133" i="33" s="1"/>
  <c r="D128" i="33"/>
  <c r="D129" i="33"/>
  <c r="D130" i="33"/>
  <c r="D131" i="33"/>
  <c r="D132" i="33"/>
  <c r="D126" i="33"/>
  <c r="D122" i="33"/>
  <c r="D123" i="33"/>
  <c r="D124" i="33"/>
  <c r="D121" i="33"/>
  <c r="D118" i="33"/>
  <c r="D117" i="33"/>
  <c r="D113" i="33"/>
  <c r="D112" i="33"/>
  <c r="D106" i="33"/>
  <c r="D105" i="33"/>
  <c r="D101" i="33" s="1"/>
  <c r="D99" i="33"/>
  <c r="D95" i="33" s="1"/>
  <c r="D91" i="33"/>
  <c r="D92" i="33"/>
  <c r="D86" i="33"/>
  <c r="D85" i="33"/>
  <c r="D81" i="33"/>
  <c r="D80" i="33" s="1"/>
  <c r="D77" i="33"/>
  <c r="D76" i="33"/>
  <c r="D74" i="33"/>
  <c r="D73" i="33"/>
  <c r="AF60" i="33"/>
  <c r="D55" i="33" l="1"/>
  <c r="D94" i="33"/>
  <c r="D116" i="33"/>
  <c r="D125" i="33"/>
  <c r="D75" i="33"/>
  <c r="D135" i="33"/>
  <c r="AF141" i="33"/>
  <c r="D140" i="33"/>
  <c r="AF143" i="33"/>
  <c r="D142" i="33"/>
  <c r="D72" i="33"/>
  <c r="D44" i="33"/>
  <c r="D45" i="33"/>
  <c r="D43" i="33"/>
  <c r="D39" i="33"/>
  <c r="D38" i="33"/>
  <c r="D34" i="33"/>
  <c r="AF25" i="33"/>
  <c r="D8" i="33"/>
  <c r="D9" i="33"/>
  <c r="D7" i="33"/>
  <c r="D37" i="33" l="1"/>
  <c r="D6" i="33"/>
  <c r="D5" i="33" s="1"/>
  <c r="D21" i="33"/>
  <c r="D42" i="33"/>
  <c r="D139" i="33"/>
  <c r="D20" i="33" l="1"/>
  <c r="D19" i="33" s="1"/>
  <c r="X131" i="33"/>
  <c r="AF131" i="33" s="1"/>
  <c r="AI84" i="33" l="1"/>
  <c r="X86" i="33"/>
  <c r="AF86" i="33" s="1"/>
  <c r="AG75" i="33"/>
  <c r="AI75" i="33"/>
  <c r="X79" i="33"/>
  <c r="AF79" i="33" s="1"/>
  <c r="AG6" i="33"/>
  <c r="AI6" i="33"/>
  <c r="X65" i="33" l="1"/>
  <c r="AF65" i="33" s="1"/>
  <c r="X67" i="33"/>
  <c r="AF67" i="33" s="1"/>
  <c r="X11" i="33"/>
  <c r="AI89" i="33" l="1"/>
  <c r="AF11" i="33"/>
  <c r="X124" i="33" l="1"/>
  <c r="AF124" i="33" s="1"/>
  <c r="AG101" i="33"/>
  <c r="AI101" i="33"/>
  <c r="X100" i="33"/>
  <c r="AF100" i="33" s="1"/>
  <c r="X74" i="33"/>
  <c r="AF74" i="33" s="1"/>
  <c r="AI120" i="33" l="1"/>
  <c r="X14" i="33"/>
  <c r="AI12" i="33" l="1"/>
  <c r="AF14" i="33"/>
  <c r="X23" i="33" l="1"/>
  <c r="X24" i="33"/>
  <c r="AF24" i="33" s="1"/>
  <c r="AF29" i="33"/>
  <c r="AF23" i="33" l="1"/>
  <c r="X21" i="33"/>
  <c r="X10" i="33" l="1"/>
  <c r="AG125" i="33"/>
  <c r="AH125" i="33" l="1"/>
  <c r="AF10" i="33"/>
  <c r="X93" i="33" l="1"/>
  <c r="AF93" i="33" s="1"/>
  <c r="AI26" i="33" l="1"/>
  <c r="AG26" i="33"/>
  <c r="X15" i="33" l="1"/>
  <c r="AG34" i="33"/>
  <c r="AI34" i="33" l="1"/>
  <c r="AF15" i="33"/>
  <c r="X13" i="33" l="1"/>
  <c r="X12" i="33" s="1"/>
  <c r="AF22" i="33" l="1"/>
  <c r="AF13" i="33"/>
  <c r="AF12" i="33"/>
  <c r="E5" i="33"/>
  <c r="F5" i="33"/>
  <c r="AG80" i="33" l="1"/>
  <c r="AI80" i="33"/>
  <c r="AI5" i="33"/>
  <c r="AG5" i="33"/>
  <c r="X107" i="33" l="1"/>
  <c r="AF107" i="33" l="1"/>
  <c r="X106" i="33"/>
  <c r="AI106" i="33"/>
  <c r="D120" i="33" l="1"/>
  <c r="D119" i="33" s="1"/>
  <c r="AG56" i="33" l="1"/>
  <c r="AI56" i="33"/>
  <c r="X63" i="33"/>
  <c r="AF63" i="33" l="1"/>
  <c r="AI55" i="33" l="1"/>
  <c r="AG55" i="33"/>
  <c r="X137" i="33" l="1"/>
  <c r="AF137" i="33" s="1"/>
  <c r="X136" i="33"/>
  <c r="X128" i="33"/>
  <c r="AF128" i="33" s="1"/>
  <c r="X129" i="33"/>
  <c r="AF129" i="33" s="1"/>
  <c r="X130" i="33"/>
  <c r="AF130" i="33" s="1"/>
  <c r="X132" i="33"/>
  <c r="AF132" i="33" s="1"/>
  <c r="X126" i="33"/>
  <c r="Y116" i="33"/>
  <c r="Z116" i="33"/>
  <c r="AA116" i="33"/>
  <c r="Y111" i="33"/>
  <c r="Y110" i="33" s="1"/>
  <c r="Z111" i="33"/>
  <c r="Z110" i="33" s="1"/>
  <c r="AA111" i="33"/>
  <c r="AA110" i="33" s="1"/>
  <c r="X98" i="33"/>
  <c r="X99" i="33"/>
  <c r="X102" i="33"/>
  <c r="X103" i="33"/>
  <c r="X105" i="33"/>
  <c r="AF105" i="33" s="1"/>
  <c r="X91" i="33"/>
  <c r="AF91" i="33" s="1"/>
  <c r="X92" i="33"/>
  <c r="AF92" i="33" s="1"/>
  <c r="X90" i="33"/>
  <c r="X32" i="33"/>
  <c r="X30" i="33" s="1"/>
  <c r="X38" i="33"/>
  <c r="X37" i="33" s="1"/>
  <c r="AF39" i="33"/>
  <c r="X43" i="33"/>
  <c r="AF43" i="33" s="1"/>
  <c r="X44" i="33"/>
  <c r="AF44" i="33" s="1"/>
  <c r="X45" i="33"/>
  <c r="X52" i="33"/>
  <c r="X7" i="33"/>
  <c r="X8" i="33"/>
  <c r="X9" i="33"/>
  <c r="X6" i="33" l="1"/>
  <c r="AF98" i="33"/>
  <c r="X95" i="33"/>
  <c r="AF95" i="33" s="1"/>
  <c r="AF52" i="33"/>
  <c r="X51" i="33"/>
  <c r="AF45" i="33"/>
  <c r="X42" i="33"/>
  <c r="AF42" i="33" s="1"/>
  <c r="AF90" i="33"/>
  <c r="X89" i="33"/>
  <c r="AF99" i="33"/>
  <c r="AF102" i="33"/>
  <c r="X101" i="33"/>
  <c r="AF101" i="33" s="1"/>
  <c r="X5" i="33"/>
  <c r="AF103" i="33"/>
  <c r="AF126" i="33"/>
  <c r="X125" i="33"/>
  <c r="AF125" i="33" s="1"/>
  <c r="AF136" i="33"/>
  <c r="X135" i="33"/>
  <c r="AF135" i="33" s="1"/>
  <c r="AF38" i="33"/>
  <c r="AF37" i="33"/>
  <c r="AF34" i="33"/>
  <c r="AF35" i="33"/>
  <c r="AF32" i="33"/>
  <c r="AF30" i="33"/>
  <c r="AF7" i="33"/>
  <c r="AF8" i="33"/>
  <c r="AF9" i="33"/>
  <c r="AF142" i="33"/>
  <c r="X94" i="33" l="1"/>
  <c r="X88" i="33" s="1"/>
  <c r="AG94" i="33"/>
  <c r="AI94" i="33"/>
  <c r="AF6" i="33"/>
  <c r="AG140" i="33"/>
  <c r="AI135" i="33"/>
  <c r="AI116" i="33"/>
  <c r="AG119" i="33" l="1"/>
  <c r="AF140" i="33"/>
  <c r="AG139" i="33"/>
  <c r="AH119" i="33"/>
  <c r="AH106" i="33"/>
  <c r="AG106" i="33" l="1"/>
  <c r="AG88" i="33"/>
  <c r="AG111" i="33"/>
  <c r="AG110" i="33"/>
  <c r="AI111" i="33"/>
  <c r="AI110" i="33"/>
  <c r="AF139" i="33"/>
  <c r="D89" i="33"/>
  <c r="AF106" i="33"/>
  <c r="AI54" i="33"/>
  <c r="AG54" i="33"/>
  <c r="AI51" i="33"/>
  <c r="AI42" i="33"/>
  <c r="AF89" i="33" l="1"/>
  <c r="AG42" i="33"/>
  <c r="D88" i="33"/>
  <c r="AH88" i="33"/>
  <c r="AF94" i="33" l="1"/>
  <c r="X118" i="33" l="1"/>
  <c r="AF118" i="33" s="1"/>
  <c r="AI88" i="33" l="1"/>
  <c r="M7" i="36"/>
  <c r="M6" i="36"/>
  <c r="L6" i="36" l="1"/>
  <c r="L7" i="36"/>
  <c r="G7" i="36" l="1"/>
  <c r="D7" i="36"/>
  <c r="G6" i="36"/>
  <c r="D6" i="36"/>
  <c r="N6" i="36" s="1"/>
  <c r="I5" i="36"/>
  <c r="H5" i="36"/>
  <c r="F5" i="36"/>
  <c r="E5" i="36"/>
  <c r="D5" i="36" l="1"/>
  <c r="G5" i="36"/>
  <c r="L5" i="36"/>
  <c r="M5" i="36"/>
  <c r="N7" i="36"/>
  <c r="J7" i="36"/>
  <c r="J6" i="36"/>
  <c r="N5" i="36" l="1"/>
  <c r="J5" i="36"/>
  <c r="X121" i="33" l="1"/>
  <c r="X122" i="33"/>
  <c r="AF122" i="33" s="1"/>
  <c r="X123" i="33"/>
  <c r="AF123" i="33" s="1"/>
  <c r="X134" i="33"/>
  <c r="AF121" i="33" l="1"/>
  <c r="X120" i="33"/>
  <c r="AF120" i="33" s="1"/>
  <c r="AF134" i="33"/>
  <c r="X133" i="33"/>
  <c r="AF133" i="33" s="1"/>
  <c r="AI119" i="33"/>
  <c r="X119" i="33" l="1"/>
  <c r="AF119" i="33" s="1"/>
  <c r="X73" i="33" l="1"/>
  <c r="AF73" i="33" l="1"/>
  <c r="X72" i="33"/>
  <c r="AF72" i="33" s="1"/>
  <c r="X113" i="33" l="1"/>
  <c r="AF113" i="33" s="1"/>
  <c r="X61" i="33" l="1"/>
  <c r="AF61" i="33" s="1"/>
  <c r="X28" i="33"/>
  <c r="AF28" i="33" s="1"/>
  <c r="X27" i="33"/>
  <c r="AF27" i="33" l="1"/>
  <c r="X26" i="33"/>
  <c r="X20" i="33" s="1"/>
  <c r="X19" i="33" s="1"/>
  <c r="AF26" i="33" l="1"/>
  <c r="X85" i="33" l="1"/>
  <c r="D84" i="33"/>
  <c r="D54" i="33" s="1"/>
  <c r="X82" i="33"/>
  <c r="AF82" i="33" s="1"/>
  <c r="X81" i="33"/>
  <c r="X77" i="33"/>
  <c r="AF77" i="33" s="1"/>
  <c r="X76" i="33"/>
  <c r="X62" i="33"/>
  <c r="AF62" i="33" s="1"/>
  <c r="X64" i="33"/>
  <c r="AF64" i="33" s="1"/>
  <c r="AF68" i="33"/>
  <c r="AF58" i="33"/>
  <c r="X59" i="33"/>
  <c r="AF59" i="33" s="1"/>
  <c r="X57" i="33"/>
  <c r="X56" i="33" s="1"/>
  <c r="AF85" i="33" l="1"/>
  <c r="X84" i="33"/>
  <c r="AF84" i="33" s="1"/>
  <c r="AF81" i="33"/>
  <c r="X80" i="33"/>
  <c r="AF80" i="33" s="1"/>
  <c r="AF76" i="33"/>
  <c r="X75" i="33"/>
  <c r="AF75" i="33" s="1"/>
  <c r="AF57" i="33"/>
  <c r="X55" i="33"/>
  <c r="X117" i="33"/>
  <c r="AF117" i="33" s="1"/>
  <c r="X112" i="33"/>
  <c r="AF112" i="33" s="1"/>
  <c r="D111" i="33"/>
  <c r="D110" i="33" s="1"/>
  <c r="X54" i="33" l="1"/>
  <c r="AF56" i="33"/>
  <c r="X111" i="33"/>
  <c r="X110" i="33" s="1"/>
  <c r="AF110" i="33" s="1"/>
  <c r="X116" i="33"/>
  <c r="AF116" i="33" s="1"/>
  <c r="AF55" i="33" l="1"/>
  <c r="AF111" i="33"/>
  <c r="AF17" i="33"/>
  <c r="AF54" i="33"/>
  <c r="AF51" i="33" l="1"/>
  <c r="AF5" i="33" l="1"/>
  <c r="AF88" i="33" l="1"/>
  <c r="AG21" i="33" l="1"/>
  <c r="AG20" i="33"/>
  <c r="AF20" i="33" l="1"/>
  <c r="AF21" i="33"/>
  <c r="AG19" i="33" l="1"/>
  <c r="AF19" i="33" l="1"/>
  <c r="AI21" i="33"/>
  <c r="AI20" i="33"/>
  <c r="AI19" i="33" l="1"/>
</calcChain>
</file>

<file path=xl/sharedStrings.xml><?xml version="1.0" encoding="utf-8"?>
<sst xmlns="http://schemas.openxmlformats.org/spreadsheetml/2006/main" count="580" uniqueCount="308">
  <si>
    <t>№ п/п</t>
  </si>
  <si>
    <t>Наименование программы</t>
  </si>
  <si>
    <t>Запланированные мероприятия</t>
  </si>
  <si>
    <t>ДЖКХ</t>
  </si>
  <si>
    <t>ДОиМП</t>
  </si>
  <si>
    <t>КФКиС</t>
  </si>
  <si>
    <t>1</t>
  </si>
  <si>
    <t>Департамент образования и молодежной политики администрации города</t>
  </si>
  <si>
    <t>1.1</t>
  </si>
  <si>
    <t>1.2</t>
  </si>
  <si>
    <t>2.1</t>
  </si>
  <si>
    <t>2.2</t>
  </si>
  <si>
    <t>5.1</t>
  </si>
  <si>
    <t>5.2</t>
  </si>
  <si>
    <t>8.1</t>
  </si>
  <si>
    <t>8.2</t>
  </si>
  <si>
    <t>13.1</t>
  </si>
  <si>
    <t>Развитие жилищно-коммунального комплекса в городе Нефтеюганске в 2014-2020 годах</t>
  </si>
  <si>
    <t>КК</t>
  </si>
  <si>
    <t>Управление муниципальным имуществом города Нефтеюганска на 2014-2020 годы</t>
  </si>
  <si>
    <t>Развитие физической культуры и спорта в городе Нефтеюганске на 2014-2020 годы</t>
  </si>
  <si>
    <t>Развитие сферы культуры  города Нефтеюганска  на 2014-2020 годы</t>
  </si>
  <si>
    <t>Развитие образования и молодёжной политики в городе Нефтеюганске на 2014-2020 годы</t>
  </si>
  <si>
    <t>Департамент  градостроительства администрации города</t>
  </si>
  <si>
    <t>Обеспечение доступным и комфортным жильем жителей города Нефтеюганска в 2014-2020 годах</t>
  </si>
  <si>
    <t>Профилактика правонарушений в сфере общественного  порядка, безопасности дорожного движения, пропаганда здорового образа жизни (профилактика наркомании, токсикомании и алкоголизма) в городе Нефтеюганске на 2014-2020 годы</t>
  </si>
  <si>
    <t>ДДА</t>
  </si>
  <si>
    <t>2</t>
  </si>
  <si>
    <t>Крытый каток в 15 микрорайоне города Нефтеюганска</t>
  </si>
  <si>
    <t>Субсидия на приобретение (строительство) жилого помещения</t>
  </si>
  <si>
    <t>Поддержка социально ориентированных некоммерческих организаций, осуществляющих деятельность в городе Нефтеюганске, на 2014-2020 годы</t>
  </si>
  <si>
    <t>5</t>
  </si>
  <si>
    <t>8</t>
  </si>
  <si>
    <t>8.3</t>
  </si>
  <si>
    <t>Исполнит.    ГРБС</t>
  </si>
  <si>
    <t>Подпрограмма "Обеспечение реализации муниципальной программы"</t>
  </si>
  <si>
    <t>Расходы на обеспечение деятельности (оказание услуг) муниципальных учреждений</t>
  </si>
  <si>
    <t>8.1.1</t>
  </si>
  <si>
    <t>8.2.1</t>
  </si>
  <si>
    <t>Договора на программное (информационные технологии) обеспечение и обслуживание</t>
  </si>
  <si>
    <t>Подпрограмма "Развитие системы массовой физической культуры, подготовки спортивного резерва и спорта высших достижений"</t>
  </si>
  <si>
    <t>Мероприятия по организации отдыха и оздоровления детей</t>
  </si>
  <si>
    <t>Подпрограмма "Обеспечение реализации муниципальной программы, развитие материально-технической базы и спортивной инфраструктуры"</t>
  </si>
  <si>
    <t>Расходы на обеспечение функций органов местного самоуправления</t>
  </si>
  <si>
    <t>Подпрограмма "Обеспечение прав граждан на доступ к культурным ценностям и информации"</t>
  </si>
  <si>
    <t>Подпрограмма "Развитие дошкольного, общего и дополнительного образования"</t>
  </si>
  <si>
    <t>Подпрограмма "Совершенствование системы оценки качества образования и информационной прозрачности системы образования"</t>
  </si>
  <si>
    <t>Подпрограмма "Отдых и оздоровление детей"</t>
  </si>
  <si>
    <t xml:space="preserve">Подпрограмма "Молодёжь Нефтеюганска" </t>
  </si>
  <si>
    <t>Мероприятий по содействию трудоустройства граждан</t>
  </si>
  <si>
    <t>Подпрограмма "Организация деятельности в сфере образования и молодёжной политики"</t>
  </si>
  <si>
    <t>Подпрограмма "Содействие развитию градостроительной деятельности"</t>
  </si>
  <si>
    <t>Подпрограмма "Содействие развитию жилищного строительства на 2014-2020 годы"</t>
  </si>
  <si>
    <t>Подпрограмма "Обеспечение мерами муниципальной  поддержки по улучшению жилищных условий отдельных категорий граждан на 2014 - 2020 годы"</t>
  </si>
  <si>
    <t>Подпрограмма "Профилактика правонарушений"</t>
  </si>
  <si>
    <t>Подпрограмма "Совершенствование муниципального управления"</t>
  </si>
  <si>
    <t>Подпрограмма "Развития малого и среднего предпринимательства"</t>
  </si>
  <si>
    <t>8.3.1</t>
  </si>
  <si>
    <t>Всего</t>
  </si>
  <si>
    <t>окружной бюджет</t>
  </si>
  <si>
    <t>местный бюджет</t>
  </si>
  <si>
    <t>Всего по программам</t>
  </si>
  <si>
    <t>3</t>
  </si>
  <si>
    <t>3.1</t>
  </si>
  <si>
    <t>4</t>
  </si>
  <si>
    <t>5.1.1</t>
  </si>
  <si>
    <t>5.1.2</t>
  </si>
  <si>
    <t>5.1.5</t>
  </si>
  <si>
    <t>5.1.6</t>
  </si>
  <si>
    <t>5.2.1</t>
  </si>
  <si>
    <t>6</t>
  </si>
  <si>
    <t>6.1</t>
  </si>
  <si>
    <t>6.1.1</t>
  </si>
  <si>
    <t>6.1.2</t>
  </si>
  <si>
    <t>6.1.3</t>
  </si>
  <si>
    <t>6.1.4</t>
  </si>
  <si>
    <t>6.1.7</t>
  </si>
  <si>
    <t>6.2</t>
  </si>
  <si>
    <t>6.2.1</t>
  </si>
  <si>
    <t>8.1.4</t>
  </si>
  <si>
    <t>9</t>
  </si>
  <si>
    <t>9.1</t>
  </si>
  <si>
    <t>9.1.2</t>
  </si>
  <si>
    <t>10</t>
  </si>
  <si>
    <t>11</t>
  </si>
  <si>
    <t>12</t>
  </si>
  <si>
    <t>13</t>
  </si>
  <si>
    <t>14</t>
  </si>
  <si>
    <t>14.1</t>
  </si>
  <si>
    <t>14.1.1</t>
  </si>
  <si>
    <t>14.1.2</t>
  </si>
  <si>
    <t>14.2</t>
  </si>
  <si>
    <t>14.2.1</t>
  </si>
  <si>
    <t>15</t>
  </si>
  <si>
    <t>15.1</t>
  </si>
  <si>
    <t>15.2</t>
  </si>
  <si>
    <t>7</t>
  </si>
  <si>
    <t>7.1</t>
  </si>
  <si>
    <t>7.1.1</t>
  </si>
  <si>
    <t>7.1.2</t>
  </si>
  <si>
    <t>7.2</t>
  </si>
  <si>
    <t>7.3</t>
  </si>
  <si>
    <t>7.3.1</t>
  </si>
  <si>
    <t>7.3.2</t>
  </si>
  <si>
    <t>7.4</t>
  </si>
  <si>
    <t>7.4.1</t>
  </si>
  <si>
    <t>7.4.3</t>
  </si>
  <si>
    <t>7.4.4</t>
  </si>
  <si>
    <t>7.5</t>
  </si>
  <si>
    <t>7.5.1</t>
  </si>
  <si>
    <t>ПЛАН  на 2015 год (рублей)</t>
  </si>
  <si>
    <t>7.2.1</t>
  </si>
  <si>
    <t>Ожидаемое исполнение, руб.</t>
  </si>
  <si>
    <t>Ожидаемое исполнение, %</t>
  </si>
  <si>
    <t>Отчет об исполнении сетевого плана-графика на 2015 год по реализации ведомственных программ муниципального образования город Нефтеюганск</t>
  </si>
  <si>
    <t>Информирование населения о деятельности органов местного самоуправления муниципального образования город Нефтеюганск на 2015 год</t>
  </si>
  <si>
    <t>Прочие текущие расходы</t>
  </si>
  <si>
    <t>% исполнения  к плану 2015 года</t>
  </si>
  <si>
    <t xml:space="preserve">Дума города </t>
  </si>
  <si>
    <t>Кассовый расход на 01.11.2015 (рублей)</t>
  </si>
  <si>
    <t>8.1.3</t>
  </si>
  <si>
    <t>федеральный бюджет</t>
  </si>
  <si>
    <t>На повышение оплаты труда работников муниципальных учреждений культуры и дополнительного образования детей в целях реализации указов Президента Российской Федерации от 07 мая 2012 года № 597 "О мероприятиях по реализации государственной социальной политики", 1 июня 2012 года № 761 "О национальной стратегии действий в интересах детей на 2012-2017 годы"</t>
  </si>
  <si>
    <t>Развитие библиотечного дела</t>
  </si>
  <si>
    <t>6.1.1.1</t>
  </si>
  <si>
    <t>6.1.1.2</t>
  </si>
  <si>
    <t>6.1.1.3</t>
  </si>
  <si>
    <t>Развитие музейного дела</t>
  </si>
  <si>
    <t>6.1.2.1</t>
  </si>
  <si>
    <t>6.1.2.2</t>
  </si>
  <si>
    <t>Развитие профессионального искусства</t>
  </si>
  <si>
    <t>Развитие художественно-творческой деятельности и народных художественных промыслов и ремесел</t>
  </si>
  <si>
    <t>6.1.3.1</t>
  </si>
  <si>
    <t>6.1.3.2</t>
  </si>
  <si>
    <t>6.1.4.1</t>
  </si>
  <si>
    <t>6.1.4.2</t>
  </si>
  <si>
    <t xml:space="preserve"> Развитие дополнительного образования в сфере культуры</t>
  </si>
  <si>
    <t>6.1.5</t>
  </si>
  <si>
    <t>6.1.5.1</t>
  </si>
  <si>
    <t>6.1.5.2</t>
  </si>
  <si>
    <t>Развитие культурно-досуговой деятельности, массового отдыха населения, организация отдыха и оздоровления детей</t>
  </si>
  <si>
    <t>6.1.6</t>
  </si>
  <si>
    <t>На оплату стоимости питания детей школьного возраста в оздоровительных лагерях с дневным пребыванием детей</t>
  </si>
  <si>
    <t>6.1.6.1</t>
  </si>
  <si>
    <t>6.1.6.2</t>
  </si>
  <si>
    <t>Реализация мероприятий</t>
  </si>
  <si>
    <t>6.1.6.3</t>
  </si>
  <si>
    <t>6.1.7.1</t>
  </si>
  <si>
    <t>Обеспечение деятельности комитета культуры</t>
  </si>
  <si>
    <t>Развитие системы дошкольного, общего и дополнительного образования</t>
  </si>
  <si>
    <t>Реализация мероприятий по содействию трудоустройства граждан</t>
  </si>
  <si>
    <t>7.1.1.1</t>
  </si>
  <si>
    <t>7.1.1.2</t>
  </si>
  <si>
    <t>7.1.1.3</t>
  </si>
  <si>
    <t>7.1.1.4</t>
  </si>
  <si>
    <t>7.1.1.5</t>
  </si>
  <si>
    <t>7.1.1.6</t>
  </si>
  <si>
    <t>7.1.1.7</t>
  </si>
  <si>
    <t>7.1.1.8</t>
  </si>
  <si>
    <t>7.1.1.9</t>
  </si>
  <si>
    <t>Развитие материально-технической базы образовательных организаций</t>
  </si>
  <si>
    <t>Обеспечение функций управления и контроля (надзора) в сфере образования и молодежной политики</t>
  </si>
  <si>
    <t>Реализация мероприятий в области градостроительной деятельности</t>
  </si>
  <si>
    <t>Реализация полномочий в области строительства и жилищных отношений</t>
  </si>
  <si>
    <t>Создание условий для деятельности народных дружин</t>
  </si>
  <si>
    <t>Оказание финансовой и имущественной поддержки социально ориентированным некоммерческим организациям</t>
  </si>
  <si>
    <t>Прочие мероприятия органов местного самоуправления</t>
  </si>
  <si>
    <t>Подпрограмма "Исполнение отдельных государственных полномочий"</t>
  </si>
  <si>
    <t>Осуществление переданных полномочий Российской Федерации на государственную регистрацию актов гражданского состояния</t>
  </si>
  <si>
    <t>ЗАГС</t>
  </si>
  <si>
    <t>Осуществление переданных полномочий по хранению, комплектованию, учету и использованию архивных документов, относящихся к государственной собственности автономного округа</t>
  </si>
  <si>
    <t>14.2.2</t>
  </si>
  <si>
    <t>Осуществление переданных полномочий в сфере трудовых отношений и государственного управления охраной труда</t>
  </si>
  <si>
    <t>Осуществление переданных полномочий по созданию и обеспечению деятельности административных комиссий</t>
  </si>
  <si>
    <t>14.2.3</t>
  </si>
  <si>
    <t>14.2.4</t>
  </si>
  <si>
    <t>Осуществление переданных полномочий по образованию и организации деятельности комиссий по делам несовершеннолетних и защите их прав</t>
  </si>
  <si>
    <t>14.2.5</t>
  </si>
  <si>
    <t>Государственная поддержка развития растениеводства и животноводства, переработки и реализации продукции</t>
  </si>
  <si>
    <t>14.2.7</t>
  </si>
  <si>
    <t>Реализация мероприятий государственной поддержки малого и среднего предпринимательства</t>
  </si>
  <si>
    <t>14.3</t>
  </si>
  <si>
    <t>Своевременное и достоверное информирование населения о деятельности органов местного самоуправления муниципального образования город Нефтеюганск</t>
  </si>
  <si>
    <t>Создание условий для реализации целенаправленной информационной политики органов местного самоуправления муниципального образования город Нефтеюганск</t>
  </si>
  <si>
    <t>14.3.1</t>
  </si>
  <si>
    <t>Муниципальная программа "Дополнительные меры социальной поддержки отдельных категорий граждан города Нефтеюганска с 2016 по 2020 годы"</t>
  </si>
  <si>
    <t>Управление опеки и попечительства администрации города</t>
  </si>
  <si>
    <t>Подпрограмма "Отдельные переданные полномочия по осуществлению деятельности опеки и попечительства"</t>
  </si>
  <si>
    <t>Осуществление переданных полномочий на осуществление деятельности по опеке и попечительству</t>
  </si>
  <si>
    <t>15.1.1</t>
  </si>
  <si>
    <t>Опека</t>
  </si>
  <si>
    <t>Подпрограмма "Дополнительные гарантии детям-сиротам и детям, оставшимся без попечения родителей, лицам из числа детей-сирот и детей, оставшихся без попечения родителей, усыновителям, приемным родителям"</t>
  </si>
  <si>
    <t>Повышение уровня благосостояния путем дополнительных гарантий и дополнительных мер социальной поддержки детей-сирот и детей, оставшихся без попечения родителей, лиц из их числа, а также граждан, принявших на воспитание детей, оставшихся без родительского попечения</t>
  </si>
  <si>
    <t>15.2.1</t>
  </si>
  <si>
    <t>Иные межбюджетные трансферты в рамках наказов избирателей депутатам Думы ХМАО-Югры</t>
  </si>
  <si>
    <t>6.1.2.3</t>
  </si>
  <si>
    <t>6.1.5.3</t>
  </si>
  <si>
    <t>Станция обезжелезивания 7 мкр.57/7 реестр.№ 522074</t>
  </si>
  <si>
    <t>5.2.3</t>
  </si>
  <si>
    <t>8.2.2</t>
  </si>
  <si>
    <t>Приобретение жилья в целях реализации полномочий в области жилищных отношений, установленных законодательством Российской Федерации</t>
  </si>
  <si>
    <t>Реализация мероприятий в области ликвидации и расселения приспособленных для проживания строений (балочный массив)</t>
  </si>
  <si>
    <t>22</t>
  </si>
  <si>
    <t>14.4</t>
  </si>
  <si>
    <t>14.4.1</t>
  </si>
  <si>
    <t>Здание, предназначенное под спорткомплекс «Сибиряк», расположенное по адресу: 3 микрорайон, здание 23. Реестр. №11737</t>
  </si>
  <si>
    <t>Сети тепловодоснабжения и канализации в микрорайоне 11б с КНС. Сети тепловодоснабжения и канализации в микрорайоне 11 (I этап) (9 этап строительства)</t>
  </si>
  <si>
    <t>Сети тепловодоснабжения и канализации в микрорайоне 11б с КНС. Сети тепловодоснабжения и канализации в микрорайоне 11 (II-IV этап) (11 этап строительства)</t>
  </si>
  <si>
    <t>Газоснабжение коттеджной застройки в 11Б микрорайоне г.Нефтеюганска</t>
  </si>
  <si>
    <t>Сети тепловодоснабжения и канализации в микрорайоне 11б с КНС. Сети тепловодоснабжения и канализации в микрорайоне 11 (II-IV этап) (14 этап строительства)</t>
  </si>
  <si>
    <t xml:space="preserve">Развитие сферы культуры в муниципальных образованиях </t>
  </si>
  <si>
    <t>На дополнительное финансовое обеспечение мероприятий по организации питания обучающихся за счет средств бюджета автономного округа</t>
  </si>
  <si>
    <t>На создание условий для осуществления присмотра и ухода за детьми, содержания детей в частных организациях, осуществляющих образовательную деятельность по реализации образовательных программ дошкольного образования, расположенных на территории муниципальных образований за счет средств бюджета автономного округа</t>
  </si>
  <si>
    <t>Осуществление переданных полномочий на социальную поддержку отдельных категорий обучающихся в муниципальных общеобразовательных организациях, частных общеобразовательных организациях, осуществляющих образовательную деятельность по имеющим государственную аккредитацию основным общеобразовательным программам за счет средств бюджета автономного округа</t>
  </si>
  <si>
    <t>Осуществление переданных полномочий на выплату компенсации части родительской платы за присмотр и уход за детьми в образовательных организациях, реализующих образовательные программы дошкольного образования за счет средств бюджета автономного округа</t>
  </si>
  <si>
    <t>На обеспечение государственных гарантий на получение образования и осуществления переданных органам местного самоуправления муниципальных образований автономного округа отдельных государственных полномочий в области образования за счет средств бюджета автономного округа</t>
  </si>
  <si>
    <t xml:space="preserve"> г</t>
  </si>
  <si>
    <t>Субсидия на поддержку отрасли культура</t>
  </si>
  <si>
    <t>На организацию и проведение ЕГЭ (единого государственного экзамена) за счет средств бюджета автономного округа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</si>
  <si>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 за счет средств бюджета автономного округа</t>
  </si>
  <si>
    <t>Осуществление переданных полномочий для обеспечения жилыми помещениями отдельных категорий граждан, определенных федеральным законодательством</t>
  </si>
  <si>
    <t>Инженерное обеспечение территории в районе СУ-62 г.Нефтеюганска</t>
  </si>
  <si>
    <t>Обеспечение функционирования и развития систем видеонаблюдения в сфере общественного порядка</t>
  </si>
  <si>
    <t>Повышение качества оказания муниципальных услуг, выполнение других обязательств муниципального образования</t>
  </si>
  <si>
    <t>7.2.2</t>
  </si>
  <si>
    <t>Иные межбюджетные трансферты в рамках наказов избирателей депутатам Думы ХМАО-Югры за счет средств автономного округа</t>
  </si>
  <si>
    <t>ДМИ</t>
  </si>
  <si>
    <t>ДГиЗО</t>
  </si>
  <si>
    <t>5.2.2</t>
  </si>
  <si>
    <t>7.1.1.10</t>
  </si>
  <si>
    <t>7.1.1.11</t>
  </si>
  <si>
    <t>7.3.4</t>
  </si>
  <si>
    <t>7.5.2</t>
  </si>
  <si>
    <t>Обеспечение функционирования казённого учреждения</t>
  </si>
  <si>
    <t>Осуществление переданных полномочий по составлению (изменению) списков кандидатов в присяжные заседатели федеральных судов общей юрисдикции в Российской Федерации</t>
  </si>
  <si>
    <t>7.1.3</t>
  </si>
  <si>
    <t>Развитие функционирования и обеспечения системы персонифицированного финансирования дополнительного образования детей</t>
  </si>
  <si>
    <t>23</t>
  </si>
  <si>
    <t>14.2.6</t>
  </si>
  <si>
    <t>5.1.4</t>
  </si>
  <si>
    <t>6.1.1.4</t>
  </si>
  <si>
    <t>6.1.3.3</t>
  </si>
  <si>
    <t>8.1.2</t>
  </si>
  <si>
    <t>9.1.1</t>
  </si>
  <si>
    <t>14.1.3</t>
  </si>
  <si>
    <t>14.1.4</t>
  </si>
  <si>
    <t>ККиТ</t>
  </si>
  <si>
    <t>Техническое обследование, реконструкция, капитальный ремонт, строительство объектов культуры</t>
  </si>
  <si>
    <t>Строительство, реконструкция, капитальный ремонт объектов культуры</t>
  </si>
  <si>
    <t>(ПИР) «Помещение», расположенных по адресу: г. Нефтеюганск, микрорайон 2а, здание №8, пом. 1, пом.2, пом.3(МБУК «Городская библиотека»)(ремонт кровли)</t>
  </si>
  <si>
    <t>(ПИР) Нежилое здание МБУ ДО «Детская музыкальная школа им.В.В.Андреева», расположенного по адресу: город Нефтеюганск, микрорайон 2А, здание 1. (капитальный ремонт входной группы и мансардного этажа)</t>
  </si>
  <si>
    <t>18</t>
  </si>
  <si>
    <t>Комитет культуры и туризма  администрации города</t>
  </si>
  <si>
    <t>ПЛАН  на 2017 год</t>
  </si>
  <si>
    <t>ПЛАН  9 месяцев  2017 год</t>
  </si>
  <si>
    <t>Кассовый расход на 01.08.2017</t>
  </si>
  <si>
    <t>% исполнения  к плану года</t>
  </si>
  <si>
    <t>21</t>
  </si>
  <si>
    <t>Развитие транспортной системы в городе Нефтеюганске на 2014-2020 годы</t>
  </si>
  <si>
    <t>Автодорога по ул.Мамонтовская (развязка перекрестка ул.Мамонтовская - ул.Молодежная)</t>
  </si>
  <si>
    <t>Автодорога по ул.Набережная (от перекрестка ул.Ленина - ул.Гагарина до ул.Юганская) (участок автодороги от ул.Молодежная до ул.Юганская)</t>
  </si>
  <si>
    <t>3.7.3</t>
  </si>
  <si>
    <t>"Реконструкция нежилого строения роддома. г.Нефтеюганск, 7мкр., строение № 9. (реестр. №57524)"</t>
  </si>
  <si>
    <t>Сети тепловодоснабжения и канализации  в  микрорайоне 11б  с КНС. Сети тепловодоснабжения  и канализации в микрорайоне 11 (I этап)  (14 этап строительства)</t>
  </si>
  <si>
    <t>Профинансировано на 01.10.2017</t>
  </si>
  <si>
    <t>9.2</t>
  </si>
  <si>
    <t>Подпрограмма "Безопасность дорожного движения"</t>
  </si>
  <si>
    <t>Мероприятия по профилактике правонарушений в сфере безопасности дорожного движения</t>
  </si>
  <si>
    <t>9.2.1</t>
  </si>
  <si>
    <t>5.2.5</t>
  </si>
  <si>
    <t>Социально - экономическое развитие города Нефтеюганска на 2014-2020 годы</t>
  </si>
  <si>
    <t>16</t>
  </si>
  <si>
    <t>ПЛАН  на 2018 год (рублей)</t>
  </si>
  <si>
    <t>ПЛАН  на 2 квартал 2018 год (рублей)</t>
  </si>
  <si>
    <t>ПЛАН  на 3 квартал 2018 год (рублей)</t>
  </si>
  <si>
    <t>ПЛАН  на 4 квартал 2018 год (рублей)</t>
  </si>
  <si>
    <t>ПЛАН  на 2018 год</t>
  </si>
  <si>
    <t>Кассовый расход на 01.02.2018</t>
  </si>
  <si>
    <t>Дорога № 5 (ул.Киевская (от ул.Парковая до ул.Объездная-1) (участок от ул.Парковая до ул.Жилая)</t>
  </si>
  <si>
    <t>Автодорога по ул.Нефтяников (от ул.Сургутская до ул.Пойменная) (участок от ул.Юганская до ул.Усть-Балыкская). 1 этап</t>
  </si>
  <si>
    <t>Инженерное обеспечение вдоль ул.Нефтяников (участок от ул.Романа Кузоваткина до ул.Набережная)</t>
  </si>
  <si>
    <t>Инженерное обеспечение 17 микрорайона г.Нефтеюганска вдоль ул.Набережная (участок от ул.Романа Кузоваткина до ул.Нефтяников)</t>
  </si>
  <si>
    <t xml:space="preserve">На поддержку творческой деятельности и укрепление материально-технической базы муниципальных театров в населенных пунктах с численностью населения до 300 тысяч человек </t>
  </si>
  <si>
    <t>На организацию питания детей в возрасте от 6 до 17 лет (включительно) в лагерях с дневным пребыванием детей, в возрасте от 8 до 17 лет (включительно) - в палаточных лагерях</t>
  </si>
  <si>
    <t>На частичное обеспечение повышения оплаты труда работников муниципальных учреждений дополнительного образования детей в целях реализации указа Президента Российской Федерации от 1 июня 2012 года № 761 "О Национальной стратегии действий в интересах детей на 2012–2017 годы"</t>
  </si>
  <si>
    <t>Строительство и реконструкция объектов муниципальной собственности</t>
  </si>
  <si>
    <t>7.1.2.1</t>
  </si>
  <si>
    <t>Осуществление переданных полномочий на организацию и обеспечение отдыха и оздоровления детей, в том числе в этнической среде за счет средств бюджета автономного округа</t>
  </si>
  <si>
    <t>7.3.3</t>
  </si>
  <si>
    <t>17</t>
  </si>
  <si>
    <t>19</t>
  </si>
  <si>
    <t>20</t>
  </si>
  <si>
    <t>Проектирование и строительство систем инженерной инфраструктуры в целях обеспечения инженерной подготовки земельных участков для жилищного строительства:</t>
  </si>
  <si>
    <t>На выплату возмещения за изымаемые земельные участки и расположенные на них объекты недвижимого имущества</t>
  </si>
  <si>
    <t>7.1.2.2</t>
  </si>
  <si>
    <t>ПИР по объекту «Многофункциональный спортивный комплекс в г.Нефтеюганске»</t>
  </si>
  <si>
    <t>ПИР по устройству скатной кровли нежилого здания "Детская школа искусств" г.Нефтеюганск 11 микр. стр.115</t>
  </si>
  <si>
    <t>% исполнения  к плану 1 кв</t>
  </si>
  <si>
    <t>Создание условий в городе Нефтеюганске, ориентирующих граждан на здоровый образ жизни посредством занятий физической культурой и спортом</t>
  </si>
  <si>
    <t>На обеспечение физкультурно-спортивных организаций, осуществляющих подготовку спортивного резерва, спортивным оборудованием, экипировкой и инвентарем, проведение тренировочных сборов и участие в соревнованиях</t>
  </si>
  <si>
    <t>Выполнение проектно-изыскательских работ на полный комплекс капитального ремонта и осуществление мониторинга технического состояния объекта "Здание, предназначенное под спортклмплекс "Сибиряк", расположенное по адресу:3 микр., здание 23</t>
  </si>
  <si>
    <t>5.2.4</t>
  </si>
  <si>
    <t>% исполнения  к плану 2018  года</t>
  </si>
  <si>
    <t>ПЛАН  на 1 полугодие 2018 год (рублей)</t>
  </si>
  <si>
    <t>Освоение на 01.05.2018  (рублей)</t>
  </si>
  <si>
    <t>6.1.5.4</t>
  </si>
  <si>
    <t>Иные межбюджетные трансферты за счет средств резервного фонда Правительства Ханты-Мансийского автономного округа-Югры за счет средств бюджета автономного округа</t>
  </si>
  <si>
    <t>Отчет об исполнении сетевого плана-графика на 01.05.2018 по реализации муниципальной программы "Развитие культуры и туризма в городе Нефтеюганке на 2014-2020 годы"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</si>
</sst>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165" formatCode="_-* #,##0.00_р_._-;\-* #,##0.00_р_._-;_-* &quot;-&quot;??_р_._-;_-@_-"/>
    <numFmt numFmtId="166" formatCode="0.0"/>
    <numFmt numFmtId="167" formatCode="#,##0.00_ ;\-#,##0.00\ "/>
    <numFmt numFmtId="168" formatCode="_(* #,##0.00_);_(* \(#,##0.00\);_(* &quot;-&quot;??_);_(@_)"/>
    <numFmt numFmtId="169" formatCode="_-* #,##0.00_р_._-;\-* #,##0.00_р_._-;_-* \-??_р_._-;_-@_-"/>
    <numFmt numFmtId="170" formatCode="#,##0.0"/>
  </numFmts>
  <fonts count="44" x14ac:knownFonts="1">
    <font>
      <sz val="11"/>
      <color theme="1"/>
      <name val="Times New Roman"/>
      <family val="2"/>
      <charset val="204"/>
      <scheme val="minor"/>
    </font>
    <font>
      <sz val="10"/>
      <name val="Arial"/>
      <family val="2"/>
      <charset val="204"/>
    </font>
    <font>
      <sz val="11"/>
      <color theme="1"/>
      <name val="Times New Roman"/>
      <family val="2"/>
      <charset val="204"/>
      <scheme val="minor"/>
    </font>
    <font>
      <sz val="14"/>
      <name val="Times New Roman"/>
      <family val="1"/>
      <charset val="204"/>
      <scheme val="minor"/>
    </font>
    <font>
      <b/>
      <sz val="12"/>
      <name val="Times New Roman"/>
      <family val="1"/>
      <charset val="204"/>
      <scheme val="minor"/>
    </font>
    <font>
      <sz val="10"/>
      <name val="Times New Roman"/>
      <family val="1"/>
      <charset val="204"/>
    </font>
    <font>
      <sz val="10"/>
      <name val="Times New Roman"/>
      <family val="1"/>
      <charset val="204"/>
      <scheme val="minor"/>
    </font>
    <font>
      <sz val="10"/>
      <color theme="1"/>
      <name val="Times New Roman"/>
      <family val="1"/>
      <charset val="204"/>
      <scheme val="minor"/>
    </font>
    <font>
      <b/>
      <sz val="10"/>
      <name val="Times New Roman"/>
      <family val="1"/>
      <charset val="204"/>
      <scheme val="minor"/>
    </font>
    <font>
      <b/>
      <sz val="10"/>
      <name val="Times New Roman"/>
      <family val="1"/>
      <charset val="204"/>
    </font>
    <font>
      <sz val="14"/>
      <name val="Times New Roman"/>
      <family val="1"/>
      <charset val="204"/>
    </font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u/>
      <sz val="11"/>
      <color theme="10"/>
      <name val="Times New Roman"/>
      <family val="2"/>
      <scheme val="minor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0"/>
      <name val="Arial Cyr"/>
      <family val="2"/>
      <charset val="204"/>
    </font>
    <font>
      <sz val="11"/>
      <color theme="1"/>
      <name val="Times New Roman"/>
      <family val="2"/>
      <scheme val="minor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8"/>
      <name val="Calibri"/>
      <family val="2"/>
    </font>
    <font>
      <sz val="11"/>
      <color indexed="17"/>
      <name val="Calibri"/>
      <family val="2"/>
      <charset val="204"/>
    </font>
    <font>
      <b/>
      <sz val="14"/>
      <name val="Times New Roman"/>
      <family val="1"/>
      <charset val="204"/>
      <scheme val="minor"/>
    </font>
    <font>
      <sz val="11"/>
      <name val="Times New Roman"/>
      <family val="1"/>
      <charset val="204"/>
      <scheme val="minor"/>
    </font>
    <font>
      <b/>
      <sz val="14"/>
      <name val="Times New Roman"/>
      <family val="1"/>
      <charset val="204"/>
    </font>
    <font>
      <sz val="8"/>
      <name val="Times New Roman"/>
      <family val="1"/>
      <charset val="204"/>
    </font>
    <font>
      <sz val="8"/>
      <name val="Times New Roman"/>
      <family val="1"/>
      <charset val="204"/>
      <scheme val="minor"/>
    </font>
    <font>
      <sz val="8"/>
      <color theme="1"/>
      <name val="Times New Roman"/>
      <family val="1"/>
      <charset val="204"/>
      <scheme val="minor"/>
    </font>
    <font>
      <sz val="10"/>
      <color rgb="FFFF0000"/>
      <name val="Times New Roman"/>
      <family val="1"/>
      <charset val="204"/>
    </font>
    <font>
      <sz val="11"/>
      <color rgb="FFFF0000"/>
      <name val="Times New Roman"/>
      <family val="1"/>
      <charset val="204"/>
      <scheme val="minor"/>
    </font>
    <font>
      <sz val="10"/>
      <color indexed="8"/>
      <name val="Arial"/>
      <family val="2"/>
      <charset val="204"/>
    </font>
    <font>
      <sz val="11"/>
      <name val="Times New Roman"/>
      <family val="1"/>
      <charset val="204"/>
    </font>
    <font>
      <sz val="14"/>
      <color rgb="FFFF0000"/>
      <name val="Times New Roman"/>
      <family val="1"/>
      <charset val="204"/>
    </font>
  </fonts>
  <fills count="2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31"/>
        <bgColor indexed="22"/>
      </patternFill>
    </fill>
    <fill>
      <patternFill patternType="solid">
        <fgColor indexed="45"/>
        <bgColor indexed="29"/>
      </patternFill>
    </fill>
    <fill>
      <patternFill patternType="solid">
        <fgColor indexed="42"/>
        <bgColor indexed="27"/>
      </patternFill>
    </fill>
    <fill>
      <patternFill patternType="solid">
        <fgColor indexed="46"/>
        <bgColor indexed="24"/>
      </patternFill>
    </fill>
    <fill>
      <patternFill patternType="solid">
        <fgColor indexed="27"/>
        <bgColor indexed="41"/>
      </patternFill>
    </fill>
    <fill>
      <patternFill patternType="solid">
        <fgColor indexed="47"/>
        <bgColor indexed="22"/>
      </patternFill>
    </fill>
    <fill>
      <patternFill patternType="solid">
        <fgColor indexed="44"/>
        <bgColor indexed="31"/>
      </patternFill>
    </fill>
    <fill>
      <patternFill patternType="solid">
        <fgColor indexed="29"/>
        <bgColor indexed="45"/>
      </patternFill>
    </fill>
    <fill>
      <patternFill patternType="solid">
        <fgColor indexed="11"/>
        <bgColor indexed="49"/>
      </patternFill>
    </fill>
    <fill>
      <patternFill patternType="solid">
        <fgColor indexed="51"/>
        <bgColor indexed="13"/>
      </patternFill>
    </fill>
    <fill>
      <patternFill patternType="solid">
        <fgColor indexed="30"/>
        <bgColor indexed="21"/>
      </patternFill>
    </fill>
    <fill>
      <patternFill patternType="solid">
        <fgColor indexed="20"/>
        <bgColor indexed="36"/>
      </patternFill>
    </fill>
    <fill>
      <patternFill patternType="solid">
        <fgColor indexed="49"/>
        <bgColor indexed="40"/>
      </patternFill>
    </fill>
    <fill>
      <patternFill patternType="solid">
        <fgColor indexed="52"/>
        <bgColor indexed="51"/>
      </patternFill>
    </fill>
    <fill>
      <patternFill patternType="solid">
        <fgColor indexed="62"/>
        <bgColor indexed="56"/>
      </patternFill>
    </fill>
    <fill>
      <patternFill patternType="solid">
        <fgColor indexed="10"/>
        <bgColor indexed="60"/>
      </patternFill>
    </fill>
    <fill>
      <patternFill patternType="solid">
        <fgColor indexed="57"/>
        <bgColor indexed="21"/>
      </patternFill>
    </fill>
    <fill>
      <patternFill patternType="solid">
        <fgColor indexed="53"/>
        <bgColor indexed="52"/>
      </patternFill>
    </fill>
    <fill>
      <patternFill patternType="solid">
        <fgColor indexed="22"/>
        <bgColor indexed="31"/>
      </patternFill>
    </fill>
    <fill>
      <patternFill patternType="solid">
        <fgColor indexed="55"/>
        <bgColor indexed="23"/>
      </patternFill>
    </fill>
    <fill>
      <patternFill patternType="solid">
        <fgColor indexed="43"/>
        <bgColor indexed="26"/>
      </patternFill>
    </fill>
    <fill>
      <patternFill patternType="solid">
        <fgColor indexed="26"/>
        <bgColor indexed="9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n">
        <color indexed="64"/>
      </bottom>
      <diagonal/>
    </border>
  </borders>
  <cellStyleXfs count="100">
    <xf numFmtId="0" fontId="0" fillId="0" borderId="0"/>
    <xf numFmtId="0" fontId="1" fillId="0" borderId="0"/>
    <xf numFmtId="165" fontId="2" fillId="0" borderId="0" applyFont="0" applyFill="0" applyBorder="0" applyAlignment="0" applyProtection="0"/>
    <xf numFmtId="0" fontId="11" fillId="0" borderId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8" borderId="11" applyNumberFormat="0" applyAlignment="0" applyProtection="0"/>
    <xf numFmtId="0" fontId="15" fillId="21" borderId="12" applyNumberFormat="0" applyAlignment="0" applyProtection="0"/>
    <xf numFmtId="0" fontId="16" fillId="21" borderId="11" applyNumberFormat="0" applyAlignment="0" applyProtection="0"/>
    <xf numFmtId="0" fontId="17" fillId="0" borderId="0" applyNumberFormat="0" applyFill="0" applyBorder="0" applyAlignment="0" applyProtection="0"/>
    <xf numFmtId="0" fontId="18" fillId="0" borderId="13" applyNumberFormat="0" applyFill="0" applyAlignment="0" applyProtection="0"/>
    <xf numFmtId="0" fontId="19" fillId="0" borderId="14" applyNumberFormat="0" applyFill="0" applyAlignment="0" applyProtection="0"/>
    <xf numFmtId="0" fontId="20" fillId="0" borderId="15" applyNumberFormat="0" applyFill="0" applyAlignment="0" applyProtection="0"/>
    <xf numFmtId="0" fontId="20" fillId="0" borderId="0" applyNumberFormat="0" applyFill="0" applyBorder="0" applyAlignment="0" applyProtection="0"/>
    <xf numFmtId="0" fontId="21" fillId="0" borderId="16" applyNumberFormat="0" applyFill="0" applyAlignment="0" applyProtection="0"/>
    <xf numFmtId="0" fontId="22" fillId="22" borderId="17" applyNumberFormat="0" applyAlignment="0" applyProtection="0"/>
    <xf numFmtId="0" fontId="23" fillId="0" borderId="0" applyNumberFormat="0" applyFill="0" applyBorder="0" applyAlignment="0" applyProtection="0"/>
    <xf numFmtId="0" fontId="24" fillId="23" borderId="0" applyNumberFormat="0" applyBorder="0" applyAlignment="0" applyProtection="0"/>
    <xf numFmtId="0" fontId="12" fillId="0" borderId="0"/>
    <xf numFmtId="0" fontId="11" fillId="0" borderId="0"/>
    <xf numFmtId="0" fontId="12" fillId="0" borderId="0"/>
    <xf numFmtId="0" fontId="1" fillId="0" borderId="0"/>
    <xf numFmtId="0" fontId="1" fillId="0" borderId="0"/>
    <xf numFmtId="0" fontId="11" fillId="0" borderId="0"/>
    <xf numFmtId="0" fontId="12" fillId="0" borderId="0"/>
    <xf numFmtId="0" fontId="25" fillId="0" borderId="0"/>
    <xf numFmtId="0" fontId="1" fillId="0" borderId="0"/>
    <xf numFmtId="0" fontId="11" fillId="0" borderId="0"/>
    <xf numFmtId="0" fontId="26" fillId="0" borderId="0"/>
    <xf numFmtId="0" fontId="12" fillId="0" borderId="0"/>
    <xf numFmtId="0" fontId="2" fillId="0" borderId="0"/>
    <xf numFmtId="0" fontId="2" fillId="0" borderId="0"/>
    <xf numFmtId="0" fontId="11" fillId="0" borderId="0"/>
    <xf numFmtId="0" fontId="11" fillId="0" borderId="0"/>
    <xf numFmtId="0" fontId="12" fillId="0" borderId="0"/>
    <xf numFmtId="0" fontId="12" fillId="0" borderId="0"/>
    <xf numFmtId="0" fontId="12" fillId="0" borderId="0"/>
    <xf numFmtId="0" fontId="1" fillId="0" borderId="0"/>
    <xf numFmtId="0" fontId="12" fillId="0" borderId="0"/>
    <xf numFmtId="0" fontId="12" fillId="0" borderId="0"/>
    <xf numFmtId="0" fontId="26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11" fillId="0" borderId="0"/>
    <xf numFmtId="0" fontId="12" fillId="0" borderId="0"/>
    <xf numFmtId="0" fontId="2" fillId="0" borderId="0"/>
    <xf numFmtId="0" fontId="12" fillId="0" borderId="0"/>
    <xf numFmtId="0" fontId="11" fillId="0" borderId="0"/>
    <xf numFmtId="0" fontId="27" fillId="4" borderId="0" applyNumberFormat="0" applyBorder="0" applyAlignment="0" applyProtection="0"/>
    <xf numFmtId="0" fontId="28" fillId="0" borderId="0" applyNumberFormat="0" applyFill="0" applyBorder="0" applyAlignment="0" applyProtection="0"/>
    <xf numFmtId="0" fontId="25" fillId="24" borderId="18" applyNumberFormat="0" applyAlignment="0" applyProtection="0"/>
    <xf numFmtId="9" fontId="12" fillId="0" borderId="0" applyFont="0" applyFill="0" applyBorder="0" applyAlignment="0" applyProtection="0"/>
    <xf numFmtId="0" fontId="29" fillId="0" borderId="19" applyNumberFormat="0" applyFill="0" applyAlignment="0" applyProtection="0"/>
    <xf numFmtId="0" fontId="30" fillId="0" borderId="0" applyNumberFormat="0" applyFill="0" applyBorder="0" applyAlignment="0" applyProtection="0"/>
    <xf numFmtId="168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2" fillId="0" borderId="0" applyFont="0" applyFill="0" applyBorder="0" applyAlignment="0" applyProtection="0"/>
    <xf numFmtId="168" fontId="12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" fillId="0" borderId="0" applyFont="0" applyFill="0" applyBorder="0" applyAlignment="0" applyProtection="0"/>
    <xf numFmtId="168" fontId="11" fillId="0" borderId="0" applyFont="0" applyFill="0" applyBorder="0" applyAlignment="0" applyProtection="0"/>
    <xf numFmtId="169" fontId="25" fillId="0" borderId="0" applyFill="0" applyBorder="0" applyAlignment="0" applyProtection="0"/>
    <xf numFmtId="165" fontId="11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1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1" fillId="0" borderId="0" applyFont="0" applyFill="0" applyBorder="0" applyAlignment="0" applyProtection="0"/>
    <xf numFmtId="165" fontId="12" fillId="0" borderId="0" applyFont="0" applyFill="0" applyBorder="0" applyAlignment="0" applyProtection="0"/>
    <xf numFmtId="165" fontId="11" fillId="0" borderId="0" applyFont="0" applyFill="0" applyBorder="0" applyAlignment="0" applyProtection="0"/>
    <xf numFmtId="168" fontId="12" fillId="0" borderId="0" applyFont="0" applyFill="0" applyBorder="0" applyAlignment="0" applyProtection="0"/>
    <xf numFmtId="165" fontId="31" fillId="0" borderId="0" applyFont="0" applyFill="0" applyBorder="0" applyAlignment="0" applyProtection="0"/>
    <xf numFmtId="165" fontId="12" fillId="0" borderId="0" applyFont="0" applyFill="0" applyBorder="0" applyAlignment="0" applyProtection="0"/>
    <xf numFmtId="0" fontId="32" fillId="5" borderId="0" applyNumberFormat="0" applyBorder="0" applyAlignment="0" applyProtection="0"/>
    <xf numFmtId="0" fontId="12" fillId="0" borderId="0"/>
    <xf numFmtId="0" fontId="2" fillId="0" borderId="0"/>
    <xf numFmtId="0" fontId="41" fillId="0" borderId="0"/>
  </cellStyleXfs>
  <cellXfs count="158">
    <xf numFmtId="0" fontId="0" fillId="0" borderId="0" xfId="0"/>
    <xf numFmtId="0" fontId="3" fillId="0" borderId="0" xfId="0" applyFont="1" applyFill="1" applyBorder="1"/>
    <xf numFmtId="0" fontId="3" fillId="0" borderId="0" xfId="0" applyFont="1" applyFill="1"/>
    <xf numFmtId="49" fontId="3" fillId="0" borderId="0" xfId="0" applyNumberFormat="1" applyFont="1" applyFill="1" applyBorder="1" applyAlignment="1">
      <alignment horizontal="center" vertical="center"/>
    </xf>
    <xf numFmtId="2" fontId="3" fillId="0" borderId="0" xfId="0" applyNumberFormat="1" applyFont="1" applyFill="1"/>
    <xf numFmtId="166" fontId="3" fillId="0" borderId="0" xfId="0" applyNumberFormat="1" applyFont="1" applyFill="1"/>
    <xf numFmtId="49" fontId="3" fillId="0" borderId="0" xfId="0" applyNumberFormat="1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1" fontId="5" fillId="0" borderId="1" xfId="0" applyNumberFormat="1" applyFont="1" applyFill="1" applyBorder="1" applyAlignment="1">
      <alignment horizontal="center" vertical="center"/>
    </xf>
    <xf numFmtId="1" fontId="5" fillId="0" borderId="1" xfId="0" applyNumberFormat="1" applyFont="1" applyFill="1" applyBorder="1" applyAlignment="1">
      <alignment horizontal="center" vertical="center" wrapText="1"/>
    </xf>
    <xf numFmtId="49" fontId="8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4" fontId="5" fillId="0" borderId="1" xfId="0" applyNumberFormat="1" applyFont="1" applyFill="1" applyBorder="1" applyAlignment="1">
      <alignment horizontal="center" vertical="center" wrapText="1"/>
    </xf>
    <xf numFmtId="4" fontId="6" fillId="0" borderId="1" xfId="0" applyNumberFormat="1" applyFont="1" applyFill="1" applyBorder="1" applyAlignment="1">
      <alignment horizontal="center" vertical="center"/>
    </xf>
    <xf numFmtId="4" fontId="8" fillId="2" borderId="1" xfId="0" applyNumberFormat="1" applyFont="1" applyFill="1" applyBorder="1" applyAlignment="1">
      <alignment horizontal="center" vertical="center"/>
    </xf>
    <xf numFmtId="4" fontId="6" fillId="2" borderId="1" xfId="0" applyNumberFormat="1" applyFont="1" applyFill="1" applyBorder="1" applyAlignment="1">
      <alignment horizontal="center" vertical="center"/>
    </xf>
    <xf numFmtId="2" fontId="3" fillId="0" borderId="0" xfId="0" applyNumberFormat="1" applyFont="1" applyFill="1" applyBorder="1"/>
    <xf numFmtId="166" fontId="3" fillId="0" borderId="0" xfId="0" applyNumberFormat="1" applyFont="1" applyFill="1" applyBorder="1"/>
    <xf numFmtId="0" fontId="3" fillId="0" borderId="0" xfId="0" applyFont="1" applyFill="1" applyAlignment="1"/>
    <xf numFmtId="0" fontId="33" fillId="0" borderId="0" xfId="0" applyFont="1" applyFill="1" applyBorder="1"/>
    <xf numFmtId="0" fontId="9" fillId="0" borderId="1" xfId="0" applyFont="1" applyFill="1" applyBorder="1" applyAlignment="1">
      <alignment horizontal="left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166" fontId="37" fillId="0" borderId="1" xfId="0" applyNumberFormat="1" applyFont="1" applyFill="1" applyBorder="1" applyAlignment="1">
      <alignment horizontal="center" vertical="center" wrapText="1"/>
    </xf>
    <xf numFmtId="170" fontId="9" fillId="0" borderId="1" xfId="0" applyNumberFormat="1" applyFont="1" applyFill="1" applyBorder="1" applyAlignment="1">
      <alignment horizontal="center" vertical="center" wrapText="1"/>
    </xf>
    <xf numFmtId="49" fontId="9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left" vertical="center" wrapText="1"/>
    </xf>
    <xf numFmtId="170" fontId="5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left" vertical="center" wrapText="1"/>
    </xf>
    <xf numFmtId="170" fontId="6" fillId="0" borderId="1" xfId="0" applyNumberFormat="1" applyFont="1" applyFill="1" applyBorder="1" applyAlignment="1">
      <alignment horizontal="center" vertical="center"/>
    </xf>
    <xf numFmtId="170" fontId="9" fillId="0" borderId="1" xfId="0" applyNumberFormat="1" applyFont="1" applyFill="1" applyBorder="1" applyAlignment="1">
      <alignment horizontal="center" vertical="center"/>
    </xf>
    <xf numFmtId="170" fontId="5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left" vertical="center" wrapText="1"/>
    </xf>
    <xf numFmtId="0" fontId="0" fillId="0" borderId="0" xfId="0" applyFill="1"/>
    <xf numFmtId="170" fontId="39" fillId="0" borderId="1" xfId="0" applyNumberFormat="1" applyFont="1" applyFill="1" applyBorder="1" applyAlignment="1">
      <alignment horizontal="center" vertical="center"/>
    </xf>
    <xf numFmtId="170" fontId="39" fillId="0" borderId="1" xfId="0" applyNumberFormat="1" applyFont="1" applyFill="1" applyBorder="1" applyAlignment="1">
      <alignment horizontal="center" vertical="center" wrapText="1"/>
    </xf>
    <xf numFmtId="0" fontId="40" fillId="0" borderId="0" xfId="0" applyFont="1"/>
    <xf numFmtId="0" fontId="34" fillId="0" borderId="0" xfId="0" applyFont="1"/>
    <xf numFmtId="0" fontId="9" fillId="0" borderId="1" xfId="0" applyFont="1" applyFill="1" applyBorder="1" applyAlignment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/>
    </xf>
    <xf numFmtId="170" fontId="42" fillId="0" borderId="1" xfId="99" applyNumberFormat="1" applyFont="1" applyFill="1" applyBorder="1" applyAlignment="1">
      <alignment horizontal="center" vertical="center" wrapText="1"/>
    </xf>
    <xf numFmtId="0" fontId="10" fillId="25" borderId="1" xfId="0" applyFont="1" applyFill="1" applyBorder="1" applyAlignment="1">
      <alignment horizontal="center" vertical="center"/>
    </xf>
    <xf numFmtId="0" fontId="10" fillId="25" borderId="1" xfId="0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166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4" fontId="35" fillId="25" borderId="1" xfId="0" applyNumberFormat="1" applyFont="1" applyFill="1" applyBorder="1" applyAlignment="1">
      <alignment horizontal="center" vertical="center" wrapText="1"/>
    </xf>
    <xf numFmtId="49" fontId="33" fillId="25" borderId="1" xfId="0" applyNumberFormat="1" applyFont="1" applyFill="1" applyBorder="1" applyAlignment="1">
      <alignment horizontal="center" vertical="center"/>
    </xf>
    <xf numFmtId="4" fontId="33" fillId="25" borderId="1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horizontal="left" vertical="top" wrapText="1"/>
    </xf>
    <xf numFmtId="0" fontId="33" fillId="25" borderId="1" xfId="0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left" vertical="top" wrapText="1"/>
    </xf>
    <xf numFmtId="49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horizontal="center" vertical="center"/>
    </xf>
    <xf numFmtId="4" fontId="10" fillId="25" borderId="1" xfId="0" applyNumberFormat="1" applyFont="1" applyFill="1" applyBorder="1" applyAlignment="1">
      <alignment horizontal="center" vertical="center" wrapText="1"/>
    </xf>
    <xf numFmtId="4" fontId="3" fillId="25" borderId="1" xfId="0" applyNumberFormat="1" applyFont="1" applyFill="1" applyBorder="1" applyAlignment="1">
      <alignment horizontal="center" vertical="center"/>
    </xf>
    <xf numFmtId="0" fontId="3" fillId="25" borderId="1" xfId="0" applyFont="1" applyFill="1" applyBorder="1" applyAlignment="1">
      <alignment vertical="top" wrapText="1"/>
    </xf>
    <xf numFmtId="49" fontId="3" fillId="25" borderId="4" xfId="0" applyNumberFormat="1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vertical="center" wrapText="1"/>
    </xf>
    <xf numFmtId="4" fontId="33" fillId="25" borderId="1" xfId="0" applyNumberFormat="1" applyFont="1" applyFill="1" applyBorder="1" applyAlignment="1">
      <alignment horizontal="center" vertical="center" wrapText="1"/>
    </xf>
    <xf numFmtId="0" fontId="3" fillId="25" borderId="1" xfId="0" applyFont="1" applyFill="1" applyBorder="1" applyAlignment="1">
      <alignment horizontal="center" vertical="center" wrapText="1"/>
    </xf>
    <xf numFmtId="0" fontId="33" fillId="25" borderId="1" xfId="0" applyFont="1" applyFill="1" applyBorder="1" applyAlignment="1">
      <alignment horizontal="left" vertical="center" wrapText="1"/>
    </xf>
    <xf numFmtId="0" fontId="3" fillId="25" borderId="1" xfId="0" applyFont="1" applyFill="1" applyBorder="1" applyAlignment="1">
      <alignment horizontal="left" vertical="center" wrapText="1"/>
    </xf>
    <xf numFmtId="0" fontId="33" fillId="25" borderId="1" xfId="0" applyFont="1" applyFill="1" applyBorder="1" applyAlignment="1">
      <alignment horizontal="center" vertical="center" wrapText="1"/>
    </xf>
    <xf numFmtId="0" fontId="3" fillId="25" borderId="4" xfId="0" applyFont="1" applyFill="1" applyBorder="1" applyAlignment="1">
      <alignment horizontal="left" vertical="center" wrapText="1"/>
    </xf>
    <xf numFmtId="2" fontId="35" fillId="25" borderId="1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left" vertical="center" wrapText="1"/>
    </xf>
    <xf numFmtId="4" fontId="3" fillId="25" borderId="1" xfId="0" applyNumberFormat="1" applyFont="1" applyFill="1" applyBorder="1" applyAlignment="1">
      <alignment horizontal="center" vertical="center" wrapText="1"/>
    </xf>
    <xf numFmtId="2" fontId="35" fillId="25" borderId="1" xfId="0" applyNumberFormat="1" applyFont="1" applyFill="1" applyBorder="1" applyAlignment="1">
      <alignment horizontal="left" vertical="center" wrapText="1"/>
    </xf>
    <xf numFmtId="4" fontId="43" fillId="25" borderId="1" xfId="0" applyNumberFormat="1" applyFont="1" applyFill="1" applyBorder="1" applyAlignment="1">
      <alignment horizontal="center" vertical="center" wrapText="1"/>
    </xf>
    <xf numFmtId="2" fontId="10" fillId="25" borderId="4" xfId="0" applyNumberFormat="1" applyFont="1" applyFill="1" applyBorder="1" applyAlignment="1">
      <alignment horizontal="left" vertical="center" wrapText="1"/>
    </xf>
    <xf numFmtId="49" fontId="33" fillId="25" borderId="5" xfId="0" applyNumberFormat="1" applyFont="1" applyFill="1" applyBorder="1" applyAlignment="1">
      <alignment horizontal="center" vertical="center"/>
    </xf>
    <xf numFmtId="4" fontId="10" fillId="25" borderId="1" xfId="2" applyNumberFormat="1" applyFont="1" applyFill="1" applyBorder="1" applyAlignment="1">
      <alignment horizontal="center" vertical="center" wrapText="1"/>
    </xf>
    <xf numFmtId="4" fontId="35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35" fillId="25" borderId="1" xfId="0" applyFont="1" applyFill="1" applyBorder="1" applyAlignment="1" applyProtection="1">
      <alignment horizontal="left" vertical="center" wrapText="1"/>
      <protection locked="0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4" fontId="33" fillId="25" borderId="6" xfId="0" applyNumberFormat="1" applyFont="1" applyFill="1" applyBorder="1" applyAlignment="1">
      <alignment horizontal="center" vertical="center"/>
    </xf>
    <xf numFmtId="0" fontId="33" fillId="25" borderId="1" xfId="0" applyFont="1" applyFill="1" applyBorder="1" applyAlignment="1">
      <alignment wrapText="1"/>
    </xf>
    <xf numFmtId="167" fontId="3" fillId="25" borderId="1" xfId="2" applyNumberFormat="1" applyFont="1" applyFill="1" applyBorder="1" applyAlignment="1">
      <alignment horizontal="center" vertical="center"/>
    </xf>
    <xf numFmtId="49" fontId="3" fillId="25" borderId="0" xfId="0" applyNumberFormat="1" applyFont="1" applyFill="1" applyBorder="1" applyAlignment="1">
      <alignment horizontal="center" vertical="center"/>
    </xf>
    <xf numFmtId="0" fontId="3" fillId="25" borderId="0" xfId="0" applyFont="1" applyFill="1" applyBorder="1"/>
    <xf numFmtId="4" fontId="3" fillId="25" borderId="0" xfId="0" applyNumberFormat="1" applyFont="1" applyFill="1" applyBorder="1"/>
    <xf numFmtId="2" fontId="3" fillId="25" borderId="0" xfId="0" applyNumberFormat="1" applyFont="1" applyFill="1" applyBorder="1"/>
    <xf numFmtId="166" fontId="3" fillId="25" borderId="0" xfId="0" applyNumberFormat="1" applyFont="1" applyFill="1" applyBorder="1"/>
    <xf numFmtId="2" fontId="3" fillId="25" borderId="2" xfId="0" applyNumberFormat="1" applyFont="1" applyFill="1" applyBorder="1" applyAlignment="1">
      <alignment horizontal="center" vertical="center" wrapText="1"/>
    </xf>
    <xf numFmtId="2" fontId="3" fillId="25" borderId="3" xfId="0" applyNumberFormat="1" applyFont="1" applyFill="1" applyBorder="1" applyAlignment="1">
      <alignment horizontal="center" vertical="center" wrapText="1"/>
    </xf>
    <xf numFmtId="2" fontId="3" fillId="25" borderId="6" xfId="0" applyNumberFormat="1" applyFont="1" applyFill="1" applyBorder="1" applyAlignment="1">
      <alignment horizontal="center" vertical="center" wrapText="1"/>
    </xf>
    <xf numFmtId="0" fontId="33" fillId="25" borderId="2" xfId="0" applyFont="1" applyFill="1" applyBorder="1" applyAlignment="1">
      <alignment horizontal="center" vertical="center"/>
    </xf>
    <xf numFmtId="0" fontId="33" fillId="25" borderId="3" xfId="0" applyFont="1" applyFill="1" applyBorder="1" applyAlignment="1">
      <alignment horizontal="center" vertical="center"/>
    </xf>
    <xf numFmtId="49" fontId="3" fillId="25" borderId="4" xfId="0" applyNumberFormat="1" applyFont="1" applyFill="1" applyBorder="1" applyAlignment="1">
      <alignment horizontal="center" vertical="center"/>
    </xf>
    <xf numFmtId="0" fontId="0" fillId="25" borderId="7" xfId="0" applyFill="1" applyBorder="1" applyAlignment="1">
      <alignment horizontal="center"/>
    </xf>
    <xf numFmtId="0" fontId="0" fillId="25" borderId="5" xfId="0" applyFill="1" applyBorder="1" applyAlignment="1">
      <alignment horizontal="center"/>
    </xf>
    <xf numFmtId="0" fontId="33" fillId="25" borderId="1" xfId="0" applyFont="1" applyFill="1" applyBorder="1" applyAlignment="1">
      <alignment horizontal="left" vertical="center" wrapText="1"/>
    </xf>
    <xf numFmtId="0" fontId="3" fillId="25" borderId="4" xfId="0" applyFont="1" applyFill="1" applyBorder="1" applyAlignment="1">
      <alignment horizontal="left" vertical="center" wrapText="1"/>
    </xf>
    <xf numFmtId="0" fontId="3" fillId="25" borderId="7" xfId="0" applyFont="1" applyFill="1" applyBorder="1" applyAlignment="1">
      <alignment horizontal="left" vertical="center" wrapText="1"/>
    </xf>
    <xf numFmtId="49" fontId="3" fillId="25" borderId="7" xfId="0" applyNumberFormat="1" applyFont="1" applyFill="1" applyBorder="1" applyAlignment="1">
      <alignment horizontal="center" vertical="center"/>
    </xf>
    <xf numFmtId="49" fontId="3" fillId="25" borderId="1" xfId="0" applyNumberFormat="1" applyFont="1" applyFill="1" applyBorder="1" applyAlignment="1">
      <alignment horizontal="center" vertical="center"/>
    </xf>
    <xf numFmtId="49" fontId="33" fillId="25" borderId="2" xfId="0" applyNumberFormat="1" applyFont="1" applyFill="1" applyBorder="1" applyAlignment="1">
      <alignment horizontal="center" vertical="center"/>
    </xf>
    <xf numFmtId="49" fontId="33" fillId="25" borderId="3" xfId="0" applyNumberFormat="1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horizontal="center"/>
    </xf>
    <xf numFmtId="0" fontId="3" fillId="25" borderId="7" xfId="0" applyFont="1" applyFill="1" applyBorder="1" applyAlignment="1">
      <alignment horizontal="center"/>
    </xf>
    <xf numFmtId="49" fontId="33" fillId="25" borderId="4" xfId="0" applyNumberFormat="1" applyFont="1" applyFill="1" applyBorder="1" applyAlignment="1">
      <alignment horizontal="center" vertical="center"/>
    </xf>
    <xf numFmtId="49" fontId="33" fillId="25" borderId="7" xfId="0" applyNumberFormat="1" applyFont="1" applyFill="1" applyBorder="1" applyAlignment="1">
      <alignment horizontal="center" vertical="center"/>
    </xf>
    <xf numFmtId="49" fontId="33" fillId="25" borderId="5" xfId="0" applyNumberFormat="1" applyFont="1" applyFill="1" applyBorder="1" applyAlignment="1">
      <alignment horizontal="center" vertical="center"/>
    </xf>
    <xf numFmtId="49" fontId="3" fillId="25" borderId="5" xfId="0" applyNumberFormat="1" applyFont="1" applyFill="1" applyBorder="1" applyAlignment="1">
      <alignment horizontal="center" vertical="center"/>
    </xf>
    <xf numFmtId="0" fontId="10" fillId="25" borderId="4" xfId="0" applyFont="1" applyFill="1" applyBorder="1" applyAlignment="1" applyProtection="1">
      <alignment horizontal="left" vertical="center" wrapText="1"/>
      <protection locked="0"/>
    </xf>
    <xf numFmtId="0" fontId="10" fillId="25" borderId="5" xfId="0" applyFont="1" applyFill="1" applyBorder="1" applyAlignment="1" applyProtection="1">
      <alignment horizontal="left" vertical="center" wrapText="1"/>
      <protection locked="0"/>
    </xf>
    <xf numFmtId="0" fontId="35" fillId="25" borderId="1" xfId="0" applyFont="1" applyFill="1" applyBorder="1" applyAlignment="1" applyProtection="1">
      <alignment horizontal="left" vertical="center" wrapText="1"/>
      <protection locked="0"/>
    </xf>
    <xf numFmtId="0" fontId="33" fillId="25" borderId="2" xfId="0" applyFont="1" applyFill="1" applyBorder="1" applyAlignment="1">
      <alignment vertical="center" wrapText="1"/>
    </xf>
    <xf numFmtId="0" fontId="0" fillId="25" borderId="6" xfId="0" applyFill="1" applyBorder="1" applyAlignment="1"/>
    <xf numFmtId="0" fontId="34" fillId="25" borderId="1" xfId="0" applyFont="1" applyFill="1" applyBorder="1" applyAlignment="1">
      <alignment horizontal="center" vertical="center"/>
    </xf>
    <xf numFmtId="0" fontId="3" fillId="25" borderId="4" xfId="0" applyFont="1" applyFill="1" applyBorder="1" applyAlignment="1">
      <alignment vertical="center" wrapText="1"/>
    </xf>
    <xf numFmtId="0" fontId="34" fillId="25" borderId="5" xfId="0" applyFont="1" applyFill="1" applyBorder="1" applyAlignment="1">
      <alignment vertical="center" wrapText="1"/>
    </xf>
    <xf numFmtId="0" fontId="10" fillId="25" borderId="1" xfId="0" applyFont="1" applyFill="1" applyBorder="1" applyAlignment="1" applyProtection="1">
      <alignment horizontal="left" vertical="center" wrapText="1"/>
      <protection locked="0"/>
    </xf>
    <xf numFmtId="49" fontId="33" fillId="0" borderId="20" xfId="0" applyNumberFormat="1" applyFont="1" applyFill="1" applyBorder="1" applyAlignment="1">
      <alignment horizontal="center" vertical="center" wrapText="1"/>
    </xf>
    <xf numFmtId="0" fontId="33" fillId="0" borderId="20" xfId="0" applyFont="1" applyFill="1" applyBorder="1" applyAlignment="1">
      <alignment wrapText="1"/>
    </xf>
    <xf numFmtId="166" fontId="3" fillId="25" borderId="2" xfId="0" applyNumberFormat="1" applyFont="1" applyFill="1" applyBorder="1" applyAlignment="1">
      <alignment horizontal="center" vertical="center" wrapText="1"/>
    </xf>
    <xf numFmtId="166" fontId="3" fillId="25" borderId="3" xfId="0" applyNumberFormat="1" applyFont="1" applyFill="1" applyBorder="1" applyAlignment="1">
      <alignment horizontal="center" vertical="center" wrapText="1"/>
    </xf>
    <xf numFmtId="166" fontId="3" fillId="25" borderId="6" xfId="0" applyNumberFormat="1" applyFont="1" applyFill="1" applyBorder="1" applyAlignment="1">
      <alignment horizontal="center" vertical="center" wrapText="1"/>
    </xf>
    <xf numFmtId="2" fontId="10" fillId="25" borderId="1" xfId="0" applyNumberFormat="1" applyFont="1" applyFill="1" applyBorder="1" applyAlignment="1">
      <alignment horizontal="center" vertical="center" wrapText="1"/>
    </xf>
    <xf numFmtId="2" fontId="3" fillId="25" borderId="1" xfId="0" applyNumberFormat="1" applyFont="1" applyFill="1" applyBorder="1" applyAlignment="1">
      <alignment horizontal="center" vertical="center" wrapText="1"/>
    </xf>
    <xf numFmtId="49" fontId="10" fillId="25" borderId="1" xfId="0" applyNumberFormat="1" applyFont="1" applyFill="1" applyBorder="1" applyAlignment="1" applyProtection="1">
      <alignment horizontal="center" vertical="center" wrapText="1"/>
      <protection locked="0"/>
    </xf>
    <xf numFmtId="0" fontId="10" fillId="25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49" fontId="4" fillId="0" borderId="0" xfId="0" applyNumberFormat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wrapText="1"/>
    </xf>
    <xf numFmtId="49" fontId="5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5" fillId="0" borderId="1" xfId="0" applyFont="1" applyFill="1" applyBorder="1" applyAlignment="1">
      <alignment horizontal="center" vertical="center" wrapText="1"/>
    </xf>
    <xf numFmtId="2" fontId="5" fillId="0" borderId="1" xfId="0" applyNumberFormat="1" applyFont="1" applyFill="1" applyBorder="1" applyAlignment="1">
      <alignment horizontal="center" vertical="center" wrapText="1"/>
    </xf>
    <xf numFmtId="2" fontId="6" fillId="0" borderId="1" xfId="0" applyNumberFormat="1" applyFont="1" applyFill="1" applyBorder="1" applyAlignment="1">
      <alignment horizontal="center" vertical="center" wrapText="1"/>
    </xf>
    <xf numFmtId="2" fontId="6" fillId="0" borderId="9" xfId="0" applyNumberFormat="1" applyFont="1" applyFill="1" applyBorder="1" applyAlignment="1">
      <alignment horizontal="center" vertical="center" wrapText="1"/>
    </xf>
    <xf numFmtId="0" fontId="7" fillId="0" borderId="10" xfId="0" applyFont="1" applyFill="1" applyBorder="1" applyAlignment="1">
      <alignment horizontal="center" vertical="center" wrapText="1"/>
    </xf>
    <xf numFmtId="0" fontId="7" fillId="0" borderId="8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9" fillId="0" borderId="2" xfId="0" applyFont="1" applyFill="1" applyBorder="1" applyAlignment="1">
      <alignment horizontal="left" vertical="center" wrapText="1"/>
    </xf>
    <xf numFmtId="0" fontId="9" fillId="0" borderId="6" xfId="0" applyFont="1" applyFill="1" applyBorder="1" applyAlignment="1">
      <alignment horizontal="left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2" fontId="37" fillId="0" borderId="1" xfId="0" applyNumberFormat="1" applyFont="1" applyFill="1" applyBorder="1" applyAlignment="1">
      <alignment horizontal="center" vertical="center" wrapText="1"/>
    </xf>
    <xf numFmtId="0" fontId="38" fillId="0" borderId="1" xfId="0" applyFont="1" applyFill="1" applyBorder="1" applyAlignment="1">
      <alignment horizontal="center" vertical="center" wrapText="1"/>
    </xf>
    <xf numFmtId="1" fontId="9" fillId="0" borderId="1" xfId="0" applyNumberFormat="1" applyFont="1" applyFill="1" applyBorder="1" applyAlignment="1">
      <alignment horizontal="left" vertical="center"/>
    </xf>
    <xf numFmtId="49" fontId="36" fillId="0" borderId="1" xfId="0" applyNumberFormat="1" applyFont="1" applyFill="1" applyBorder="1" applyAlignment="1" applyProtection="1">
      <alignment horizontal="center" vertical="center" wrapText="1"/>
      <protection locked="0"/>
    </xf>
    <xf numFmtId="0" fontId="36" fillId="0" borderId="1" xfId="0" applyFont="1" applyFill="1" applyBorder="1" applyAlignment="1">
      <alignment horizontal="center" vertical="center" wrapText="1"/>
    </xf>
    <xf numFmtId="2" fontId="36" fillId="0" borderId="1" xfId="0" applyNumberFormat="1" applyFont="1" applyFill="1" applyBorder="1" applyAlignment="1">
      <alignment horizontal="center" vertical="center" wrapText="1"/>
    </xf>
    <xf numFmtId="2" fontId="36" fillId="0" borderId="2" xfId="0" applyNumberFormat="1" applyFont="1" applyFill="1" applyBorder="1" applyAlignment="1">
      <alignment horizontal="center" vertical="center" wrapText="1"/>
    </xf>
    <xf numFmtId="2" fontId="36" fillId="0" borderId="3" xfId="0" applyNumberFormat="1" applyFont="1" applyFill="1" applyBorder="1" applyAlignment="1">
      <alignment horizontal="center" vertical="center" wrapText="1"/>
    </xf>
    <xf numFmtId="2" fontId="36" fillId="0" borderId="6" xfId="0" applyNumberFormat="1" applyFont="1" applyFill="1" applyBorder="1" applyAlignment="1">
      <alignment horizontal="center" vertical="center" wrapText="1"/>
    </xf>
  </cellXfs>
  <cellStyles count="100">
    <cellStyle name="20% - Акцент1 2" xfId="4"/>
    <cellStyle name="20% - Акцент2 2" xfId="5"/>
    <cellStyle name="20% - Акцент3 2" xfId="6"/>
    <cellStyle name="20% - Акцент4 2" xfId="7"/>
    <cellStyle name="20% - Акцент5 2" xfId="8"/>
    <cellStyle name="20% - Акцент6 2" xfId="9"/>
    <cellStyle name="40% - Акцент1 2" xfId="10"/>
    <cellStyle name="40% - Акцент2 2" xfId="11"/>
    <cellStyle name="40% - Акцент3 2" xfId="12"/>
    <cellStyle name="40% - Акцент4 2" xfId="13"/>
    <cellStyle name="40% - Акцент5 2" xfId="14"/>
    <cellStyle name="40% - Акцент6 2" xfId="15"/>
    <cellStyle name="60% - Акцент1 2" xfId="16"/>
    <cellStyle name="60% - Акцент2 2" xfId="17"/>
    <cellStyle name="60% - Акцент3 2" xfId="18"/>
    <cellStyle name="60% - Акцент4 2" xfId="19"/>
    <cellStyle name="60% - Акцент5 2" xfId="20"/>
    <cellStyle name="60% - Акцент6 2" xfId="21"/>
    <cellStyle name="Акцент1 2" xfId="22"/>
    <cellStyle name="Акцент2 2" xfId="23"/>
    <cellStyle name="Акцент3 2" xfId="24"/>
    <cellStyle name="Акцент4 2" xfId="25"/>
    <cellStyle name="Акцент5 2" xfId="26"/>
    <cellStyle name="Акцент6 2" xfId="27"/>
    <cellStyle name="Ввод  2" xfId="28"/>
    <cellStyle name="Вывод 2" xfId="29"/>
    <cellStyle name="Вычисление 2" xfId="30"/>
    <cellStyle name="Гиперссылка 2" xfId="31"/>
    <cellStyle name="Заголовок 1 2" xfId="32"/>
    <cellStyle name="Заголовок 2 2" xfId="33"/>
    <cellStyle name="Заголовок 3 2" xfId="34"/>
    <cellStyle name="Заголовок 4 2" xfId="35"/>
    <cellStyle name="Итог 2" xfId="36"/>
    <cellStyle name="Контрольная ячейка 2" xfId="37"/>
    <cellStyle name="Название 2" xfId="38"/>
    <cellStyle name="Нейтральный 2" xfId="39"/>
    <cellStyle name="Обычный" xfId="0" builtinId="0"/>
    <cellStyle name="Обычный 10" xfId="40"/>
    <cellStyle name="Обычный 12" xfId="41"/>
    <cellStyle name="Обычный 14" xfId="42"/>
    <cellStyle name="Обычный 16" xfId="43"/>
    <cellStyle name="Обычный 16 2" xfId="44"/>
    <cellStyle name="Обычный 17" xfId="45"/>
    <cellStyle name="Обычный 18" xfId="46"/>
    <cellStyle name="Обычный 2" xfId="1"/>
    <cellStyle name="Обычный 2 2" xfId="47"/>
    <cellStyle name="Обычный 2 2 2" xfId="48"/>
    <cellStyle name="Обычный 2 2 3" xfId="49"/>
    <cellStyle name="Обычный 2 3" xfId="50"/>
    <cellStyle name="Обычный 2 4" xfId="97"/>
    <cellStyle name="Обычный 2_2013-2015гг." xfId="51"/>
    <cellStyle name="Обычный 3" xfId="3"/>
    <cellStyle name="Обычный 3 2" xfId="52"/>
    <cellStyle name="Обычный 3 2 2" xfId="53"/>
    <cellStyle name="Обычный 3 3" xfId="54"/>
    <cellStyle name="Обычный 3 4" xfId="98"/>
    <cellStyle name="Обычный 30" xfId="55"/>
    <cellStyle name="Обычный 31" xfId="56"/>
    <cellStyle name="Обычный 34" xfId="57"/>
    <cellStyle name="Обычный 36" xfId="58"/>
    <cellStyle name="Обычный 4" xfId="59"/>
    <cellStyle name="Обычный 40" xfId="60"/>
    <cellStyle name="Обычный 43" xfId="61"/>
    <cellStyle name="Обычный 5" xfId="62"/>
    <cellStyle name="Обычный 50" xfId="63"/>
    <cellStyle name="Обычный 51" xfId="64"/>
    <cellStyle name="Обычный 52" xfId="65"/>
    <cellStyle name="Обычный 54" xfId="66"/>
    <cellStyle name="Обычный 60" xfId="67"/>
    <cellStyle name="Обычный 61" xfId="68"/>
    <cellStyle name="Обычный 7" xfId="69"/>
    <cellStyle name="Обычный 72" xfId="70"/>
    <cellStyle name="Обычный 8" xfId="71"/>
    <cellStyle name="Обычный_Лист1" xfId="99"/>
    <cellStyle name="Плохой 2" xfId="72"/>
    <cellStyle name="Пояснение 2" xfId="73"/>
    <cellStyle name="Примечание 2" xfId="74"/>
    <cellStyle name="Процентный 2" xfId="75"/>
    <cellStyle name="Связанная ячейка 2" xfId="76"/>
    <cellStyle name="Текст предупреждения 2" xfId="77"/>
    <cellStyle name="Финансовый" xfId="2" builtinId="3"/>
    <cellStyle name="Финансовый 10" xfId="78"/>
    <cellStyle name="Финансовый 10 2" xfId="79"/>
    <cellStyle name="Финансовый 11" xfId="80"/>
    <cellStyle name="Финансовый 13" xfId="81"/>
    <cellStyle name="Финансовый 13 2" xfId="82"/>
    <cellStyle name="Финансовый 13 3" xfId="83"/>
    <cellStyle name="Финансовый 2" xfId="84"/>
    <cellStyle name="Финансовый 2 2" xfId="85"/>
    <cellStyle name="Финансовый 2 2 2" xfId="86"/>
    <cellStyle name="Финансовый 2 3" xfId="87"/>
    <cellStyle name="Финансовый 2 4" xfId="88"/>
    <cellStyle name="Финансовый 3" xfId="89"/>
    <cellStyle name="Финансовый 4" xfId="90"/>
    <cellStyle name="Финансовый 4 2" xfId="91"/>
    <cellStyle name="Финансовый 5" xfId="92"/>
    <cellStyle name="Финансовый 6" xfId="93"/>
    <cellStyle name="Финансовый 6 2" xfId="94"/>
    <cellStyle name="Финансовый 9" xfId="95"/>
    <cellStyle name="Хороший 2" xfId="96"/>
  </cellStyles>
  <dxfs count="0"/>
  <tableStyles count="0" defaultTableStyle="TableStyleMedium9" defaultPivotStyle="PivotStyleLight16"/>
  <colors>
    <mruColors>
      <color rgb="FF66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f\Documents%20and%20Settings\Maierav\&#1052;&#1086;&#1080;%20&#1076;&#1086;&#1082;&#1091;&#1084;&#1077;&#1085;&#1090;&#1099;\ANDY\&#1052;&#1086;&#1085;&#1080;&#1090;&#1086;&#1088;&#1080;&#1085;&#1075;%20&#1050;&#1042;\2010\&#1055;&#1088;&#1077;&#1076;&#1083;&#1086;&#1078;&#1077;&#1085;&#1080;&#1103;%20&#1087;&#1086;%20&#1082;&#1086;&#1088;&#1088;-&#1082;&#1077;%20&#1059;&#1050;&#1057;&#1072;%20(&#1088;&#1072;&#1089;&#1096;&#1080;&#1088;&#1077;&#1085;&#1085;&#1072;&#1103;%20&#1092;&#1086;&#1088;&#1084;&#1072;%20&#1076;&#1083;&#1103;%20&#1050;&#1080;&#1084;&#1072;&#1040;.&#1052;.)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УКС по состоянию на 01.05.2010"/>
      <sheetName val="Новая форма УКС на 10.06.10"/>
      <sheetName val="УКС по состоянию на 01_05_2010"/>
    </sheetNames>
    <sheetDataSet>
      <sheetData sheetId="0"/>
      <sheetData sheetId="1"/>
      <sheetData sheetId="2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Классическая">
      <a:majorFont>
        <a:latin typeface="Arial"/>
        <a:ea typeface=""/>
        <a:cs typeface=""/>
        <a:font script="Jpan" typeface="ＭＳ Ｐゴシック"/>
        <a:font script="Hang" typeface="돋움"/>
        <a:font script="Hans" typeface="黑体"/>
        <a:font script="Hant" typeface="微軟正黑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ajorFont>
      <a:minorFont>
        <a:latin typeface="Times New Roman"/>
        <a:ea typeface=""/>
        <a:cs typeface=""/>
        <a:font script="Jpan" typeface="ＭＳ Ｐ明朝"/>
        <a:font script="Hang" typeface="바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AL296"/>
  <sheetViews>
    <sheetView tabSelected="1" zoomScale="50" zoomScaleNormal="50" zoomScaleSheetLayoutView="50" workbookViewId="0">
      <pane xSplit="3" ySplit="4" topLeftCell="D5" activePane="bottomRight" state="frozen"/>
      <selection pane="topRight" activeCell="D1" sqref="D1"/>
      <selection pane="bottomLeft" activeCell="A5" sqref="A5"/>
      <selection pane="bottomRight" sqref="A1:AI1"/>
    </sheetView>
  </sheetViews>
  <sheetFormatPr defaultRowHeight="18.75" x14ac:dyDescent="0.3"/>
  <cols>
    <col min="1" max="1" width="9.42578125" style="6" customWidth="1"/>
    <col min="2" max="2" width="54.85546875" style="2" customWidth="1"/>
    <col min="3" max="3" width="13.140625" style="2" customWidth="1"/>
    <col min="4" max="4" width="25.42578125" style="2" customWidth="1"/>
    <col min="5" max="5" width="25.28515625" style="2" customWidth="1"/>
    <col min="6" max="6" width="23.28515625" style="2" customWidth="1"/>
    <col min="7" max="7" width="25.42578125" style="2" customWidth="1"/>
    <col min="8" max="8" width="26.85546875" style="2" customWidth="1"/>
    <col min="9" max="9" width="21.7109375" style="2" customWidth="1"/>
    <col min="10" max="10" width="21.42578125" style="2" customWidth="1"/>
    <col min="11" max="11" width="25.42578125" style="2" customWidth="1"/>
    <col min="12" max="12" width="26.85546875" style="2" hidden="1" customWidth="1"/>
    <col min="13" max="13" width="21.42578125" style="2" hidden="1" customWidth="1"/>
    <col min="14" max="14" width="22.7109375" style="2" hidden="1" customWidth="1"/>
    <col min="15" max="15" width="23.85546875" style="2" hidden="1" customWidth="1"/>
    <col min="16" max="16" width="26.85546875" style="2" hidden="1" customWidth="1"/>
    <col min="17" max="17" width="22.42578125" style="2" hidden="1" customWidth="1"/>
    <col min="18" max="18" width="22.140625" style="2" hidden="1" customWidth="1"/>
    <col min="19" max="19" width="24.42578125" style="2" hidden="1" customWidth="1"/>
    <col min="20" max="20" width="26.85546875" style="2" hidden="1" customWidth="1"/>
    <col min="21" max="21" width="21.7109375" style="2" hidden="1" customWidth="1"/>
    <col min="22" max="23" width="21.42578125" style="2" hidden="1" customWidth="1"/>
    <col min="24" max="24" width="24.28515625" style="4" customWidth="1"/>
    <col min="25" max="25" width="24.42578125" style="4" customWidth="1"/>
    <col min="26" max="26" width="22" style="4" customWidth="1"/>
    <col min="27" max="27" width="23.140625" style="4" customWidth="1"/>
    <col min="28" max="28" width="12.42578125" style="4" hidden="1" customWidth="1"/>
    <col min="29" max="29" width="14.28515625" style="4" hidden="1" customWidth="1"/>
    <col min="30" max="30" width="17.42578125" style="4" hidden="1" customWidth="1"/>
    <col min="31" max="31" width="12.28515625" style="4" hidden="1" customWidth="1"/>
    <col min="32" max="32" width="18.28515625" style="5" customWidth="1"/>
    <col min="33" max="34" width="14.140625" style="5" hidden="1" customWidth="1"/>
    <col min="35" max="35" width="15.5703125" style="5" hidden="1" customWidth="1"/>
    <col min="36" max="16384" width="9.140625" style="2"/>
  </cols>
  <sheetData>
    <row r="1" spans="1:35" s="22" customFormat="1" ht="62.25" customHeight="1" x14ac:dyDescent="0.3">
      <c r="A1" s="124" t="s">
        <v>307</v>
      </c>
      <c r="B1" s="125"/>
      <c r="C1" s="125"/>
      <c r="D1" s="125"/>
      <c r="E1" s="125"/>
      <c r="F1" s="125"/>
      <c r="G1" s="125"/>
      <c r="H1" s="125"/>
      <c r="I1" s="125"/>
      <c r="J1" s="125"/>
      <c r="K1" s="125"/>
      <c r="L1" s="125"/>
      <c r="M1" s="125"/>
      <c r="N1" s="125"/>
      <c r="O1" s="125"/>
      <c r="P1" s="125"/>
      <c r="Q1" s="125"/>
      <c r="R1" s="125"/>
      <c r="S1" s="125"/>
      <c r="T1" s="125"/>
      <c r="U1" s="125"/>
      <c r="V1" s="125"/>
      <c r="W1" s="125"/>
      <c r="X1" s="125"/>
      <c r="Y1" s="125"/>
      <c r="Z1" s="125"/>
      <c r="AA1" s="125"/>
      <c r="AB1" s="125"/>
      <c r="AC1" s="125"/>
      <c r="AD1" s="125"/>
      <c r="AE1" s="125"/>
      <c r="AF1" s="125"/>
      <c r="AG1" s="125"/>
      <c r="AH1" s="125"/>
      <c r="AI1" s="125"/>
    </row>
    <row r="2" spans="1:35" s="1" customFormat="1" ht="57" customHeight="1" x14ac:dyDescent="0.3">
      <c r="A2" s="131" t="s">
        <v>0</v>
      </c>
      <c r="B2" s="51" t="s">
        <v>1</v>
      </c>
      <c r="C2" s="132" t="s">
        <v>34</v>
      </c>
      <c r="D2" s="129" t="s">
        <v>272</v>
      </c>
      <c r="E2" s="129"/>
      <c r="F2" s="129"/>
      <c r="G2" s="129"/>
      <c r="H2" s="129" t="s">
        <v>303</v>
      </c>
      <c r="I2" s="129"/>
      <c r="J2" s="129"/>
      <c r="K2" s="129"/>
      <c r="L2" s="129" t="s">
        <v>273</v>
      </c>
      <c r="M2" s="129"/>
      <c r="N2" s="129"/>
      <c r="O2" s="129"/>
      <c r="P2" s="129" t="s">
        <v>274</v>
      </c>
      <c r="Q2" s="129"/>
      <c r="R2" s="129"/>
      <c r="S2" s="129"/>
      <c r="T2" s="129" t="s">
        <v>275</v>
      </c>
      <c r="U2" s="129"/>
      <c r="V2" s="129"/>
      <c r="W2" s="129"/>
      <c r="X2" s="130" t="s">
        <v>304</v>
      </c>
      <c r="Y2" s="130"/>
      <c r="Z2" s="130"/>
      <c r="AA2" s="130"/>
      <c r="AB2" s="94" t="s">
        <v>297</v>
      </c>
      <c r="AC2" s="95"/>
      <c r="AD2" s="95"/>
      <c r="AE2" s="96"/>
      <c r="AF2" s="126" t="s">
        <v>302</v>
      </c>
      <c r="AG2" s="127"/>
      <c r="AH2" s="127"/>
      <c r="AI2" s="128"/>
    </row>
    <row r="3" spans="1:35" s="1" customFormat="1" ht="37.5" customHeight="1" x14ac:dyDescent="0.3">
      <c r="A3" s="131"/>
      <c r="B3" s="52" t="s">
        <v>2</v>
      </c>
      <c r="C3" s="132"/>
      <c r="D3" s="53" t="s">
        <v>58</v>
      </c>
      <c r="E3" s="53" t="s">
        <v>59</v>
      </c>
      <c r="F3" s="53" t="s">
        <v>121</v>
      </c>
      <c r="G3" s="53" t="s">
        <v>60</v>
      </c>
      <c r="H3" s="53" t="s">
        <v>58</v>
      </c>
      <c r="I3" s="53" t="s">
        <v>59</v>
      </c>
      <c r="J3" s="53" t="s">
        <v>121</v>
      </c>
      <c r="K3" s="53" t="s">
        <v>60</v>
      </c>
      <c r="L3" s="53" t="s">
        <v>58</v>
      </c>
      <c r="M3" s="53" t="s">
        <v>59</v>
      </c>
      <c r="N3" s="53" t="s">
        <v>121</v>
      </c>
      <c r="O3" s="53" t="s">
        <v>60</v>
      </c>
      <c r="P3" s="53" t="s">
        <v>58</v>
      </c>
      <c r="Q3" s="53" t="s">
        <v>59</v>
      </c>
      <c r="R3" s="53" t="s">
        <v>121</v>
      </c>
      <c r="S3" s="53" t="s">
        <v>60</v>
      </c>
      <c r="T3" s="53" t="s">
        <v>58</v>
      </c>
      <c r="U3" s="53" t="s">
        <v>59</v>
      </c>
      <c r="V3" s="53" t="s">
        <v>121</v>
      </c>
      <c r="W3" s="53" t="s">
        <v>60</v>
      </c>
      <c r="X3" s="53" t="s">
        <v>58</v>
      </c>
      <c r="Y3" s="53" t="s">
        <v>59</v>
      </c>
      <c r="Z3" s="53" t="s">
        <v>121</v>
      </c>
      <c r="AA3" s="53" t="s">
        <v>60</v>
      </c>
      <c r="AB3" s="53" t="s">
        <v>58</v>
      </c>
      <c r="AC3" s="53" t="s">
        <v>59</v>
      </c>
      <c r="AD3" s="53" t="s">
        <v>121</v>
      </c>
      <c r="AE3" s="53" t="s">
        <v>60</v>
      </c>
      <c r="AF3" s="54" t="s">
        <v>58</v>
      </c>
      <c r="AG3" s="54" t="s">
        <v>59</v>
      </c>
      <c r="AH3" s="54" t="s">
        <v>121</v>
      </c>
      <c r="AI3" s="54" t="s">
        <v>60</v>
      </c>
    </row>
    <row r="4" spans="1:35" s="1" customFormat="1" x14ac:dyDescent="0.3">
      <c r="A4" s="55" t="s">
        <v>6</v>
      </c>
      <c r="B4" s="55" t="s">
        <v>27</v>
      </c>
      <c r="C4" s="55" t="s">
        <v>62</v>
      </c>
      <c r="D4" s="55" t="s">
        <v>64</v>
      </c>
      <c r="E4" s="55" t="s">
        <v>31</v>
      </c>
      <c r="F4" s="55" t="s">
        <v>70</v>
      </c>
      <c r="G4" s="55" t="s">
        <v>96</v>
      </c>
      <c r="H4" s="55" t="s">
        <v>32</v>
      </c>
      <c r="I4" s="55" t="s">
        <v>80</v>
      </c>
      <c r="J4" s="55" t="s">
        <v>83</v>
      </c>
      <c r="K4" s="55" t="s">
        <v>84</v>
      </c>
      <c r="L4" s="55" t="s">
        <v>85</v>
      </c>
      <c r="M4" s="55" t="s">
        <v>86</v>
      </c>
      <c r="N4" s="55" t="s">
        <v>87</v>
      </c>
      <c r="O4" s="55" t="s">
        <v>93</v>
      </c>
      <c r="P4" s="55" t="s">
        <v>271</v>
      </c>
      <c r="Q4" s="55" t="s">
        <v>289</v>
      </c>
      <c r="R4" s="55" t="s">
        <v>251</v>
      </c>
      <c r="S4" s="55" t="s">
        <v>290</v>
      </c>
      <c r="T4" s="55" t="s">
        <v>291</v>
      </c>
      <c r="U4" s="55" t="s">
        <v>257</v>
      </c>
      <c r="V4" s="55" t="s">
        <v>202</v>
      </c>
      <c r="W4" s="55" t="s">
        <v>237</v>
      </c>
      <c r="X4" s="55" t="s">
        <v>85</v>
      </c>
      <c r="Y4" s="55" t="s">
        <v>86</v>
      </c>
      <c r="Z4" s="55" t="s">
        <v>87</v>
      </c>
      <c r="AA4" s="55" t="s">
        <v>93</v>
      </c>
      <c r="AB4" s="55"/>
      <c r="AC4" s="55"/>
      <c r="AD4" s="55"/>
      <c r="AE4" s="55"/>
      <c r="AF4" s="55" t="s">
        <v>271</v>
      </c>
      <c r="AG4" s="55" t="s">
        <v>289</v>
      </c>
      <c r="AH4" s="55" t="s">
        <v>251</v>
      </c>
      <c r="AI4" s="55" t="s">
        <v>290</v>
      </c>
    </row>
    <row r="5" spans="1:35" s="1" customFormat="1" ht="49.5" hidden="1" customHeight="1" x14ac:dyDescent="0.3">
      <c r="A5" s="57" t="s">
        <v>31</v>
      </c>
      <c r="B5" s="102" t="s">
        <v>20</v>
      </c>
      <c r="C5" s="102"/>
      <c r="D5" s="69">
        <f t="shared" ref="D5:AA5" si="0">D6+D12</f>
        <v>548612702</v>
      </c>
      <c r="E5" s="69">
        <f t="shared" si="0"/>
        <v>5031711</v>
      </c>
      <c r="F5" s="69">
        <f t="shared" si="0"/>
        <v>0</v>
      </c>
      <c r="G5" s="69">
        <f t="shared" si="0"/>
        <v>543580991</v>
      </c>
      <c r="H5" s="69">
        <f t="shared" si="0"/>
        <v>154624859</v>
      </c>
      <c r="I5" s="69">
        <f t="shared" si="0"/>
        <v>1673000</v>
      </c>
      <c r="J5" s="69">
        <f t="shared" si="0"/>
        <v>0</v>
      </c>
      <c r="K5" s="69">
        <f t="shared" si="0"/>
        <v>152951859</v>
      </c>
      <c r="L5" s="69">
        <f t="shared" si="0"/>
        <v>147656725</v>
      </c>
      <c r="M5" s="69">
        <f t="shared" si="0"/>
        <v>1101000</v>
      </c>
      <c r="N5" s="69">
        <f t="shared" si="0"/>
        <v>0</v>
      </c>
      <c r="O5" s="69">
        <f t="shared" si="0"/>
        <v>146555725</v>
      </c>
      <c r="P5" s="69">
        <f t="shared" si="0"/>
        <v>114939274</v>
      </c>
      <c r="Q5" s="69">
        <f t="shared" si="0"/>
        <v>300000</v>
      </c>
      <c r="R5" s="69">
        <f t="shared" si="0"/>
        <v>0</v>
      </c>
      <c r="S5" s="69">
        <f t="shared" si="0"/>
        <v>114939274</v>
      </c>
      <c r="T5" s="69">
        <f t="shared" si="0"/>
        <v>129958939</v>
      </c>
      <c r="U5" s="69">
        <f t="shared" si="0"/>
        <v>713000</v>
      </c>
      <c r="V5" s="69">
        <f t="shared" si="0"/>
        <v>0</v>
      </c>
      <c r="W5" s="69">
        <f t="shared" si="0"/>
        <v>129245939</v>
      </c>
      <c r="X5" s="69">
        <f t="shared" si="0"/>
        <v>87898519.379999995</v>
      </c>
      <c r="Y5" s="69">
        <f t="shared" si="0"/>
        <v>0</v>
      </c>
      <c r="Z5" s="69">
        <f t="shared" si="0"/>
        <v>0</v>
      </c>
      <c r="AA5" s="69">
        <f t="shared" si="0"/>
        <v>87898519.379999995</v>
      </c>
      <c r="AB5" s="69"/>
      <c r="AC5" s="69"/>
      <c r="AD5" s="69"/>
      <c r="AE5" s="69"/>
      <c r="AF5" s="56">
        <f>X5/D5*100</f>
        <v>16.021962134591625</v>
      </c>
      <c r="AG5" s="56">
        <f>Y5/E5*100</f>
        <v>0</v>
      </c>
      <c r="AH5" s="56"/>
      <c r="AI5" s="56">
        <f t="shared" ref="AI5:AI10" si="1">AA5/G5*100</f>
        <v>16.170271005668777</v>
      </c>
    </row>
    <row r="6" spans="1:35" s="1" customFormat="1" ht="79.5" hidden="1" customHeight="1" x14ac:dyDescent="0.3">
      <c r="A6" s="57" t="s">
        <v>12</v>
      </c>
      <c r="B6" s="71" t="s">
        <v>40</v>
      </c>
      <c r="C6" s="71"/>
      <c r="D6" s="69">
        <f>SUM(D7:D11)</f>
        <v>503298001</v>
      </c>
      <c r="E6" s="69">
        <f t="shared" ref="E6:AA6" si="2">SUM(E7:E11)</f>
        <v>5031711</v>
      </c>
      <c r="F6" s="69">
        <f t="shared" si="2"/>
        <v>0</v>
      </c>
      <c r="G6" s="69">
        <f t="shared" si="2"/>
        <v>498266290</v>
      </c>
      <c r="H6" s="69">
        <f t="shared" si="2"/>
        <v>121317900</v>
      </c>
      <c r="I6" s="69">
        <f t="shared" si="2"/>
        <v>1673000</v>
      </c>
      <c r="J6" s="69">
        <f t="shared" si="2"/>
        <v>0</v>
      </c>
      <c r="K6" s="69">
        <f t="shared" si="2"/>
        <v>119644900</v>
      </c>
      <c r="L6" s="69">
        <f t="shared" si="2"/>
        <v>144399188</v>
      </c>
      <c r="M6" s="69">
        <f t="shared" si="2"/>
        <v>1101000</v>
      </c>
      <c r="N6" s="69">
        <f t="shared" si="2"/>
        <v>0</v>
      </c>
      <c r="O6" s="69">
        <f t="shared" si="2"/>
        <v>143298188</v>
      </c>
      <c r="P6" s="69">
        <f t="shared" si="2"/>
        <v>111772707</v>
      </c>
      <c r="Q6" s="69">
        <f t="shared" si="2"/>
        <v>300000</v>
      </c>
      <c r="R6" s="69">
        <f t="shared" si="2"/>
        <v>0</v>
      </c>
      <c r="S6" s="69">
        <f t="shared" si="2"/>
        <v>111772707</v>
      </c>
      <c r="T6" s="69">
        <f t="shared" si="2"/>
        <v>124327266</v>
      </c>
      <c r="U6" s="69">
        <f t="shared" si="2"/>
        <v>713000</v>
      </c>
      <c r="V6" s="69">
        <f t="shared" si="2"/>
        <v>0</v>
      </c>
      <c r="W6" s="69">
        <f t="shared" si="2"/>
        <v>123614266</v>
      </c>
      <c r="X6" s="69">
        <f t="shared" si="2"/>
        <v>81355719.109999999</v>
      </c>
      <c r="Y6" s="69">
        <f t="shared" si="2"/>
        <v>0</v>
      </c>
      <c r="Z6" s="69">
        <f t="shared" si="2"/>
        <v>0</v>
      </c>
      <c r="AA6" s="69">
        <f t="shared" si="2"/>
        <v>81355719.109999999</v>
      </c>
      <c r="AB6" s="69"/>
      <c r="AC6" s="69"/>
      <c r="AD6" s="69"/>
      <c r="AE6" s="69"/>
      <c r="AF6" s="56">
        <f>X6/D6*100</f>
        <v>16.164522598610521</v>
      </c>
      <c r="AG6" s="56">
        <f>Y6/E6*100</f>
        <v>0</v>
      </c>
      <c r="AH6" s="56"/>
      <c r="AI6" s="56">
        <f t="shared" si="1"/>
        <v>16.327759020181759</v>
      </c>
    </row>
    <row r="7" spans="1:35" s="1" customFormat="1" ht="87" hidden="1" customHeight="1" x14ac:dyDescent="0.3">
      <c r="A7" s="67" t="s">
        <v>65</v>
      </c>
      <c r="B7" s="74" t="s">
        <v>298</v>
      </c>
      <c r="C7" s="63" t="s">
        <v>4</v>
      </c>
      <c r="D7" s="65">
        <f>SUM(E7:G7)</f>
        <v>299170</v>
      </c>
      <c r="E7" s="65">
        <f t="shared" ref="E7:F7" si="3">I7+M7+Q7+U7</f>
        <v>0</v>
      </c>
      <c r="F7" s="65">
        <f t="shared" si="3"/>
        <v>0</v>
      </c>
      <c r="G7" s="65">
        <v>299170</v>
      </c>
      <c r="H7" s="65">
        <f>I7+J7+K7</f>
        <v>79000</v>
      </c>
      <c r="I7" s="65">
        <v>0</v>
      </c>
      <c r="J7" s="65">
        <v>0</v>
      </c>
      <c r="K7" s="65">
        <v>79000</v>
      </c>
      <c r="L7" s="65">
        <f>M7+N7+O7</f>
        <v>0</v>
      </c>
      <c r="M7" s="65">
        <v>0</v>
      </c>
      <c r="N7" s="65">
        <v>0</v>
      </c>
      <c r="O7" s="65">
        <v>0</v>
      </c>
      <c r="P7" s="65">
        <f>Q7+R7+S7</f>
        <v>0</v>
      </c>
      <c r="Q7" s="65">
        <v>0</v>
      </c>
      <c r="R7" s="65">
        <v>0</v>
      </c>
      <c r="S7" s="65">
        <v>0</v>
      </c>
      <c r="T7" s="65">
        <f>U7+V7+W7</f>
        <v>296270</v>
      </c>
      <c r="U7" s="65">
        <v>0</v>
      </c>
      <c r="V7" s="65">
        <v>0</v>
      </c>
      <c r="W7" s="65">
        <v>296270</v>
      </c>
      <c r="X7" s="64">
        <f t="shared" ref="X7:X9" si="4">SUM(Y7:AA7)</f>
        <v>8400</v>
      </c>
      <c r="Y7" s="64">
        <v>0</v>
      </c>
      <c r="Z7" s="64">
        <v>0</v>
      </c>
      <c r="AA7" s="64">
        <v>8400</v>
      </c>
      <c r="AB7" s="64"/>
      <c r="AC7" s="64"/>
      <c r="AD7" s="64"/>
      <c r="AE7" s="64"/>
      <c r="AF7" s="64">
        <f t="shared" ref="AF7:AF17" si="5">X7/D7*100</f>
        <v>2.8077681585720491</v>
      </c>
      <c r="AG7" s="56"/>
      <c r="AH7" s="56"/>
      <c r="AI7" s="64">
        <f t="shared" si="1"/>
        <v>2.8077681585720491</v>
      </c>
    </row>
    <row r="8" spans="1:35" s="1" customFormat="1" ht="42" hidden="1" customHeight="1" x14ac:dyDescent="0.3">
      <c r="A8" s="62" t="s">
        <v>66</v>
      </c>
      <c r="B8" s="72" t="s">
        <v>41</v>
      </c>
      <c r="C8" s="63" t="s">
        <v>5</v>
      </c>
      <c r="D8" s="65">
        <f t="shared" ref="D8:D10" si="6">SUM(E8:G8)</f>
        <v>2456832</v>
      </c>
      <c r="E8" s="65">
        <v>1212711</v>
      </c>
      <c r="F8" s="65">
        <v>0</v>
      </c>
      <c r="G8" s="65">
        <v>1244121</v>
      </c>
      <c r="H8" s="65">
        <f t="shared" ref="H8:H11" si="7">I8+J8+K8</f>
        <v>0</v>
      </c>
      <c r="I8" s="65">
        <v>0</v>
      </c>
      <c r="J8" s="65">
        <v>0</v>
      </c>
      <c r="K8" s="65">
        <v>0</v>
      </c>
      <c r="L8" s="65">
        <f t="shared" ref="L8:L9" si="8">M8+N8+O8</f>
        <v>484154</v>
      </c>
      <c r="M8" s="65">
        <v>0</v>
      </c>
      <c r="N8" s="65">
        <v>0</v>
      </c>
      <c r="O8" s="65">
        <v>484154</v>
      </c>
      <c r="P8" s="65">
        <f t="shared" ref="P8:P9" si="9">Q8+R8+S8</f>
        <v>240233</v>
      </c>
      <c r="Q8" s="65">
        <v>0</v>
      </c>
      <c r="R8" s="65">
        <v>0</v>
      </c>
      <c r="S8" s="65">
        <v>240233</v>
      </c>
      <c r="T8" s="65">
        <f t="shared" ref="T8:T9" si="10">U8+V8+W8</f>
        <v>0</v>
      </c>
      <c r="U8" s="65">
        <v>0</v>
      </c>
      <c r="V8" s="65">
        <v>0</v>
      </c>
      <c r="W8" s="65">
        <v>0</v>
      </c>
      <c r="X8" s="64">
        <f t="shared" si="4"/>
        <v>0</v>
      </c>
      <c r="Y8" s="64">
        <v>0</v>
      </c>
      <c r="Z8" s="64">
        <v>0</v>
      </c>
      <c r="AA8" s="65">
        <v>0</v>
      </c>
      <c r="AB8" s="65"/>
      <c r="AC8" s="65"/>
      <c r="AD8" s="65"/>
      <c r="AE8" s="65"/>
      <c r="AF8" s="64">
        <f t="shared" si="5"/>
        <v>0</v>
      </c>
      <c r="AG8" s="56"/>
      <c r="AH8" s="56"/>
      <c r="AI8" s="64">
        <f t="shared" si="1"/>
        <v>0</v>
      </c>
    </row>
    <row r="9" spans="1:35" s="1" customFormat="1" ht="45.75" hidden="1" customHeight="1" x14ac:dyDescent="0.3">
      <c r="A9" s="62" t="s">
        <v>239</v>
      </c>
      <c r="B9" s="72" t="s">
        <v>36</v>
      </c>
      <c r="C9" s="63" t="s">
        <v>5</v>
      </c>
      <c r="D9" s="65">
        <f t="shared" si="6"/>
        <v>496575734</v>
      </c>
      <c r="E9" s="65">
        <v>0</v>
      </c>
      <c r="F9" s="65">
        <v>0</v>
      </c>
      <c r="G9" s="65">
        <v>496575734</v>
      </c>
      <c r="H9" s="65">
        <f t="shared" si="7"/>
        <v>119487479</v>
      </c>
      <c r="I9" s="65">
        <v>0</v>
      </c>
      <c r="J9" s="65">
        <v>0</v>
      </c>
      <c r="K9" s="65">
        <v>119487479</v>
      </c>
      <c r="L9" s="65">
        <f t="shared" si="8"/>
        <v>142774139</v>
      </c>
      <c r="M9" s="65">
        <v>0</v>
      </c>
      <c r="N9" s="65">
        <v>0</v>
      </c>
      <c r="O9" s="65">
        <v>142774139</v>
      </c>
      <c r="P9" s="65">
        <f t="shared" si="9"/>
        <v>111532474</v>
      </c>
      <c r="Q9" s="65">
        <v>0</v>
      </c>
      <c r="R9" s="65">
        <v>0</v>
      </c>
      <c r="S9" s="65">
        <v>111532474</v>
      </c>
      <c r="T9" s="65">
        <f t="shared" si="10"/>
        <v>123296259</v>
      </c>
      <c r="U9" s="65">
        <v>0</v>
      </c>
      <c r="V9" s="65">
        <v>0</v>
      </c>
      <c r="W9" s="65">
        <v>123296259</v>
      </c>
      <c r="X9" s="64">
        <f t="shared" si="4"/>
        <v>81347319.109999999</v>
      </c>
      <c r="Y9" s="64">
        <v>0</v>
      </c>
      <c r="Z9" s="64">
        <v>0</v>
      </c>
      <c r="AA9" s="64">
        <v>81347319.109999999</v>
      </c>
      <c r="AB9" s="64"/>
      <c r="AC9" s="64"/>
      <c r="AD9" s="64"/>
      <c r="AE9" s="64"/>
      <c r="AF9" s="64">
        <f t="shared" si="5"/>
        <v>16.381654104346548</v>
      </c>
      <c r="AG9" s="64"/>
      <c r="AH9" s="56"/>
      <c r="AI9" s="64">
        <f t="shared" si="1"/>
        <v>16.381654104346548</v>
      </c>
    </row>
    <row r="10" spans="1:35" s="1" customFormat="1" ht="123" hidden="1" customHeight="1" x14ac:dyDescent="0.3">
      <c r="A10" s="62" t="s">
        <v>67</v>
      </c>
      <c r="B10" s="72" t="s">
        <v>299</v>
      </c>
      <c r="C10" s="63" t="s">
        <v>5</v>
      </c>
      <c r="D10" s="65">
        <f t="shared" si="6"/>
        <v>2966265</v>
      </c>
      <c r="E10" s="65">
        <v>2819000</v>
      </c>
      <c r="F10" s="65">
        <f t="shared" ref="F10:F11" si="11">J10+N10+R10+V10</f>
        <v>0</v>
      </c>
      <c r="G10" s="65">
        <v>147265</v>
      </c>
      <c r="H10" s="65">
        <f t="shared" si="7"/>
        <v>751421</v>
      </c>
      <c r="I10" s="65">
        <v>673000</v>
      </c>
      <c r="J10" s="65">
        <v>0</v>
      </c>
      <c r="K10" s="65">
        <v>78421</v>
      </c>
      <c r="L10" s="65">
        <f t="shared" ref="L10:L11" si="12">M10+N10+O10</f>
        <v>1140895</v>
      </c>
      <c r="M10" s="65">
        <v>1101000</v>
      </c>
      <c r="N10" s="65">
        <v>0</v>
      </c>
      <c r="O10" s="65">
        <v>39895</v>
      </c>
      <c r="P10" s="65">
        <v>0</v>
      </c>
      <c r="Q10" s="65">
        <v>300000</v>
      </c>
      <c r="R10" s="65">
        <v>0</v>
      </c>
      <c r="S10" s="65">
        <v>0</v>
      </c>
      <c r="T10" s="65">
        <f t="shared" ref="T10:T11" si="13">U10+V10+W10</f>
        <v>734737</v>
      </c>
      <c r="U10" s="65">
        <v>713000</v>
      </c>
      <c r="V10" s="65">
        <v>0</v>
      </c>
      <c r="W10" s="65">
        <v>21737</v>
      </c>
      <c r="X10" s="64">
        <f>SUM(Y10:AA10)</f>
        <v>0</v>
      </c>
      <c r="Y10" s="65">
        <v>0</v>
      </c>
      <c r="Z10" s="64">
        <v>0</v>
      </c>
      <c r="AA10" s="65">
        <v>0</v>
      </c>
      <c r="AB10" s="65"/>
      <c r="AC10" s="65"/>
      <c r="AD10" s="65"/>
      <c r="AE10" s="65"/>
      <c r="AF10" s="64">
        <f t="shared" si="5"/>
        <v>0</v>
      </c>
      <c r="AG10" s="64">
        <f>Y10/E10*100</f>
        <v>0</v>
      </c>
      <c r="AH10" s="56"/>
      <c r="AI10" s="64">
        <f t="shared" si="1"/>
        <v>0</v>
      </c>
    </row>
    <row r="11" spans="1:35" s="1" customFormat="1" ht="75" hidden="1" x14ac:dyDescent="0.3">
      <c r="A11" s="62" t="s">
        <v>68</v>
      </c>
      <c r="B11" s="72" t="s">
        <v>225</v>
      </c>
      <c r="C11" s="63" t="s">
        <v>5</v>
      </c>
      <c r="D11" s="65">
        <f t="shared" ref="D11" si="14">H11+L11+P11+T11</f>
        <v>1000000</v>
      </c>
      <c r="E11" s="65">
        <f t="shared" ref="E11" si="15">I11+M11+Q11+U11</f>
        <v>1000000</v>
      </c>
      <c r="F11" s="65">
        <f t="shared" si="11"/>
        <v>0</v>
      </c>
      <c r="G11" s="65">
        <f t="shared" ref="G11" si="16">K11+O11+S11+W11</f>
        <v>0</v>
      </c>
      <c r="H11" s="65">
        <f t="shared" si="7"/>
        <v>1000000</v>
      </c>
      <c r="I11" s="65">
        <v>1000000</v>
      </c>
      <c r="J11" s="65">
        <v>0</v>
      </c>
      <c r="K11" s="65">
        <v>0</v>
      </c>
      <c r="L11" s="65">
        <f t="shared" si="12"/>
        <v>0</v>
      </c>
      <c r="M11" s="65">
        <v>0</v>
      </c>
      <c r="N11" s="65">
        <v>0</v>
      </c>
      <c r="O11" s="65">
        <v>0</v>
      </c>
      <c r="P11" s="65">
        <f t="shared" ref="P11" si="17">Q11+R11+S11</f>
        <v>0</v>
      </c>
      <c r="Q11" s="65">
        <v>0</v>
      </c>
      <c r="R11" s="65">
        <v>0</v>
      </c>
      <c r="S11" s="65">
        <v>0</v>
      </c>
      <c r="T11" s="65">
        <f t="shared" si="13"/>
        <v>0</v>
      </c>
      <c r="U11" s="65">
        <v>0</v>
      </c>
      <c r="V11" s="65">
        <v>0</v>
      </c>
      <c r="W11" s="65">
        <v>0</v>
      </c>
      <c r="X11" s="64">
        <f>SUM(Y11:AA11)</f>
        <v>0</v>
      </c>
      <c r="Y11" s="64">
        <v>0</v>
      </c>
      <c r="Z11" s="64">
        <v>0</v>
      </c>
      <c r="AA11" s="64">
        <v>0</v>
      </c>
      <c r="AB11" s="64"/>
      <c r="AC11" s="64"/>
      <c r="AD11" s="64"/>
      <c r="AE11" s="64"/>
      <c r="AF11" s="64">
        <f t="shared" si="5"/>
        <v>0</v>
      </c>
      <c r="AG11" s="64">
        <f>Y11/E11*100</f>
        <v>0</v>
      </c>
      <c r="AH11" s="64"/>
      <c r="AI11" s="64"/>
    </row>
    <row r="12" spans="1:35" s="23" customFormat="1" ht="83.25" hidden="1" customHeight="1" x14ac:dyDescent="0.3">
      <c r="A12" s="57" t="s">
        <v>13</v>
      </c>
      <c r="B12" s="71" t="s">
        <v>42</v>
      </c>
      <c r="C12" s="60"/>
      <c r="D12" s="58">
        <f>SUM(D13:D17)</f>
        <v>45314701</v>
      </c>
      <c r="E12" s="58">
        <f t="shared" ref="E12:AA12" si="18">SUM(E13:E17)</f>
        <v>0</v>
      </c>
      <c r="F12" s="58">
        <f t="shared" si="18"/>
        <v>0</v>
      </c>
      <c r="G12" s="58">
        <f t="shared" si="18"/>
        <v>45314701</v>
      </c>
      <c r="H12" s="58">
        <f t="shared" si="18"/>
        <v>33306959</v>
      </c>
      <c r="I12" s="58">
        <f t="shared" si="18"/>
        <v>0</v>
      </c>
      <c r="J12" s="58">
        <f t="shared" si="18"/>
        <v>0</v>
      </c>
      <c r="K12" s="58">
        <f t="shared" si="18"/>
        <v>33306959</v>
      </c>
      <c r="L12" s="58">
        <f t="shared" si="18"/>
        <v>3257537</v>
      </c>
      <c r="M12" s="58">
        <f t="shared" si="18"/>
        <v>0</v>
      </c>
      <c r="N12" s="58">
        <f t="shared" si="18"/>
        <v>0</v>
      </c>
      <c r="O12" s="58">
        <f t="shared" si="18"/>
        <v>3257537</v>
      </c>
      <c r="P12" s="58">
        <f t="shared" si="18"/>
        <v>3166567</v>
      </c>
      <c r="Q12" s="58">
        <f t="shared" si="18"/>
        <v>0</v>
      </c>
      <c r="R12" s="58">
        <f t="shared" si="18"/>
        <v>0</v>
      </c>
      <c r="S12" s="58">
        <f t="shared" si="18"/>
        <v>3166567</v>
      </c>
      <c r="T12" s="58">
        <f t="shared" si="18"/>
        <v>5631673</v>
      </c>
      <c r="U12" s="58">
        <f t="shared" si="18"/>
        <v>0</v>
      </c>
      <c r="V12" s="58">
        <f t="shared" si="18"/>
        <v>0</v>
      </c>
      <c r="W12" s="58">
        <f t="shared" si="18"/>
        <v>5631673</v>
      </c>
      <c r="X12" s="58">
        <f t="shared" si="18"/>
        <v>6542800.2699999996</v>
      </c>
      <c r="Y12" s="58">
        <f t="shared" si="18"/>
        <v>0</v>
      </c>
      <c r="Z12" s="58">
        <f t="shared" si="18"/>
        <v>0</v>
      </c>
      <c r="AA12" s="58">
        <f t="shared" si="18"/>
        <v>6542800.2699999996</v>
      </c>
      <c r="AB12" s="58"/>
      <c r="AC12" s="58"/>
      <c r="AD12" s="58"/>
      <c r="AE12" s="58"/>
      <c r="AF12" s="56">
        <f t="shared" si="5"/>
        <v>14.43858201778712</v>
      </c>
      <c r="AG12" s="56"/>
      <c r="AH12" s="64"/>
      <c r="AI12" s="56">
        <f t="shared" ref="AI12:AI17" si="19">AA12/G12*100</f>
        <v>14.43858201778712</v>
      </c>
    </row>
    <row r="13" spans="1:35" s="1" customFormat="1" ht="39.75" hidden="1" customHeight="1" x14ac:dyDescent="0.3">
      <c r="A13" s="62" t="s">
        <v>69</v>
      </c>
      <c r="B13" s="72" t="s">
        <v>43</v>
      </c>
      <c r="C13" s="63" t="s">
        <v>5</v>
      </c>
      <c r="D13" s="65">
        <f>SUM(E13:G13)</f>
        <v>18057400</v>
      </c>
      <c r="E13" s="65">
        <f t="shared" ref="E13:E14" si="20">I13+M13+Q13+U13</f>
        <v>0</v>
      </c>
      <c r="F13" s="65">
        <f t="shared" ref="F13:F14" si="21">J13+N13+R13+V13</f>
        <v>0</v>
      </c>
      <c r="G13" s="65">
        <v>18057400</v>
      </c>
      <c r="H13" s="65">
        <f t="shared" ref="H13:H14" si="22">I13+J13+K13</f>
        <v>6601358</v>
      </c>
      <c r="I13" s="65">
        <v>0</v>
      </c>
      <c r="J13" s="65">
        <v>0</v>
      </c>
      <c r="K13" s="65">
        <v>6601358</v>
      </c>
      <c r="L13" s="65">
        <f t="shared" ref="L13:L14" si="23">M13+N13+O13</f>
        <v>3118187</v>
      </c>
      <c r="M13" s="65">
        <v>0</v>
      </c>
      <c r="N13" s="65">
        <v>0</v>
      </c>
      <c r="O13" s="65">
        <v>3118187</v>
      </c>
      <c r="P13" s="65">
        <f t="shared" ref="P13:P14" si="24">Q13+R13+S13</f>
        <v>2915050</v>
      </c>
      <c r="Q13" s="65">
        <v>0</v>
      </c>
      <c r="R13" s="65">
        <v>0</v>
      </c>
      <c r="S13" s="65">
        <v>2915050</v>
      </c>
      <c r="T13" s="65">
        <f t="shared" ref="T13:T14" si="25">U13+V13+W13</f>
        <v>5470840</v>
      </c>
      <c r="U13" s="65">
        <v>0</v>
      </c>
      <c r="V13" s="65">
        <v>0</v>
      </c>
      <c r="W13" s="65">
        <v>5470840</v>
      </c>
      <c r="X13" s="64">
        <f>SUM(Y13:AA13)</f>
        <v>6502558</v>
      </c>
      <c r="Y13" s="64">
        <v>0</v>
      </c>
      <c r="Z13" s="64">
        <v>0</v>
      </c>
      <c r="AA13" s="64">
        <v>6502558</v>
      </c>
      <c r="AB13" s="64"/>
      <c r="AC13" s="64"/>
      <c r="AD13" s="64"/>
      <c r="AE13" s="64"/>
      <c r="AF13" s="64">
        <f t="shared" si="5"/>
        <v>36.010488774685172</v>
      </c>
      <c r="AG13" s="64"/>
      <c r="AH13" s="64"/>
      <c r="AI13" s="64">
        <f t="shared" si="19"/>
        <v>36.010488774685172</v>
      </c>
    </row>
    <row r="14" spans="1:35" s="1" customFormat="1" ht="39.75" hidden="1" customHeight="1" x14ac:dyDescent="0.3">
      <c r="A14" s="62" t="s">
        <v>228</v>
      </c>
      <c r="B14" s="72" t="s">
        <v>166</v>
      </c>
      <c r="C14" s="63" t="s">
        <v>5</v>
      </c>
      <c r="D14" s="65">
        <f t="shared" ref="D14:D17" si="26">SUM(E14:G14)</f>
        <v>684700</v>
      </c>
      <c r="E14" s="65">
        <f t="shared" si="20"/>
        <v>0</v>
      </c>
      <c r="F14" s="65">
        <f t="shared" si="21"/>
        <v>0</v>
      </c>
      <c r="G14" s="65">
        <v>684700</v>
      </c>
      <c r="H14" s="65">
        <f t="shared" si="22"/>
        <v>133000</v>
      </c>
      <c r="I14" s="65">
        <v>0</v>
      </c>
      <c r="J14" s="65">
        <v>0</v>
      </c>
      <c r="K14" s="65">
        <v>133000</v>
      </c>
      <c r="L14" s="65">
        <f t="shared" si="23"/>
        <v>139350</v>
      </c>
      <c r="M14" s="65">
        <v>0</v>
      </c>
      <c r="N14" s="65">
        <v>0</v>
      </c>
      <c r="O14" s="65">
        <v>139350</v>
      </c>
      <c r="P14" s="65">
        <f t="shared" si="24"/>
        <v>251517</v>
      </c>
      <c r="Q14" s="65">
        <v>0</v>
      </c>
      <c r="R14" s="65">
        <v>0</v>
      </c>
      <c r="S14" s="65">
        <v>251517</v>
      </c>
      <c r="T14" s="65">
        <f t="shared" si="25"/>
        <v>160833</v>
      </c>
      <c r="U14" s="65">
        <v>0</v>
      </c>
      <c r="V14" s="65">
        <v>0</v>
      </c>
      <c r="W14" s="65">
        <v>160833</v>
      </c>
      <c r="X14" s="64">
        <f>Y14+AA14</f>
        <v>40242.269999999997</v>
      </c>
      <c r="Y14" s="64">
        <v>0</v>
      </c>
      <c r="Z14" s="64">
        <v>0</v>
      </c>
      <c r="AA14" s="64">
        <v>40242.269999999997</v>
      </c>
      <c r="AB14" s="64"/>
      <c r="AC14" s="64"/>
      <c r="AD14" s="64"/>
      <c r="AE14" s="64"/>
      <c r="AF14" s="64">
        <f t="shared" si="5"/>
        <v>5.8773579669928431</v>
      </c>
      <c r="AG14" s="64"/>
      <c r="AH14" s="64"/>
      <c r="AI14" s="64">
        <f t="shared" si="19"/>
        <v>5.8773579669928431</v>
      </c>
    </row>
    <row r="15" spans="1:35" s="1" customFormat="1" ht="65.25" hidden="1" customHeight="1" x14ac:dyDescent="0.3">
      <c r="A15" s="62" t="s">
        <v>198</v>
      </c>
      <c r="B15" s="72" t="s">
        <v>205</v>
      </c>
      <c r="C15" s="63" t="s">
        <v>227</v>
      </c>
      <c r="D15" s="65">
        <f t="shared" si="26"/>
        <v>335352</v>
      </c>
      <c r="E15" s="65">
        <f t="shared" ref="E15" si="27">I15+M15+Q15+U15</f>
        <v>0</v>
      </c>
      <c r="F15" s="65">
        <f t="shared" ref="F15" si="28">J15+N15+R15+V15</f>
        <v>0</v>
      </c>
      <c r="G15" s="65">
        <v>335352</v>
      </c>
      <c r="H15" s="65">
        <f t="shared" ref="H15:H17" si="29">I15+J15+K15</f>
        <v>335352</v>
      </c>
      <c r="I15" s="65">
        <v>0</v>
      </c>
      <c r="J15" s="65">
        <v>0</v>
      </c>
      <c r="K15" s="65">
        <v>335352</v>
      </c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4">
        <f>Y15+AA15</f>
        <v>0</v>
      </c>
      <c r="Y15" s="64">
        <v>0</v>
      </c>
      <c r="Z15" s="64">
        <v>0</v>
      </c>
      <c r="AA15" s="64">
        <v>0</v>
      </c>
      <c r="AB15" s="64"/>
      <c r="AC15" s="64"/>
      <c r="AD15" s="64"/>
      <c r="AE15" s="64"/>
      <c r="AF15" s="64">
        <f t="shared" si="5"/>
        <v>0</v>
      </c>
      <c r="AG15" s="56"/>
      <c r="AH15" s="64"/>
      <c r="AI15" s="64">
        <f t="shared" si="19"/>
        <v>0</v>
      </c>
    </row>
    <row r="16" spans="1:35" s="1" customFormat="1" ht="124.5" hidden="1" customHeight="1" x14ac:dyDescent="0.3">
      <c r="A16" s="62" t="s">
        <v>301</v>
      </c>
      <c r="B16" s="74" t="s">
        <v>300</v>
      </c>
      <c r="C16" s="63" t="s">
        <v>227</v>
      </c>
      <c r="D16" s="65">
        <f t="shared" si="26"/>
        <v>6237249</v>
      </c>
      <c r="E16" s="65">
        <v>0</v>
      </c>
      <c r="F16" s="65">
        <v>0</v>
      </c>
      <c r="G16" s="65">
        <v>6237249</v>
      </c>
      <c r="H16" s="65">
        <f t="shared" si="29"/>
        <v>6237249</v>
      </c>
      <c r="I16" s="65">
        <v>0</v>
      </c>
      <c r="J16" s="65">
        <v>0</v>
      </c>
      <c r="K16" s="65">
        <v>6237249</v>
      </c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4">
        <f>Y16+AA16</f>
        <v>0</v>
      </c>
      <c r="Y16" s="64">
        <v>0</v>
      </c>
      <c r="Z16" s="64">
        <v>0</v>
      </c>
      <c r="AA16" s="64">
        <v>0</v>
      </c>
      <c r="AB16" s="64"/>
      <c r="AC16" s="64"/>
      <c r="AD16" s="64"/>
      <c r="AE16" s="64"/>
      <c r="AF16" s="64"/>
      <c r="AG16" s="56"/>
      <c r="AH16" s="64"/>
      <c r="AI16" s="64">
        <f t="shared" si="19"/>
        <v>0</v>
      </c>
    </row>
    <row r="17" spans="1:35" s="1" customFormat="1" ht="43.5" hidden="1" customHeight="1" x14ac:dyDescent="0.3">
      <c r="A17" s="62" t="s">
        <v>269</v>
      </c>
      <c r="B17" s="68" t="s">
        <v>295</v>
      </c>
      <c r="C17" s="63" t="s">
        <v>227</v>
      </c>
      <c r="D17" s="65">
        <f t="shared" si="26"/>
        <v>20000000</v>
      </c>
      <c r="E17" s="65">
        <f t="shared" ref="E17" si="30">I17+M17+Q17+U17</f>
        <v>0</v>
      </c>
      <c r="F17" s="65">
        <f t="shared" ref="F17" si="31">J17+N17+R17+V17</f>
        <v>0</v>
      </c>
      <c r="G17" s="65">
        <v>20000000</v>
      </c>
      <c r="H17" s="65">
        <f t="shared" si="29"/>
        <v>20000000</v>
      </c>
      <c r="I17" s="65">
        <v>0</v>
      </c>
      <c r="J17" s="65">
        <v>0</v>
      </c>
      <c r="K17" s="65">
        <v>20000000</v>
      </c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4">
        <f>Y17+Z17+AA17</f>
        <v>0</v>
      </c>
      <c r="Y17" s="64">
        <v>0</v>
      </c>
      <c r="Z17" s="64">
        <v>0</v>
      </c>
      <c r="AA17" s="64">
        <v>0</v>
      </c>
      <c r="AB17" s="64"/>
      <c r="AC17" s="64"/>
      <c r="AD17" s="64"/>
      <c r="AE17" s="64"/>
      <c r="AF17" s="64">
        <f t="shared" si="5"/>
        <v>0</v>
      </c>
      <c r="AG17" s="64" t="e">
        <f>Y17/E17*100</f>
        <v>#DIV/0!</v>
      </c>
      <c r="AH17" s="64"/>
      <c r="AI17" s="64">
        <f t="shared" si="19"/>
        <v>0</v>
      </c>
    </row>
    <row r="18" spans="1:35" s="23" customFormat="1" ht="27" customHeight="1" x14ac:dyDescent="0.3">
      <c r="A18" s="97" t="s">
        <v>252</v>
      </c>
      <c r="B18" s="98"/>
      <c r="C18" s="98"/>
      <c r="D18" s="98"/>
      <c r="E18" s="98"/>
      <c r="F18" s="98"/>
      <c r="G18" s="98"/>
      <c r="H18" s="98"/>
      <c r="I18" s="98"/>
      <c r="J18" s="98"/>
      <c r="K18" s="98"/>
      <c r="L18" s="98"/>
      <c r="M18" s="98"/>
      <c r="N18" s="98"/>
      <c r="O18" s="98"/>
      <c r="P18" s="98"/>
      <c r="Q18" s="98"/>
      <c r="R18" s="98"/>
      <c r="S18" s="98"/>
      <c r="T18" s="98"/>
      <c r="U18" s="98"/>
      <c r="V18" s="98"/>
      <c r="W18" s="98"/>
      <c r="X18" s="98"/>
      <c r="Y18" s="98"/>
      <c r="Z18" s="98"/>
      <c r="AA18" s="98"/>
      <c r="AB18" s="98"/>
      <c r="AC18" s="98"/>
      <c r="AD18" s="98"/>
      <c r="AE18" s="98"/>
      <c r="AF18" s="98"/>
      <c r="AG18" s="98"/>
      <c r="AH18" s="98"/>
      <c r="AI18" s="98"/>
    </row>
    <row r="19" spans="1:35" s="1" customFormat="1" ht="39.75" customHeight="1" x14ac:dyDescent="0.3">
      <c r="A19" s="57" t="s">
        <v>70</v>
      </c>
      <c r="B19" s="102" t="s">
        <v>21</v>
      </c>
      <c r="C19" s="102"/>
      <c r="D19" s="69">
        <f>D20+D51</f>
        <v>586935188</v>
      </c>
      <c r="E19" s="69">
        <f t="shared" ref="E19:AA19" si="32">E20+E51</f>
        <v>140647199</v>
      </c>
      <c r="F19" s="69">
        <f t="shared" si="32"/>
        <v>0</v>
      </c>
      <c r="G19" s="69">
        <f t="shared" si="32"/>
        <v>446287989</v>
      </c>
      <c r="H19" s="69">
        <f t="shared" si="32"/>
        <v>316378005</v>
      </c>
      <c r="I19" s="69">
        <f t="shared" si="32"/>
        <v>68311952</v>
      </c>
      <c r="J19" s="69">
        <f t="shared" si="32"/>
        <v>0</v>
      </c>
      <c r="K19" s="69">
        <f t="shared" si="32"/>
        <v>248066053</v>
      </c>
      <c r="L19" s="69">
        <f t="shared" si="32"/>
        <v>189962391</v>
      </c>
      <c r="M19" s="69">
        <f t="shared" si="32"/>
        <v>40040954</v>
      </c>
      <c r="N19" s="69">
        <f t="shared" si="32"/>
        <v>0</v>
      </c>
      <c r="O19" s="69">
        <f t="shared" si="32"/>
        <v>149921437</v>
      </c>
      <c r="P19" s="69">
        <f t="shared" si="32"/>
        <v>123572647</v>
      </c>
      <c r="Q19" s="69">
        <f t="shared" si="32"/>
        <v>31925605</v>
      </c>
      <c r="R19" s="69">
        <f t="shared" si="32"/>
        <v>0</v>
      </c>
      <c r="S19" s="69">
        <f t="shared" si="32"/>
        <v>91647042</v>
      </c>
      <c r="T19" s="69">
        <f t="shared" si="32"/>
        <v>144682463</v>
      </c>
      <c r="U19" s="69">
        <f t="shared" si="32"/>
        <v>37153791</v>
      </c>
      <c r="V19" s="69">
        <f t="shared" si="32"/>
        <v>0</v>
      </c>
      <c r="W19" s="69">
        <f t="shared" si="32"/>
        <v>107528672</v>
      </c>
      <c r="X19" s="69">
        <f t="shared" si="32"/>
        <v>165579507.36000001</v>
      </c>
      <c r="Y19" s="69">
        <f t="shared" si="32"/>
        <v>42575945.530000001</v>
      </c>
      <c r="Z19" s="69">
        <f t="shared" si="32"/>
        <v>0</v>
      </c>
      <c r="AA19" s="69">
        <f t="shared" si="32"/>
        <v>123003561.83</v>
      </c>
      <c r="AB19" s="69"/>
      <c r="AC19" s="69"/>
      <c r="AD19" s="69"/>
      <c r="AE19" s="69"/>
      <c r="AF19" s="56">
        <f t="shared" ref="AF19:AG21" si="33">X19/D19*100</f>
        <v>28.210867357300106</v>
      </c>
      <c r="AG19" s="56">
        <f t="shared" si="33"/>
        <v>30.271449294912728</v>
      </c>
      <c r="AH19" s="56"/>
      <c r="AI19" s="56">
        <f>AA19/G19*100</f>
        <v>27.561477086939927</v>
      </c>
    </row>
    <row r="20" spans="1:35" s="1" customFormat="1" ht="60.75" customHeight="1" x14ac:dyDescent="0.3">
      <c r="A20" s="57" t="s">
        <v>71</v>
      </c>
      <c r="B20" s="71" t="s">
        <v>44</v>
      </c>
      <c r="C20" s="71"/>
      <c r="D20" s="69">
        <f>D21+D26+D30+D34+D37+D42+D46</f>
        <v>563417688</v>
      </c>
      <c r="E20" s="69">
        <f t="shared" ref="E20:AA20" si="34">E21+E26+E30+E34+E37+E42+E46</f>
        <v>140647199</v>
      </c>
      <c r="F20" s="69">
        <f t="shared" si="34"/>
        <v>0</v>
      </c>
      <c r="G20" s="69">
        <f t="shared" si="34"/>
        <v>422770489</v>
      </c>
      <c r="H20" s="69">
        <f>H21+H26+H30+H34+H37+H42+H46</f>
        <v>301763205</v>
      </c>
      <c r="I20" s="69">
        <f t="shared" si="34"/>
        <v>68311952</v>
      </c>
      <c r="J20" s="69">
        <f t="shared" si="34"/>
        <v>0</v>
      </c>
      <c r="K20" s="69">
        <f t="shared" si="34"/>
        <v>233451253</v>
      </c>
      <c r="L20" s="69">
        <f t="shared" si="34"/>
        <v>184233691</v>
      </c>
      <c r="M20" s="69">
        <f t="shared" si="34"/>
        <v>40040954</v>
      </c>
      <c r="N20" s="69">
        <f t="shared" si="34"/>
        <v>0</v>
      </c>
      <c r="O20" s="69">
        <f t="shared" si="34"/>
        <v>144192737</v>
      </c>
      <c r="P20" s="69">
        <f t="shared" si="34"/>
        <v>119098647</v>
      </c>
      <c r="Q20" s="69">
        <f t="shared" si="34"/>
        <v>31925605</v>
      </c>
      <c r="R20" s="69">
        <f t="shared" si="34"/>
        <v>0</v>
      </c>
      <c r="S20" s="69">
        <f t="shared" si="34"/>
        <v>87173042</v>
      </c>
      <c r="T20" s="69">
        <f t="shared" si="34"/>
        <v>140253763</v>
      </c>
      <c r="U20" s="69">
        <f t="shared" si="34"/>
        <v>37153791</v>
      </c>
      <c r="V20" s="69">
        <f t="shared" si="34"/>
        <v>0</v>
      </c>
      <c r="W20" s="69">
        <f t="shared" si="34"/>
        <v>103099972</v>
      </c>
      <c r="X20" s="69">
        <f t="shared" si="34"/>
        <v>156405604.98000002</v>
      </c>
      <c r="Y20" s="69">
        <f t="shared" si="34"/>
        <v>42575945.530000001</v>
      </c>
      <c r="Z20" s="69">
        <f t="shared" si="34"/>
        <v>0</v>
      </c>
      <c r="AA20" s="69">
        <f t="shared" si="34"/>
        <v>113829659.45</v>
      </c>
      <c r="AB20" s="69"/>
      <c r="AC20" s="69"/>
      <c r="AD20" s="69"/>
      <c r="AE20" s="69"/>
      <c r="AF20" s="56">
        <f t="shared" si="33"/>
        <v>27.760151715364678</v>
      </c>
      <c r="AG20" s="56">
        <f t="shared" si="33"/>
        <v>30.271449294912728</v>
      </c>
      <c r="AH20" s="56"/>
      <c r="AI20" s="56">
        <f>AA20/G20*100</f>
        <v>26.924693755055358</v>
      </c>
    </row>
    <row r="21" spans="1:35" s="1" customFormat="1" ht="26.25" customHeight="1" x14ac:dyDescent="0.3">
      <c r="A21" s="57" t="s">
        <v>72</v>
      </c>
      <c r="B21" s="71" t="s">
        <v>123</v>
      </c>
      <c r="C21" s="75"/>
      <c r="D21" s="56">
        <f>SUM(D22:D25)</f>
        <v>103034156</v>
      </c>
      <c r="E21" s="56">
        <f t="shared" ref="E21:AA21" si="35">SUM(E22:E25)</f>
        <v>31974300</v>
      </c>
      <c r="F21" s="56">
        <f t="shared" si="35"/>
        <v>0</v>
      </c>
      <c r="G21" s="56">
        <f t="shared" si="35"/>
        <v>71059856</v>
      </c>
      <c r="H21" s="56">
        <f t="shared" si="35"/>
        <v>48061828</v>
      </c>
      <c r="I21" s="56">
        <f t="shared" si="35"/>
        <v>13212153</v>
      </c>
      <c r="J21" s="56">
        <f t="shared" si="35"/>
        <v>0</v>
      </c>
      <c r="K21" s="56">
        <f t="shared" si="35"/>
        <v>34849675</v>
      </c>
      <c r="L21" s="56">
        <f t="shared" si="35"/>
        <v>28376812</v>
      </c>
      <c r="M21" s="56">
        <f t="shared" si="35"/>
        <v>7907605</v>
      </c>
      <c r="N21" s="56">
        <f t="shared" si="35"/>
        <v>0</v>
      </c>
      <c r="O21" s="56">
        <f t="shared" si="35"/>
        <v>20469207</v>
      </c>
      <c r="P21" s="56">
        <f t="shared" si="35"/>
        <v>28768539</v>
      </c>
      <c r="Q21" s="56">
        <f t="shared" si="35"/>
        <v>8322955</v>
      </c>
      <c r="R21" s="56">
        <f t="shared" si="35"/>
        <v>0</v>
      </c>
      <c r="S21" s="56">
        <f t="shared" si="35"/>
        <v>20445584</v>
      </c>
      <c r="T21" s="56">
        <f t="shared" si="35"/>
        <v>26245738</v>
      </c>
      <c r="U21" s="56">
        <f t="shared" si="35"/>
        <v>10481141</v>
      </c>
      <c r="V21" s="56">
        <f t="shared" si="35"/>
        <v>0</v>
      </c>
      <c r="W21" s="56">
        <f t="shared" si="35"/>
        <v>15764597</v>
      </c>
      <c r="X21" s="56">
        <f t="shared" si="35"/>
        <v>31771099.949999999</v>
      </c>
      <c r="Y21" s="56">
        <f t="shared" si="35"/>
        <v>7942860</v>
      </c>
      <c r="Z21" s="56">
        <f t="shared" si="35"/>
        <v>0</v>
      </c>
      <c r="AA21" s="56">
        <f t="shared" si="35"/>
        <v>23828239.949999999</v>
      </c>
      <c r="AB21" s="56"/>
      <c r="AC21" s="56"/>
      <c r="AD21" s="56"/>
      <c r="AE21" s="56"/>
      <c r="AF21" s="56">
        <f t="shared" si="33"/>
        <v>30.835502694853929</v>
      </c>
      <c r="AG21" s="56">
        <f t="shared" si="33"/>
        <v>24.841388239930193</v>
      </c>
      <c r="AH21" s="56"/>
      <c r="AI21" s="56">
        <f>AA21/G21*100</f>
        <v>33.5326319124542</v>
      </c>
    </row>
    <row r="22" spans="1:35" s="1" customFormat="1" ht="78.75" customHeight="1" x14ac:dyDescent="0.3">
      <c r="A22" s="62" t="s">
        <v>124</v>
      </c>
      <c r="B22" s="76" t="s">
        <v>36</v>
      </c>
      <c r="C22" s="53" t="s">
        <v>246</v>
      </c>
      <c r="D22" s="77">
        <f>SUM(E22:G22)</f>
        <v>57523608</v>
      </c>
      <c r="E22" s="65">
        <v>0</v>
      </c>
      <c r="F22" s="65">
        <v>0</v>
      </c>
      <c r="G22" s="65">
        <v>57523608</v>
      </c>
      <c r="H22" s="65">
        <f t="shared" ref="H22:H52" si="36">I22+J22+K22</f>
        <v>29218479</v>
      </c>
      <c r="I22" s="65">
        <v>0</v>
      </c>
      <c r="J22" s="65">
        <v>0</v>
      </c>
      <c r="K22" s="65">
        <v>29218479</v>
      </c>
      <c r="L22" s="65">
        <f t="shared" ref="L22:L25" si="37">M22+N22+O22</f>
        <v>17108027</v>
      </c>
      <c r="M22" s="65">
        <v>0</v>
      </c>
      <c r="N22" s="65">
        <v>0</v>
      </c>
      <c r="O22" s="65">
        <v>17108027</v>
      </c>
      <c r="P22" s="65">
        <f t="shared" ref="P22:P25" si="38">Q22+R22+S22</f>
        <v>17011106</v>
      </c>
      <c r="Q22" s="65">
        <v>0</v>
      </c>
      <c r="R22" s="65">
        <v>0</v>
      </c>
      <c r="S22" s="65">
        <v>17011106</v>
      </c>
      <c r="T22" s="65">
        <f t="shared" ref="T22:T25" si="39">U22+V22+W22</f>
        <v>11294023</v>
      </c>
      <c r="U22" s="65">
        <v>0</v>
      </c>
      <c r="V22" s="65">
        <v>0</v>
      </c>
      <c r="W22" s="65">
        <v>11294023</v>
      </c>
      <c r="X22" s="64">
        <f t="shared" ref="X22:X25" si="40">SUM(Y22:AA22)</f>
        <v>20434792.949999999</v>
      </c>
      <c r="Y22" s="65">
        <v>0</v>
      </c>
      <c r="Z22" s="65">
        <v>0</v>
      </c>
      <c r="AA22" s="65">
        <v>20434792.949999999</v>
      </c>
      <c r="AB22" s="65"/>
      <c r="AC22" s="65"/>
      <c r="AD22" s="65"/>
      <c r="AE22" s="65"/>
      <c r="AF22" s="64">
        <f>X13/D22*100</f>
        <v>11.304155330451456</v>
      </c>
      <c r="AG22" s="64"/>
      <c r="AH22" s="56"/>
      <c r="AI22" s="64">
        <f>AA13/G22*100</f>
        <v>11.304155330451456</v>
      </c>
    </row>
    <row r="23" spans="1:35" s="1" customFormat="1" ht="39.75" customHeight="1" x14ac:dyDescent="0.3">
      <c r="A23" s="62" t="s">
        <v>125</v>
      </c>
      <c r="B23" s="76" t="s">
        <v>217</v>
      </c>
      <c r="C23" s="53" t="s">
        <v>246</v>
      </c>
      <c r="D23" s="77">
        <f t="shared" ref="D23:D25" si="41">SUM(E23:G23)</f>
        <v>283883</v>
      </c>
      <c r="E23" s="65">
        <f t="shared" ref="E23" si="42">I23+M23+Q23+U23</f>
        <v>241300</v>
      </c>
      <c r="F23" s="65">
        <f t="shared" ref="F23:F25" si="43">J23+N23+R23+V23</f>
        <v>0</v>
      </c>
      <c r="G23" s="65">
        <f t="shared" ref="G23" si="44">K23+O23+S23+W23</f>
        <v>42583</v>
      </c>
      <c r="H23" s="65">
        <f t="shared" si="36"/>
        <v>0</v>
      </c>
      <c r="I23" s="65">
        <v>0</v>
      </c>
      <c r="J23" s="65">
        <v>0</v>
      </c>
      <c r="K23" s="65">
        <v>0</v>
      </c>
      <c r="L23" s="65">
        <f t="shared" si="37"/>
        <v>0</v>
      </c>
      <c r="M23" s="65">
        <v>0</v>
      </c>
      <c r="N23" s="65">
        <v>0</v>
      </c>
      <c r="O23" s="65">
        <v>0</v>
      </c>
      <c r="P23" s="65">
        <f t="shared" si="38"/>
        <v>283883</v>
      </c>
      <c r="Q23" s="65">
        <v>241300</v>
      </c>
      <c r="R23" s="65">
        <v>0</v>
      </c>
      <c r="S23" s="65">
        <v>42583</v>
      </c>
      <c r="T23" s="65">
        <f t="shared" si="39"/>
        <v>0</v>
      </c>
      <c r="U23" s="65">
        <v>0</v>
      </c>
      <c r="V23" s="65">
        <v>0</v>
      </c>
      <c r="W23" s="65">
        <v>0</v>
      </c>
      <c r="X23" s="64">
        <f t="shared" si="40"/>
        <v>0</v>
      </c>
      <c r="Y23" s="64">
        <v>0</v>
      </c>
      <c r="Z23" s="64">
        <v>0</v>
      </c>
      <c r="AA23" s="64">
        <v>0</v>
      </c>
      <c r="AB23" s="64"/>
      <c r="AC23" s="64"/>
      <c r="AD23" s="64"/>
      <c r="AE23" s="64"/>
      <c r="AF23" s="64">
        <f t="shared" ref="AF23:AG26" si="45">X23/D23*100</f>
        <v>0</v>
      </c>
      <c r="AG23" s="64">
        <f t="shared" si="45"/>
        <v>0</v>
      </c>
      <c r="AH23" s="56"/>
      <c r="AI23" s="64">
        <f t="shared" ref="AI23:AI29" si="46">AA23/G23*100</f>
        <v>0</v>
      </c>
    </row>
    <row r="24" spans="1:35" s="1" customFormat="1" ht="92.25" customHeight="1" x14ac:dyDescent="0.3">
      <c r="A24" s="62" t="s">
        <v>126</v>
      </c>
      <c r="B24" s="76" t="s">
        <v>210</v>
      </c>
      <c r="C24" s="53" t="s">
        <v>246</v>
      </c>
      <c r="D24" s="77">
        <f t="shared" si="41"/>
        <v>495765</v>
      </c>
      <c r="E24" s="65">
        <v>421400</v>
      </c>
      <c r="F24" s="65">
        <f t="shared" si="43"/>
        <v>0</v>
      </c>
      <c r="G24" s="65">
        <v>74365</v>
      </c>
      <c r="H24" s="65">
        <f t="shared" si="36"/>
        <v>145498</v>
      </c>
      <c r="I24" s="65">
        <v>123674</v>
      </c>
      <c r="J24" s="65">
        <v>0</v>
      </c>
      <c r="K24" s="65">
        <v>21824</v>
      </c>
      <c r="L24" s="65">
        <f t="shared" si="37"/>
        <v>93749</v>
      </c>
      <c r="M24" s="65">
        <v>79687</v>
      </c>
      <c r="N24" s="65">
        <v>0</v>
      </c>
      <c r="O24" s="65">
        <v>14062</v>
      </c>
      <c r="P24" s="65">
        <f t="shared" si="38"/>
        <v>298514</v>
      </c>
      <c r="Q24" s="65">
        <v>253737</v>
      </c>
      <c r="R24" s="65">
        <v>0</v>
      </c>
      <c r="S24" s="65">
        <v>44777</v>
      </c>
      <c r="T24" s="65">
        <f t="shared" si="39"/>
        <v>51753</v>
      </c>
      <c r="U24" s="65">
        <v>43989</v>
      </c>
      <c r="V24" s="65">
        <v>0</v>
      </c>
      <c r="W24" s="65">
        <v>7764</v>
      </c>
      <c r="X24" s="64">
        <f t="shared" si="40"/>
        <v>76474</v>
      </c>
      <c r="Y24" s="64">
        <v>60987</v>
      </c>
      <c r="Z24" s="64">
        <v>0</v>
      </c>
      <c r="AA24" s="65">
        <v>15487</v>
      </c>
      <c r="AB24" s="65"/>
      <c r="AC24" s="65"/>
      <c r="AD24" s="65"/>
      <c r="AE24" s="65"/>
      <c r="AF24" s="64">
        <f t="shared" si="45"/>
        <v>15.425453591923594</v>
      </c>
      <c r="AG24" s="64">
        <f t="shared" si="45"/>
        <v>14.472472710014239</v>
      </c>
      <c r="AH24" s="56"/>
      <c r="AI24" s="64">
        <f t="shared" si="46"/>
        <v>20.825657231224369</v>
      </c>
    </row>
    <row r="25" spans="1:35" s="1" customFormat="1" ht="180" customHeight="1" x14ac:dyDescent="0.3">
      <c r="A25" s="62" t="s">
        <v>240</v>
      </c>
      <c r="B25" s="72" t="s">
        <v>122</v>
      </c>
      <c r="C25" s="53" t="s">
        <v>246</v>
      </c>
      <c r="D25" s="77">
        <f t="shared" si="41"/>
        <v>44730900</v>
      </c>
      <c r="E25" s="65">
        <v>31311600</v>
      </c>
      <c r="F25" s="65">
        <f t="shared" si="43"/>
        <v>0</v>
      </c>
      <c r="G25" s="65">
        <v>13419300</v>
      </c>
      <c r="H25" s="65">
        <f t="shared" si="36"/>
        <v>18697851</v>
      </c>
      <c r="I25" s="65">
        <v>13088479</v>
      </c>
      <c r="J25" s="65">
        <v>0</v>
      </c>
      <c r="K25" s="65">
        <v>5609372</v>
      </c>
      <c r="L25" s="65">
        <f t="shared" si="37"/>
        <v>11175036</v>
      </c>
      <c r="M25" s="65">
        <v>7827918</v>
      </c>
      <c r="N25" s="65">
        <v>0</v>
      </c>
      <c r="O25" s="65">
        <v>3347118</v>
      </c>
      <c r="P25" s="65">
        <f t="shared" si="38"/>
        <v>11175036</v>
      </c>
      <c r="Q25" s="65">
        <v>7827918</v>
      </c>
      <c r="R25" s="65">
        <v>0</v>
      </c>
      <c r="S25" s="65">
        <v>3347118</v>
      </c>
      <c r="T25" s="65">
        <f t="shared" si="39"/>
        <v>14899962</v>
      </c>
      <c r="U25" s="65">
        <v>10437152</v>
      </c>
      <c r="V25" s="65">
        <v>0</v>
      </c>
      <c r="W25" s="65">
        <v>4462810</v>
      </c>
      <c r="X25" s="64">
        <f t="shared" si="40"/>
        <v>11259833</v>
      </c>
      <c r="Y25" s="64">
        <v>7881873</v>
      </c>
      <c r="Z25" s="64">
        <v>0</v>
      </c>
      <c r="AA25" s="64">
        <v>3377960</v>
      </c>
      <c r="AB25" s="64"/>
      <c r="AC25" s="64"/>
      <c r="AD25" s="64"/>
      <c r="AE25" s="64"/>
      <c r="AF25" s="64">
        <f t="shared" si="45"/>
        <v>25.172381955203228</v>
      </c>
      <c r="AG25" s="64">
        <f t="shared" si="45"/>
        <v>25.172373816732456</v>
      </c>
      <c r="AH25" s="56"/>
      <c r="AI25" s="64">
        <f t="shared" si="46"/>
        <v>25.172400944907707</v>
      </c>
    </row>
    <row r="26" spans="1:35" s="1" customFormat="1" ht="25.5" customHeight="1" x14ac:dyDescent="0.3">
      <c r="A26" s="57" t="s">
        <v>73</v>
      </c>
      <c r="B26" s="78" t="s">
        <v>127</v>
      </c>
      <c r="C26" s="75"/>
      <c r="D26" s="56">
        <f>D27+D28+D29</f>
        <v>45964404</v>
      </c>
      <c r="E26" s="56">
        <f t="shared" ref="E26:AA26" si="47">E27+E28+E29</f>
        <v>15099600</v>
      </c>
      <c r="F26" s="56">
        <f t="shared" si="47"/>
        <v>0</v>
      </c>
      <c r="G26" s="56">
        <f t="shared" si="47"/>
        <v>30864804</v>
      </c>
      <c r="H26" s="56">
        <f t="shared" si="47"/>
        <v>23307043</v>
      </c>
      <c r="I26" s="56">
        <f t="shared" si="47"/>
        <v>8035400</v>
      </c>
      <c r="J26" s="56">
        <f t="shared" si="47"/>
        <v>0</v>
      </c>
      <c r="K26" s="56">
        <f t="shared" si="47"/>
        <v>15271643</v>
      </c>
      <c r="L26" s="56">
        <f t="shared" si="47"/>
        <v>12798021</v>
      </c>
      <c r="M26" s="56">
        <f t="shared" si="47"/>
        <v>4503350</v>
      </c>
      <c r="N26" s="56">
        <f t="shared" si="47"/>
        <v>0</v>
      </c>
      <c r="O26" s="56">
        <f t="shared" si="47"/>
        <v>8294671</v>
      </c>
      <c r="P26" s="56">
        <f t="shared" si="47"/>
        <v>11942105</v>
      </c>
      <c r="Q26" s="56">
        <f t="shared" si="47"/>
        <v>3532150</v>
      </c>
      <c r="R26" s="56">
        <f t="shared" si="47"/>
        <v>0</v>
      </c>
      <c r="S26" s="56">
        <f t="shared" si="47"/>
        <v>8409955</v>
      </c>
      <c r="T26" s="56">
        <f t="shared" si="47"/>
        <v>10667283</v>
      </c>
      <c r="U26" s="56">
        <f t="shared" si="47"/>
        <v>3532050</v>
      </c>
      <c r="V26" s="56">
        <f t="shared" si="47"/>
        <v>0</v>
      </c>
      <c r="W26" s="56">
        <f t="shared" si="47"/>
        <v>7135233</v>
      </c>
      <c r="X26" s="56">
        <f t="shared" si="47"/>
        <v>15030178.6</v>
      </c>
      <c r="Y26" s="56">
        <f t="shared" si="47"/>
        <v>6555707.29</v>
      </c>
      <c r="Z26" s="56">
        <f t="shared" si="47"/>
        <v>0</v>
      </c>
      <c r="AA26" s="56">
        <f t="shared" si="47"/>
        <v>8474471.3099999987</v>
      </c>
      <c r="AB26" s="56"/>
      <c r="AC26" s="56"/>
      <c r="AD26" s="56"/>
      <c r="AE26" s="56"/>
      <c r="AF26" s="56">
        <f t="shared" si="45"/>
        <v>32.699605111816524</v>
      </c>
      <c r="AG26" s="56">
        <f t="shared" si="45"/>
        <v>43.416430170335637</v>
      </c>
      <c r="AH26" s="56"/>
      <c r="AI26" s="56">
        <f t="shared" si="46"/>
        <v>27.456747530293725</v>
      </c>
    </row>
    <row r="27" spans="1:35" s="1" customFormat="1" ht="84" customHeight="1" x14ac:dyDescent="0.3">
      <c r="A27" s="62" t="s">
        <v>128</v>
      </c>
      <c r="B27" s="76" t="s">
        <v>36</v>
      </c>
      <c r="C27" s="53" t="s">
        <v>246</v>
      </c>
      <c r="D27" s="77">
        <f>SUM(E27:G27)</f>
        <v>24638398</v>
      </c>
      <c r="E27" s="65">
        <f t="shared" ref="E27" si="48">I27+M27+Q27+U27</f>
        <v>0</v>
      </c>
      <c r="F27" s="65">
        <f t="shared" ref="F27:F29" si="49">J27+N27+R27+V27</f>
        <v>0</v>
      </c>
      <c r="G27" s="65">
        <v>24638398</v>
      </c>
      <c r="H27" s="65">
        <f t="shared" si="36"/>
        <v>12072737</v>
      </c>
      <c r="I27" s="65">
        <v>0</v>
      </c>
      <c r="J27" s="65">
        <v>0</v>
      </c>
      <c r="K27" s="65">
        <v>12072737</v>
      </c>
      <c r="L27" s="65">
        <f t="shared" ref="L27:L29" si="50">M27+N27+O27</f>
        <v>6479565</v>
      </c>
      <c r="M27" s="65">
        <v>0</v>
      </c>
      <c r="N27" s="65">
        <v>0</v>
      </c>
      <c r="O27" s="65">
        <v>6479565</v>
      </c>
      <c r="P27" s="65">
        <f t="shared" ref="P27:P29" si="51">Q27+R27+S27</f>
        <v>6766255</v>
      </c>
      <c r="Q27" s="65">
        <v>0</v>
      </c>
      <c r="R27" s="65">
        <v>0</v>
      </c>
      <c r="S27" s="65">
        <v>6766255</v>
      </c>
      <c r="T27" s="65">
        <f t="shared" ref="T27:T28" si="52">U27+V27+W27</f>
        <v>5751433</v>
      </c>
      <c r="U27" s="65">
        <v>0</v>
      </c>
      <c r="V27" s="65">
        <v>0</v>
      </c>
      <c r="W27" s="65">
        <v>5751433</v>
      </c>
      <c r="X27" s="64">
        <f t="shared" ref="X27:X28" si="53">Y27+AA27</f>
        <v>6696984.7999999998</v>
      </c>
      <c r="Y27" s="64">
        <v>0</v>
      </c>
      <c r="Z27" s="64">
        <v>0</v>
      </c>
      <c r="AA27" s="64">
        <v>6696984.7999999998</v>
      </c>
      <c r="AB27" s="64"/>
      <c r="AC27" s="64"/>
      <c r="AD27" s="64"/>
      <c r="AE27" s="64"/>
      <c r="AF27" s="64">
        <f t="shared" ref="AF27:AF52" si="54">X27/D27*100</f>
        <v>27.181088640584505</v>
      </c>
      <c r="AG27" s="64"/>
      <c r="AH27" s="64"/>
      <c r="AI27" s="64">
        <f t="shared" si="46"/>
        <v>27.181088640584505</v>
      </c>
    </row>
    <row r="28" spans="1:35" s="1" customFormat="1" ht="181.5" customHeight="1" x14ac:dyDescent="0.3">
      <c r="A28" s="62" t="s">
        <v>129</v>
      </c>
      <c r="B28" s="72" t="s">
        <v>122</v>
      </c>
      <c r="C28" s="53" t="s">
        <v>246</v>
      </c>
      <c r="D28" s="77">
        <f t="shared" ref="D28:D29" si="55">SUM(E28:G28)</f>
        <v>20183300</v>
      </c>
      <c r="E28" s="65">
        <v>14128300</v>
      </c>
      <c r="F28" s="65">
        <f t="shared" si="49"/>
        <v>0</v>
      </c>
      <c r="G28" s="65">
        <v>6055000</v>
      </c>
      <c r="H28" s="65">
        <f t="shared" si="36"/>
        <v>10091600</v>
      </c>
      <c r="I28" s="65">
        <v>7064100</v>
      </c>
      <c r="J28" s="65">
        <v>0</v>
      </c>
      <c r="K28" s="65">
        <v>3027500</v>
      </c>
      <c r="L28" s="65">
        <f t="shared" si="50"/>
        <v>5175750</v>
      </c>
      <c r="M28" s="65">
        <v>3532050</v>
      </c>
      <c r="N28" s="65">
        <v>0</v>
      </c>
      <c r="O28" s="65">
        <v>1643700</v>
      </c>
      <c r="P28" s="65">
        <f t="shared" si="51"/>
        <v>5175850</v>
      </c>
      <c r="Q28" s="65">
        <v>3532150</v>
      </c>
      <c r="R28" s="65">
        <v>0</v>
      </c>
      <c r="S28" s="65">
        <v>1643700</v>
      </c>
      <c r="T28" s="65">
        <f t="shared" si="52"/>
        <v>4915850</v>
      </c>
      <c r="U28" s="65">
        <v>3532050</v>
      </c>
      <c r="V28" s="65">
        <v>0</v>
      </c>
      <c r="W28" s="65">
        <v>1383800</v>
      </c>
      <c r="X28" s="64">
        <f t="shared" si="53"/>
        <v>7190487.7999999998</v>
      </c>
      <c r="Y28" s="64">
        <v>5584407.29</v>
      </c>
      <c r="Z28" s="64">
        <v>0</v>
      </c>
      <c r="AA28" s="65">
        <v>1606080.51</v>
      </c>
      <c r="AB28" s="65"/>
      <c r="AC28" s="65"/>
      <c r="AD28" s="65"/>
      <c r="AE28" s="65"/>
      <c r="AF28" s="64">
        <f t="shared" si="54"/>
        <v>35.6259273756026</v>
      </c>
      <c r="AG28" s="64">
        <f>Y28/E28*100</f>
        <v>39.526392347274623</v>
      </c>
      <c r="AH28" s="64"/>
      <c r="AI28" s="64">
        <f t="shared" si="46"/>
        <v>26.524863914120562</v>
      </c>
    </row>
    <row r="29" spans="1:35" s="1" customFormat="1" ht="58.5" customHeight="1" x14ac:dyDescent="0.3">
      <c r="A29" s="62" t="s">
        <v>195</v>
      </c>
      <c r="B29" s="72" t="s">
        <v>210</v>
      </c>
      <c r="C29" s="53" t="s">
        <v>246</v>
      </c>
      <c r="D29" s="77">
        <f t="shared" si="55"/>
        <v>1142706</v>
      </c>
      <c r="E29" s="65">
        <f>I29</f>
        <v>971300</v>
      </c>
      <c r="F29" s="65">
        <f t="shared" si="49"/>
        <v>0</v>
      </c>
      <c r="G29" s="65">
        <f>K29</f>
        <v>171406</v>
      </c>
      <c r="H29" s="65">
        <f t="shared" si="36"/>
        <v>1142706</v>
      </c>
      <c r="I29" s="65">
        <v>971300</v>
      </c>
      <c r="J29" s="65">
        <v>0</v>
      </c>
      <c r="K29" s="65">
        <v>171406</v>
      </c>
      <c r="L29" s="65">
        <f t="shared" si="50"/>
        <v>1142706</v>
      </c>
      <c r="M29" s="65">
        <v>971300</v>
      </c>
      <c r="N29" s="65">
        <v>0</v>
      </c>
      <c r="O29" s="65">
        <v>171406</v>
      </c>
      <c r="P29" s="65">
        <f t="shared" si="51"/>
        <v>0</v>
      </c>
      <c r="Q29" s="65">
        <v>0</v>
      </c>
      <c r="R29" s="65">
        <v>0</v>
      </c>
      <c r="S29" s="65">
        <v>0</v>
      </c>
      <c r="T29" s="65">
        <f t="shared" ref="T29" si="56">U29+V29+W29</f>
        <v>0</v>
      </c>
      <c r="U29" s="65">
        <v>0</v>
      </c>
      <c r="V29" s="65">
        <v>0</v>
      </c>
      <c r="W29" s="65">
        <v>0</v>
      </c>
      <c r="X29" s="64">
        <f>Y29+AA29</f>
        <v>1142706</v>
      </c>
      <c r="Y29" s="65">
        <v>971300</v>
      </c>
      <c r="Z29" s="64">
        <v>0</v>
      </c>
      <c r="AA29" s="64">
        <v>171406</v>
      </c>
      <c r="AB29" s="64"/>
      <c r="AC29" s="64"/>
      <c r="AD29" s="64"/>
      <c r="AE29" s="64"/>
      <c r="AF29" s="64">
        <f t="shared" si="54"/>
        <v>100</v>
      </c>
      <c r="AG29" s="64">
        <f>Y29/E29*100</f>
        <v>100</v>
      </c>
      <c r="AH29" s="64"/>
      <c r="AI29" s="64">
        <f t="shared" si="46"/>
        <v>100</v>
      </c>
    </row>
    <row r="30" spans="1:35" s="1" customFormat="1" ht="34.5" customHeight="1" x14ac:dyDescent="0.3">
      <c r="A30" s="57" t="s">
        <v>74</v>
      </c>
      <c r="B30" s="78" t="s">
        <v>130</v>
      </c>
      <c r="C30" s="75"/>
      <c r="D30" s="56">
        <f>D31+D32+D33</f>
        <v>46911438</v>
      </c>
      <c r="E30" s="56">
        <f t="shared" ref="E30:AA30" si="57">E31+E32+E33</f>
        <v>17037600</v>
      </c>
      <c r="F30" s="56">
        <f t="shared" si="57"/>
        <v>0</v>
      </c>
      <c r="G30" s="56">
        <f t="shared" si="57"/>
        <v>29873838</v>
      </c>
      <c r="H30" s="56">
        <f t="shared" si="57"/>
        <v>24655000</v>
      </c>
      <c r="I30" s="56">
        <f t="shared" si="57"/>
        <v>9019250</v>
      </c>
      <c r="J30" s="56">
        <f t="shared" si="57"/>
        <v>0</v>
      </c>
      <c r="K30" s="56">
        <f t="shared" si="57"/>
        <v>15635750</v>
      </c>
      <c r="L30" s="56">
        <f t="shared" si="57"/>
        <v>15242500</v>
      </c>
      <c r="M30" s="56">
        <f t="shared" si="57"/>
        <v>5010275</v>
      </c>
      <c r="N30" s="56">
        <f t="shared" si="57"/>
        <v>0</v>
      </c>
      <c r="O30" s="56">
        <f t="shared" si="57"/>
        <v>10232225</v>
      </c>
      <c r="P30" s="56">
        <f t="shared" si="57"/>
        <v>10183500</v>
      </c>
      <c r="Q30" s="56">
        <f t="shared" si="57"/>
        <v>4010275</v>
      </c>
      <c r="R30" s="56">
        <f t="shared" si="57"/>
        <v>0</v>
      </c>
      <c r="S30" s="56">
        <f t="shared" si="57"/>
        <v>6173225</v>
      </c>
      <c r="T30" s="56">
        <f t="shared" si="57"/>
        <v>12072938</v>
      </c>
      <c r="U30" s="56">
        <f t="shared" si="57"/>
        <v>4008075</v>
      </c>
      <c r="V30" s="56">
        <f t="shared" si="57"/>
        <v>0</v>
      </c>
      <c r="W30" s="56">
        <f t="shared" si="57"/>
        <v>8064863</v>
      </c>
      <c r="X30" s="56">
        <f t="shared" si="57"/>
        <v>13330778.49</v>
      </c>
      <c r="Y30" s="56">
        <f t="shared" si="57"/>
        <v>5345732.9000000004</v>
      </c>
      <c r="Z30" s="56">
        <f t="shared" si="57"/>
        <v>0</v>
      </c>
      <c r="AA30" s="56">
        <f t="shared" si="57"/>
        <v>7985045.5899999999</v>
      </c>
      <c r="AB30" s="56"/>
      <c r="AC30" s="56"/>
      <c r="AD30" s="56"/>
      <c r="AE30" s="56"/>
      <c r="AF30" s="56">
        <f t="shared" si="54"/>
        <v>28.416904401864642</v>
      </c>
      <c r="AG30" s="56">
        <f>Y30/E30*100</f>
        <v>31.376091116119643</v>
      </c>
      <c r="AH30" s="56"/>
      <c r="AI30" s="56">
        <f t="shared" ref="AI30:AI39" si="58">AA30/G30*100</f>
        <v>26.729225719172746</v>
      </c>
    </row>
    <row r="31" spans="1:35" s="1" customFormat="1" ht="87" customHeight="1" x14ac:dyDescent="0.3">
      <c r="A31" s="62" t="s">
        <v>132</v>
      </c>
      <c r="B31" s="76" t="s">
        <v>36</v>
      </c>
      <c r="C31" s="53" t="s">
        <v>246</v>
      </c>
      <c r="D31" s="77">
        <f>SUM(E31:G31)</f>
        <v>23000538</v>
      </c>
      <c r="E31" s="65">
        <f t="shared" ref="E31" si="59">I31+M31+Q31+U31</f>
        <v>0</v>
      </c>
      <c r="F31" s="65">
        <f t="shared" ref="F31:F33" si="60">J31+N31+R31+V31</f>
        <v>0</v>
      </c>
      <c r="G31" s="65">
        <v>23000538</v>
      </c>
      <c r="H31" s="65">
        <f t="shared" si="36"/>
        <v>12615700</v>
      </c>
      <c r="I31" s="65">
        <v>0</v>
      </c>
      <c r="J31" s="65">
        <v>0</v>
      </c>
      <c r="K31" s="65">
        <v>12615700</v>
      </c>
      <c r="L31" s="65">
        <f t="shared" ref="L31:L33" si="61">M31+N31+O31</f>
        <v>8462400</v>
      </c>
      <c r="M31" s="65">
        <v>0</v>
      </c>
      <c r="N31" s="65">
        <v>0</v>
      </c>
      <c r="O31" s="65">
        <v>8462400</v>
      </c>
      <c r="P31" s="65">
        <f t="shared" ref="P31:P33" si="62">Q31+R31+S31</f>
        <v>4662300</v>
      </c>
      <c r="Q31" s="65">
        <v>0</v>
      </c>
      <c r="R31" s="65">
        <v>0</v>
      </c>
      <c r="S31" s="65">
        <v>4662300</v>
      </c>
      <c r="T31" s="65">
        <f t="shared" ref="T31:T33" si="63">U31+V31+W31</f>
        <v>5722538</v>
      </c>
      <c r="U31" s="65">
        <v>0</v>
      </c>
      <c r="V31" s="65">
        <v>0</v>
      </c>
      <c r="W31" s="65">
        <v>5722538</v>
      </c>
      <c r="X31" s="64">
        <f>SUM(Y31:AA31)</f>
        <v>6193649.2999999998</v>
      </c>
      <c r="Y31" s="64">
        <v>0</v>
      </c>
      <c r="Z31" s="64">
        <v>0</v>
      </c>
      <c r="AA31" s="64">
        <v>6193649.2999999998</v>
      </c>
      <c r="AB31" s="64"/>
      <c r="AC31" s="64"/>
      <c r="AD31" s="64"/>
      <c r="AE31" s="64"/>
      <c r="AF31" s="64">
        <f t="shared" si="54"/>
        <v>26.92828011240433</v>
      </c>
      <c r="AG31" s="56"/>
      <c r="AH31" s="56"/>
      <c r="AI31" s="56">
        <f t="shared" si="58"/>
        <v>26.92828011240433</v>
      </c>
    </row>
    <row r="32" spans="1:35" s="1" customFormat="1" ht="187.5" x14ac:dyDescent="0.3">
      <c r="A32" s="62" t="s">
        <v>133</v>
      </c>
      <c r="B32" s="72" t="s">
        <v>122</v>
      </c>
      <c r="C32" s="53" t="s">
        <v>246</v>
      </c>
      <c r="D32" s="77">
        <f t="shared" ref="D32:D33" si="64">SUM(E32:G32)</f>
        <v>22910900</v>
      </c>
      <c r="E32" s="65">
        <v>16037600</v>
      </c>
      <c r="F32" s="65">
        <f t="shared" si="60"/>
        <v>0</v>
      </c>
      <c r="G32" s="65">
        <v>6873300</v>
      </c>
      <c r="H32" s="65">
        <f t="shared" si="36"/>
        <v>11039300</v>
      </c>
      <c r="I32" s="65">
        <v>8019250</v>
      </c>
      <c r="J32" s="65">
        <v>0</v>
      </c>
      <c r="K32" s="65">
        <v>3020050</v>
      </c>
      <c r="L32" s="65">
        <f t="shared" si="61"/>
        <v>5780100</v>
      </c>
      <c r="M32" s="65">
        <v>4010275</v>
      </c>
      <c r="N32" s="65">
        <v>0</v>
      </c>
      <c r="O32" s="65">
        <v>1769825</v>
      </c>
      <c r="P32" s="65">
        <f t="shared" si="62"/>
        <v>5521200</v>
      </c>
      <c r="Q32" s="65">
        <v>4010275</v>
      </c>
      <c r="R32" s="65">
        <v>0</v>
      </c>
      <c r="S32" s="65">
        <v>1510925</v>
      </c>
      <c r="T32" s="65">
        <f t="shared" si="63"/>
        <v>6350400</v>
      </c>
      <c r="U32" s="65">
        <v>4008075</v>
      </c>
      <c r="V32" s="65">
        <v>0</v>
      </c>
      <c r="W32" s="65">
        <v>2342325</v>
      </c>
      <c r="X32" s="64">
        <f t="shared" ref="X32:X52" si="65">SUM(Y32:AA32)</f>
        <v>7137129.1900000004</v>
      </c>
      <c r="Y32" s="64">
        <v>5345732.9000000004</v>
      </c>
      <c r="Z32" s="64">
        <v>0</v>
      </c>
      <c r="AA32" s="65">
        <v>1791396.29</v>
      </c>
      <c r="AB32" s="65"/>
      <c r="AC32" s="65"/>
      <c r="AD32" s="65"/>
      <c r="AE32" s="65"/>
      <c r="AF32" s="64">
        <f t="shared" si="54"/>
        <v>31.15167535976326</v>
      </c>
      <c r="AG32" s="64">
        <f>Y32/E32*100</f>
        <v>33.332499251758371</v>
      </c>
      <c r="AH32" s="56"/>
      <c r="AI32" s="64">
        <f t="shared" si="58"/>
        <v>26.063118007361819</v>
      </c>
    </row>
    <row r="33" spans="1:35" s="1" customFormat="1" ht="93.75" x14ac:dyDescent="0.3">
      <c r="A33" s="62" t="s">
        <v>241</v>
      </c>
      <c r="B33" s="72" t="s">
        <v>282</v>
      </c>
      <c r="C33" s="53" t="s">
        <v>246</v>
      </c>
      <c r="D33" s="77">
        <f t="shared" si="64"/>
        <v>1000000</v>
      </c>
      <c r="E33" s="65">
        <v>1000000</v>
      </c>
      <c r="F33" s="65">
        <f t="shared" si="60"/>
        <v>0</v>
      </c>
      <c r="G33" s="65">
        <f t="shared" ref="G33" si="66">K33+O33+S33+W33</f>
        <v>0</v>
      </c>
      <c r="H33" s="65">
        <f t="shared" si="36"/>
        <v>1000000</v>
      </c>
      <c r="I33" s="65">
        <v>1000000</v>
      </c>
      <c r="J33" s="65">
        <v>0</v>
      </c>
      <c r="K33" s="65">
        <v>0</v>
      </c>
      <c r="L33" s="65">
        <f t="shared" si="61"/>
        <v>1000000</v>
      </c>
      <c r="M33" s="65">
        <v>1000000</v>
      </c>
      <c r="N33" s="65">
        <v>0</v>
      </c>
      <c r="O33" s="65">
        <v>0</v>
      </c>
      <c r="P33" s="65">
        <f t="shared" si="62"/>
        <v>0</v>
      </c>
      <c r="Q33" s="65">
        <v>0</v>
      </c>
      <c r="R33" s="65">
        <v>0</v>
      </c>
      <c r="S33" s="65">
        <v>0</v>
      </c>
      <c r="T33" s="65">
        <f t="shared" si="63"/>
        <v>0</v>
      </c>
      <c r="U33" s="65">
        <v>0</v>
      </c>
      <c r="V33" s="65">
        <v>0</v>
      </c>
      <c r="W33" s="65">
        <v>0</v>
      </c>
      <c r="X33" s="64">
        <f t="shared" si="65"/>
        <v>0</v>
      </c>
      <c r="Y33" s="64">
        <v>0</v>
      </c>
      <c r="Z33" s="64">
        <v>0</v>
      </c>
      <c r="AA33" s="64">
        <v>0</v>
      </c>
      <c r="AB33" s="64"/>
      <c r="AC33" s="64"/>
      <c r="AD33" s="64"/>
      <c r="AE33" s="64"/>
      <c r="AF33" s="64">
        <f t="shared" si="54"/>
        <v>0</v>
      </c>
      <c r="AG33" s="64">
        <f>Y33/E33*100</f>
        <v>0</v>
      </c>
      <c r="AH33" s="56"/>
      <c r="AI33" s="64" t="e">
        <f t="shared" si="58"/>
        <v>#DIV/0!</v>
      </c>
    </row>
    <row r="34" spans="1:35" s="1" customFormat="1" ht="56.25" x14ac:dyDescent="0.3">
      <c r="A34" s="57" t="s">
        <v>75</v>
      </c>
      <c r="B34" s="78" t="s">
        <v>131</v>
      </c>
      <c r="C34" s="75"/>
      <c r="D34" s="56">
        <f>D35+D36</f>
        <v>177449620</v>
      </c>
      <c r="E34" s="56">
        <f t="shared" ref="E34:AA34" si="67">E35+E36</f>
        <v>53459100</v>
      </c>
      <c r="F34" s="56">
        <f t="shared" si="67"/>
        <v>0</v>
      </c>
      <c r="G34" s="56">
        <f t="shared" si="67"/>
        <v>123990520</v>
      </c>
      <c r="H34" s="56">
        <f t="shared" si="67"/>
        <v>88341730</v>
      </c>
      <c r="I34" s="56">
        <f t="shared" si="67"/>
        <v>23881650</v>
      </c>
      <c r="J34" s="56">
        <f t="shared" si="67"/>
        <v>0</v>
      </c>
      <c r="K34" s="56">
        <f t="shared" si="67"/>
        <v>64460080</v>
      </c>
      <c r="L34" s="56">
        <f t="shared" si="67"/>
        <v>52492603</v>
      </c>
      <c r="M34" s="56">
        <f t="shared" si="67"/>
        <v>13364725</v>
      </c>
      <c r="N34" s="56">
        <f t="shared" si="67"/>
        <v>0</v>
      </c>
      <c r="O34" s="56">
        <f t="shared" si="67"/>
        <v>39127878</v>
      </c>
      <c r="P34" s="56">
        <f t="shared" si="67"/>
        <v>41873068</v>
      </c>
      <c r="Q34" s="56">
        <f t="shared" si="67"/>
        <v>13364725</v>
      </c>
      <c r="R34" s="56">
        <f t="shared" si="67"/>
        <v>0</v>
      </c>
      <c r="S34" s="56">
        <f t="shared" si="67"/>
        <v>28508343</v>
      </c>
      <c r="T34" s="56">
        <f t="shared" si="67"/>
        <v>45415522</v>
      </c>
      <c r="U34" s="56">
        <f t="shared" si="67"/>
        <v>14379925</v>
      </c>
      <c r="V34" s="56">
        <f t="shared" si="67"/>
        <v>0</v>
      </c>
      <c r="W34" s="56">
        <f t="shared" si="67"/>
        <v>31035597</v>
      </c>
      <c r="X34" s="56">
        <f t="shared" si="67"/>
        <v>45108450.879999995</v>
      </c>
      <c r="Y34" s="56">
        <f t="shared" si="67"/>
        <v>14333076.130000001</v>
      </c>
      <c r="Z34" s="56">
        <f t="shared" si="67"/>
        <v>0</v>
      </c>
      <c r="AA34" s="56">
        <f t="shared" si="67"/>
        <v>30775374.75</v>
      </c>
      <c r="AB34" s="56"/>
      <c r="AC34" s="56"/>
      <c r="AD34" s="56"/>
      <c r="AE34" s="56"/>
      <c r="AF34" s="64">
        <f t="shared" si="54"/>
        <v>25.420426868200675</v>
      </c>
      <c r="AG34" s="56">
        <f>Y34/E34*100</f>
        <v>26.811293362589346</v>
      </c>
      <c r="AH34" s="56"/>
      <c r="AI34" s="56">
        <f t="shared" si="58"/>
        <v>24.820748191071381</v>
      </c>
    </row>
    <row r="35" spans="1:35" s="1" customFormat="1" ht="88.5" customHeight="1" x14ac:dyDescent="0.3">
      <c r="A35" s="62" t="s">
        <v>134</v>
      </c>
      <c r="B35" s="76" t="s">
        <v>36</v>
      </c>
      <c r="C35" s="53" t="s">
        <v>246</v>
      </c>
      <c r="D35" s="77">
        <f>SUM(E35:G35)</f>
        <v>101079520</v>
      </c>
      <c r="E35" s="65">
        <f t="shared" ref="E35" si="68">I35+M35+Q35+U35</f>
        <v>0</v>
      </c>
      <c r="F35" s="65">
        <f t="shared" ref="F35:F36" si="69">J35+N35+R35+V35</f>
        <v>0</v>
      </c>
      <c r="G35" s="65">
        <v>101079520</v>
      </c>
      <c r="H35" s="65">
        <f t="shared" si="36"/>
        <v>54224580</v>
      </c>
      <c r="I35" s="65">
        <v>0</v>
      </c>
      <c r="J35" s="65">
        <v>0</v>
      </c>
      <c r="K35" s="65">
        <v>54224580</v>
      </c>
      <c r="L35" s="65">
        <f t="shared" ref="L35:L36" si="70">M35+N35+O35</f>
        <v>32986678</v>
      </c>
      <c r="M35" s="65">
        <v>0</v>
      </c>
      <c r="N35" s="65">
        <v>0</v>
      </c>
      <c r="O35" s="65">
        <v>32986678</v>
      </c>
      <c r="P35" s="65">
        <f t="shared" ref="P35:P36" si="71">Q35+R35+S35</f>
        <v>23173243</v>
      </c>
      <c r="Q35" s="65">
        <v>0</v>
      </c>
      <c r="R35" s="65">
        <v>0</v>
      </c>
      <c r="S35" s="65">
        <v>23173243</v>
      </c>
      <c r="T35" s="65">
        <f t="shared" ref="T35:T36" si="72">U35+V35+W35</f>
        <v>23695197</v>
      </c>
      <c r="U35" s="65">
        <v>0</v>
      </c>
      <c r="V35" s="65">
        <v>0</v>
      </c>
      <c r="W35" s="65">
        <v>23695197</v>
      </c>
      <c r="X35" s="64">
        <f>SUM(Y35:AA35)</f>
        <v>24059016.559999999</v>
      </c>
      <c r="Y35" s="64">
        <v>0</v>
      </c>
      <c r="Z35" s="64">
        <v>0</v>
      </c>
      <c r="AA35" s="64">
        <v>24059016.559999999</v>
      </c>
      <c r="AB35" s="64"/>
      <c r="AC35" s="64"/>
      <c r="AD35" s="64"/>
      <c r="AE35" s="64"/>
      <c r="AF35" s="64">
        <f t="shared" si="54"/>
        <v>23.802068470447821</v>
      </c>
      <c r="AG35" s="56"/>
      <c r="AH35" s="56"/>
      <c r="AI35" s="64">
        <f t="shared" si="58"/>
        <v>23.802068470447821</v>
      </c>
    </row>
    <row r="36" spans="1:35" s="1" customFormat="1" ht="187.5" x14ac:dyDescent="0.3">
      <c r="A36" s="62" t="s">
        <v>135</v>
      </c>
      <c r="B36" s="72" t="s">
        <v>122</v>
      </c>
      <c r="C36" s="53" t="s">
        <v>246</v>
      </c>
      <c r="D36" s="77">
        <f>SUM(E36:G36)</f>
        <v>76370100</v>
      </c>
      <c r="E36" s="65">
        <v>53459100</v>
      </c>
      <c r="F36" s="65">
        <f t="shared" si="69"/>
        <v>0</v>
      </c>
      <c r="G36" s="65">
        <v>22911000</v>
      </c>
      <c r="H36" s="65">
        <f t="shared" si="36"/>
        <v>34117150</v>
      </c>
      <c r="I36" s="65">
        <v>23881650</v>
      </c>
      <c r="J36" s="65">
        <v>0</v>
      </c>
      <c r="K36" s="65">
        <v>10235500</v>
      </c>
      <c r="L36" s="65">
        <f t="shared" si="70"/>
        <v>19505925</v>
      </c>
      <c r="M36" s="65">
        <v>13364725</v>
      </c>
      <c r="N36" s="65">
        <v>0</v>
      </c>
      <c r="O36" s="65">
        <v>6141200</v>
      </c>
      <c r="P36" s="65">
        <f t="shared" si="71"/>
        <v>18699825</v>
      </c>
      <c r="Q36" s="65">
        <v>13364725</v>
      </c>
      <c r="R36" s="65">
        <v>0</v>
      </c>
      <c r="S36" s="65">
        <v>5335100</v>
      </c>
      <c r="T36" s="65">
        <f t="shared" si="72"/>
        <v>21720325</v>
      </c>
      <c r="U36" s="65">
        <v>14379925</v>
      </c>
      <c r="V36" s="65">
        <v>0</v>
      </c>
      <c r="W36" s="65">
        <v>7340400</v>
      </c>
      <c r="X36" s="64">
        <f t="shared" ref="X36" si="73">SUM(Y36:AA36)</f>
        <v>21049434.32</v>
      </c>
      <c r="Y36" s="64">
        <v>14333076.130000001</v>
      </c>
      <c r="Z36" s="64">
        <v>0</v>
      </c>
      <c r="AA36" s="64">
        <v>6716358.1900000004</v>
      </c>
      <c r="AB36" s="64"/>
      <c r="AC36" s="64"/>
      <c r="AD36" s="64"/>
      <c r="AE36" s="64"/>
      <c r="AF36" s="64">
        <f t="shared" si="54"/>
        <v>27.562402458553809</v>
      </c>
      <c r="AG36" s="64">
        <f>Y36/E36*100</f>
        <v>26.811293362589346</v>
      </c>
      <c r="AH36" s="56"/>
      <c r="AI36" s="64">
        <f t="shared" si="58"/>
        <v>29.314993627515168</v>
      </c>
    </row>
    <row r="37" spans="1:35" s="1" customFormat="1" ht="43.5" customHeight="1" x14ac:dyDescent="0.3">
      <c r="A37" s="57" t="s">
        <v>137</v>
      </c>
      <c r="B37" s="78" t="s">
        <v>136</v>
      </c>
      <c r="C37" s="75"/>
      <c r="D37" s="56">
        <f>D38+D39+D40+D41</f>
        <v>181638190</v>
      </c>
      <c r="E37" s="56">
        <f t="shared" ref="E37:AA37" si="74">E38+E39+E40+E41</f>
        <v>22468600</v>
      </c>
      <c r="F37" s="56">
        <f t="shared" si="74"/>
        <v>0</v>
      </c>
      <c r="G37" s="56">
        <f t="shared" si="74"/>
        <v>159169590</v>
      </c>
      <c r="H37" s="56">
        <f t="shared" si="74"/>
        <v>110077724</v>
      </c>
      <c r="I37" s="56">
        <f t="shared" si="74"/>
        <v>13555500</v>
      </c>
      <c r="J37" s="56">
        <f t="shared" si="74"/>
        <v>0</v>
      </c>
      <c r="K37" s="56">
        <f t="shared" si="74"/>
        <v>96522224</v>
      </c>
      <c r="L37" s="56">
        <f t="shared" si="74"/>
        <v>72546847</v>
      </c>
      <c r="M37" s="56">
        <f t="shared" si="74"/>
        <v>8647000</v>
      </c>
      <c r="N37" s="56">
        <f t="shared" si="74"/>
        <v>0</v>
      </c>
      <c r="O37" s="56">
        <f t="shared" si="74"/>
        <v>63899847</v>
      </c>
      <c r="P37" s="56">
        <f t="shared" si="74"/>
        <v>26166435</v>
      </c>
      <c r="Q37" s="56">
        <f t="shared" si="74"/>
        <v>2695500</v>
      </c>
      <c r="R37" s="56">
        <f t="shared" si="74"/>
        <v>0</v>
      </c>
      <c r="S37" s="56">
        <f t="shared" si="74"/>
        <v>23470935</v>
      </c>
      <c r="T37" s="56">
        <f t="shared" si="74"/>
        <v>44917282</v>
      </c>
      <c r="U37" s="56">
        <f t="shared" si="74"/>
        <v>4752600</v>
      </c>
      <c r="V37" s="56">
        <f t="shared" si="74"/>
        <v>0</v>
      </c>
      <c r="W37" s="56">
        <f t="shared" si="74"/>
        <v>40164682</v>
      </c>
      <c r="X37" s="56">
        <f t="shared" si="74"/>
        <v>50355982.260000005</v>
      </c>
      <c r="Y37" s="56">
        <f t="shared" si="74"/>
        <v>8398569.2100000009</v>
      </c>
      <c r="Z37" s="56">
        <f t="shared" si="74"/>
        <v>0</v>
      </c>
      <c r="AA37" s="56">
        <f t="shared" si="74"/>
        <v>41957413.050000004</v>
      </c>
      <c r="AB37" s="56"/>
      <c r="AC37" s="56"/>
      <c r="AD37" s="56"/>
      <c r="AE37" s="56"/>
      <c r="AF37" s="56">
        <f t="shared" si="54"/>
        <v>27.723234998102548</v>
      </c>
      <c r="AG37" s="56">
        <f>Y37/E37*100</f>
        <v>37.379138931664642</v>
      </c>
      <c r="AH37" s="56"/>
      <c r="AI37" s="56">
        <f t="shared" si="58"/>
        <v>26.360194211720973</v>
      </c>
    </row>
    <row r="38" spans="1:35" s="1" customFormat="1" ht="56.25" x14ac:dyDescent="0.3">
      <c r="A38" s="62" t="s">
        <v>138</v>
      </c>
      <c r="B38" s="76" t="s">
        <v>36</v>
      </c>
      <c r="C38" s="53" t="s">
        <v>246</v>
      </c>
      <c r="D38" s="77">
        <f>SUM(E38:G38)</f>
        <v>150558490</v>
      </c>
      <c r="E38" s="65">
        <f t="shared" ref="E38" si="75">I38+M38+Q38+U38</f>
        <v>0</v>
      </c>
      <c r="F38" s="65">
        <f t="shared" ref="F38:F39" si="76">J38+N38+R38+V38</f>
        <v>0</v>
      </c>
      <c r="G38" s="65">
        <v>150558490</v>
      </c>
      <c r="H38" s="65">
        <f t="shared" si="36"/>
        <v>91107124</v>
      </c>
      <c r="I38" s="65">
        <v>0</v>
      </c>
      <c r="J38" s="65">
        <v>0</v>
      </c>
      <c r="K38" s="65">
        <v>91107124</v>
      </c>
      <c r="L38" s="65">
        <f t="shared" ref="L38:L40" si="77">M38+N38+O38</f>
        <v>60198047</v>
      </c>
      <c r="M38" s="65">
        <v>0</v>
      </c>
      <c r="N38" s="65">
        <v>0</v>
      </c>
      <c r="O38" s="65">
        <v>60198047</v>
      </c>
      <c r="P38" s="65">
        <f t="shared" ref="P38:P40" si="78">Q38+R38+S38</f>
        <v>22315635</v>
      </c>
      <c r="Q38" s="65">
        <v>0</v>
      </c>
      <c r="R38" s="65">
        <v>0</v>
      </c>
      <c r="S38" s="65">
        <v>22315635</v>
      </c>
      <c r="T38" s="65">
        <f t="shared" ref="T38:T40" si="79">U38+V38+W38</f>
        <v>38123982</v>
      </c>
      <c r="U38" s="65">
        <v>0</v>
      </c>
      <c r="V38" s="65">
        <v>0</v>
      </c>
      <c r="W38" s="65">
        <v>38123982</v>
      </c>
      <c r="X38" s="64">
        <f t="shared" si="65"/>
        <v>38793456.850000001</v>
      </c>
      <c r="Y38" s="64">
        <v>0</v>
      </c>
      <c r="Z38" s="64">
        <v>0</v>
      </c>
      <c r="AA38" s="64">
        <v>38793456.850000001</v>
      </c>
      <c r="AB38" s="64"/>
      <c r="AC38" s="64"/>
      <c r="AD38" s="64"/>
      <c r="AE38" s="64"/>
      <c r="AF38" s="64">
        <f t="shared" si="54"/>
        <v>25.766369501978932</v>
      </c>
      <c r="AG38" s="56"/>
      <c r="AH38" s="64"/>
      <c r="AI38" s="64">
        <f t="shared" si="58"/>
        <v>25.766369501978932</v>
      </c>
    </row>
    <row r="39" spans="1:35" s="1" customFormat="1" ht="172.5" customHeight="1" x14ac:dyDescent="0.3">
      <c r="A39" s="62" t="s">
        <v>139</v>
      </c>
      <c r="B39" s="72" t="s">
        <v>122</v>
      </c>
      <c r="C39" s="53" t="s">
        <v>246</v>
      </c>
      <c r="D39" s="77">
        <f t="shared" ref="D39:D41" si="80">SUM(E39:G39)</f>
        <v>28703700</v>
      </c>
      <c r="E39" s="65">
        <v>20092600</v>
      </c>
      <c r="F39" s="65">
        <f t="shared" si="76"/>
        <v>0</v>
      </c>
      <c r="G39" s="65">
        <v>8611100</v>
      </c>
      <c r="H39" s="65">
        <f t="shared" si="36"/>
        <v>18059600</v>
      </c>
      <c r="I39" s="65">
        <v>12644500</v>
      </c>
      <c r="J39" s="65">
        <v>0</v>
      </c>
      <c r="K39" s="65">
        <v>5415100</v>
      </c>
      <c r="L39" s="65">
        <f t="shared" si="77"/>
        <v>12348800</v>
      </c>
      <c r="M39" s="65">
        <v>8647000</v>
      </c>
      <c r="N39" s="65">
        <v>0</v>
      </c>
      <c r="O39" s="65">
        <v>3701800</v>
      </c>
      <c r="P39" s="65">
        <f t="shared" si="78"/>
        <v>3850800</v>
      </c>
      <c r="Q39" s="65">
        <v>2695500</v>
      </c>
      <c r="R39" s="65">
        <v>0</v>
      </c>
      <c r="S39" s="65">
        <v>1155300</v>
      </c>
      <c r="T39" s="65">
        <f t="shared" si="79"/>
        <v>6793300</v>
      </c>
      <c r="U39" s="65">
        <v>4752600</v>
      </c>
      <c r="V39" s="65">
        <v>0</v>
      </c>
      <c r="W39" s="65">
        <v>2040700</v>
      </c>
      <c r="X39" s="64">
        <f>SUM(Y39:AA39)</f>
        <v>11172525.41</v>
      </c>
      <c r="Y39" s="64">
        <v>8008569.21</v>
      </c>
      <c r="Z39" s="64">
        <v>0</v>
      </c>
      <c r="AA39" s="65">
        <v>3163956.2</v>
      </c>
      <c r="AB39" s="65"/>
      <c r="AC39" s="65"/>
      <c r="AD39" s="65"/>
      <c r="AE39" s="65"/>
      <c r="AF39" s="64">
        <f t="shared" si="54"/>
        <v>38.923641934663479</v>
      </c>
      <c r="AG39" s="64">
        <f>Y39/E39*100</f>
        <v>39.858302111225029</v>
      </c>
      <c r="AH39" s="64"/>
      <c r="AI39" s="64">
        <f t="shared" si="58"/>
        <v>36.742764571309131</v>
      </c>
    </row>
    <row r="40" spans="1:35" s="1" customFormat="1" ht="175.5" customHeight="1" x14ac:dyDescent="0.3">
      <c r="A40" s="62" t="s">
        <v>196</v>
      </c>
      <c r="B40" s="72" t="s">
        <v>194</v>
      </c>
      <c r="C40" s="53" t="s">
        <v>246</v>
      </c>
      <c r="D40" s="77">
        <f t="shared" si="80"/>
        <v>390000</v>
      </c>
      <c r="E40" s="65">
        <f t="shared" ref="E40" si="81">I40+M40+Q40+U40</f>
        <v>390000</v>
      </c>
      <c r="F40" s="65">
        <f t="shared" ref="F40" si="82">J40+N40+R40+V40</f>
        <v>0</v>
      </c>
      <c r="G40" s="65">
        <f t="shared" ref="G40:G50" si="83">K40+O40+S40+W40</f>
        <v>0</v>
      </c>
      <c r="H40" s="65">
        <f t="shared" si="36"/>
        <v>390000</v>
      </c>
      <c r="I40" s="65">
        <v>390000</v>
      </c>
      <c r="J40" s="65">
        <v>0</v>
      </c>
      <c r="K40" s="65">
        <v>0</v>
      </c>
      <c r="L40" s="65">
        <f t="shared" si="77"/>
        <v>0</v>
      </c>
      <c r="M40" s="65">
        <v>0</v>
      </c>
      <c r="N40" s="65">
        <v>0</v>
      </c>
      <c r="O40" s="65">
        <v>0</v>
      </c>
      <c r="P40" s="65">
        <f t="shared" si="78"/>
        <v>0</v>
      </c>
      <c r="Q40" s="65">
        <v>0</v>
      </c>
      <c r="R40" s="65">
        <v>0</v>
      </c>
      <c r="S40" s="65">
        <v>0</v>
      </c>
      <c r="T40" s="65">
        <f t="shared" si="79"/>
        <v>0</v>
      </c>
      <c r="U40" s="65">
        <v>0</v>
      </c>
      <c r="V40" s="65">
        <v>0</v>
      </c>
      <c r="W40" s="65">
        <v>0</v>
      </c>
      <c r="X40" s="64">
        <f t="shared" si="65"/>
        <v>390000</v>
      </c>
      <c r="Y40" s="64">
        <v>390000</v>
      </c>
      <c r="Z40" s="64">
        <v>0</v>
      </c>
      <c r="AA40" s="64">
        <v>0</v>
      </c>
      <c r="AB40" s="64"/>
      <c r="AC40" s="64"/>
      <c r="AD40" s="64"/>
      <c r="AE40" s="64"/>
      <c r="AF40" s="64">
        <f t="shared" si="54"/>
        <v>100</v>
      </c>
      <c r="AG40" s="64">
        <f>Y40/E40*100</f>
        <v>100</v>
      </c>
      <c r="AH40" s="64"/>
      <c r="AI40" s="64"/>
    </row>
    <row r="41" spans="1:35" s="1" customFormat="1" ht="175.5" customHeight="1" x14ac:dyDescent="0.3">
      <c r="A41" s="62" t="s">
        <v>305</v>
      </c>
      <c r="B41" s="72" t="s">
        <v>306</v>
      </c>
      <c r="C41" s="53" t="s">
        <v>246</v>
      </c>
      <c r="D41" s="77">
        <f t="shared" si="80"/>
        <v>1986000</v>
      </c>
      <c r="E41" s="65">
        <v>1986000</v>
      </c>
      <c r="F41" s="65">
        <v>0</v>
      </c>
      <c r="G41" s="65">
        <v>0</v>
      </c>
      <c r="H41" s="65">
        <f t="shared" si="36"/>
        <v>521000</v>
      </c>
      <c r="I41" s="65">
        <v>521000</v>
      </c>
      <c r="J41" s="65">
        <v>0</v>
      </c>
      <c r="K41" s="65">
        <v>0</v>
      </c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4">
        <f t="shared" si="65"/>
        <v>0</v>
      </c>
      <c r="Y41" s="64">
        <v>0</v>
      </c>
      <c r="Z41" s="64">
        <v>0</v>
      </c>
      <c r="AA41" s="64">
        <v>0</v>
      </c>
      <c r="AB41" s="64"/>
      <c r="AC41" s="64"/>
      <c r="AD41" s="64"/>
      <c r="AE41" s="64"/>
      <c r="AF41" s="64">
        <f t="shared" si="54"/>
        <v>0</v>
      </c>
      <c r="AG41" s="64"/>
      <c r="AH41" s="64"/>
      <c r="AI41" s="64"/>
    </row>
    <row r="42" spans="1:35" s="23" customFormat="1" ht="77.25" customHeight="1" x14ac:dyDescent="0.3">
      <c r="A42" s="57" t="s">
        <v>141</v>
      </c>
      <c r="B42" s="78" t="s">
        <v>140</v>
      </c>
      <c r="C42" s="75"/>
      <c r="D42" s="56">
        <f>D43+D44+D45</f>
        <v>4241908</v>
      </c>
      <c r="E42" s="56">
        <f t="shared" ref="E42:AA42" si="84">E43+E44+E45</f>
        <v>607999</v>
      </c>
      <c r="F42" s="56">
        <f t="shared" si="84"/>
        <v>0</v>
      </c>
      <c r="G42" s="56">
        <f t="shared" si="84"/>
        <v>3633909</v>
      </c>
      <c r="H42" s="56">
        <f t="shared" si="84"/>
        <v>3141908</v>
      </c>
      <c r="I42" s="56">
        <f t="shared" si="84"/>
        <v>607999</v>
      </c>
      <c r="J42" s="56">
        <f t="shared" si="84"/>
        <v>0</v>
      </c>
      <c r="K42" s="56">
        <f t="shared" si="84"/>
        <v>2533909</v>
      </c>
      <c r="L42" s="56">
        <f t="shared" si="84"/>
        <v>2776908</v>
      </c>
      <c r="M42" s="56">
        <f t="shared" si="84"/>
        <v>607999</v>
      </c>
      <c r="N42" s="56">
        <f t="shared" si="84"/>
        <v>0</v>
      </c>
      <c r="O42" s="56">
        <f t="shared" si="84"/>
        <v>2168909</v>
      </c>
      <c r="P42" s="56">
        <f t="shared" si="84"/>
        <v>165000</v>
      </c>
      <c r="Q42" s="56">
        <f t="shared" si="84"/>
        <v>0</v>
      </c>
      <c r="R42" s="56">
        <f t="shared" si="84"/>
        <v>0</v>
      </c>
      <c r="S42" s="56">
        <f t="shared" si="84"/>
        <v>165000</v>
      </c>
      <c r="T42" s="56">
        <f t="shared" si="84"/>
        <v>935000</v>
      </c>
      <c r="U42" s="56">
        <f t="shared" si="84"/>
        <v>0</v>
      </c>
      <c r="V42" s="56">
        <f t="shared" si="84"/>
        <v>0</v>
      </c>
      <c r="W42" s="56">
        <f t="shared" si="84"/>
        <v>935000</v>
      </c>
      <c r="X42" s="56">
        <f t="shared" si="84"/>
        <v>809114.8</v>
      </c>
      <c r="Y42" s="56">
        <f t="shared" si="84"/>
        <v>0</v>
      </c>
      <c r="Z42" s="56">
        <f t="shared" si="84"/>
        <v>0</v>
      </c>
      <c r="AA42" s="56">
        <f t="shared" si="84"/>
        <v>809114.8</v>
      </c>
      <c r="AB42" s="56"/>
      <c r="AC42" s="56"/>
      <c r="AD42" s="56"/>
      <c r="AE42" s="56"/>
      <c r="AF42" s="56">
        <f t="shared" si="54"/>
        <v>19.074312785661547</v>
      </c>
      <c r="AG42" s="56">
        <f>Y42/E42*100</f>
        <v>0</v>
      </c>
      <c r="AH42" s="56"/>
      <c r="AI42" s="56">
        <f t="shared" ref="AI42:AI52" si="85">AA42/G42*100</f>
        <v>22.265686895296501</v>
      </c>
    </row>
    <row r="43" spans="1:35" s="1" customFormat="1" ht="45.75" customHeight="1" x14ac:dyDescent="0.3">
      <c r="A43" s="62" t="s">
        <v>143</v>
      </c>
      <c r="B43" s="76" t="s">
        <v>41</v>
      </c>
      <c r="C43" s="53" t="s">
        <v>246</v>
      </c>
      <c r="D43" s="77">
        <f>SUM(E43:G43)</f>
        <v>370338</v>
      </c>
      <c r="E43" s="65">
        <v>0</v>
      </c>
      <c r="F43" s="65">
        <f t="shared" ref="F43:F45" si="86">J43+N43+R43+V43</f>
        <v>0</v>
      </c>
      <c r="G43" s="65">
        <v>370338</v>
      </c>
      <c r="H43" s="65">
        <f t="shared" si="36"/>
        <v>370338</v>
      </c>
      <c r="I43" s="65">
        <v>0</v>
      </c>
      <c r="J43" s="65">
        <v>0</v>
      </c>
      <c r="K43" s="65">
        <v>370338</v>
      </c>
      <c r="L43" s="65">
        <f t="shared" ref="L43:L52" si="87">M43+N43+O43</f>
        <v>370338</v>
      </c>
      <c r="M43" s="65"/>
      <c r="N43" s="65"/>
      <c r="O43" s="65">
        <v>370338</v>
      </c>
      <c r="P43" s="65">
        <f t="shared" ref="P43:P45" si="88">Q43+R43+S43</f>
        <v>0</v>
      </c>
      <c r="Q43" s="65"/>
      <c r="R43" s="65"/>
      <c r="S43" s="65">
        <v>0</v>
      </c>
      <c r="T43" s="65">
        <f t="shared" ref="T43:T45" si="89">U43+V43+W43</f>
        <v>0</v>
      </c>
      <c r="U43" s="65"/>
      <c r="V43" s="65"/>
      <c r="W43" s="65">
        <v>0</v>
      </c>
      <c r="X43" s="64">
        <f t="shared" si="65"/>
        <v>84121</v>
      </c>
      <c r="Y43" s="64">
        <v>0</v>
      </c>
      <c r="Z43" s="64">
        <v>0</v>
      </c>
      <c r="AA43" s="65">
        <v>84121</v>
      </c>
      <c r="AB43" s="65"/>
      <c r="AC43" s="65"/>
      <c r="AD43" s="65"/>
      <c r="AE43" s="65"/>
      <c r="AF43" s="64">
        <f t="shared" si="54"/>
        <v>22.714655260869801</v>
      </c>
      <c r="AG43" s="64"/>
      <c r="AH43" s="64"/>
      <c r="AI43" s="64">
        <f t="shared" si="85"/>
        <v>22.714655260869801</v>
      </c>
    </row>
    <row r="44" spans="1:35" s="1" customFormat="1" ht="93.75" customHeight="1" x14ac:dyDescent="0.3">
      <c r="A44" s="62" t="s">
        <v>144</v>
      </c>
      <c r="B44" s="72" t="s">
        <v>283</v>
      </c>
      <c r="C44" s="53" t="s">
        <v>246</v>
      </c>
      <c r="D44" s="77">
        <f t="shared" ref="D44:D45" si="90">SUM(E44:G44)</f>
        <v>868570</v>
      </c>
      <c r="E44" s="65">
        <v>607999</v>
      </c>
      <c r="F44" s="65">
        <f t="shared" si="86"/>
        <v>0</v>
      </c>
      <c r="G44" s="65">
        <v>260571</v>
      </c>
      <c r="H44" s="65">
        <f t="shared" si="36"/>
        <v>868570</v>
      </c>
      <c r="I44" s="65">
        <v>607999</v>
      </c>
      <c r="J44" s="65">
        <v>0</v>
      </c>
      <c r="K44" s="65">
        <v>260571</v>
      </c>
      <c r="L44" s="65">
        <f t="shared" si="87"/>
        <v>868570</v>
      </c>
      <c r="M44" s="65">
        <v>607999</v>
      </c>
      <c r="N44" s="65">
        <v>0</v>
      </c>
      <c r="O44" s="65">
        <v>260571</v>
      </c>
      <c r="P44" s="65">
        <f t="shared" si="88"/>
        <v>0</v>
      </c>
      <c r="Q44" s="65">
        <v>0</v>
      </c>
      <c r="R44" s="65">
        <v>0</v>
      </c>
      <c r="S44" s="65">
        <v>0</v>
      </c>
      <c r="T44" s="65">
        <f t="shared" si="89"/>
        <v>0</v>
      </c>
      <c r="U44" s="65">
        <v>0</v>
      </c>
      <c r="V44" s="65">
        <v>0</v>
      </c>
      <c r="W44" s="65">
        <v>0</v>
      </c>
      <c r="X44" s="64">
        <f t="shared" si="65"/>
        <v>0</v>
      </c>
      <c r="Y44" s="64">
        <v>0</v>
      </c>
      <c r="Z44" s="64">
        <v>0</v>
      </c>
      <c r="AA44" s="64">
        <v>0</v>
      </c>
      <c r="AB44" s="64"/>
      <c r="AC44" s="64"/>
      <c r="AD44" s="64"/>
      <c r="AE44" s="64"/>
      <c r="AF44" s="64">
        <f t="shared" si="54"/>
        <v>0</v>
      </c>
      <c r="AG44" s="64">
        <f>Y44/E44*100</f>
        <v>0</v>
      </c>
      <c r="AH44" s="64"/>
      <c r="AI44" s="64">
        <f t="shared" si="85"/>
        <v>0</v>
      </c>
    </row>
    <row r="45" spans="1:35" s="1" customFormat="1" ht="85.5" customHeight="1" x14ac:dyDescent="0.3">
      <c r="A45" s="62" t="s">
        <v>146</v>
      </c>
      <c r="B45" s="76" t="s">
        <v>145</v>
      </c>
      <c r="C45" s="53" t="s">
        <v>246</v>
      </c>
      <c r="D45" s="77">
        <f t="shared" si="90"/>
        <v>3003000</v>
      </c>
      <c r="E45" s="65">
        <v>0</v>
      </c>
      <c r="F45" s="65">
        <f t="shared" si="86"/>
        <v>0</v>
      </c>
      <c r="G45" s="65">
        <v>3003000</v>
      </c>
      <c r="H45" s="65">
        <f t="shared" si="36"/>
        <v>1903000</v>
      </c>
      <c r="I45" s="65">
        <v>0</v>
      </c>
      <c r="J45" s="65">
        <v>0</v>
      </c>
      <c r="K45" s="65">
        <v>1903000</v>
      </c>
      <c r="L45" s="65">
        <f t="shared" si="87"/>
        <v>1538000</v>
      </c>
      <c r="M45" s="65">
        <v>0</v>
      </c>
      <c r="N45" s="65">
        <v>0</v>
      </c>
      <c r="O45" s="65">
        <v>1538000</v>
      </c>
      <c r="P45" s="65">
        <f t="shared" si="88"/>
        <v>165000</v>
      </c>
      <c r="Q45" s="65">
        <v>0</v>
      </c>
      <c r="R45" s="65">
        <v>0</v>
      </c>
      <c r="S45" s="65">
        <v>165000</v>
      </c>
      <c r="T45" s="65">
        <f t="shared" si="89"/>
        <v>935000</v>
      </c>
      <c r="U45" s="65">
        <v>0</v>
      </c>
      <c r="V45" s="65">
        <v>0</v>
      </c>
      <c r="W45" s="65">
        <v>935000</v>
      </c>
      <c r="X45" s="64">
        <f t="shared" si="65"/>
        <v>724993.8</v>
      </c>
      <c r="Y45" s="64">
        <v>0</v>
      </c>
      <c r="Z45" s="64">
        <v>0</v>
      </c>
      <c r="AA45" s="64">
        <v>724993.8</v>
      </c>
      <c r="AB45" s="64"/>
      <c r="AC45" s="64"/>
      <c r="AD45" s="64"/>
      <c r="AE45" s="64"/>
      <c r="AF45" s="64">
        <f t="shared" si="54"/>
        <v>24.142317682317685</v>
      </c>
      <c r="AG45" s="64"/>
      <c r="AH45" s="64"/>
      <c r="AI45" s="64">
        <f t="shared" si="85"/>
        <v>24.142317682317685</v>
      </c>
    </row>
    <row r="46" spans="1:35" s="1" customFormat="1" ht="57.75" hidden="1" customHeight="1" x14ac:dyDescent="0.3">
      <c r="A46" s="57" t="s">
        <v>76</v>
      </c>
      <c r="B46" s="78" t="s">
        <v>247</v>
      </c>
      <c r="C46" s="75" t="s">
        <v>227</v>
      </c>
      <c r="D46" s="69">
        <f>D47</f>
        <v>4177972</v>
      </c>
      <c r="E46" s="69">
        <f t="shared" ref="E46:AA46" si="91">E47</f>
        <v>0</v>
      </c>
      <c r="F46" s="69">
        <f t="shared" si="91"/>
        <v>0</v>
      </c>
      <c r="G46" s="69">
        <f t="shared" si="91"/>
        <v>4177972</v>
      </c>
      <c r="H46" s="69">
        <f t="shared" si="91"/>
        <v>4177972</v>
      </c>
      <c r="I46" s="69">
        <f t="shared" si="91"/>
        <v>0</v>
      </c>
      <c r="J46" s="69">
        <f t="shared" si="91"/>
        <v>0</v>
      </c>
      <c r="K46" s="69">
        <f t="shared" si="91"/>
        <v>4177972</v>
      </c>
      <c r="L46" s="69">
        <f t="shared" si="91"/>
        <v>0</v>
      </c>
      <c r="M46" s="69">
        <f t="shared" si="91"/>
        <v>0</v>
      </c>
      <c r="N46" s="69">
        <f t="shared" si="91"/>
        <v>0</v>
      </c>
      <c r="O46" s="69">
        <f t="shared" si="91"/>
        <v>0</v>
      </c>
      <c r="P46" s="69">
        <f t="shared" si="91"/>
        <v>0</v>
      </c>
      <c r="Q46" s="69">
        <f t="shared" si="91"/>
        <v>0</v>
      </c>
      <c r="R46" s="69">
        <f t="shared" si="91"/>
        <v>0</v>
      </c>
      <c r="S46" s="69">
        <f t="shared" si="91"/>
        <v>0</v>
      </c>
      <c r="T46" s="69">
        <f t="shared" si="91"/>
        <v>0</v>
      </c>
      <c r="U46" s="69">
        <f t="shared" si="91"/>
        <v>0</v>
      </c>
      <c r="V46" s="69">
        <f t="shared" si="91"/>
        <v>0</v>
      </c>
      <c r="W46" s="69">
        <f t="shared" si="91"/>
        <v>0</v>
      </c>
      <c r="X46" s="69">
        <f t="shared" si="91"/>
        <v>0</v>
      </c>
      <c r="Y46" s="69">
        <f t="shared" si="91"/>
        <v>0</v>
      </c>
      <c r="Z46" s="69">
        <f t="shared" si="91"/>
        <v>0</v>
      </c>
      <c r="AA46" s="69">
        <f t="shared" si="91"/>
        <v>0</v>
      </c>
      <c r="AB46" s="69"/>
      <c r="AC46" s="69"/>
      <c r="AD46" s="69"/>
      <c r="AE46" s="69"/>
      <c r="AF46" s="56">
        <f t="shared" si="54"/>
        <v>0</v>
      </c>
      <c r="AG46" s="56"/>
      <c r="AH46" s="56"/>
      <c r="AI46" s="56">
        <f t="shared" si="85"/>
        <v>0</v>
      </c>
    </row>
    <row r="47" spans="1:35" s="1" customFormat="1" ht="43.5" hidden="1" customHeight="1" x14ac:dyDescent="0.3">
      <c r="A47" s="62" t="s">
        <v>147</v>
      </c>
      <c r="B47" s="76" t="s">
        <v>248</v>
      </c>
      <c r="C47" s="53" t="s">
        <v>227</v>
      </c>
      <c r="D47" s="77">
        <f>D48+D49+D50</f>
        <v>4177972</v>
      </c>
      <c r="E47" s="77">
        <f t="shared" ref="E47:AA47" si="92">E48+E49+E50</f>
        <v>0</v>
      </c>
      <c r="F47" s="77">
        <f t="shared" si="92"/>
        <v>0</v>
      </c>
      <c r="G47" s="77">
        <f t="shared" si="92"/>
        <v>4177972</v>
      </c>
      <c r="H47" s="77">
        <f t="shared" si="92"/>
        <v>4177972</v>
      </c>
      <c r="I47" s="77">
        <f t="shared" si="92"/>
        <v>0</v>
      </c>
      <c r="J47" s="77">
        <f t="shared" si="92"/>
        <v>0</v>
      </c>
      <c r="K47" s="77">
        <f t="shared" si="92"/>
        <v>4177972</v>
      </c>
      <c r="L47" s="77">
        <f t="shared" si="92"/>
        <v>0</v>
      </c>
      <c r="M47" s="77">
        <f t="shared" si="92"/>
        <v>0</v>
      </c>
      <c r="N47" s="77">
        <f t="shared" si="92"/>
        <v>0</v>
      </c>
      <c r="O47" s="77">
        <f t="shared" si="92"/>
        <v>0</v>
      </c>
      <c r="P47" s="77">
        <f t="shared" si="92"/>
        <v>0</v>
      </c>
      <c r="Q47" s="77">
        <f t="shared" si="92"/>
        <v>0</v>
      </c>
      <c r="R47" s="77">
        <f t="shared" si="92"/>
        <v>0</v>
      </c>
      <c r="S47" s="77">
        <f t="shared" si="92"/>
        <v>0</v>
      </c>
      <c r="T47" s="77">
        <f t="shared" si="92"/>
        <v>0</v>
      </c>
      <c r="U47" s="77">
        <f t="shared" si="92"/>
        <v>0</v>
      </c>
      <c r="V47" s="77">
        <f t="shared" si="92"/>
        <v>0</v>
      </c>
      <c r="W47" s="77">
        <f t="shared" si="92"/>
        <v>0</v>
      </c>
      <c r="X47" s="77">
        <f t="shared" si="92"/>
        <v>0</v>
      </c>
      <c r="Y47" s="77">
        <f t="shared" si="92"/>
        <v>0</v>
      </c>
      <c r="Z47" s="77">
        <f t="shared" si="92"/>
        <v>0</v>
      </c>
      <c r="AA47" s="77">
        <f t="shared" si="92"/>
        <v>0</v>
      </c>
      <c r="AB47" s="77"/>
      <c r="AC47" s="77"/>
      <c r="AD47" s="77"/>
      <c r="AE47" s="77"/>
      <c r="AF47" s="64">
        <f t="shared" si="54"/>
        <v>0</v>
      </c>
      <c r="AG47" s="64"/>
      <c r="AH47" s="64"/>
      <c r="AI47" s="64">
        <f t="shared" si="85"/>
        <v>0</v>
      </c>
    </row>
    <row r="48" spans="1:35" s="1" customFormat="1" ht="98.25" hidden="1" customHeight="1" x14ac:dyDescent="0.3">
      <c r="A48" s="111"/>
      <c r="B48" s="76" t="s">
        <v>249</v>
      </c>
      <c r="C48" s="53"/>
      <c r="D48" s="77">
        <f t="shared" ref="D48:D50" si="93">SUM(E48:G48)</f>
        <v>899225</v>
      </c>
      <c r="E48" s="65">
        <v>0</v>
      </c>
      <c r="F48" s="65">
        <v>0</v>
      </c>
      <c r="G48" s="65">
        <f t="shared" si="83"/>
        <v>899225</v>
      </c>
      <c r="H48" s="65">
        <f t="shared" si="36"/>
        <v>899225</v>
      </c>
      <c r="I48" s="65">
        <v>0</v>
      </c>
      <c r="J48" s="65">
        <v>0</v>
      </c>
      <c r="K48" s="65">
        <v>899225</v>
      </c>
      <c r="L48" s="65">
        <f t="shared" si="87"/>
        <v>0</v>
      </c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4">
        <f t="shared" si="65"/>
        <v>0</v>
      </c>
      <c r="Y48" s="64">
        <v>0</v>
      </c>
      <c r="Z48" s="64">
        <v>0</v>
      </c>
      <c r="AA48" s="64">
        <v>0</v>
      </c>
      <c r="AB48" s="64"/>
      <c r="AC48" s="64"/>
      <c r="AD48" s="64"/>
      <c r="AE48" s="64"/>
      <c r="AF48" s="64">
        <f t="shared" si="54"/>
        <v>0</v>
      </c>
      <c r="AG48" s="64"/>
      <c r="AH48" s="64"/>
      <c r="AI48" s="64">
        <f t="shared" si="85"/>
        <v>0</v>
      </c>
    </row>
    <row r="49" spans="1:35" s="1" customFormat="1" ht="98.25" hidden="1" customHeight="1" x14ac:dyDescent="0.3">
      <c r="A49" s="112"/>
      <c r="B49" s="76" t="s">
        <v>296</v>
      </c>
      <c r="C49" s="53"/>
      <c r="D49" s="77">
        <f t="shared" ref="D49" si="94">SUM(E49:G49)</f>
        <v>2200173</v>
      </c>
      <c r="E49" s="65">
        <v>0</v>
      </c>
      <c r="F49" s="65">
        <v>0</v>
      </c>
      <c r="G49" s="65">
        <f t="shared" ref="G49" si="95">K49+O49+S49+W49</f>
        <v>2200173</v>
      </c>
      <c r="H49" s="65">
        <f t="shared" ref="H49" si="96">I49+J49+K49</f>
        <v>2200173</v>
      </c>
      <c r="I49" s="65">
        <v>0</v>
      </c>
      <c r="J49" s="65">
        <v>0</v>
      </c>
      <c r="K49" s="65">
        <v>2200173</v>
      </c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4">
        <f t="shared" si="65"/>
        <v>0</v>
      </c>
      <c r="Y49" s="64">
        <v>0</v>
      </c>
      <c r="Z49" s="64">
        <v>0</v>
      </c>
      <c r="AA49" s="64">
        <v>0</v>
      </c>
      <c r="AB49" s="64"/>
      <c r="AC49" s="64"/>
      <c r="AD49" s="64"/>
      <c r="AE49" s="64"/>
      <c r="AF49" s="64"/>
      <c r="AG49" s="64"/>
      <c r="AH49" s="64"/>
      <c r="AI49" s="64"/>
    </row>
    <row r="50" spans="1:35" s="1" customFormat="1" ht="120.75" hidden="1" customHeight="1" x14ac:dyDescent="0.3">
      <c r="A50" s="113"/>
      <c r="B50" s="76" t="s">
        <v>250</v>
      </c>
      <c r="C50" s="53"/>
      <c r="D50" s="77">
        <f t="shared" si="93"/>
        <v>1078574</v>
      </c>
      <c r="E50" s="65">
        <v>0</v>
      </c>
      <c r="F50" s="65">
        <v>0</v>
      </c>
      <c r="G50" s="65">
        <f t="shared" si="83"/>
        <v>1078574</v>
      </c>
      <c r="H50" s="65">
        <f t="shared" si="36"/>
        <v>1078574</v>
      </c>
      <c r="I50" s="65">
        <v>0</v>
      </c>
      <c r="J50" s="65">
        <v>0</v>
      </c>
      <c r="K50" s="65">
        <v>1078574</v>
      </c>
      <c r="L50" s="65">
        <f t="shared" si="87"/>
        <v>0</v>
      </c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4">
        <f t="shared" si="65"/>
        <v>0</v>
      </c>
      <c r="Y50" s="64">
        <v>0</v>
      </c>
      <c r="Z50" s="64">
        <v>0</v>
      </c>
      <c r="AA50" s="64">
        <v>0</v>
      </c>
      <c r="AB50" s="64"/>
      <c r="AC50" s="64"/>
      <c r="AD50" s="64"/>
      <c r="AE50" s="64"/>
      <c r="AF50" s="64">
        <f t="shared" si="54"/>
        <v>0</v>
      </c>
      <c r="AG50" s="64"/>
      <c r="AH50" s="64"/>
      <c r="AI50" s="64">
        <f t="shared" si="85"/>
        <v>0</v>
      </c>
    </row>
    <row r="51" spans="1:35" s="23" customFormat="1" ht="46.5" customHeight="1" x14ac:dyDescent="0.3">
      <c r="A51" s="57" t="s">
        <v>77</v>
      </c>
      <c r="B51" s="78" t="s">
        <v>35</v>
      </c>
      <c r="C51" s="75"/>
      <c r="D51" s="56">
        <f>D52</f>
        <v>23517500</v>
      </c>
      <c r="E51" s="56">
        <f t="shared" ref="E51:AA51" si="97">E52</f>
        <v>0</v>
      </c>
      <c r="F51" s="56">
        <f t="shared" si="97"/>
        <v>0</v>
      </c>
      <c r="G51" s="56">
        <f t="shared" si="97"/>
        <v>23517500</v>
      </c>
      <c r="H51" s="56">
        <f t="shared" si="97"/>
        <v>14614800</v>
      </c>
      <c r="I51" s="56">
        <f t="shared" si="97"/>
        <v>0</v>
      </c>
      <c r="J51" s="56">
        <f t="shared" si="97"/>
        <v>0</v>
      </c>
      <c r="K51" s="56">
        <f t="shared" si="97"/>
        <v>14614800</v>
      </c>
      <c r="L51" s="56">
        <f t="shared" si="97"/>
        <v>5728700</v>
      </c>
      <c r="M51" s="56">
        <f t="shared" si="97"/>
        <v>0</v>
      </c>
      <c r="N51" s="56">
        <f t="shared" si="97"/>
        <v>0</v>
      </c>
      <c r="O51" s="56">
        <f t="shared" si="97"/>
        <v>5728700</v>
      </c>
      <c r="P51" s="56">
        <f t="shared" si="97"/>
        <v>4474000</v>
      </c>
      <c r="Q51" s="56">
        <f t="shared" si="97"/>
        <v>0</v>
      </c>
      <c r="R51" s="56">
        <f t="shared" si="97"/>
        <v>0</v>
      </c>
      <c r="S51" s="56">
        <f t="shared" si="97"/>
        <v>4474000</v>
      </c>
      <c r="T51" s="56">
        <f t="shared" si="97"/>
        <v>4428700</v>
      </c>
      <c r="U51" s="56">
        <f t="shared" si="97"/>
        <v>0</v>
      </c>
      <c r="V51" s="56">
        <f t="shared" si="97"/>
        <v>0</v>
      </c>
      <c r="W51" s="56">
        <f t="shared" si="97"/>
        <v>4428700</v>
      </c>
      <c r="X51" s="56">
        <f t="shared" si="97"/>
        <v>9173902.3800000008</v>
      </c>
      <c r="Y51" s="56">
        <f t="shared" si="97"/>
        <v>0</v>
      </c>
      <c r="Z51" s="56">
        <f t="shared" si="97"/>
        <v>0</v>
      </c>
      <c r="AA51" s="56">
        <f t="shared" si="97"/>
        <v>9173902.3800000008</v>
      </c>
      <c r="AB51" s="56"/>
      <c r="AC51" s="56"/>
      <c r="AD51" s="56"/>
      <c r="AE51" s="56"/>
      <c r="AF51" s="56">
        <f t="shared" si="54"/>
        <v>39.008833336876798</v>
      </c>
      <c r="AG51" s="64"/>
      <c r="AH51" s="56"/>
      <c r="AI51" s="56">
        <f t="shared" si="85"/>
        <v>39.008833336876798</v>
      </c>
    </row>
    <row r="52" spans="1:35" s="1" customFormat="1" ht="80.25" customHeight="1" x14ac:dyDescent="0.3">
      <c r="A52" s="62" t="s">
        <v>78</v>
      </c>
      <c r="B52" s="76" t="s">
        <v>148</v>
      </c>
      <c r="C52" s="53" t="s">
        <v>18</v>
      </c>
      <c r="D52" s="77">
        <f>SUM(E52:G52)</f>
        <v>23517500</v>
      </c>
      <c r="E52" s="65">
        <f t="shared" ref="E52" si="98">I52+M52+Q52+U52</f>
        <v>0</v>
      </c>
      <c r="F52" s="65">
        <f t="shared" ref="F52" si="99">J52+N52+R52+V52</f>
        <v>0</v>
      </c>
      <c r="G52" s="65">
        <v>23517500</v>
      </c>
      <c r="H52" s="65">
        <f t="shared" si="36"/>
        <v>14614800</v>
      </c>
      <c r="I52" s="65">
        <v>0</v>
      </c>
      <c r="J52" s="65">
        <v>0</v>
      </c>
      <c r="K52" s="65">
        <v>14614800</v>
      </c>
      <c r="L52" s="65">
        <f t="shared" si="87"/>
        <v>5728700</v>
      </c>
      <c r="M52" s="65">
        <v>0</v>
      </c>
      <c r="N52" s="65">
        <v>0</v>
      </c>
      <c r="O52" s="65">
        <v>5728700</v>
      </c>
      <c r="P52" s="65">
        <f t="shared" ref="P52" si="100">Q52+R52+S52</f>
        <v>4474000</v>
      </c>
      <c r="Q52" s="65">
        <v>0</v>
      </c>
      <c r="R52" s="65">
        <v>0</v>
      </c>
      <c r="S52" s="65">
        <v>4474000</v>
      </c>
      <c r="T52" s="65">
        <f t="shared" ref="T52" si="101">U52+V52+W52</f>
        <v>4428700</v>
      </c>
      <c r="U52" s="65">
        <v>0</v>
      </c>
      <c r="V52" s="65">
        <v>0</v>
      </c>
      <c r="W52" s="65">
        <v>4428700</v>
      </c>
      <c r="X52" s="64">
        <f t="shared" si="65"/>
        <v>9173902.3800000008</v>
      </c>
      <c r="Y52" s="64">
        <v>0</v>
      </c>
      <c r="Z52" s="64">
        <v>0</v>
      </c>
      <c r="AA52" s="64">
        <v>9173902.3800000008</v>
      </c>
      <c r="AB52" s="64"/>
      <c r="AC52" s="64"/>
      <c r="AD52" s="64"/>
      <c r="AE52" s="64"/>
      <c r="AF52" s="64">
        <f t="shared" si="54"/>
        <v>39.008833336876798</v>
      </c>
      <c r="AG52" s="64"/>
      <c r="AH52" s="64"/>
      <c r="AI52" s="64">
        <f t="shared" si="85"/>
        <v>39.008833336876798</v>
      </c>
    </row>
    <row r="53" spans="1:35" s="23" customFormat="1" ht="25.5" hidden="1" customHeight="1" x14ac:dyDescent="0.3">
      <c r="A53" s="97" t="s">
        <v>7</v>
      </c>
      <c r="B53" s="98"/>
      <c r="C53" s="98"/>
      <c r="D53" s="98"/>
      <c r="E53" s="98"/>
      <c r="F53" s="98"/>
      <c r="G53" s="98"/>
      <c r="H53" s="98"/>
      <c r="I53" s="98"/>
      <c r="J53" s="98"/>
      <c r="K53" s="98"/>
      <c r="L53" s="98"/>
      <c r="M53" s="98"/>
      <c r="N53" s="98"/>
      <c r="O53" s="98"/>
      <c r="P53" s="98"/>
      <c r="Q53" s="98"/>
      <c r="R53" s="98"/>
      <c r="S53" s="98"/>
      <c r="T53" s="98"/>
      <c r="U53" s="98"/>
      <c r="V53" s="98"/>
      <c r="W53" s="98"/>
      <c r="X53" s="98"/>
      <c r="Y53" s="98"/>
      <c r="Z53" s="98"/>
      <c r="AA53" s="98"/>
      <c r="AB53" s="98"/>
      <c r="AC53" s="98"/>
      <c r="AD53" s="98"/>
      <c r="AE53" s="98"/>
      <c r="AF53" s="98"/>
      <c r="AG53" s="98"/>
      <c r="AH53" s="98"/>
      <c r="AI53" s="98"/>
    </row>
    <row r="54" spans="1:35" s="1" customFormat="1" ht="40.5" hidden="1" customHeight="1" x14ac:dyDescent="0.3">
      <c r="A54" s="57" t="s">
        <v>96</v>
      </c>
      <c r="B54" s="102" t="s">
        <v>22</v>
      </c>
      <c r="C54" s="102"/>
      <c r="D54" s="69">
        <f t="shared" ref="D54:AA54" si="102">D55+D72+D75+D80+D84</f>
        <v>3528078270</v>
      </c>
      <c r="E54" s="69">
        <f t="shared" si="102"/>
        <v>2763050590</v>
      </c>
      <c r="F54" s="69">
        <f t="shared" si="102"/>
        <v>0</v>
      </c>
      <c r="G54" s="69">
        <f t="shared" si="102"/>
        <v>765027680</v>
      </c>
      <c r="H54" s="69">
        <f t="shared" si="102"/>
        <v>708977939</v>
      </c>
      <c r="I54" s="69">
        <f t="shared" si="102"/>
        <v>534009687</v>
      </c>
      <c r="J54" s="69">
        <f t="shared" si="102"/>
        <v>0</v>
      </c>
      <c r="K54" s="69">
        <f t="shared" si="102"/>
        <v>174968252</v>
      </c>
      <c r="L54" s="69" t="e">
        <f t="shared" si="102"/>
        <v>#REF!</v>
      </c>
      <c r="M54" s="69" t="e">
        <f t="shared" si="102"/>
        <v>#REF!</v>
      </c>
      <c r="N54" s="69" t="e">
        <f t="shared" si="102"/>
        <v>#REF!</v>
      </c>
      <c r="O54" s="69" t="e">
        <f t="shared" si="102"/>
        <v>#REF!</v>
      </c>
      <c r="P54" s="69" t="e">
        <f t="shared" si="102"/>
        <v>#REF!</v>
      </c>
      <c r="Q54" s="69" t="e">
        <f t="shared" si="102"/>
        <v>#REF!</v>
      </c>
      <c r="R54" s="69" t="e">
        <f t="shared" si="102"/>
        <v>#REF!</v>
      </c>
      <c r="S54" s="69" t="e">
        <f t="shared" si="102"/>
        <v>#REF!</v>
      </c>
      <c r="T54" s="69" t="e">
        <f t="shared" si="102"/>
        <v>#REF!</v>
      </c>
      <c r="U54" s="69" t="e">
        <f t="shared" si="102"/>
        <v>#REF!</v>
      </c>
      <c r="V54" s="69" t="e">
        <f t="shared" si="102"/>
        <v>#REF!</v>
      </c>
      <c r="W54" s="69" t="e">
        <f t="shared" si="102"/>
        <v>#REF!</v>
      </c>
      <c r="X54" s="69">
        <f t="shared" si="102"/>
        <v>560253769.44999993</v>
      </c>
      <c r="Y54" s="69">
        <f t="shared" si="102"/>
        <v>439555950.96999997</v>
      </c>
      <c r="Z54" s="69">
        <f t="shared" si="102"/>
        <v>0</v>
      </c>
      <c r="AA54" s="69">
        <f t="shared" si="102"/>
        <v>120697818.48000002</v>
      </c>
      <c r="AB54" s="69"/>
      <c r="AC54" s="69"/>
      <c r="AD54" s="69"/>
      <c r="AE54" s="69"/>
      <c r="AF54" s="56">
        <f t="shared" ref="AF54:AG56" si="103">X54/D54*100</f>
        <v>15.879856584077427</v>
      </c>
      <c r="AG54" s="56">
        <f t="shared" si="103"/>
        <v>15.908356964611347</v>
      </c>
      <c r="AH54" s="56"/>
      <c r="AI54" s="56">
        <f>AA54/G54*100</f>
        <v>15.776921755301721</v>
      </c>
    </row>
    <row r="55" spans="1:35" s="23" customFormat="1" ht="43.5" hidden="1" customHeight="1" x14ac:dyDescent="0.3">
      <c r="A55" s="57" t="s">
        <v>97</v>
      </c>
      <c r="B55" s="71" t="s">
        <v>45</v>
      </c>
      <c r="C55" s="60"/>
      <c r="D55" s="58">
        <f t="shared" ref="D55:AA55" si="104">D56+D68+D71</f>
        <v>3318985501</v>
      </c>
      <c r="E55" s="58">
        <f t="shared" si="104"/>
        <v>2728733400</v>
      </c>
      <c r="F55" s="58">
        <f t="shared" si="104"/>
        <v>0</v>
      </c>
      <c r="G55" s="58">
        <f t="shared" si="104"/>
        <v>590252101</v>
      </c>
      <c r="H55" s="58">
        <f t="shared" si="104"/>
        <v>659935849</v>
      </c>
      <c r="I55" s="58">
        <f t="shared" si="104"/>
        <v>528453777</v>
      </c>
      <c r="J55" s="58">
        <f t="shared" si="104"/>
        <v>0</v>
      </c>
      <c r="K55" s="58">
        <f t="shared" si="104"/>
        <v>131482072</v>
      </c>
      <c r="L55" s="58" t="e">
        <f t="shared" si="104"/>
        <v>#REF!</v>
      </c>
      <c r="M55" s="58" t="e">
        <f t="shared" si="104"/>
        <v>#REF!</v>
      </c>
      <c r="N55" s="58" t="e">
        <f t="shared" si="104"/>
        <v>#REF!</v>
      </c>
      <c r="O55" s="58" t="e">
        <f t="shared" si="104"/>
        <v>#REF!</v>
      </c>
      <c r="P55" s="58" t="e">
        <f t="shared" si="104"/>
        <v>#REF!</v>
      </c>
      <c r="Q55" s="58" t="e">
        <f t="shared" si="104"/>
        <v>#REF!</v>
      </c>
      <c r="R55" s="58" t="e">
        <f t="shared" si="104"/>
        <v>#REF!</v>
      </c>
      <c r="S55" s="58" t="e">
        <f t="shared" si="104"/>
        <v>#REF!</v>
      </c>
      <c r="T55" s="58" t="e">
        <f t="shared" si="104"/>
        <v>#REF!</v>
      </c>
      <c r="U55" s="58" t="e">
        <f t="shared" si="104"/>
        <v>#REF!</v>
      </c>
      <c r="V55" s="58" t="e">
        <f t="shared" si="104"/>
        <v>#REF!</v>
      </c>
      <c r="W55" s="58" t="e">
        <f t="shared" si="104"/>
        <v>#REF!</v>
      </c>
      <c r="X55" s="58">
        <f t="shared" si="104"/>
        <v>522122942.56999999</v>
      </c>
      <c r="Y55" s="58">
        <f t="shared" si="104"/>
        <v>439058721.17000002</v>
      </c>
      <c r="Z55" s="58">
        <f t="shared" si="104"/>
        <v>0</v>
      </c>
      <c r="AA55" s="58">
        <f t="shared" si="104"/>
        <v>83064221.400000006</v>
      </c>
      <c r="AB55" s="58"/>
      <c r="AC55" s="58"/>
      <c r="AD55" s="58"/>
      <c r="AE55" s="58"/>
      <c r="AF55" s="56">
        <f t="shared" si="103"/>
        <v>15.731401731423231</v>
      </c>
      <c r="AG55" s="56">
        <f t="shared" si="103"/>
        <v>16.090202185746691</v>
      </c>
      <c r="AH55" s="56"/>
      <c r="AI55" s="56">
        <f>AA55/G55*100</f>
        <v>14.072668485088544</v>
      </c>
    </row>
    <row r="56" spans="1:35" s="23" customFormat="1" ht="41.25" hidden="1" customHeight="1" x14ac:dyDescent="0.3">
      <c r="A56" s="57" t="s">
        <v>98</v>
      </c>
      <c r="B56" s="71" t="s">
        <v>149</v>
      </c>
      <c r="C56" s="60"/>
      <c r="D56" s="58">
        <f>SUM(D57:D67)</f>
        <v>3196210496</v>
      </c>
      <c r="E56" s="58">
        <f t="shared" ref="E56:AA56" si="105">SUM(E57:E67)</f>
        <v>2728733400</v>
      </c>
      <c r="F56" s="58">
        <f t="shared" si="105"/>
        <v>0</v>
      </c>
      <c r="G56" s="58">
        <f t="shared" si="105"/>
        <v>467477096</v>
      </c>
      <c r="H56" s="58">
        <f t="shared" si="105"/>
        <v>630855880</v>
      </c>
      <c r="I56" s="58">
        <f t="shared" si="105"/>
        <v>528453777</v>
      </c>
      <c r="J56" s="58">
        <f t="shared" si="105"/>
        <v>0</v>
      </c>
      <c r="K56" s="58">
        <f t="shared" si="105"/>
        <v>102402103</v>
      </c>
      <c r="L56" s="58">
        <f t="shared" si="105"/>
        <v>1140094390</v>
      </c>
      <c r="M56" s="58">
        <f t="shared" si="105"/>
        <v>1006573569</v>
      </c>
      <c r="N56" s="58">
        <f t="shared" si="105"/>
        <v>0</v>
      </c>
      <c r="O56" s="58">
        <f t="shared" si="105"/>
        <v>133520821</v>
      </c>
      <c r="P56" s="58">
        <f t="shared" si="105"/>
        <v>617722655</v>
      </c>
      <c r="Q56" s="58">
        <f t="shared" si="105"/>
        <v>489969797</v>
      </c>
      <c r="R56" s="58">
        <f t="shared" si="105"/>
        <v>0</v>
      </c>
      <c r="S56" s="58">
        <f t="shared" si="105"/>
        <v>127752858</v>
      </c>
      <c r="T56" s="58">
        <f t="shared" si="105"/>
        <v>823893630</v>
      </c>
      <c r="U56" s="58">
        <f t="shared" si="105"/>
        <v>718385201</v>
      </c>
      <c r="V56" s="58">
        <f t="shared" si="105"/>
        <v>0</v>
      </c>
      <c r="W56" s="58">
        <f t="shared" si="105"/>
        <v>105508429</v>
      </c>
      <c r="X56" s="58">
        <f t="shared" si="105"/>
        <v>501697791.69</v>
      </c>
      <c r="Y56" s="58">
        <f t="shared" si="105"/>
        <v>439058721.17000002</v>
      </c>
      <c r="Z56" s="58">
        <f t="shared" si="105"/>
        <v>0</v>
      </c>
      <c r="AA56" s="58">
        <f t="shared" si="105"/>
        <v>62639070.520000003</v>
      </c>
      <c r="AB56" s="58"/>
      <c r="AC56" s="58"/>
      <c r="AD56" s="58"/>
      <c r="AE56" s="58"/>
      <c r="AF56" s="56">
        <f t="shared" si="103"/>
        <v>15.696644270390381</v>
      </c>
      <c r="AG56" s="56">
        <f t="shared" si="103"/>
        <v>16.090202185746691</v>
      </c>
      <c r="AH56" s="56"/>
      <c r="AI56" s="56">
        <f>AA56/G56*100</f>
        <v>13.399388131734266</v>
      </c>
    </row>
    <row r="57" spans="1:35" s="1" customFormat="1" ht="39" hidden="1" customHeight="1" x14ac:dyDescent="0.3">
      <c r="A57" s="62" t="s">
        <v>151</v>
      </c>
      <c r="B57" s="76" t="s">
        <v>36</v>
      </c>
      <c r="C57" s="63" t="s">
        <v>4</v>
      </c>
      <c r="D57" s="65">
        <f>SUM(E57:G57)</f>
        <v>458640796</v>
      </c>
      <c r="E57" s="65">
        <f t="shared" ref="E57:E58" si="106">I57+M57+Q57+U57</f>
        <v>0</v>
      </c>
      <c r="F57" s="65">
        <f t="shared" ref="F57:F58" si="107">J57+N57+R57+V57</f>
        <v>0</v>
      </c>
      <c r="G57" s="65">
        <v>458640796</v>
      </c>
      <c r="H57" s="65">
        <f t="shared" ref="H57:H67" si="108">I57+J57+K57</f>
        <v>100285131</v>
      </c>
      <c r="I57" s="65">
        <v>0</v>
      </c>
      <c r="J57" s="65">
        <v>0</v>
      </c>
      <c r="K57" s="65">
        <v>100285131</v>
      </c>
      <c r="L57" s="65">
        <f t="shared" ref="L57:L58" si="109">M57+N57+O57</f>
        <v>131240621</v>
      </c>
      <c r="M57" s="65">
        <v>0</v>
      </c>
      <c r="N57" s="65">
        <v>0</v>
      </c>
      <c r="O57" s="65">
        <v>131240621</v>
      </c>
      <c r="P57" s="65">
        <f t="shared" ref="P57:P58" si="110">Q57+R57+S57</f>
        <v>126958458</v>
      </c>
      <c r="Q57" s="65">
        <v>0</v>
      </c>
      <c r="R57" s="65">
        <v>0</v>
      </c>
      <c r="S57" s="65">
        <v>126958458</v>
      </c>
      <c r="T57" s="65">
        <f t="shared" ref="T57:T58" si="111">U57+V57+W57</f>
        <v>101839229</v>
      </c>
      <c r="U57" s="65">
        <v>0</v>
      </c>
      <c r="V57" s="65">
        <v>0</v>
      </c>
      <c r="W57" s="65">
        <v>101839229</v>
      </c>
      <c r="X57" s="65">
        <f>Y57+AA57</f>
        <v>61089606.759999998</v>
      </c>
      <c r="Y57" s="65">
        <v>0</v>
      </c>
      <c r="Z57" s="65">
        <v>0</v>
      </c>
      <c r="AA57" s="65">
        <v>61089606.759999998</v>
      </c>
      <c r="AB57" s="65"/>
      <c r="AC57" s="65"/>
      <c r="AD57" s="65"/>
      <c r="AE57" s="65"/>
      <c r="AF57" s="64">
        <f t="shared" ref="AF57:AF77" si="112">X57/D57*100</f>
        <v>13.319706247849789</v>
      </c>
      <c r="AG57" s="64"/>
      <c r="AH57" s="64"/>
      <c r="AI57" s="64">
        <f>AA57/G57*100</f>
        <v>13.319706247849789</v>
      </c>
    </row>
    <row r="58" spans="1:35" s="1" customFormat="1" ht="131.25" hidden="1" x14ac:dyDescent="0.3">
      <c r="A58" s="62" t="s">
        <v>152</v>
      </c>
      <c r="B58" s="72" t="s">
        <v>214</v>
      </c>
      <c r="C58" s="63" t="s">
        <v>4</v>
      </c>
      <c r="D58" s="65">
        <f t="shared" ref="D58:D67" si="113">SUM(E58:G58)</f>
        <v>78751000</v>
      </c>
      <c r="E58" s="65">
        <f t="shared" si="106"/>
        <v>78751000</v>
      </c>
      <c r="F58" s="65">
        <f t="shared" si="107"/>
        <v>0</v>
      </c>
      <c r="G58" s="65">
        <f t="shared" ref="G58" si="114">K58+O58+S58+W58</f>
        <v>0</v>
      </c>
      <c r="H58" s="65">
        <f t="shared" si="108"/>
        <v>19428633</v>
      </c>
      <c r="I58" s="65">
        <v>19428633</v>
      </c>
      <c r="J58" s="65">
        <v>0</v>
      </c>
      <c r="K58" s="65">
        <v>0</v>
      </c>
      <c r="L58" s="65">
        <f t="shared" si="109"/>
        <v>19501047</v>
      </c>
      <c r="M58" s="65">
        <v>19501047</v>
      </c>
      <c r="N58" s="65">
        <v>0</v>
      </c>
      <c r="O58" s="65">
        <v>0</v>
      </c>
      <c r="P58" s="65">
        <f t="shared" si="110"/>
        <v>13401097</v>
      </c>
      <c r="Q58" s="65">
        <v>13401097</v>
      </c>
      <c r="R58" s="65">
        <v>0</v>
      </c>
      <c r="S58" s="65">
        <v>0</v>
      </c>
      <c r="T58" s="65">
        <f t="shared" si="111"/>
        <v>26420223</v>
      </c>
      <c r="U58" s="65">
        <v>26420223</v>
      </c>
      <c r="V58" s="65">
        <v>0</v>
      </c>
      <c r="W58" s="65">
        <v>0</v>
      </c>
      <c r="X58" s="65">
        <f>Y58+AA58</f>
        <v>13700314.66</v>
      </c>
      <c r="Y58" s="65">
        <v>13700314.66</v>
      </c>
      <c r="Z58" s="65">
        <v>0</v>
      </c>
      <c r="AA58" s="65">
        <v>0</v>
      </c>
      <c r="AB58" s="65"/>
      <c r="AC58" s="65"/>
      <c r="AD58" s="65"/>
      <c r="AE58" s="65"/>
      <c r="AF58" s="64">
        <f t="shared" si="112"/>
        <v>17.397004050742211</v>
      </c>
      <c r="AG58" s="64">
        <f t="shared" ref="AG58:AG64" si="115">Y58/E58*100</f>
        <v>17.397004050742211</v>
      </c>
      <c r="AH58" s="79"/>
      <c r="AI58" s="79"/>
    </row>
    <row r="59" spans="1:35" s="1" customFormat="1" ht="84" hidden="1" customHeight="1" x14ac:dyDescent="0.3">
      <c r="A59" s="62" t="s">
        <v>153</v>
      </c>
      <c r="B59" s="76" t="s">
        <v>211</v>
      </c>
      <c r="C59" s="63" t="s">
        <v>4</v>
      </c>
      <c r="D59" s="65">
        <f t="shared" si="113"/>
        <v>76292500</v>
      </c>
      <c r="E59" s="65">
        <f t="shared" ref="E59:E65" si="116">I59+M59+Q59+U59</f>
        <v>76292500</v>
      </c>
      <c r="F59" s="65">
        <f t="shared" ref="F59:F65" si="117">J59+N59+R59+V59</f>
        <v>0</v>
      </c>
      <c r="G59" s="65">
        <f t="shared" ref="G59:G65" si="118">K59+O59+S59+W59</f>
        <v>0</v>
      </c>
      <c r="H59" s="65">
        <f t="shared" si="108"/>
        <v>19275000</v>
      </c>
      <c r="I59" s="65">
        <v>19275000</v>
      </c>
      <c r="J59" s="65">
        <v>0</v>
      </c>
      <c r="K59" s="65">
        <v>0</v>
      </c>
      <c r="L59" s="65">
        <f t="shared" ref="L59:L66" si="119">M59+N59+O59</f>
        <v>25839630</v>
      </c>
      <c r="M59" s="65">
        <v>25839630</v>
      </c>
      <c r="N59" s="65">
        <v>0</v>
      </c>
      <c r="O59" s="65">
        <v>0</v>
      </c>
      <c r="P59" s="65">
        <f t="shared" ref="P59:P66" si="120">Q59+R59+S59</f>
        <v>9000000</v>
      </c>
      <c r="Q59" s="65">
        <v>9000000</v>
      </c>
      <c r="R59" s="65">
        <v>0</v>
      </c>
      <c r="S59" s="65">
        <v>0</v>
      </c>
      <c r="T59" s="65">
        <f t="shared" ref="T59:T71" si="121">U59+V59+W59</f>
        <v>22177870</v>
      </c>
      <c r="U59" s="65">
        <v>22177870</v>
      </c>
      <c r="V59" s="65">
        <v>0</v>
      </c>
      <c r="W59" s="65">
        <v>0</v>
      </c>
      <c r="X59" s="65">
        <f t="shared" ref="X59:X67" si="122">Y59+AA59</f>
        <v>5908345.6600000001</v>
      </c>
      <c r="Y59" s="65">
        <v>5908345.6600000001</v>
      </c>
      <c r="Z59" s="65">
        <v>0</v>
      </c>
      <c r="AA59" s="65">
        <v>0</v>
      </c>
      <c r="AB59" s="65"/>
      <c r="AC59" s="65"/>
      <c r="AD59" s="65"/>
      <c r="AE59" s="65"/>
      <c r="AF59" s="64">
        <f t="shared" si="112"/>
        <v>7.744333532129632</v>
      </c>
      <c r="AG59" s="64">
        <f t="shared" si="115"/>
        <v>7.744333532129632</v>
      </c>
      <c r="AH59" s="64"/>
      <c r="AI59" s="64"/>
    </row>
    <row r="60" spans="1:35" s="1" customFormat="1" ht="175.5" hidden="1" customHeight="1" x14ac:dyDescent="0.3">
      <c r="A60" s="62" t="s">
        <v>154</v>
      </c>
      <c r="B60" s="76" t="s">
        <v>212</v>
      </c>
      <c r="C60" s="63" t="s">
        <v>4</v>
      </c>
      <c r="D60" s="65">
        <f t="shared" si="113"/>
        <v>8640000</v>
      </c>
      <c r="E60" s="65">
        <v>8640000</v>
      </c>
      <c r="F60" s="65">
        <f t="shared" si="117"/>
        <v>0</v>
      </c>
      <c r="G60" s="65">
        <f t="shared" si="118"/>
        <v>0</v>
      </c>
      <c r="H60" s="65">
        <f t="shared" si="108"/>
        <v>2235000</v>
      </c>
      <c r="I60" s="65">
        <v>2235000</v>
      </c>
      <c r="J60" s="65">
        <v>0</v>
      </c>
      <c r="K60" s="65">
        <v>0</v>
      </c>
      <c r="L60" s="65">
        <f t="shared" si="119"/>
        <v>2160000</v>
      </c>
      <c r="M60" s="65">
        <v>2160000</v>
      </c>
      <c r="N60" s="65">
        <v>0</v>
      </c>
      <c r="O60" s="65">
        <v>0</v>
      </c>
      <c r="P60" s="65">
        <f t="shared" si="120"/>
        <v>2160000</v>
      </c>
      <c r="Q60" s="65">
        <v>2160000</v>
      </c>
      <c r="R60" s="65">
        <v>0</v>
      </c>
      <c r="S60" s="65">
        <v>0</v>
      </c>
      <c r="T60" s="65">
        <f t="shared" si="121"/>
        <v>2160000</v>
      </c>
      <c r="U60" s="65">
        <v>2160000</v>
      </c>
      <c r="V60" s="65">
        <v>0</v>
      </c>
      <c r="W60" s="65">
        <v>0</v>
      </c>
      <c r="X60" s="65">
        <f t="shared" si="122"/>
        <v>2214000</v>
      </c>
      <c r="Y60" s="65">
        <v>2214000</v>
      </c>
      <c r="Z60" s="65">
        <v>0</v>
      </c>
      <c r="AA60" s="65">
        <v>0</v>
      </c>
      <c r="AB60" s="65"/>
      <c r="AC60" s="65"/>
      <c r="AD60" s="65"/>
      <c r="AE60" s="65"/>
      <c r="AF60" s="64">
        <f t="shared" si="112"/>
        <v>25.624999999999996</v>
      </c>
      <c r="AG60" s="64">
        <f t="shared" si="115"/>
        <v>25.624999999999996</v>
      </c>
      <c r="AH60" s="64"/>
      <c r="AI60" s="64"/>
    </row>
    <row r="61" spans="1:35" s="1" customFormat="1" ht="196.5" hidden="1" customHeight="1" x14ac:dyDescent="0.3">
      <c r="A61" s="62" t="s">
        <v>155</v>
      </c>
      <c r="B61" s="76" t="s">
        <v>213</v>
      </c>
      <c r="C61" s="63" t="s">
        <v>4</v>
      </c>
      <c r="D61" s="65">
        <f t="shared" si="113"/>
        <v>11973200</v>
      </c>
      <c r="E61" s="65">
        <f t="shared" si="116"/>
        <v>11973200</v>
      </c>
      <c r="F61" s="65">
        <f t="shared" si="117"/>
        <v>0</v>
      </c>
      <c r="G61" s="65">
        <f t="shared" si="118"/>
        <v>0</v>
      </c>
      <c r="H61" s="65">
        <f t="shared" si="108"/>
        <v>3991200</v>
      </c>
      <c r="I61" s="65">
        <v>3991200</v>
      </c>
      <c r="J61" s="65">
        <v>0</v>
      </c>
      <c r="K61" s="65">
        <v>0</v>
      </c>
      <c r="L61" s="65">
        <f t="shared" si="119"/>
        <v>2660800</v>
      </c>
      <c r="M61" s="65">
        <v>2660800</v>
      </c>
      <c r="N61" s="65">
        <v>0</v>
      </c>
      <c r="O61" s="65">
        <v>0</v>
      </c>
      <c r="P61" s="65">
        <f t="shared" si="120"/>
        <v>1330400</v>
      </c>
      <c r="Q61" s="65">
        <v>1330400</v>
      </c>
      <c r="R61" s="65">
        <v>0</v>
      </c>
      <c r="S61" s="65">
        <v>0</v>
      </c>
      <c r="T61" s="65">
        <f t="shared" si="121"/>
        <v>3990800</v>
      </c>
      <c r="U61" s="65">
        <v>3990800</v>
      </c>
      <c r="V61" s="65">
        <v>0</v>
      </c>
      <c r="W61" s="65">
        <v>0</v>
      </c>
      <c r="X61" s="65">
        <f t="shared" si="122"/>
        <v>600000</v>
      </c>
      <c r="Y61" s="65">
        <v>600000</v>
      </c>
      <c r="Z61" s="65">
        <v>0</v>
      </c>
      <c r="AA61" s="65">
        <v>0</v>
      </c>
      <c r="AB61" s="65"/>
      <c r="AC61" s="65"/>
      <c r="AD61" s="65"/>
      <c r="AE61" s="65"/>
      <c r="AF61" s="64">
        <f t="shared" si="112"/>
        <v>5.0111916613770759</v>
      </c>
      <c r="AG61" s="64">
        <f t="shared" si="115"/>
        <v>5.0111916613770759</v>
      </c>
      <c r="AH61" s="64"/>
      <c r="AI61" s="64"/>
    </row>
    <row r="62" spans="1:35" s="23" customFormat="1" ht="138" hidden="1" customHeight="1" x14ac:dyDescent="0.3">
      <c r="A62" s="62" t="s">
        <v>156</v>
      </c>
      <c r="B62" s="76" t="s">
        <v>214</v>
      </c>
      <c r="C62" s="63" t="s">
        <v>4</v>
      </c>
      <c r="D62" s="65">
        <f t="shared" si="113"/>
        <v>87833000</v>
      </c>
      <c r="E62" s="65">
        <f t="shared" si="116"/>
        <v>87833000</v>
      </c>
      <c r="F62" s="65">
        <f t="shared" si="117"/>
        <v>0</v>
      </c>
      <c r="G62" s="65">
        <f t="shared" si="118"/>
        <v>0</v>
      </c>
      <c r="H62" s="65">
        <f t="shared" si="108"/>
        <v>20880000</v>
      </c>
      <c r="I62" s="65">
        <v>20880000</v>
      </c>
      <c r="J62" s="65">
        <v>0</v>
      </c>
      <c r="K62" s="65">
        <v>0</v>
      </c>
      <c r="L62" s="65">
        <f t="shared" si="119"/>
        <v>30617392</v>
      </c>
      <c r="M62" s="65">
        <v>30617392</v>
      </c>
      <c r="N62" s="65">
        <v>0</v>
      </c>
      <c r="O62" s="65">
        <v>0</v>
      </c>
      <c r="P62" s="65">
        <f t="shared" si="120"/>
        <v>8800000</v>
      </c>
      <c r="Q62" s="65">
        <v>8800000</v>
      </c>
      <c r="R62" s="65">
        <v>0</v>
      </c>
      <c r="S62" s="65">
        <v>0</v>
      </c>
      <c r="T62" s="65">
        <f t="shared" si="121"/>
        <v>27535608</v>
      </c>
      <c r="U62" s="65">
        <v>27535608</v>
      </c>
      <c r="V62" s="65">
        <v>0</v>
      </c>
      <c r="W62" s="65">
        <v>0</v>
      </c>
      <c r="X62" s="65">
        <f t="shared" si="122"/>
        <v>15740495.800000001</v>
      </c>
      <c r="Y62" s="65">
        <v>15740495.800000001</v>
      </c>
      <c r="Z62" s="65">
        <v>0</v>
      </c>
      <c r="AA62" s="65">
        <v>0</v>
      </c>
      <c r="AB62" s="65"/>
      <c r="AC62" s="65"/>
      <c r="AD62" s="65"/>
      <c r="AE62" s="65"/>
      <c r="AF62" s="64">
        <f t="shared" si="112"/>
        <v>17.920936094634136</v>
      </c>
      <c r="AG62" s="64">
        <f t="shared" si="115"/>
        <v>17.920936094634136</v>
      </c>
      <c r="AH62" s="64"/>
      <c r="AI62" s="64"/>
    </row>
    <row r="63" spans="1:35" s="23" customFormat="1" ht="159" hidden="1" customHeight="1" x14ac:dyDescent="0.3">
      <c r="A63" s="62" t="s">
        <v>157</v>
      </c>
      <c r="B63" s="76" t="s">
        <v>215</v>
      </c>
      <c r="C63" s="63" t="s">
        <v>4</v>
      </c>
      <c r="D63" s="65">
        <f t="shared" si="113"/>
        <v>2465043300</v>
      </c>
      <c r="E63" s="65">
        <v>2465043300</v>
      </c>
      <c r="F63" s="65">
        <f t="shared" si="117"/>
        <v>0</v>
      </c>
      <c r="G63" s="65">
        <f t="shared" si="118"/>
        <v>0</v>
      </c>
      <c r="H63" s="65">
        <f t="shared" si="108"/>
        <v>462588944</v>
      </c>
      <c r="I63" s="65">
        <v>462588944</v>
      </c>
      <c r="J63" s="65">
        <v>0</v>
      </c>
      <c r="K63" s="65">
        <v>0</v>
      </c>
      <c r="L63" s="65">
        <f t="shared" si="119"/>
        <v>925649300</v>
      </c>
      <c r="M63" s="65">
        <v>925649300</v>
      </c>
      <c r="N63" s="65">
        <v>0</v>
      </c>
      <c r="O63" s="65">
        <v>0</v>
      </c>
      <c r="P63" s="65">
        <f t="shared" si="120"/>
        <v>455278300</v>
      </c>
      <c r="Q63" s="65">
        <v>455278300</v>
      </c>
      <c r="R63" s="65">
        <v>0</v>
      </c>
      <c r="S63" s="65">
        <v>0</v>
      </c>
      <c r="T63" s="65">
        <f t="shared" si="121"/>
        <v>636100700</v>
      </c>
      <c r="U63" s="65">
        <v>636100700</v>
      </c>
      <c r="V63" s="65">
        <v>0</v>
      </c>
      <c r="W63" s="65">
        <v>0</v>
      </c>
      <c r="X63" s="65">
        <f t="shared" si="122"/>
        <v>400840565.05000001</v>
      </c>
      <c r="Y63" s="65">
        <v>400840565.05000001</v>
      </c>
      <c r="Z63" s="65">
        <v>0</v>
      </c>
      <c r="AA63" s="65">
        <v>0</v>
      </c>
      <c r="AB63" s="65"/>
      <c r="AC63" s="65"/>
      <c r="AD63" s="65"/>
      <c r="AE63" s="65"/>
      <c r="AF63" s="64">
        <f t="shared" si="112"/>
        <v>16.260994890028911</v>
      </c>
      <c r="AG63" s="64">
        <f t="shared" si="115"/>
        <v>16.260994890028911</v>
      </c>
      <c r="AH63" s="64"/>
      <c r="AI63" s="64"/>
    </row>
    <row r="64" spans="1:35" s="23" customFormat="1" ht="59.25" hidden="1" customHeight="1" x14ac:dyDescent="0.3">
      <c r="A64" s="62" t="s">
        <v>158</v>
      </c>
      <c r="B64" s="76" t="s">
        <v>150</v>
      </c>
      <c r="C64" s="63" t="s">
        <v>4</v>
      </c>
      <c r="D64" s="65">
        <f t="shared" si="113"/>
        <v>145400</v>
      </c>
      <c r="E64" s="65">
        <f t="shared" si="116"/>
        <v>145400</v>
      </c>
      <c r="F64" s="65">
        <f t="shared" si="117"/>
        <v>0</v>
      </c>
      <c r="G64" s="65">
        <f t="shared" si="118"/>
        <v>0</v>
      </c>
      <c r="H64" s="65">
        <f t="shared" si="108"/>
        <v>0</v>
      </c>
      <c r="I64" s="65">
        <v>0</v>
      </c>
      <c r="J64" s="65">
        <v>0</v>
      </c>
      <c r="K64" s="65">
        <v>0</v>
      </c>
      <c r="L64" s="65">
        <f t="shared" si="119"/>
        <v>145400</v>
      </c>
      <c r="M64" s="65">
        <v>145400</v>
      </c>
      <c r="N64" s="65">
        <v>0</v>
      </c>
      <c r="O64" s="65">
        <v>0</v>
      </c>
      <c r="P64" s="65">
        <f t="shared" si="120"/>
        <v>0</v>
      </c>
      <c r="Q64" s="65">
        <v>0</v>
      </c>
      <c r="R64" s="65">
        <v>0</v>
      </c>
      <c r="S64" s="65">
        <v>0</v>
      </c>
      <c r="T64" s="65">
        <f t="shared" si="121"/>
        <v>0</v>
      </c>
      <c r="U64" s="65">
        <v>0</v>
      </c>
      <c r="V64" s="65">
        <v>0</v>
      </c>
      <c r="W64" s="65">
        <v>0</v>
      </c>
      <c r="X64" s="65">
        <f t="shared" si="122"/>
        <v>0</v>
      </c>
      <c r="Y64" s="65">
        <v>0</v>
      </c>
      <c r="Z64" s="65">
        <v>0</v>
      </c>
      <c r="AA64" s="65">
        <v>0</v>
      </c>
      <c r="AB64" s="65"/>
      <c r="AC64" s="65"/>
      <c r="AD64" s="65"/>
      <c r="AE64" s="65"/>
      <c r="AF64" s="64">
        <f t="shared" si="112"/>
        <v>0</v>
      </c>
      <c r="AG64" s="64">
        <f t="shared" si="115"/>
        <v>0</v>
      </c>
      <c r="AH64" s="64"/>
      <c r="AI64" s="64"/>
    </row>
    <row r="65" spans="1:35" s="23" customFormat="1" ht="149.25" hidden="1" customHeight="1" x14ac:dyDescent="0.3">
      <c r="A65" s="62" t="s">
        <v>159</v>
      </c>
      <c r="B65" s="76" t="s">
        <v>284</v>
      </c>
      <c r="C65" s="63" t="s">
        <v>4</v>
      </c>
      <c r="D65" s="65">
        <f t="shared" si="113"/>
        <v>5131400</v>
      </c>
      <c r="E65" s="65">
        <f t="shared" si="116"/>
        <v>0</v>
      </c>
      <c r="F65" s="65">
        <f t="shared" si="117"/>
        <v>0</v>
      </c>
      <c r="G65" s="65">
        <f t="shared" si="118"/>
        <v>5131400</v>
      </c>
      <c r="H65" s="65">
        <f t="shared" si="108"/>
        <v>1710700</v>
      </c>
      <c r="I65" s="65">
        <v>0</v>
      </c>
      <c r="J65" s="65">
        <v>0</v>
      </c>
      <c r="K65" s="65">
        <v>1710700</v>
      </c>
      <c r="L65" s="65">
        <f t="shared" si="119"/>
        <v>1140300</v>
      </c>
      <c r="M65" s="65">
        <v>0</v>
      </c>
      <c r="N65" s="65">
        <v>0</v>
      </c>
      <c r="O65" s="65">
        <v>1140300</v>
      </c>
      <c r="P65" s="65">
        <f t="shared" si="120"/>
        <v>570400</v>
      </c>
      <c r="Q65" s="65">
        <v>0</v>
      </c>
      <c r="R65" s="65">
        <v>0</v>
      </c>
      <c r="S65" s="65">
        <v>570400</v>
      </c>
      <c r="T65" s="65">
        <f t="shared" si="121"/>
        <v>1710000</v>
      </c>
      <c r="U65" s="65">
        <v>0</v>
      </c>
      <c r="V65" s="65">
        <v>0</v>
      </c>
      <c r="W65" s="65">
        <v>1710000</v>
      </c>
      <c r="X65" s="65">
        <f t="shared" si="122"/>
        <v>1502329.06</v>
      </c>
      <c r="Y65" s="65">
        <v>0</v>
      </c>
      <c r="Z65" s="65">
        <v>0</v>
      </c>
      <c r="AA65" s="65">
        <v>1502329.06</v>
      </c>
      <c r="AB65" s="65"/>
      <c r="AC65" s="65"/>
      <c r="AD65" s="65"/>
      <c r="AE65" s="65"/>
      <c r="AF65" s="64">
        <f t="shared" si="112"/>
        <v>29.27717698873602</v>
      </c>
      <c r="AG65" s="64"/>
      <c r="AH65" s="64"/>
      <c r="AI65" s="64"/>
    </row>
    <row r="66" spans="1:35" s="23" customFormat="1" hidden="1" x14ac:dyDescent="0.3">
      <c r="A66" s="62" t="s">
        <v>229</v>
      </c>
      <c r="B66" s="76" t="s">
        <v>145</v>
      </c>
      <c r="C66" s="63" t="s">
        <v>4</v>
      </c>
      <c r="D66" s="65">
        <f t="shared" si="113"/>
        <v>3704900</v>
      </c>
      <c r="E66" s="65">
        <f t="shared" ref="E66" si="123">I66+M66+Q66+U66</f>
        <v>0</v>
      </c>
      <c r="F66" s="65">
        <f t="shared" ref="F66" si="124">J66+N66+R66+V66</f>
        <v>0</v>
      </c>
      <c r="G66" s="65">
        <v>3704900</v>
      </c>
      <c r="H66" s="65">
        <f t="shared" ref="H66" si="125">I66+J66+K66</f>
        <v>406272</v>
      </c>
      <c r="I66" s="65">
        <v>0</v>
      </c>
      <c r="J66" s="65">
        <v>0</v>
      </c>
      <c r="K66" s="65">
        <v>406272</v>
      </c>
      <c r="L66" s="65">
        <f t="shared" si="119"/>
        <v>1139900</v>
      </c>
      <c r="M66" s="65">
        <v>0</v>
      </c>
      <c r="N66" s="65">
        <v>0</v>
      </c>
      <c r="O66" s="65">
        <v>1139900</v>
      </c>
      <c r="P66" s="65">
        <f t="shared" si="120"/>
        <v>224000</v>
      </c>
      <c r="Q66" s="65">
        <v>0</v>
      </c>
      <c r="R66" s="65">
        <v>0</v>
      </c>
      <c r="S66" s="65">
        <v>224000</v>
      </c>
      <c r="T66" s="65">
        <f t="shared" si="121"/>
        <v>1959200</v>
      </c>
      <c r="U66" s="65">
        <v>0</v>
      </c>
      <c r="V66" s="65">
        <v>0</v>
      </c>
      <c r="W66" s="65">
        <v>1959200</v>
      </c>
      <c r="X66" s="65">
        <f t="shared" si="122"/>
        <v>47134.7</v>
      </c>
      <c r="Y66" s="65">
        <v>0</v>
      </c>
      <c r="Z66" s="65">
        <v>0</v>
      </c>
      <c r="AA66" s="65">
        <v>47134.7</v>
      </c>
      <c r="AB66" s="65"/>
      <c r="AC66" s="65"/>
      <c r="AD66" s="65"/>
      <c r="AE66" s="65"/>
      <c r="AF66" s="64"/>
      <c r="AG66" s="64"/>
      <c r="AH66" s="64"/>
      <c r="AI66" s="64"/>
    </row>
    <row r="67" spans="1:35" s="23" customFormat="1" ht="69.75" hidden="1" customHeight="1" x14ac:dyDescent="0.3">
      <c r="A67" s="62" t="s">
        <v>230</v>
      </c>
      <c r="B67" s="76" t="s">
        <v>225</v>
      </c>
      <c r="C67" s="63" t="s">
        <v>4</v>
      </c>
      <c r="D67" s="65">
        <f t="shared" si="113"/>
        <v>55000</v>
      </c>
      <c r="E67" s="65">
        <f t="shared" ref="E67" si="126">I67+M67+Q67+U67</f>
        <v>55000</v>
      </c>
      <c r="F67" s="65">
        <f t="shared" ref="F67" si="127">J67+N67+R67+V67</f>
        <v>0</v>
      </c>
      <c r="G67" s="65">
        <f t="shared" ref="G67" si="128">K67+O67+S67+W67</f>
        <v>0</v>
      </c>
      <c r="H67" s="65">
        <f t="shared" si="108"/>
        <v>55000</v>
      </c>
      <c r="I67" s="65">
        <v>55000</v>
      </c>
      <c r="J67" s="65">
        <v>0</v>
      </c>
      <c r="K67" s="65">
        <v>0</v>
      </c>
      <c r="L67" s="65">
        <f>M67+N67+O67</f>
        <v>0</v>
      </c>
      <c r="M67" s="65">
        <v>0</v>
      </c>
      <c r="N67" s="65">
        <v>0</v>
      </c>
      <c r="O67" s="65">
        <v>0</v>
      </c>
      <c r="P67" s="65">
        <f t="shared" ref="P67:P71" si="129">Q67+R67+S67</f>
        <v>0</v>
      </c>
      <c r="Q67" s="65">
        <v>0</v>
      </c>
      <c r="R67" s="65">
        <v>0</v>
      </c>
      <c r="S67" s="65">
        <v>0</v>
      </c>
      <c r="T67" s="65">
        <f t="shared" si="121"/>
        <v>0</v>
      </c>
      <c r="U67" s="65">
        <v>0</v>
      </c>
      <c r="V67" s="65">
        <v>0</v>
      </c>
      <c r="W67" s="65">
        <v>0</v>
      </c>
      <c r="X67" s="65">
        <f t="shared" si="122"/>
        <v>55000</v>
      </c>
      <c r="Y67" s="65">
        <v>55000</v>
      </c>
      <c r="Z67" s="65">
        <v>0</v>
      </c>
      <c r="AA67" s="65">
        <v>0</v>
      </c>
      <c r="AB67" s="65"/>
      <c r="AC67" s="65"/>
      <c r="AD67" s="65"/>
      <c r="AE67" s="65"/>
      <c r="AF67" s="64">
        <f t="shared" si="112"/>
        <v>100</v>
      </c>
      <c r="AG67" s="64">
        <f>Y67/E67*100</f>
        <v>100</v>
      </c>
      <c r="AH67" s="64"/>
      <c r="AI67" s="64"/>
    </row>
    <row r="68" spans="1:35" s="23" customFormat="1" ht="37.5" hidden="1" x14ac:dyDescent="0.3">
      <c r="A68" s="57" t="s">
        <v>99</v>
      </c>
      <c r="B68" s="78" t="s">
        <v>160</v>
      </c>
      <c r="C68" s="60"/>
      <c r="D68" s="58">
        <f>SUM(D69:D70)</f>
        <v>37219118</v>
      </c>
      <c r="E68" s="58">
        <f t="shared" ref="E68:AA68" si="130">SUM(E69:E70)</f>
        <v>0</v>
      </c>
      <c r="F68" s="58">
        <f t="shared" si="130"/>
        <v>0</v>
      </c>
      <c r="G68" s="58">
        <f t="shared" si="130"/>
        <v>37219118</v>
      </c>
      <c r="H68" s="58">
        <f t="shared" si="130"/>
        <v>8546556</v>
      </c>
      <c r="I68" s="58">
        <f t="shared" si="130"/>
        <v>0</v>
      </c>
      <c r="J68" s="58">
        <f t="shared" si="130"/>
        <v>0</v>
      </c>
      <c r="K68" s="58">
        <f t="shared" si="130"/>
        <v>8546556</v>
      </c>
      <c r="L68" s="58" t="e">
        <f t="shared" si="130"/>
        <v>#REF!</v>
      </c>
      <c r="M68" s="58" t="e">
        <f t="shared" si="130"/>
        <v>#REF!</v>
      </c>
      <c r="N68" s="58" t="e">
        <f t="shared" si="130"/>
        <v>#REF!</v>
      </c>
      <c r="O68" s="58" t="e">
        <f t="shared" si="130"/>
        <v>#REF!</v>
      </c>
      <c r="P68" s="58" t="e">
        <f t="shared" si="130"/>
        <v>#REF!</v>
      </c>
      <c r="Q68" s="58" t="e">
        <f t="shared" si="130"/>
        <v>#REF!</v>
      </c>
      <c r="R68" s="58" t="e">
        <f t="shared" si="130"/>
        <v>#REF!</v>
      </c>
      <c r="S68" s="58" t="e">
        <f t="shared" si="130"/>
        <v>#REF!</v>
      </c>
      <c r="T68" s="58" t="e">
        <f t="shared" si="130"/>
        <v>#REF!</v>
      </c>
      <c r="U68" s="58" t="e">
        <f t="shared" si="130"/>
        <v>#REF!</v>
      </c>
      <c r="V68" s="58" t="e">
        <f t="shared" si="130"/>
        <v>#REF!</v>
      </c>
      <c r="W68" s="58" t="e">
        <f t="shared" si="130"/>
        <v>#REF!</v>
      </c>
      <c r="X68" s="58">
        <f t="shared" si="130"/>
        <v>99453.94</v>
      </c>
      <c r="Y68" s="58">
        <f t="shared" si="130"/>
        <v>0</v>
      </c>
      <c r="Z68" s="58">
        <f t="shared" si="130"/>
        <v>0</v>
      </c>
      <c r="AA68" s="58">
        <f t="shared" si="130"/>
        <v>99453.94</v>
      </c>
      <c r="AB68" s="58"/>
      <c r="AC68" s="58"/>
      <c r="AD68" s="58"/>
      <c r="AE68" s="58"/>
      <c r="AF68" s="56">
        <f t="shared" si="112"/>
        <v>0.26721197423324217</v>
      </c>
      <c r="AG68" s="56"/>
      <c r="AH68" s="56"/>
      <c r="AI68" s="56">
        <f>AA68/G68*100</f>
        <v>0.26721197423324217</v>
      </c>
    </row>
    <row r="69" spans="1:35" s="23" customFormat="1" ht="42.75" hidden="1" customHeight="1" x14ac:dyDescent="0.3">
      <c r="A69" s="62" t="s">
        <v>286</v>
      </c>
      <c r="B69" s="80" t="s">
        <v>285</v>
      </c>
      <c r="C69" s="63"/>
      <c r="D69" s="65">
        <f>SUM(E69:G69)</f>
        <v>15825159</v>
      </c>
      <c r="E69" s="65">
        <v>0</v>
      </c>
      <c r="F69" s="65">
        <v>0</v>
      </c>
      <c r="G69" s="65">
        <v>15825159</v>
      </c>
      <c r="H69" s="65">
        <f>SUM(I69:K69)</f>
        <v>5631611</v>
      </c>
      <c r="I69" s="65">
        <v>0</v>
      </c>
      <c r="J69" s="65">
        <v>0</v>
      </c>
      <c r="K69" s="65">
        <v>5631611</v>
      </c>
      <c r="L69" s="65" t="e">
        <f>#REF!+#REF!+#REF!+#REF!+#REF!</f>
        <v>#REF!</v>
      </c>
      <c r="M69" s="65" t="e">
        <f>#REF!+#REF!+#REF!+#REF!+#REF!</f>
        <v>#REF!</v>
      </c>
      <c r="N69" s="65" t="e">
        <f>#REF!+#REF!+#REF!+#REF!+#REF!</f>
        <v>#REF!</v>
      </c>
      <c r="O69" s="65" t="e">
        <f>#REF!+#REF!+#REF!+#REF!+#REF!</f>
        <v>#REF!</v>
      </c>
      <c r="P69" s="65" t="e">
        <f>#REF!+#REF!+#REF!+#REF!+#REF!</f>
        <v>#REF!</v>
      </c>
      <c r="Q69" s="65" t="e">
        <f>#REF!+#REF!+#REF!+#REF!+#REF!</f>
        <v>#REF!</v>
      </c>
      <c r="R69" s="65" t="e">
        <f>#REF!+#REF!+#REF!+#REF!+#REF!</f>
        <v>#REF!</v>
      </c>
      <c r="S69" s="65" t="e">
        <f>#REF!+#REF!+#REF!+#REF!+#REF!</f>
        <v>#REF!</v>
      </c>
      <c r="T69" s="65" t="e">
        <f>#REF!+#REF!+#REF!+#REF!+#REF!</f>
        <v>#REF!</v>
      </c>
      <c r="U69" s="65" t="e">
        <f>#REF!+#REF!+#REF!+#REF!+#REF!</f>
        <v>#REF!</v>
      </c>
      <c r="V69" s="65" t="e">
        <f>#REF!+#REF!+#REF!+#REF!+#REF!</f>
        <v>#REF!</v>
      </c>
      <c r="W69" s="65" t="e">
        <f>#REF!+#REF!+#REF!+#REF!+#REF!</f>
        <v>#REF!</v>
      </c>
      <c r="X69" s="65">
        <f>SUM(Y69:AA69)</f>
        <v>0</v>
      </c>
      <c r="Y69" s="65">
        <v>0</v>
      </c>
      <c r="Z69" s="65">
        <v>0</v>
      </c>
      <c r="AA69" s="65">
        <v>0</v>
      </c>
      <c r="AB69" s="65"/>
      <c r="AC69" s="65"/>
      <c r="AD69" s="65"/>
      <c r="AE69" s="65"/>
      <c r="AF69" s="64"/>
      <c r="AG69" s="64"/>
      <c r="AH69" s="64"/>
      <c r="AI69" s="64"/>
    </row>
    <row r="70" spans="1:35" s="23" customFormat="1" ht="30.75" hidden="1" customHeight="1" x14ac:dyDescent="0.3">
      <c r="A70" s="62" t="s">
        <v>294</v>
      </c>
      <c r="B70" s="80" t="s">
        <v>145</v>
      </c>
      <c r="C70" s="63"/>
      <c r="D70" s="65">
        <f>SUM(E70:G70)</f>
        <v>21393959</v>
      </c>
      <c r="E70" s="65">
        <v>0</v>
      </c>
      <c r="F70" s="65">
        <v>0</v>
      </c>
      <c r="G70" s="65">
        <v>21393959</v>
      </c>
      <c r="H70" s="65">
        <f>SUM(I70:K70)</f>
        <v>2914945</v>
      </c>
      <c r="I70" s="65">
        <v>0</v>
      </c>
      <c r="J70" s="65">
        <v>0</v>
      </c>
      <c r="K70" s="65">
        <v>2914945</v>
      </c>
      <c r="L70" s="65" t="e">
        <f>#REF!+#REF!+#REF!+#REF!+#REF!+#REF!+#REF!+#REF!+#REF!+#REF!+#REF!+#REF!</f>
        <v>#REF!</v>
      </c>
      <c r="M70" s="65" t="e">
        <f>#REF!+#REF!+#REF!+#REF!+#REF!+#REF!+#REF!+#REF!+#REF!+#REF!+#REF!+#REF!</f>
        <v>#REF!</v>
      </c>
      <c r="N70" s="65" t="e">
        <f>#REF!+#REF!+#REF!+#REF!+#REF!+#REF!+#REF!+#REF!+#REF!+#REF!+#REF!+#REF!</f>
        <v>#REF!</v>
      </c>
      <c r="O70" s="65" t="e">
        <f>#REF!+#REF!+#REF!+#REF!+#REF!+#REF!+#REF!+#REF!+#REF!+#REF!+#REF!+#REF!</f>
        <v>#REF!</v>
      </c>
      <c r="P70" s="65" t="e">
        <f>#REF!+#REF!+#REF!+#REF!+#REF!+#REF!+#REF!+#REF!+#REF!+#REF!+#REF!+#REF!</f>
        <v>#REF!</v>
      </c>
      <c r="Q70" s="65" t="e">
        <f>#REF!+#REF!+#REF!+#REF!+#REF!+#REF!+#REF!+#REF!+#REF!+#REF!+#REF!+#REF!</f>
        <v>#REF!</v>
      </c>
      <c r="R70" s="65" t="e">
        <f>#REF!+#REF!+#REF!+#REF!+#REF!+#REF!+#REF!+#REF!+#REF!+#REF!+#REF!+#REF!</f>
        <v>#REF!</v>
      </c>
      <c r="S70" s="65" t="e">
        <f>#REF!+#REF!+#REF!+#REF!+#REF!+#REF!+#REF!+#REF!+#REF!+#REF!+#REF!+#REF!</f>
        <v>#REF!</v>
      </c>
      <c r="T70" s="65" t="e">
        <f>#REF!+#REF!+#REF!+#REF!+#REF!+#REF!+#REF!+#REF!+#REF!+#REF!+#REF!+#REF!</f>
        <v>#REF!</v>
      </c>
      <c r="U70" s="65" t="e">
        <f>#REF!+#REF!+#REF!+#REF!+#REF!+#REF!+#REF!+#REF!+#REF!+#REF!+#REF!+#REF!</f>
        <v>#REF!</v>
      </c>
      <c r="V70" s="65" t="e">
        <f>#REF!+#REF!+#REF!+#REF!+#REF!+#REF!+#REF!+#REF!+#REF!+#REF!+#REF!+#REF!</f>
        <v>#REF!</v>
      </c>
      <c r="W70" s="65" t="e">
        <f>#REF!+#REF!+#REF!+#REF!+#REF!+#REF!+#REF!+#REF!+#REF!+#REF!+#REF!+#REF!</f>
        <v>#REF!</v>
      </c>
      <c r="X70" s="65">
        <f>SUM(Y70:AA70)</f>
        <v>99453.94</v>
      </c>
      <c r="Y70" s="65">
        <v>0</v>
      </c>
      <c r="Z70" s="65">
        <v>0</v>
      </c>
      <c r="AA70" s="65">
        <v>99453.94</v>
      </c>
      <c r="AB70" s="65"/>
      <c r="AC70" s="65"/>
      <c r="AD70" s="65"/>
      <c r="AE70" s="65"/>
      <c r="AF70" s="64"/>
      <c r="AG70" s="64"/>
      <c r="AH70" s="64"/>
      <c r="AI70" s="64"/>
    </row>
    <row r="71" spans="1:35" s="23" customFormat="1" ht="93.75" hidden="1" x14ac:dyDescent="0.3">
      <c r="A71" s="81" t="s">
        <v>235</v>
      </c>
      <c r="B71" s="78" t="s">
        <v>236</v>
      </c>
      <c r="C71" s="63" t="s">
        <v>4</v>
      </c>
      <c r="D71" s="58">
        <f t="shared" ref="D71" si="131">SUM(E71:G71)</f>
        <v>85555887</v>
      </c>
      <c r="E71" s="58">
        <f t="shared" ref="E71" si="132">I71+M71+Q71+U71</f>
        <v>0</v>
      </c>
      <c r="F71" s="58">
        <f t="shared" ref="F71" si="133">J71+N71+R71+V71</f>
        <v>0</v>
      </c>
      <c r="G71" s="58">
        <f t="shared" ref="G71" si="134">K71+O71+S71+W71</f>
        <v>85555887</v>
      </c>
      <c r="H71" s="58">
        <f t="shared" ref="H71" si="135">I71+J71+K71</f>
        <v>20533413</v>
      </c>
      <c r="I71" s="58">
        <v>0</v>
      </c>
      <c r="J71" s="58">
        <v>0</v>
      </c>
      <c r="K71" s="58">
        <v>20533413</v>
      </c>
      <c r="L71" s="58">
        <f t="shared" ref="L71" si="136">M71+N71+O71</f>
        <v>29089002</v>
      </c>
      <c r="M71" s="58"/>
      <c r="N71" s="58"/>
      <c r="O71" s="58">
        <v>29089002</v>
      </c>
      <c r="P71" s="58">
        <f t="shared" si="129"/>
        <v>16255619</v>
      </c>
      <c r="Q71" s="58"/>
      <c r="R71" s="58"/>
      <c r="S71" s="58">
        <v>16255619</v>
      </c>
      <c r="T71" s="58">
        <f t="shared" si="121"/>
        <v>19677853</v>
      </c>
      <c r="U71" s="58"/>
      <c r="V71" s="58"/>
      <c r="W71" s="58">
        <v>19677853</v>
      </c>
      <c r="X71" s="58">
        <f>SUM(Y71:AA71)</f>
        <v>20325696.940000001</v>
      </c>
      <c r="Y71" s="58">
        <v>0</v>
      </c>
      <c r="Z71" s="58">
        <v>0</v>
      </c>
      <c r="AA71" s="58">
        <v>20325696.940000001</v>
      </c>
      <c r="AB71" s="58"/>
      <c r="AC71" s="58"/>
      <c r="AD71" s="58"/>
      <c r="AE71" s="58"/>
      <c r="AF71" s="56"/>
      <c r="AG71" s="64"/>
      <c r="AH71" s="64"/>
      <c r="AI71" s="64"/>
    </row>
    <row r="72" spans="1:35" s="23" customFormat="1" ht="79.5" hidden="1" customHeight="1" x14ac:dyDescent="0.3">
      <c r="A72" s="57" t="s">
        <v>100</v>
      </c>
      <c r="B72" s="78" t="s">
        <v>46</v>
      </c>
      <c r="C72" s="60"/>
      <c r="D72" s="58">
        <f>SUM(D73:D74)</f>
        <v>482000</v>
      </c>
      <c r="E72" s="58">
        <f t="shared" ref="E72:AA72" si="137">SUM(E73:E74)</f>
        <v>482000</v>
      </c>
      <c r="F72" s="58">
        <f t="shared" si="137"/>
        <v>0</v>
      </c>
      <c r="G72" s="58">
        <f t="shared" si="137"/>
        <v>0</v>
      </c>
      <c r="H72" s="58">
        <f t="shared" si="137"/>
        <v>0</v>
      </c>
      <c r="I72" s="58">
        <f t="shared" si="137"/>
        <v>0</v>
      </c>
      <c r="J72" s="58">
        <f t="shared" si="137"/>
        <v>0</v>
      </c>
      <c r="K72" s="58">
        <f t="shared" si="137"/>
        <v>0</v>
      </c>
      <c r="L72" s="58">
        <f t="shared" si="137"/>
        <v>162000</v>
      </c>
      <c r="M72" s="58">
        <f t="shared" si="137"/>
        <v>162000</v>
      </c>
      <c r="N72" s="58">
        <f t="shared" si="137"/>
        <v>0</v>
      </c>
      <c r="O72" s="58">
        <f t="shared" si="137"/>
        <v>0</v>
      </c>
      <c r="P72" s="58">
        <f t="shared" si="137"/>
        <v>320000</v>
      </c>
      <c r="Q72" s="58">
        <f t="shared" si="137"/>
        <v>320000</v>
      </c>
      <c r="R72" s="58">
        <f t="shared" si="137"/>
        <v>0</v>
      </c>
      <c r="S72" s="58">
        <f t="shared" si="137"/>
        <v>0</v>
      </c>
      <c r="T72" s="58">
        <f t="shared" si="137"/>
        <v>0</v>
      </c>
      <c r="U72" s="58">
        <f t="shared" si="137"/>
        <v>0</v>
      </c>
      <c r="V72" s="58">
        <f t="shared" si="137"/>
        <v>0</v>
      </c>
      <c r="W72" s="58">
        <f t="shared" si="137"/>
        <v>0</v>
      </c>
      <c r="X72" s="58">
        <f t="shared" si="137"/>
        <v>0</v>
      </c>
      <c r="Y72" s="58">
        <f t="shared" si="137"/>
        <v>0</v>
      </c>
      <c r="Z72" s="58">
        <f t="shared" si="137"/>
        <v>0</v>
      </c>
      <c r="AA72" s="58">
        <f t="shared" si="137"/>
        <v>0</v>
      </c>
      <c r="AB72" s="58"/>
      <c r="AC72" s="58"/>
      <c r="AD72" s="58"/>
      <c r="AE72" s="58"/>
      <c r="AF72" s="56">
        <f t="shared" si="112"/>
        <v>0</v>
      </c>
      <c r="AG72" s="56">
        <f>Y72/E72*100</f>
        <v>0</v>
      </c>
      <c r="AH72" s="56"/>
      <c r="AI72" s="56"/>
    </row>
    <row r="73" spans="1:35" s="23" customFormat="1" ht="30.75" hidden="1" customHeight="1" x14ac:dyDescent="0.3">
      <c r="A73" s="62" t="s">
        <v>111</v>
      </c>
      <c r="B73" s="76" t="s">
        <v>145</v>
      </c>
      <c r="C73" s="63" t="s">
        <v>4</v>
      </c>
      <c r="D73" s="65">
        <f>SUM(E73:G73)</f>
        <v>320000</v>
      </c>
      <c r="E73" s="65">
        <f t="shared" ref="E73:E74" si="138">I73+M73+Q73+U73</f>
        <v>320000</v>
      </c>
      <c r="F73" s="65">
        <f t="shared" ref="F73:F74" si="139">J73+N73+R73+V73</f>
        <v>0</v>
      </c>
      <c r="G73" s="65">
        <f t="shared" ref="G73:G74" si="140">K73+O73+S73+W73</f>
        <v>0</v>
      </c>
      <c r="H73" s="65">
        <f t="shared" ref="H73:H86" si="141">I73+J73+K73</f>
        <v>0</v>
      </c>
      <c r="I73" s="65">
        <v>0</v>
      </c>
      <c r="J73" s="65">
        <v>0</v>
      </c>
      <c r="K73" s="65">
        <v>0</v>
      </c>
      <c r="L73" s="65">
        <f t="shared" ref="L73:L74" si="142">M73+N73+O73</f>
        <v>0</v>
      </c>
      <c r="M73" s="65">
        <v>0</v>
      </c>
      <c r="N73" s="65"/>
      <c r="O73" s="65"/>
      <c r="P73" s="65">
        <f t="shared" ref="P73:P74" si="143">Q73+R73+S73</f>
        <v>320000</v>
      </c>
      <c r="Q73" s="65">
        <v>320000</v>
      </c>
      <c r="R73" s="65">
        <v>0</v>
      </c>
      <c r="S73" s="65">
        <v>0</v>
      </c>
      <c r="T73" s="65">
        <f t="shared" ref="T73:T74" si="144">U73+V73+W73</f>
        <v>0</v>
      </c>
      <c r="U73" s="65">
        <v>0</v>
      </c>
      <c r="V73" s="65">
        <v>0</v>
      </c>
      <c r="W73" s="65">
        <v>0</v>
      </c>
      <c r="X73" s="65">
        <f>Y73+AA73</f>
        <v>0</v>
      </c>
      <c r="Y73" s="65">
        <v>0</v>
      </c>
      <c r="Z73" s="65">
        <v>0</v>
      </c>
      <c r="AA73" s="65">
        <v>0</v>
      </c>
      <c r="AB73" s="65"/>
      <c r="AC73" s="65"/>
      <c r="AD73" s="65"/>
      <c r="AE73" s="65"/>
      <c r="AF73" s="64">
        <f t="shared" si="112"/>
        <v>0</v>
      </c>
      <c r="AG73" s="64"/>
      <c r="AH73" s="64"/>
      <c r="AI73" s="64"/>
    </row>
    <row r="74" spans="1:35" s="23" customFormat="1" ht="66" hidden="1" customHeight="1" x14ac:dyDescent="0.3">
      <c r="A74" s="62" t="s">
        <v>224</v>
      </c>
      <c r="B74" s="76" t="s">
        <v>218</v>
      </c>
      <c r="C74" s="63" t="s">
        <v>4</v>
      </c>
      <c r="D74" s="65">
        <f>SUM(E74:G74)</f>
        <v>162000</v>
      </c>
      <c r="E74" s="65">
        <f t="shared" si="138"/>
        <v>162000</v>
      </c>
      <c r="F74" s="65">
        <f t="shared" si="139"/>
        <v>0</v>
      </c>
      <c r="G74" s="65">
        <f t="shared" si="140"/>
        <v>0</v>
      </c>
      <c r="H74" s="65">
        <f t="shared" si="141"/>
        <v>0</v>
      </c>
      <c r="I74" s="65">
        <v>0</v>
      </c>
      <c r="J74" s="65">
        <v>0</v>
      </c>
      <c r="K74" s="65">
        <v>0</v>
      </c>
      <c r="L74" s="65">
        <f t="shared" si="142"/>
        <v>162000</v>
      </c>
      <c r="M74" s="65">
        <v>162000</v>
      </c>
      <c r="N74" s="65">
        <v>0</v>
      </c>
      <c r="O74" s="65">
        <v>0</v>
      </c>
      <c r="P74" s="65">
        <f t="shared" si="143"/>
        <v>0</v>
      </c>
      <c r="Q74" s="65">
        <v>0</v>
      </c>
      <c r="R74" s="65">
        <v>0</v>
      </c>
      <c r="S74" s="65">
        <v>0</v>
      </c>
      <c r="T74" s="65">
        <f t="shared" si="144"/>
        <v>0</v>
      </c>
      <c r="U74" s="65">
        <v>0</v>
      </c>
      <c r="V74" s="65">
        <v>0</v>
      </c>
      <c r="W74" s="65">
        <v>0</v>
      </c>
      <c r="X74" s="65">
        <f>Y74+AA74</f>
        <v>0</v>
      </c>
      <c r="Y74" s="65">
        <v>0</v>
      </c>
      <c r="Z74" s="65">
        <v>0</v>
      </c>
      <c r="AA74" s="65">
        <v>0</v>
      </c>
      <c r="AB74" s="65"/>
      <c r="AC74" s="65"/>
      <c r="AD74" s="65"/>
      <c r="AE74" s="65"/>
      <c r="AF74" s="64">
        <f t="shared" si="112"/>
        <v>0</v>
      </c>
      <c r="AG74" s="64">
        <f>Y74/E74*100</f>
        <v>0</v>
      </c>
      <c r="AH74" s="56"/>
      <c r="AI74" s="56"/>
    </row>
    <row r="75" spans="1:35" s="23" customFormat="1" ht="39.75" hidden="1" customHeight="1" x14ac:dyDescent="0.3">
      <c r="A75" s="57" t="s">
        <v>101</v>
      </c>
      <c r="B75" s="78" t="s">
        <v>47</v>
      </c>
      <c r="C75" s="60"/>
      <c r="D75" s="58">
        <f>SUM(D76:D79)</f>
        <v>44849393</v>
      </c>
      <c r="E75" s="58">
        <f t="shared" ref="E75:AA75" si="145">SUM(E76:E79)</f>
        <v>32010390</v>
      </c>
      <c r="F75" s="58">
        <f t="shared" si="145"/>
        <v>0</v>
      </c>
      <c r="G75" s="58">
        <f t="shared" si="145"/>
        <v>12839003</v>
      </c>
      <c r="H75" s="58">
        <f t="shared" si="145"/>
        <v>5439250</v>
      </c>
      <c r="I75" s="58">
        <f t="shared" si="145"/>
        <v>5400000</v>
      </c>
      <c r="J75" s="58">
        <f t="shared" si="145"/>
        <v>0</v>
      </c>
      <c r="K75" s="58">
        <f t="shared" si="145"/>
        <v>39250</v>
      </c>
      <c r="L75" s="58">
        <f t="shared" si="145"/>
        <v>13836519</v>
      </c>
      <c r="M75" s="58">
        <f t="shared" si="145"/>
        <v>10988439</v>
      </c>
      <c r="N75" s="58">
        <f t="shared" si="145"/>
        <v>0</v>
      </c>
      <c r="O75" s="58">
        <f t="shared" si="145"/>
        <v>2848080</v>
      </c>
      <c r="P75" s="58">
        <f t="shared" si="145"/>
        <v>24526648</v>
      </c>
      <c r="Q75" s="58">
        <f t="shared" si="145"/>
        <v>14574975</v>
      </c>
      <c r="R75" s="58">
        <f t="shared" si="145"/>
        <v>0</v>
      </c>
      <c r="S75" s="58">
        <f t="shared" si="145"/>
        <v>9951673</v>
      </c>
      <c r="T75" s="58">
        <f t="shared" si="145"/>
        <v>1046976</v>
      </c>
      <c r="U75" s="58">
        <f t="shared" si="145"/>
        <v>1046976</v>
      </c>
      <c r="V75" s="58">
        <f t="shared" si="145"/>
        <v>0</v>
      </c>
      <c r="W75" s="58">
        <f t="shared" si="145"/>
        <v>0</v>
      </c>
      <c r="X75" s="58">
        <f t="shared" si="145"/>
        <v>364132.02</v>
      </c>
      <c r="Y75" s="58">
        <f t="shared" si="145"/>
        <v>347182.02</v>
      </c>
      <c r="Z75" s="58">
        <f t="shared" si="145"/>
        <v>0</v>
      </c>
      <c r="AA75" s="58">
        <f t="shared" si="145"/>
        <v>16950</v>
      </c>
      <c r="AB75" s="58"/>
      <c r="AC75" s="58"/>
      <c r="AD75" s="58"/>
      <c r="AE75" s="58"/>
      <c r="AF75" s="56">
        <f t="shared" si="112"/>
        <v>0.81189955012323134</v>
      </c>
      <c r="AG75" s="56">
        <f>Y75/E75*100</f>
        <v>1.0845916591456712</v>
      </c>
      <c r="AH75" s="56"/>
      <c r="AI75" s="56">
        <f>AA75/G75*100</f>
        <v>0.13201959684875844</v>
      </c>
    </row>
    <row r="76" spans="1:35" s="23" customFormat="1" ht="44.25" hidden="1" customHeight="1" x14ac:dyDescent="0.3">
      <c r="A76" s="62" t="s">
        <v>102</v>
      </c>
      <c r="B76" s="76" t="s">
        <v>41</v>
      </c>
      <c r="C76" s="63" t="s">
        <v>4</v>
      </c>
      <c r="D76" s="65">
        <f>SUM(E76:G76)</f>
        <v>8663208</v>
      </c>
      <c r="E76" s="65">
        <f t="shared" ref="E76:E79" si="146">I76+M76+Q76+U76</f>
        <v>0</v>
      </c>
      <c r="F76" s="65">
        <f t="shared" ref="F76:F79" si="147">J76+N76+R76+V76</f>
        <v>0</v>
      </c>
      <c r="G76" s="65">
        <f t="shared" ref="G76:G79" si="148">K76+O76+S76+W76</f>
        <v>8663208</v>
      </c>
      <c r="H76" s="65">
        <f t="shared" si="141"/>
        <v>39250</v>
      </c>
      <c r="I76" s="65">
        <v>0</v>
      </c>
      <c r="J76" s="65">
        <v>0</v>
      </c>
      <c r="K76" s="65">
        <v>39250</v>
      </c>
      <c r="L76" s="65">
        <f t="shared" ref="L76:L83" si="149">M76+N76+O76</f>
        <v>1305981</v>
      </c>
      <c r="M76" s="65">
        <v>0</v>
      </c>
      <c r="N76" s="65">
        <v>0</v>
      </c>
      <c r="O76" s="65">
        <v>1305981</v>
      </c>
      <c r="P76" s="65">
        <f t="shared" ref="P76:P83" si="150">Q76+R76+S76</f>
        <v>7317977</v>
      </c>
      <c r="Q76" s="65">
        <v>0</v>
      </c>
      <c r="R76" s="65">
        <v>0</v>
      </c>
      <c r="S76" s="65">
        <v>7317977</v>
      </c>
      <c r="T76" s="65">
        <f t="shared" ref="T76:T79" si="151">U76+V76+W76</f>
        <v>0</v>
      </c>
      <c r="U76" s="65"/>
      <c r="V76" s="65"/>
      <c r="W76" s="65"/>
      <c r="X76" s="65">
        <f>Y76+AA76</f>
        <v>16950</v>
      </c>
      <c r="Y76" s="65">
        <v>0</v>
      </c>
      <c r="Z76" s="65">
        <v>0</v>
      </c>
      <c r="AA76" s="65">
        <v>16950</v>
      </c>
      <c r="AB76" s="65"/>
      <c r="AC76" s="65"/>
      <c r="AD76" s="65"/>
      <c r="AE76" s="65"/>
      <c r="AF76" s="64">
        <f t="shared" si="112"/>
        <v>0.1956550044740932</v>
      </c>
      <c r="AG76" s="64"/>
      <c r="AH76" s="64"/>
      <c r="AI76" s="64">
        <f>AA76/G76*100</f>
        <v>0.1956550044740932</v>
      </c>
    </row>
    <row r="77" spans="1:35" s="23" customFormat="1" ht="112.5" hidden="1" x14ac:dyDescent="0.3">
      <c r="A77" s="62" t="s">
        <v>103</v>
      </c>
      <c r="B77" s="72" t="s">
        <v>219</v>
      </c>
      <c r="C77" s="63" t="s">
        <v>4</v>
      </c>
      <c r="D77" s="65">
        <f t="shared" ref="D77:D79" si="152">SUM(E77:G77)</f>
        <v>9743390</v>
      </c>
      <c r="E77" s="65">
        <f t="shared" si="146"/>
        <v>9743390</v>
      </c>
      <c r="F77" s="65">
        <f t="shared" si="147"/>
        <v>0</v>
      </c>
      <c r="G77" s="65">
        <f t="shared" si="148"/>
        <v>0</v>
      </c>
      <c r="H77" s="65">
        <f t="shared" si="141"/>
        <v>0</v>
      </c>
      <c r="I77" s="65">
        <v>0</v>
      </c>
      <c r="J77" s="65">
        <v>0</v>
      </c>
      <c r="K77" s="65">
        <v>0</v>
      </c>
      <c r="L77" s="65">
        <f t="shared" si="149"/>
        <v>4988439</v>
      </c>
      <c r="M77" s="65">
        <v>4988439</v>
      </c>
      <c r="N77" s="65">
        <v>0</v>
      </c>
      <c r="O77" s="65">
        <v>0</v>
      </c>
      <c r="P77" s="65">
        <f t="shared" si="150"/>
        <v>4574975</v>
      </c>
      <c r="Q77" s="65">
        <v>4574975</v>
      </c>
      <c r="R77" s="65">
        <v>0</v>
      </c>
      <c r="S77" s="65">
        <v>0</v>
      </c>
      <c r="T77" s="65">
        <f t="shared" si="151"/>
        <v>179976</v>
      </c>
      <c r="U77" s="65">
        <v>179976</v>
      </c>
      <c r="V77" s="65">
        <v>0</v>
      </c>
      <c r="W77" s="65">
        <v>0</v>
      </c>
      <c r="X77" s="65">
        <f t="shared" ref="X77:X79" si="153">Y77+AA77</f>
        <v>0</v>
      </c>
      <c r="Y77" s="65">
        <v>0</v>
      </c>
      <c r="Z77" s="65">
        <v>0</v>
      </c>
      <c r="AA77" s="65">
        <v>0</v>
      </c>
      <c r="AB77" s="65"/>
      <c r="AC77" s="65"/>
      <c r="AD77" s="65"/>
      <c r="AE77" s="65"/>
      <c r="AF77" s="64">
        <f t="shared" si="112"/>
        <v>0</v>
      </c>
      <c r="AG77" s="64">
        <f>Y77/E77*100</f>
        <v>0</v>
      </c>
      <c r="AH77" s="64"/>
      <c r="AI77" s="64"/>
    </row>
    <row r="78" spans="1:35" s="23" customFormat="1" ht="93.75" hidden="1" x14ac:dyDescent="0.3">
      <c r="A78" s="62" t="s">
        <v>288</v>
      </c>
      <c r="B78" s="72" t="s">
        <v>287</v>
      </c>
      <c r="C78" s="63" t="s">
        <v>4</v>
      </c>
      <c r="D78" s="65">
        <f t="shared" si="152"/>
        <v>22267000</v>
      </c>
      <c r="E78" s="65">
        <f t="shared" si="146"/>
        <v>22267000</v>
      </c>
      <c r="F78" s="65">
        <f t="shared" si="147"/>
        <v>0</v>
      </c>
      <c r="G78" s="65">
        <f t="shared" si="148"/>
        <v>0</v>
      </c>
      <c r="H78" s="65">
        <f t="shared" si="141"/>
        <v>5400000</v>
      </c>
      <c r="I78" s="65">
        <v>5400000</v>
      </c>
      <c r="J78" s="65">
        <v>0</v>
      </c>
      <c r="K78" s="65">
        <v>0</v>
      </c>
      <c r="L78" s="65">
        <f t="shared" si="149"/>
        <v>6000000</v>
      </c>
      <c r="M78" s="65">
        <v>6000000</v>
      </c>
      <c r="N78" s="65">
        <v>0</v>
      </c>
      <c r="O78" s="65">
        <v>0</v>
      </c>
      <c r="P78" s="65">
        <f t="shared" si="150"/>
        <v>10000000</v>
      </c>
      <c r="Q78" s="65">
        <v>10000000</v>
      </c>
      <c r="R78" s="65">
        <v>0</v>
      </c>
      <c r="S78" s="65">
        <v>0</v>
      </c>
      <c r="T78" s="65">
        <f t="shared" si="151"/>
        <v>867000</v>
      </c>
      <c r="U78" s="65">
        <v>867000</v>
      </c>
      <c r="V78" s="65">
        <v>0</v>
      </c>
      <c r="W78" s="65">
        <v>0</v>
      </c>
      <c r="X78" s="65">
        <f t="shared" si="153"/>
        <v>347182.02</v>
      </c>
      <c r="Y78" s="65">
        <v>347182.02</v>
      </c>
      <c r="Z78" s="65">
        <v>0</v>
      </c>
      <c r="AA78" s="65">
        <v>0</v>
      </c>
      <c r="AB78" s="65"/>
      <c r="AC78" s="65"/>
      <c r="AD78" s="65"/>
      <c r="AE78" s="65"/>
      <c r="AF78" s="64"/>
      <c r="AG78" s="64"/>
      <c r="AH78" s="64"/>
      <c r="AI78" s="64"/>
    </row>
    <row r="79" spans="1:35" s="23" customFormat="1" ht="64.5" hidden="1" customHeight="1" x14ac:dyDescent="0.3">
      <c r="A79" s="62" t="s">
        <v>231</v>
      </c>
      <c r="B79" s="76" t="s">
        <v>142</v>
      </c>
      <c r="C79" s="63" t="s">
        <v>4</v>
      </c>
      <c r="D79" s="65">
        <f t="shared" si="152"/>
        <v>4175795</v>
      </c>
      <c r="E79" s="65">
        <f t="shared" si="146"/>
        <v>0</v>
      </c>
      <c r="F79" s="65">
        <f t="shared" si="147"/>
        <v>0</v>
      </c>
      <c r="G79" s="65">
        <f t="shared" si="148"/>
        <v>4175795</v>
      </c>
      <c r="H79" s="65">
        <f t="shared" si="141"/>
        <v>0</v>
      </c>
      <c r="I79" s="65">
        <v>0</v>
      </c>
      <c r="J79" s="65">
        <v>0</v>
      </c>
      <c r="K79" s="65">
        <v>0</v>
      </c>
      <c r="L79" s="65">
        <f t="shared" si="149"/>
        <v>1542099</v>
      </c>
      <c r="M79" s="65">
        <v>0</v>
      </c>
      <c r="N79" s="65">
        <v>0</v>
      </c>
      <c r="O79" s="65">
        <v>1542099</v>
      </c>
      <c r="P79" s="65">
        <f t="shared" si="150"/>
        <v>2633696</v>
      </c>
      <c r="Q79" s="65">
        <v>0</v>
      </c>
      <c r="R79" s="65">
        <v>0</v>
      </c>
      <c r="S79" s="65">
        <v>2633696</v>
      </c>
      <c r="T79" s="65">
        <f t="shared" si="151"/>
        <v>0</v>
      </c>
      <c r="U79" s="65">
        <v>0</v>
      </c>
      <c r="V79" s="65">
        <v>0</v>
      </c>
      <c r="W79" s="65">
        <v>0</v>
      </c>
      <c r="X79" s="65">
        <f t="shared" si="153"/>
        <v>0</v>
      </c>
      <c r="Y79" s="65">
        <v>0</v>
      </c>
      <c r="Z79" s="65">
        <v>0</v>
      </c>
      <c r="AA79" s="65">
        <v>0</v>
      </c>
      <c r="AB79" s="65"/>
      <c r="AC79" s="65"/>
      <c r="AD79" s="65"/>
      <c r="AE79" s="65"/>
      <c r="AF79" s="64">
        <f t="shared" ref="AF79:AF86" si="154">X79/D79*100</f>
        <v>0</v>
      </c>
      <c r="AG79" s="64"/>
      <c r="AH79" s="64"/>
      <c r="AI79" s="64">
        <f t="shared" ref="AI79:AI86" si="155">AA79/G79*100</f>
        <v>0</v>
      </c>
    </row>
    <row r="80" spans="1:35" s="23" customFormat="1" ht="37.5" hidden="1" x14ac:dyDescent="0.3">
      <c r="A80" s="57" t="s">
        <v>104</v>
      </c>
      <c r="B80" s="78" t="s">
        <v>48</v>
      </c>
      <c r="C80" s="60"/>
      <c r="D80" s="58">
        <f>D81+D82+D83</f>
        <v>48028600</v>
      </c>
      <c r="E80" s="58">
        <f t="shared" ref="E80:AA80" si="156">E81+E82+E83</f>
        <v>1824800</v>
      </c>
      <c r="F80" s="58">
        <f t="shared" si="156"/>
        <v>0</v>
      </c>
      <c r="G80" s="58">
        <f t="shared" si="156"/>
        <v>46203800</v>
      </c>
      <c r="H80" s="58">
        <f t="shared" si="156"/>
        <v>9180235</v>
      </c>
      <c r="I80" s="58">
        <f t="shared" si="156"/>
        <v>155910</v>
      </c>
      <c r="J80" s="58">
        <f t="shared" si="156"/>
        <v>0</v>
      </c>
      <c r="K80" s="58">
        <f t="shared" si="156"/>
        <v>9024325</v>
      </c>
      <c r="L80" s="58">
        <f t="shared" si="156"/>
        <v>14457190</v>
      </c>
      <c r="M80" s="58">
        <f t="shared" si="156"/>
        <v>677690</v>
      </c>
      <c r="N80" s="58">
        <f t="shared" si="156"/>
        <v>0</v>
      </c>
      <c r="O80" s="58">
        <f t="shared" si="156"/>
        <v>13779500</v>
      </c>
      <c r="P80" s="58">
        <f t="shared" si="156"/>
        <v>12457450</v>
      </c>
      <c r="Q80" s="58">
        <f t="shared" si="156"/>
        <v>658000</v>
      </c>
      <c r="R80" s="58">
        <f t="shared" si="156"/>
        <v>0</v>
      </c>
      <c r="S80" s="58">
        <f t="shared" si="156"/>
        <v>11799450</v>
      </c>
      <c r="T80" s="58">
        <f t="shared" si="156"/>
        <v>11933725</v>
      </c>
      <c r="U80" s="58">
        <f t="shared" si="156"/>
        <v>333200</v>
      </c>
      <c r="V80" s="58">
        <f t="shared" si="156"/>
        <v>0</v>
      </c>
      <c r="W80" s="58">
        <f t="shared" si="156"/>
        <v>11600525</v>
      </c>
      <c r="X80" s="58">
        <f t="shared" si="156"/>
        <v>7102939.370000001</v>
      </c>
      <c r="Y80" s="58">
        <f t="shared" si="156"/>
        <v>150047.78</v>
      </c>
      <c r="Z80" s="58">
        <f t="shared" si="156"/>
        <v>0</v>
      </c>
      <c r="AA80" s="58">
        <f t="shared" si="156"/>
        <v>6952891.5900000008</v>
      </c>
      <c r="AB80" s="58"/>
      <c r="AC80" s="58"/>
      <c r="AD80" s="58"/>
      <c r="AE80" s="58"/>
      <c r="AF80" s="56">
        <f t="shared" si="154"/>
        <v>14.78897858775813</v>
      </c>
      <c r="AG80" s="56">
        <f>Y80/E80*100</f>
        <v>8.2226972818939057</v>
      </c>
      <c r="AH80" s="56"/>
      <c r="AI80" s="56">
        <f t="shared" si="155"/>
        <v>15.048311156225246</v>
      </c>
    </row>
    <row r="81" spans="1:35" s="23" customFormat="1" ht="53.25" hidden="1" customHeight="1" x14ac:dyDescent="0.3">
      <c r="A81" s="62" t="s">
        <v>105</v>
      </c>
      <c r="B81" s="76" t="s">
        <v>36</v>
      </c>
      <c r="C81" s="63" t="s">
        <v>4</v>
      </c>
      <c r="D81" s="65">
        <f>SUM(E81:G81)</f>
        <v>35991300</v>
      </c>
      <c r="E81" s="65">
        <f t="shared" ref="E81:E82" si="157">I81+M81+Q81+U81</f>
        <v>0</v>
      </c>
      <c r="F81" s="65">
        <f t="shared" ref="F81:F82" si="158">J81+N81+R81+V81</f>
        <v>0</v>
      </c>
      <c r="G81" s="65">
        <f t="shared" ref="G81:G82" si="159">K81+O81+S81+W81</f>
        <v>35991300</v>
      </c>
      <c r="H81" s="65">
        <f t="shared" si="141"/>
        <v>6997550</v>
      </c>
      <c r="I81" s="65">
        <v>0</v>
      </c>
      <c r="J81" s="65">
        <v>0</v>
      </c>
      <c r="K81" s="65">
        <v>6997550</v>
      </c>
      <c r="L81" s="65">
        <f t="shared" si="149"/>
        <v>9849650</v>
      </c>
      <c r="M81" s="65">
        <v>0</v>
      </c>
      <c r="N81" s="65">
        <v>0</v>
      </c>
      <c r="O81" s="65">
        <v>9849650</v>
      </c>
      <c r="P81" s="65">
        <f t="shared" si="150"/>
        <v>8411750</v>
      </c>
      <c r="Q81" s="65">
        <v>0</v>
      </c>
      <c r="R81" s="65">
        <v>0</v>
      </c>
      <c r="S81" s="65">
        <v>8411750</v>
      </c>
      <c r="T81" s="65">
        <f t="shared" ref="T81:T83" si="160">U81+V81+W81</f>
        <v>10732350</v>
      </c>
      <c r="U81" s="65">
        <v>0</v>
      </c>
      <c r="V81" s="65">
        <v>0</v>
      </c>
      <c r="W81" s="65">
        <v>10732350</v>
      </c>
      <c r="X81" s="65">
        <f>Y81+AA81</f>
        <v>5605231.4800000004</v>
      </c>
      <c r="Y81" s="65">
        <v>0</v>
      </c>
      <c r="Z81" s="65">
        <v>0</v>
      </c>
      <c r="AA81" s="65">
        <v>5605231.4800000004</v>
      </c>
      <c r="AB81" s="65"/>
      <c r="AC81" s="65"/>
      <c r="AD81" s="65"/>
      <c r="AE81" s="65"/>
      <c r="AF81" s="64">
        <f t="shared" si="154"/>
        <v>15.57385112513302</v>
      </c>
      <c r="AG81" s="64"/>
      <c r="AH81" s="64"/>
      <c r="AI81" s="64">
        <f t="shared" si="155"/>
        <v>15.57385112513302</v>
      </c>
    </row>
    <row r="82" spans="1:35" s="23" customFormat="1" ht="45" hidden="1" customHeight="1" x14ac:dyDescent="0.3">
      <c r="A82" s="62" t="s">
        <v>106</v>
      </c>
      <c r="B82" s="76" t="s">
        <v>49</v>
      </c>
      <c r="C82" s="63" t="s">
        <v>4</v>
      </c>
      <c r="D82" s="65">
        <f t="shared" ref="D82:D83" si="161">H82+L82+P82+T82</f>
        <v>11244300</v>
      </c>
      <c r="E82" s="65">
        <f t="shared" si="157"/>
        <v>1824800</v>
      </c>
      <c r="F82" s="65">
        <f t="shared" si="158"/>
        <v>0</v>
      </c>
      <c r="G82" s="65">
        <f t="shared" si="159"/>
        <v>9419500</v>
      </c>
      <c r="H82" s="65">
        <f t="shared" si="141"/>
        <v>1687660</v>
      </c>
      <c r="I82" s="65">
        <v>155910</v>
      </c>
      <c r="J82" s="65">
        <v>0</v>
      </c>
      <c r="K82" s="65">
        <v>1531750</v>
      </c>
      <c r="L82" s="65">
        <f t="shared" si="149"/>
        <v>4500540</v>
      </c>
      <c r="M82" s="65">
        <v>677690</v>
      </c>
      <c r="N82" s="65">
        <v>0</v>
      </c>
      <c r="O82" s="65">
        <v>3822850</v>
      </c>
      <c r="P82" s="65">
        <f t="shared" si="150"/>
        <v>4025700</v>
      </c>
      <c r="Q82" s="65">
        <v>658000</v>
      </c>
      <c r="R82" s="65">
        <v>0</v>
      </c>
      <c r="S82" s="65">
        <v>3367700</v>
      </c>
      <c r="T82" s="65">
        <f t="shared" si="160"/>
        <v>1030400</v>
      </c>
      <c r="U82" s="65">
        <v>333200</v>
      </c>
      <c r="V82" s="65">
        <v>0</v>
      </c>
      <c r="W82" s="65">
        <v>697200</v>
      </c>
      <c r="X82" s="65">
        <f t="shared" ref="X82:X83" si="162">Y82+AA82</f>
        <v>1497707.8900000001</v>
      </c>
      <c r="Y82" s="65">
        <v>150047.78</v>
      </c>
      <c r="Z82" s="65">
        <v>0</v>
      </c>
      <c r="AA82" s="65">
        <v>1347660.11</v>
      </c>
      <c r="AB82" s="65"/>
      <c r="AC82" s="65"/>
      <c r="AD82" s="65"/>
      <c r="AE82" s="65"/>
      <c r="AF82" s="64">
        <f t="shared" si="154"/>
        <v>13.31970767411044</v>
      </c>
      <c r="AG82" s="64">
        <f>Y82/E82*100</f>
        <v>8.2226972818939057</v>
      </c>
      <c r="AH82" s="64"/>
      <c r="AI82" s="64">
        <f t="shared" si="155"/>
        <v>14.307129996284305</v>
      </c>
    </row>
    <row r="83" spans="1:35" s="23" customFormat="1" ht="30" hidden="1" customHeight="1" x14ac:dyDescent="0.3">
      <c r="A83" s="62" t="s">
        <v>107</v>
      </c>
      <c r="B83" s="76" t="s">
        <v>145</v>
      </c>
      <c r="C83" s="63" t="s">
        <v>4</v>
      </c>
      <c r="D83" s="65">
        <f t="shared" si="161"/>
        <v>793000</v>
      </c>
      <c r="E83" s="65">
        <f t="shared" ref="E83" si="163">I83+M83+Q83+U83</f>
        <v>0</v>
      </c>
      <c r="F83" s="65">
        <f t="shared" ref="F83" si="164">J83+N83+R83+V83</f>
        <v>0</v>
      </c>
      <c r="G83" s="65">
        <f t="shared" ref="G83" si="165">K83+O83+S83+W83</f>
        <v>793000</v>
      </c>
      <c r="H83" s="65">
        <f t="shared" si="141"/>
        <v>495025</v>
      </c>
      <c r="I83" s="65">
        <v>0</v>
      </c>
      <c r="J83" s="65">
        <v>0</v>
      </c>
      <c r="K83" s="65">
        <v>495025</v>
      </c>
      <c r="L83" s="65">
        <f t="shared" si="149"/>
        <v>107000</v>
      </c>
      <c r="M83" s="65">
        <v>0</v>
      </c>
      <c r="N83" s="65">
        <v>0</v>
      </c>
      <c r="O83" s="65">
        <v>107000</v>
      </c>
      <c r="P83" s="65">
        <f t="shared" si="150"/>
        <v>20000</v>
      </c>
      <c r="Q83" s="65">
        <v>0</v>
      </c>
      <c r="R83" s="65">
        <v>0</v>
      </c>
      <c r="S83" s="65">
        <v>20000</v>
      </c>
      <c r="T83" s="65">
        <f t="shared" si="160"/>
        <v>170975</v>
      </c>
      <c r="U83" s="65">
        <v>0</v>
      </c>
      <c r="V83" s="65">
        <v>0</v>
      </c>
      <c r="W83" s="65">
        <v>170975</v>
      </c>
      <c r="X83" s="65">
        <f t="shared" si="162"/>
        <v>0</v>
      </c>
      <c r="Y83" s="65">
        <v>0</v>
      </c>
      <c r="Z83" s="65">
        <v>0</v>
      </c>
      <c r="AA83" s="65">
        <v>0</v>
      </c>
      <c r="AB83" s="65"/>
      <c r="AC83" s="65"/>
      <c r="AD83" s="65"/>
      <c r="AE83" s="65"/>
      <c r="AF83" s="64">
        <f t="shared" si="154"/>
        <v>0</v>
      </c>
      <c r="AG83" s="64"/>
      <c r="AH83" s="64"/>
      <c r="AI83" s="64">
        <f t="shared" si="155"/>
        <v>0</v>
      </c>
    </row>
    <row r="84" spans="1:35" s="23" customFormat="1" ht="56.25" hidden="1" x14ac:dyDescent="0.3">
      <c r="A84" s="57" t="s">
        <v>108</v>
      </c>
      <c r="B84" s="78" t="s">
        <v>50</v>
      </c>
      <c r="C84" s="60"/>
      <c r="D84" s="58">
        <f>D85+D86</f>
        <v>115732776</v>
      </c>
      <c r="E84" s="58">
        <f t="shared" ref="E84:AA84" si="166">E85+E86</f>
        <v>0</v>
      </c>
      <c r="F84" s="58">
        <f t="shared" si="166"/>
        <v>0</v>
      </c>
      <c r="G84" s="58">
        <f t="shared" si="166"/>
        <v>115732776</v>
      </c>
      <c r="H84" s="58">
        <f t="shared" si="166"/>
        <v>34422605</v>
      </c>
      <c r="I84" s="58">
        <f t="shared" si="166"/>
        <v>0</v>
      </c>
      <c r="J84" s="58">
        <f t="shared" si="166"/>
        <v>0</v>
      </c>
      <c r="K84" s="58">
        <f t="shared" si="166"/>
        <v>34422605</v>
      </c>
      <c r="L84" s="58">
        <f t="shared" si="166"/>
        <v>30638849</v>
      </c>
      <c r="M84" s="58">
        <f t="shared" si="166"/>
        <v>0</v>
      </c>
      <c r="N84" s="58">
        <f t="shared" si="166"/>
        <v>0</v>
      </c>
      <c r="O84" s="58">
        <f t="shared" si="166"/>
        <v>30638849</v>
      </c>
      <c r="P84" s="58">
        <f t="shared" si="166"/>
        <v>25695522</v>
      </c>
      <c r="Q84" s="58">
        <f t="shared" si="166"/>
        <v>0</v>
      </c>
      <c r="R84" s="58">
        <f t="shared" si="166"/>
        <v>0</v>
      </c>
      <c r="S84" s="58">
        <f t="shared" si="166"/>
        <v>25695522</v>
      </c>
      <c r="T84" s="58">
        <f t="shared" si="166"/>
        <v>27081700</v>
      </c>
      <c r="U84" s="58">
        <f t="shared" si="166"/>
        <v>0</v>
      </c>
      <c r="V84" s="58">
        <f t="shared" si="166"/>
        <v>0</v>
      </c>
      <c r="W84" s="58">
        <f t="shared" si="166"/>
        <v>27081700</v>
      </c>
      <c r="X84" s="58">
        <f t="shared" si="166"/>
        <v>30663755.490000002</v>
      </c>
      <c r="Y84" s="58">
        <f t="shared" si="166"/>
        <v>0</v>
      </c>
      <c r="Z84" s="58">
        <f t="shared" si="166"/>
        <v>0</v>
      </c>
      <c r="AA84" s="58">
        <f t="shared" si="166"/>
        <v>30663755.490000002</v>
      </c>
      <c r="AB84" s="58"/>
      <c r="AC84" s="58"/>
      <c r="AD84" s="58"/>
      <c r="AE84" s="58"/>
      <c r="AF84" s="56">
        <f t="shared" si="154"/>
        <v>26.495308027520224</v>
      </c>
      <c r="AG84" s="56"/>
      <c r="AH84" s="56"/>
      <c r="AI84" s="56">
        <f t="shared" si="155"/>
        <v>26.495308027520224</v>
      </c>
    </row>
    <row r="85" spans="1:35" s="23" customFormat="1" ht="56.25" hidden="1" x14ac:dyDescent="0.3">
      <c r="A85" s="62" t="s">
        <v>109</v>
      </c>
      <c r="B85" s="76" t="s">
        <v>161</v>
      </c>
      <c r="C85" s="63" t="s">
        <v>4</v>
      </c>
      <c r="D85" s="65">
        <f>SUM(E85:G85)</f>
        <v>52439900</v>
      </c>
      <c r="E85" s="65">
        <f t="shared" ref="E85:E86" si="167">I85+M85+Q85+U85</f>
        <v>0</v>
      </c>
      <c r="F85" s="65">
        <f t="shared" ref="F85:F86" si="168">J85+N85+R85+V85</f>
        <v>0</v>
      </c>
      <c r="G85" s="65">
        <v>52439900</v>
      </c>
      <c r="H85" s="65">
        <f t="shared" si="141"/>
        <v>15819505</v>
      </c>
      <c r="I85" s="65">
        <v>0</v>
      </c>
      <c r="J85" s="65">
        <v>0</v>
      </c>
      <c r="K85" s="65">
        <v>15819505</v>
      </c>
      <c r="L85" s="65">
        <f t="shared" ref="L85:L86" si="169">M85+N85+O85</f>
        <v>13490949</v>
      </c>
      <c r="M85" s="65">
        <v>0</v>
      </c>
      <c r="N85" s="65">
        <v>0</v>
      </c>
      <c r="O85" s="65">
        <v>13490949</v>
      </c>
      <c r="P85" s="65">
        <f t="shared" ref="P85:P86" si="170">Q85+R85+S85</f>
        <v>8973946</v>
      </c>
      <c r="Q85" s="65">
        <v>0</v>
      </c>
      <c r="R85" s="65">
        <v>0</v>
      </c>
      <c r="S85" s="65">
        <v>8973946</v>
      </c>
      <c r="T85" s="65">
        <f t="shared" ref="T85:T86" si="171">U85+V85+W85</f>
        <v>16261400</v>
      </c>
      <c r="U85" s="65">
        <v>0</v>
      </c>
      <c r="V85" s="65">
        <v>0</v>
      </c>
      <c r="W85" s="65">
        <v>16261400</v>
      </c>
      <c r="X85" s="65">
        <f>Y85+AA85</f>
        <v>15046023.210000001</v>
      </c>
      <c r="Y85" s="65">
        <v>0</v>
      </c>
      <c r="Z85" s="65">
        <v>0</v>
      </c>
      <c r="AA85" s="65">
        <v>15046023.210000001</v>
      </c>
      <c r="AB85" s="65"/>
      <c r="AC85" s="65"/>
      <c r="AD85" s="65"/>
      <c r="AE85" s="65"/>
      <c r="AF85" s="64">
        <f t="shared" si="154"/>
        <v>28.691937265326594</v>
      </c>
      <c r="AG85" s="64"/>
      <c r="AH85" s="64"/>
      <c r="AI85" s="64">
        <f t="shared" si="155"/>
        <v>28.691937265326594</v>
      </c>
    </row>
    <row r="86" spans="1:35" s="23" customFormat="1" ht="55.5" hidden="1" customHeight="1" x14ac:dyDescent="0.3">
      <c r="A86" s="62" t="s">
        <v>232</v>
      </c>
      <c r="B86" s="76" t="s">
        <v>233</v>
      </c>
      <c r="C86" s="63" t="s">
        <v>4</v>
      </c>
      <c r="D86" s="65">
        <f>SUM(E86:G86)</f>
        <v>63292876</v>
      </c>
      <c r="E86" s="65">
        <f t="shared" si="167"/>
        <v>0</v>
      </c>
      <c r="F86" s="65">
        <f t="shared" si="168"/>
        <v>0</v>
      </c>
      <c r="G86" s="65">
        <v>63292876</v>
      </c>
      <c r="H86" s="65">
        <f t="shared" si="141"/>
        <v>18603100</v>
      </c>
      <c r="I86" s="65">
        <v>0</v>
      </c>
      <c r="J86" s="65">
        <v>0</v>
      </c>
      <c r="K86" s="65">
        <v>18603100</v>
      </c>
      <c r="L86" s="65">
        <f t="shared" si="169"/>
        <v>17147900</v>
      </c>
      <c r="M86" s="65">
        <v>0</v>
      </c>
      <c r="N86" s="65">
        <v>0</v>
      </c>
      <c r="O86" s="65">
        <v>17147900</v>
      </c>
      <c r="P86" s="65">
        <f t="shared" si="170"/>
        <v>16721576</v>
      </c>
      <c r="Q86" s="65">
        <v>0</v>
      </c>
      <c r="R86" s="65">
        <v>0</v>
      </c>
      <c r="S86" s="65">
        <v>16721576</v>
      </c>
      <c r="T86" s="65">
        <f t="shared" si="171"/>
        <v>10820300</v>
      </c>
      <c r="U86" s="65">
        <v>0</v>
      </c>
      <c r="V86" s="65">
        <v>0</v>
      </c>
      <c r="W86" s="65">
        <v>10820300</v>
      </c>
      <c r="X86" s="65">
        <f>Y86+AA86</f>
        <v>15617732.279999999</v>
      </c>
      <c r="Y86" s="65">
        <v>0</v>
      </c>
      <c r="Z86" s="65">
        <v>0</v>
      </c>
      <c r="AA86" s="65">
        <v>15617732.279999999</v>
      </c>
      <c r="AB86" s="65"/>
      <c r="AC86" s="65"/>
      <c r="AD86" s="65"/>
      <c r="AE86" s="65"/>
      <c r="AF86" s="64">
        <f t="shared" si="154"/>
        <v>24.67533989133311</v>
      </c>
      <c r="AG86" s="64"/>
      <c r="AH86" s="64"/>
      <c r="AI86" s="64">
        <f t="shared" si="155"/>
        <v>24.67533989133311</v>
      </c>
    </row>
    <row r="87" spans="1:35" s="1" customFormat="1" ht="26.25" hidden="1" customHeight="1" x14ac:dyDescent="0.3">
      <c r="A87" s="97" t="s">
        <v>23</v>
      </c>
      <c r="B87" s="98"/>
      <c r="C87" s="98"/>
      <c r="D87" s="98"/>
      <c r="E87" s="98"/>
      <c r="F87" s="98"/>
      <c r="G87" s="98"/>
      <c r="H87" s="98"/>
      <c r="I87" s="98"/>
      <c r="J87" s="98"/>
      <c r="K87" s="98"/>
      <c r="L87" s="98"/>
      <c r="M87" s="98"/>
      <c r="N87" s="98"/>
      <c r="O87" s="98"/>
      <c r="P87" s="98"/>
      <c r="Q87" s="98"/>
      <c r="R87" s="98"/>
      <c r="S87" s="98"/>
      <c r="T87" s="98"/>
      <c r="U87" s="98"/>
      <c r="V87" s="98"/>
      <c r="W87" s="98"/>
      <c r="X87" s="98"/>
      <c r="Y87" s="98"/>
      <c r="Z87" s="98"/>
      <c r="AA87" s="98"/>
      <c r="AB87" s="98"/>
      <c r="AC87" s="98"/>
      <c r="AD87" s="98"/>
      <c r="AE87" s="98"/>
      <c r="AF87" s="98"/>
      <c r="AG87" s="98"/>
      <c r="AH87" s="98"/>
      <c r="AI87" s="98"/>
    </row>
    <row r="88" spans="1:35" s="1" customFormat="1" ht="44.25" hidden="1" customHeight="1" x14ac:dyDescent="0.3">
      <c r="A88" s="57" t="s">
        <v>32</v>
      </c>
      <c r="B88" s="102" t="s">
        <v>24</v>
      </c>
      <c r="C88" s="102"/>
      <c r="D88" s="69">
        <f t="shared" ref="D88:AA88" si="172">D89+D94+D106</f>
        <v>265157608</v>
      </c>
      <c r="E88" s="69">
        <f t="shared" si="172"/>
        <v>93319700</v>
      </c>
      <c r="F88" s="69">
        <f t="shared" si="172"/>
        <v>3364700</v>
      </c>
      <c r="G88" s="69">
        <f t="shared" si="172"/>
        <v>168473208</v>
      </c>
      <c r="H88" s="69">
        <f t="shared" si="172"/>
        <v>58210568</v>
      </c>
      <c r="I88" s="69">
        <f t="shared" si="172"/>
        <v>0</v>
      </c>
      <c r="J88" s="69">
        <f t="shared" si="172"/>
        <v>0</v>
      </c>
      <c r="K88" s="69">
        <f t="shared" si="172"/>
        <v>58210568</v>
      </c>
      <c r="L88" s="69">
        <f t="shared" si="172"/>
        <v>39763573</v>
      </c>
      <c r="M88" s="69">
        <f t="shared" si="172"/>
        <v>11513100</v>
      </c>
      <c r="N88" s="69">
        <f t="shared" si="172"/>
        <v>0</v>
      </c>
      <c r="O88" s="69">
        <f t="shared" si="172"/>
        <v>28250473</v>
      </c>
      <c r="P88" s="69">
        <f t="shared" si="172"/>
        <v>97763978</v>
      </c>
      <c r="Q88" s="69">
        <f t="shared" si="172"/>
        <v>59616900</v>
      </c>
      <c r="R88" s="69">
        <f t="shared" si="172"/>
        <v>2175600</v>
      </c>
      <c r="S88" s="69">
        <f t="shared" si="172"/>
        <v>35971478</v>
      </c>
      <c r="T88" s="69">
        <f t="shared" si="172"/>
        <v>69529489</v>
      </c>
      <c r="U88" s="69">
        <f t="shared" si="172"/>
        <v>22189700</v>
      </c>
      <c r="V88" s="69">
        <f t="shared" si="172"/>
        <v>1189100</v>
      </c>
      <c r="W88" s="69">
        <f t="shared" si="172"/>
        <v>46150689</v>
      </c>
      <c r="X88" s="69">
        <f t="shared" si="172"/>
        <v>26203421.09</v>
      </c>
      <c r="Y88" s="69">
        <f t="shared" si="172"/>
        <v>0</v>
      </c>
      <c r="Z88" s="69">
        <f t="shared" si="172"/>
        <v>0</v>
      </c>
      <c r="AA88" s="69">
        <f t="shared" si="172"/>
        <v>26203421.09</v>
      </c>
      <c r="AB88" s="69"/>
      <c r="AC88" s="69"/>
      <c r="AD88" s="69"/>
      <c r="AE88" s="69"/>
      <c r="AF88" s="56">
        <f>X88/D88*100</f>
        <v>9.8822060161290946</v>
      </c>
      <c r="AG88" s="56">
        <f>Y88/E88*100</f>
        <v>0</v>
      </c>
      <c r="AH88" s="56">
        <f>Z88/F88*100</f>
        <v>0</v>
      </c>
      <c r="AI88" s="56">
        <f>AA88/G88*100</f>
        <v>15.553464791861742</v>
      </c>
    </row>
    <row r="89" spans="1:35" s="1" customFormat="1" ht="51.75" hidden="1" customHeight="1" x14ac:dyDescent="0.3">
      <c r="A89" s="57" t="s">
        <v>14</v>
      </c>
      <c r="B89" s="71" t="s">
        <v>51</v>
      </c>
      <c r="C89" s="71"/>
      <c r="D89" s="69">
        <f t="shared" ref="D89:AA89" si="173">SUM(D90:D93)</f>
        <v>132910919</v>
      </c>
      <c r="E89" s="69">
        <f t="shared" si="173"/>
        <v>9344600</v>
      </c>
      <c r="F89" s="69">
        <f t="shared" si="173"/>
        <v>0</v>
      </c>
      <c r="G89" s="69">
        <f t="shared" si="173"/>
        <v>123566319</v>
      </c>
      <c r="H89" s="69">
        <f t="shared" si="173"/>
        <v>35654683</v>
      </c>
      <c r="I89" s="69">
        <f t="shared" si="173"/>
        <v>0</v>
      </c>
      <c r="J89" s="69">
        <f t="shared" si="173"/>
        <v>0</v>
      </c>
      <c r="K89" s="69">
        <f t="shared" si="173"/>
        <v>35654683</v>
      </c>
      <c r="L89" s="69">
        <f t="shared" si="173"/>
        <v>26013701</v>
      </c>
      <c r="M89" s="69">
        <f t="shared" si="173"/>
        <v>0</v>
      </c>
      <c r="N89" s="69">
        <f t="shared" si="173"/>
        <v>0</v>
      </c>
      <c r="O89" s="69">
        <f t="shared" si="173"/>
        <v>26013701</v>
      </c>
      <c r="P89" s="69">
        <f t="shared" si="173"/>
        <v>26376488</v>
      </c>
      <c r="Q89" s="69">
        <f t="shared" si="173"/>
        <v>0</v>
      </c>
      <c r="R89" s="69">
        <f t="shared" si="173"/>
        <v>0</v>
      </c>
      <c r="S89" s="69">
        <f t="shared" si="173"/>
        <v>26376488</v>
      </c>
      <c r="T89" s="69">
        <f t="shared" si="173"/>
        <v>44976047</v>
      </c>
      <c r="U89" s="69">
        <f t="shared" si="173"/>
        <v>9344600</v>
      </c>
      <c r="V89" s="69">
        <f t="shared" si="173"/>
        <v>0</v>
      </c>
      <c r="W89" s="69">
        <f t="shared" si="173"/>
        <v>35631447</v>
      </c>
      <c r="X89" s="69">
        <f t="shared" si="173"/>
        <v>26203421.09</v>
      </c>
      <c r="Y89" s="69">
        <f t="shared" si="173"/>
        <v>0</v>
      </c>
      <c r="Z89" s="69">
        <f t="shared" si="173"/>
        <v>0</v>
      </c>
      <c r="AA89" s="69">
        <f t="shared" si="173"/>
        <v>26203421.09</v>
      </c>
      <c r="AB89" s="69"/>
      <c r="AC89" s="69"/>
      <c r="AD89" s="69"/>
      <c r="AE89" s="69"/>
      <c r="AF89" s="56">
        <f t="shared" ref="AF89:AF95" si="174">X89/D89*100</f>
        <v>19.715025136497626</v>
      </c>
      <c r="AG89" s="56"/>
      <c r="AH89" s="56"/>
      <c r="AI89" s="56">
        <f t="shared" ref="AI89:AI95" si="175">AA89/G89*100</f>
        <v>21.205957498822961</v>
      </c>
    </row>
    <row r="90" spans="1:35" s="1" customFormat="1" ht="37.5" hidden="1" x14ac:dyDescent="0.3">
      <c r="A90" s="62" t="s">
        <v>37</v>
      </c>
      <c r="B90" s="72" t="s">
        <v>162</v>
      </c>
      <c r="C90" s="70" t="s">
        <v>227</v>
      </c>
      <c r="D90" s="65">
        <f>SUM(E90:G90)</f>
        <v>18807390</v>
      </c>
      <c r="E90" s="65">
        <v>9344600</v>
      </c>
      <c r="F90" s="65">
        <f t="shared" ref="E90:F93" si="176">J90+N90+R90+V90</f>
        <v>0</v>
      </c>
      <c r="G90" s="65">
        <v>9462790</v>
      </c>
      <c r="H90" s="65">
        <f>I90+J90+K90</f>
        <v>3658973</v>
      </c>
      <c r="I90" s="65">
        <v>0</v>
      </c>
      <c r="J90" s="65">
        <v>0</v>
      </c>
      <c r="K90" s="65">
        <v>3658973</v>
      </c>
      <c r="L90" s="65">
        <f>M90+N90+O90</f>
        <v>432938</v>
      </c>
      <c r="M90" s="65">
        <v>0</v>
      </c>
      <c r="N90" s="65">
        <v>0</v>
      </c>
      <c r="O90" s="65">
        <v>432938</v>
      </c>
      <c r="P90" s="65">
        <f>Q90+R90+S90</f>
        <v>2832938</v>
      </c>
      <c r="Q90" s="65">
        <v>0</v>
      </c>
      <c r="R90" s="65">
        <v>0</v>
      </c>
      <c r="S90" s="65">
        <v>2832938</v>
      </c>
      <c r="T90" s="65">
        <f>U90+V90+W90</f>
        <v>11882541</v>
      </c>
      <c r="U90" s="65">
        <v>9344600</v>
      </c>
      <c r="V90" s="65">
        <v>0</v>
      </c>
      <c r="W90" s="65">
        <f>1382941+1155000</f>
        <v>2537941</v>
      </c>
      <c r="X90" s="82">
        <f>SUM(Y90:AA90)</f>
        <v>336020.32</v>
      </c>
      <c r="Y90" s="82">
        <v>0</v>
      </c>
      <c r="Z90" s="82">
        <v>0</v>
      </c>
      <c r="AA90" s="82">
        <v>336020.32</v>
      </c>
      <c r="AB90" s="82"/>
      <c r="AC90" s="82"/>
      <c r="AD90" s="82"/>
      <c r="AE90" s="82"/>
      <c r="AF90" s="64">
        <f t="shared" si="174"/>
        <v>1.7866398261534429</v>
      </c>
      <c r="AG90" s="56"/>
      <c r="AH90" s="56"/>
      <c r="AI90" s="64">
        <f t="shared" si="175"/>
        <v>3.5509645675324086</v>
      </c>
    </row>
    <row r="91" spans="1:35" s="1" customFormat="1" ht="45" hidden="1" customHeight="1" x14ac:dyDescent="0.3">
      <c r="A91" s="62" t="s">
        <v>242</v>
      </c>
      <c r="B91" s="61" t="s">
        <v>36</v>
      </c>
      <c r="C91" s="70" t="s">
        <v>227</v>
      </c>
      <c r="D91" s="65">
        <f t="shared" ref="D91:D92" si="177">SUM(E91:G91)</f>
        <v>40307629</v>
      </c>
      <c r="E91" s="65">
        <f t="shared" si="176"/>
        <v>0</v>
      </c>
      <c r="F91" s="65">
        <f t="shared" si="176"/>
        <v>0</v>
      </c>
      <c r="G91" s="65">
        <v>40307629</v>
      </c>
      <c r="H91" s="65">
        <f t="shared" ref="H91:H93" si="178">I91+J91+K91</f>
        <v>7907310</v>
      </c>
      <c r="I91" s="65">
        <v>0</v>
      </c>
      <c r="J91" s="65">
        <v>0</v>
      </c>
      <c r="K91" s="65">
        <v>7907310</v>
      </c>
      <c r="L91" s="65">
        <f t="shared" ref="L91:L93" si="179">M91+N91+O91</f>
        <v>10476913</v>
      </c>
      <c r="M91" s="65">
        <v>0</v>
      </c>
      <c r="N91" s="65">
        <v>0</v>
      </c>
      <c r="O91" s="65">
        <v>10476913</v>
      </c>
      <c r="P91" s="65">
        <f t="shared" ref="P91:P93" si="180">Q91+R91+S91</f>
        <v>10876800</v>
      </c>
      <c r="Q91" s="65">
        <v>0</v>
      </c>
      <c r="R91" s="65">
        <v>0</v>
      </c>
      <c r="S91" s="65">
        <v>10876800</v>
      </c>
      <c r="T91" s="65">
        <f t="shared" ref="T91:T93" si="181">U91+V91+W91</f>
        <v>11073606</v>
      </c>
      <c r="U91" s="65">
        <v>0</v>
      </c>
      <c r="V91" s="65">
        <v>0</v>
      </c>
      <c r="W91" s="65">
        <v>11073606</v>
      </c>
      <c r="X91" s="82">
        <f t="shared" ref="X91:X93" si="182">SUM(Y91:AA91)</f>
        <v>6240355.54</v>
      </c>
      <c r="Y91" s="65">
        <v>0</v>
      </c>
      <c r="Z91" s="65">
        <v>0</v>
      </c>
      <c r="AA91" s="82">
        <v>6240355.54</v>
      </c>
      <c r="AB91" s="82"/>
      <c r="AC91" s="82"/>
      <c r="AD91" s="82"/>
      <c r="AE91" s="82"/>
      <c r="AF91" s="64">
        <f t="shared" si="174"/>
        <v>15.48182241133558</v>
      </c>
      <c r="AG91" s="56"/>
      <c r="AH91" s="56"/>
      <c r="AI91" s="64">
        <f t="shared" si="175"/>
        <v>15.48182241133558</v>
      </c>
    </row>
    <row r="92" spans="1:35" s="1" customFormat="1" ht="40.5" hidden="1" customHeight="1" x14ac:dyDescent="0.3">
      <c r="A92" s="62" t="s">
        <v>120</v>
      </c>
      <c r="B92" s="61" t="s">
        <v>43</v>
      </c>
      <c r="C92" s="70" t="s">
        <v>227</v>
      </c>
      <c r="D92" s="65">
        <f t="shared" si="177"/>
        <v>72092700</v>
      </c>
      <c r="E92" s="65">
        <f t="shared" si="176"/>
        <v>0</v>
      </c>
      <c r="F92" s="65">
        <f t="shared" si="176"/>
        <v>0</v>
      </c>
      <c r="G92" s="65">
        <v>72092700</v>
      </c>
      <c r="H92" s="65">
        <f t="shared" si="178"/>
        <v>23662600</v>
      </c>
      <c r="I92" s="65">
        <v>0</v>
      </c>
      <c r="J92" s="65">
        <v>0</v>
      </c>
      <c r="K92" s="65">
        <v>23662600</v>
      </c>
      <c r="L92" s="65">
        <f t="shared" si="179"/>
        <v>14678050</v>
      </c>
      <c r="M92" s="65">
        <v>0</v>
      </c>
      <c r="N92" s="65">
        <v>0</v>
      </c>
      <c r="O92" s="65">
        <v>14678050</v>
      </c>
      <c r="P92" s="65">
        <f t="shared" si="180"/>
        <v>12240950</v>
      </c>
      <c r="Q92" s="65">
        <v>0</v>
      </c>
      <c r="R92" s="65">
        <v>0</v>
      </c>
      <c r="S92" s="65">
        <v>12240950</v>
      </c>
      <c r="T92" s="65">
        <f t="shared" si="181"/>
        <v>21594100</v>
      </c>
      <c r="U92" s="65">
        <v>0</v>
      </c>
      <c r="V92" s="65">
        <v>0</v>
      </c>
      <c r="W92" s="65">
        <v>21594100</v>
      </c>
      <c r="X92" s="82">
        <f t="shared" si="182"/>
        <v>19337696.77</v>
      </c>
      <c r="Y92" s="65">
        <v>0</v>
      </c>
      <c r="Z92" s="65">
        <v>0</v>
      </c>
      <c r="AA92" s="82">
        <v>19337696.77</v>
      </c>
      <c r="AB92" s="82"/>
      <c r="AC92" s="82"/>
      <c r="AD92" s="82"/>
      <c r="AE92" s="82"/>
      <c r="AF92" s="64">
        <f t="shared" si="174"/>
        <v>26.823377082561755</v>
      </c>
      <c r="AG92" s="56"/>
      <c r="AH92" s="56"/>
      <c r="AI92" s="64">
        <f t="shared" si="175"/>
        <v>26.823377082561755</v>
      </c>
    </row>
    <row r="93" spans="1:35" s="1" customFormat="1" ht="39.75" hidden="1" customHeight="1" x14ac:dyDescent="0.3">
      <c r="A93" s="62" t="s">
        <v>79</v>
      </c>
      <c r="B93" s="61" t="s">
        <v>166</v>
      </c>
      <c r="C93" s="70" t="s">
        <v>227</v>
      </c>
      <c r="D93" s="65">
        <f>SUM(E93:G93)</f>
        <v>1703200</v>
      </c>
      <c r="E93" s="65">
        <f t="shared" si="176"/>
        <v>0</v>
      </c>
      <c r="F93" s="65">
        <f t="shared" si="176"/>
        <v>0</v>
      </c>
      <c r="G93" s="65">
        <f t="shared" ref="G93" si="183">K93+O93+S93+W93</f>
        <v>1703200</v>
      </c>
      <c r="H93" s="65">
        <f t="shared" si="178"/>
        <v>425800</v>
      </c>
      <c r="I93" s="65">
        <v>0</v>
      </c>
      <c r="J93" s="65">
        <v>0</v>
      </c>
      <c r="K93" s="65">
        <v>425800</v>
      </c>
      <c r="L93" s="65">
        <f t="shared" si="179"/>
        <v>425800</v>
      </c>
      <c r="M93" s="65">
        <v>0</v>
      </c>
      <c r="N93" s="65">
        <v>0</v>
      </c>
      <c r="O93" s="65">
        <v>425800</v>
      </c>
      <c r="P93" s="65">
        <f t="shared" si="180"/>
        <v>425800</v>
      </c>
      <c r="Q93" s="65">
        <v>0</v>
      </c>
      <c r="R93" s="65">
        <v>0</v>
      </c>
      <c r="S93" s="65">
        <v>425800</v>
      </c>
      <c r="T93" s="65">
        <f t="shared" si="181"/>
        <v>425800</v>
      </c>
      <c r="U93" s="65">
        <v>0</v>
      </c>
      <c r="V93" s="65">
        <v>0</v>
      </c>
      <c r="W93" s="65">
        <v>425800</v>
      </c>
      <c r="X93" s="82">
        <f t="shared" si="182"/>
        <v>289348.46000000002</v>
      </c>
      <c r="Y93" s="65">
        <v>0</v>
      </c>
      <c r="Z93" s="65">
        <v>0</v>
      </c>
      <c r="AA93" s="82">
        <v>289348.46000000002</v>
      </c>
      <c r="AB93" s="82"/>
      <c r="AC93" s="82"/>
      <c r="AD93" s="82"/>
      <c r="AE93" s="82"/>
      <c r="AF93" s="64">
        <f t="shared" si="174"/>
        <v>16.988519257867544</v>
      </c>
      <c r="AG93" s="56"/>
      <c r="AH93" s="56"/>
      <c r="AI93" s="64">
        <f t="shared" si="175"/>
        <v>16.988519257867544</v>
      </c>
    </row>
    <row r="94" spans="1:35" s="23" customFormat="1" ht="56.25" hidden="1" x14ac:dyDescent="0.3">
      <c r="A94" s="57" t="s">
        <v>15</v>
      </c>
      <c r="B94" s="59" t="s">
        <v>52</v>
      </c>
      <c r="C94" s="73"/>
      <c r="D94" s="69">
        <f t="shared" ref="D94:AA94" si="184">D95+D101</f>
        <v>127038366</v>
      </c>
      <c r="E94" s="69">
        <f t="shared" si="184"/>
        <v>82742000</v>
      </c>
      <c r="F94" s="69">
        <f t="shared" si="184"/>
        <v>0</v>
      </c>
      <c r="G94" s="69">
        <f t="shared" si="184"/>
        <v>44296366</v>
      </c>
      <c r="H94" s="69">
        <f t="shared" si="184"/>
        <v>22555885</v>
      </c>
      <c r="I94" s="69">
        <f t="shared" si="184"/>
        <v>0</v>
      </c>
      <c r="J94" s="69">
        <f t="shared" si="184"/>
        <v>0</v>
      </c>
      <c r="K94" s="69">
        <f t="shared" si="184"/>
        <v>22555885</v>
      </c>
      <c r="L94" s="69">
        <f t="shared" si="184"/>
        <v>13749872</v>
      </c>
      <c r="M94" s="69">
        <f t="shared" si="184"/>
        <v>11513100</v>
      </c>
      <c r="N94" s="69">
        <f t="shared" si="184"/>
        <v>0</v>
      </c>
      <c r="O94" s="69">
        <f t="shared" si="184"/>
        <v>2236772</v>
      </c>
      <c r="P94" s="69">
        <f t="shared" si="184"/>
        <v>67368267</v>
      </c>
      <c r="Q94" s="69">
        <f t="shared" si="184"/>
        <v>58383800</v>
      </c>
      <c r="R94" s="69">
        <f t="shared" si="184"/>
        <v>0</v>
      </c>
      <c r="S94" s="69">
        <f t="shared" si="184"/>
        <v>8984467</v>
      </c>
      <c r="T94" s="69">
        <f t="shared" si="184"/>
        <v>23364342</v>
      </c>
      <c r="U94" s="69">
        <f t="shared" si="184"/>
        <v>12845100</v>
      </c>
      <c r="V94" s="69">
        <f t="shared" si="184"/>
        <v>0</v>
      </c>
      <c r="W94" s="69">
        <f t="shared" si="184"/>
        <v>10519242</v>
      </c>
      <c r="X94" s="69">
        <f t="shared" si="184"/>
        <v>0</v>
      </c>
      <c r="Y94" s="69">
        <f t="shared" si="184"/>
        <v>0</v>
      </c>
      <c r="Z94" s="69">
        <f t="shared" si="184"/>
        <v>0</v>
      </c>
      <c r="AA94" s="69">
        <f t="shared" si="184"/>
        <v>0</v>
      </c>
      <c r="AB94" s="69"/>
      <c r="AC94" s="69"/>
      <c r="AD94" s="69"/>
      <c r="AE94" s="69"/>
      <c r="AF94" s="56">
        <f t="shared" si="174"/>
        <v>0</v>
      </c>
      <c r="AG94" s="56">
        <f>Y94/E94*100</f>
        <v>0</v>
      </c>
      <c r="AH94" s="56"/>
      <c r="AI94" s="56">
        <f t="shared" si="175"/>
        <v>0</v>
      </c>
    </row>
    <row r="95" spans="1:35" s="1" customFormat="1" ht="108" hidden="1" customHeight="1" x14ac:dyDescent="0.3">
      <c r="A95" s="62" t="s">
        <v>38</v>
      </c>
      <c r="B95" s="61" t="s">
        <v>292</v>
      </c>
      <c r="C95" s="70"/>
      <c r="D95" s="77">
        <f>D96+D97+D98+D99+D100</f>
        <v>29458904</v>
      </c>
      <c r="E95" s="77">
        <f t="shared" ref="E95:AA95" si="185">E96+E97+E98+E99+E100</f>
        <v>8431400</v>
      </c>
      <c r="F95" s="77">
        <f t="shared" si="185"/>
        <v>0</v>
      </c>
      <c r="G95" s="77">
        <f t="shared" si="185"/>
        <v>21027504</v>
      </c>
      <c r="H95" s="77">
        <f t="shared" si="185"/>
        <v>10568274</v>
      </c>
      <c r="I95" s="77">
        <f t="shared" si="185"/>
        <v>0</v>
      </c>
      <c r="J95" s="77">
        <f t="shared" si="185"/>
        <v>0</v>
      </c>
      <c r="K95" s="77">
        <f t="shared" si="185"/>
        <v>10568274</v>
      </c>
      <c r="L95" s="77">
        <f t="shared" si="185"/>
        <v>0</v>
      </c>
      <c r="M95" s="77">
        <f t="shared" si="185"/>
        <v>0</v>
      </c>
      <c r="N95" s="77">
        <f t="shared" si="185"/>
        <v>0</v>
      </c>
      <c r="O95" s="77">
        <f t="shared" si="185"/>
        <v>0</v>
      </c>
      <c r="P95" s="77">
        <f t="shared" si="185"/>
        <v>11241900</v>
      </c>
      <c r="Q95" s="77">
        <f t="shared" si="185"/>
        <v>8431400</v>
      </c>
      <c r="R95" s="77">
        <f t="shared" si="185"/>
        <v>0</v>
      </c>
      <c r="S95" s="77">
        <f t="shared" si="185"/>
        <v>2810500</v>
      </c>
      <c r="T95" s="77">
        <f t="shared" si="185"/>
        <v>7648730</v>
      </c>
      <c r="U95" s="77">
        <f t="shared" si="185"/>
        <v>0</v>
      </c>
      <c r="V95" s="77">
        <f t="shared" si="185"/>
        <v>0</v>
      </c>
      <c r="W95" s="77">
        <f t="shared" si="185"/>
        <v>7648730</v>
      </c>
      <c r="X95" s="77">
        <f t="shared" si="185"/>
        <v>0</v>
      </c>
      <c r="Y95" s="77">
        <f t="shared" si="185"/>
        <v>0</v>
      </c>
      <c r="Z95" s="77">
        <f t="shared" si="185"/>
        <v>0</v>
      </c>
      <c r="AA95" s="77">
        <f t="shared" si="185"/>
        <v>0</v>
      </c>
      <c r="AB95" s="77"/>
      <c r="AC95" s="77"/>
      <c r="AD95" s="77"/>
      <c r="AE95" s="77"/>
      <c r="AF95" s="64">
        <f t="shared" si="174"/>
        <v>0</v>
      </c>
      <c r="AG95" s="64">
        <f>Y95/E95*100</f>
        <v>0</v>
      </c>
      <c r="AH95" s="64"/>
      <c r="AI95" s="64">
        <f t="shared" si="175"/>
        <v>0</v>
      </c>
    </row>
    <row r="96" spans="1:35" s="1" customFormat="1" ht="78" hidden="1" customHeight="1" x14ac:dyDescent="0.3">
      <c r="A96" s="99"/>
      <c r="B96" s="61" t="s">
        <v>280</v>
      </c>
      <c r="C96" s="70" t="s">
        <v>227</v>
      </c>
      <c r="D96" s="77">
        <f>E96+F96+G96</f>
        <v>2915194</v>
      </c>
      <c r="E96" s="65">
        <f t="shared" ref="E96:E97" si="186">I96+M96+Q96+U96</f>
        <v>0</v>
      </c>
      <c r="F96" s="65">
        <f t="shared" ref="F96:F97" si="187">J96+N96+R96+V96</f>
        <v>0</v>
      </c>
      <c r="G96" s="65">
        <f t="shared" ref="G96:G97" si="188">K96+O96+S96+W96</f>
        <v>2915194</v>
      </c>
      <c r="H96" s="77">
        <f>I96+J96+K96</f>
        <v>0</v>
      </c>
      <c r="I96" s="77">
        <v>0</v>
      </c>
      <c r="J96" s="77">
        <v>0</v>
      </c>
      <c r="K96" s="77">
        <v>0</v>
      </c>
      <c r="L96" s="77">
        <f>M96+N96+O96</f>
        <v>0</v>
      </c>
      <c r="M96" s="77">
        <v>0</v>
      </c>
      <c r="N96" s="77">
        <v>0</v>
      </c>
      <c r="O96" s="77">
        <v>0</v>
      </c>
      <c r="P96" s="77">
        <f>Q96+R96+S96</f>
        <v>0</v>
      </c>
      <c r="Q96" s="77">
        <v>0</v>
      </c>
      <c r="R96" s="77">
        <v>0</v>
      </c>
      <c r="S96" s="77">
        <v>0</v>
      </c>
      <c r="T96" s="77">
        <f>U96+V96+W96</f>
        <v>2915194</v>
      </c>
      <c r="U96" s="77">
        <v>0</v>
      </c>
      <c r="V96" s="77">
        <v>0</v>
      </c>
      <c r="W96" s="77">
        <v>2915194</v>
      </c>
      <c r="X96" s="77">
        <f>Y96+Z96+AA96</f>
        <v>0</v>
      </c>
      <c r="Y96" s="77">
        <v>0</v>
      </c>
      <c r="Z96" s="77">
        <v>0</v>
      </c>
      <c r="AA96" s="77">
        <v>0</v>
      </c>
      <c r="AB96" s="77"/>
      <c r="AC96" s="77"/>
      <c r="AD96" s="77"/>
      <c r="AE96" s="77"/>
      <c r="AF96" s="64"/>
      <c r="AG96" s="64"/>
      <c r="AH96" s="64"/>
      <c r="AI96" s="64"/>
    </row>
    <row r="97" spans="1:35" s="1" customFormat="1" ht="78" hidden="1" customHeight="1" x14ac:dyDescent="0.3">
      <c r="A97" s="100"/>
      <c r="B97" s="61" t="s">
        <v>281</v>
      </c>
      <c r="C97" s="70" t="s">
        <v>227</v>
      </c>
      <c r="D97" s="77">
        <f>E97+F97+G97</f>
        <v>4733536</v>
      </c>
      <c r="E97" s="65">
        <f t="shared" si="186"/>
        <v>0</v>
      </c>
      <c r="F97" s="65">
        <f t="shared" si="187"/>
        <v>0</v>
      </c>
      <c r="G97" s="65">
        <f t="shared" si="188"/>
        <v>4733536</v>
      </c>
      <c r="H97" s="77">
        <f>I97+J97+K97</f>
        <v>0</v>
      </c>
      <c r="I97" s="77">
        <v>0</v>
      </c>
      <c r="J97" s="77">
        <v>0</v>
      </c>
      <c r="K97" s="77">
        <v>0</v>
      </c>
      <c r="L97" s="77">
        <f>M97+N97+O97</f>
        <v>0</v>
      </c>
      <c r="M97" s="77">
        <v>0</v>
      </c>
      <c r="N97" s="77">
        <v>0</v>
      </c>
      <c r="O97" s="77">
        <v>0</v>
      </c>
      <c r="P97" s="77">
        <f>Q97+R97+S97</f>
        <v>0</v>
      </c>
      <c r="Q97" s="77">
        <v>0</v>
      </c>
      <c r="R97" s="77">
        <v>0</v>
      </c>
      <c r="S97" s="77">
        <v>0</v>
      </c>
      <c r="T97" s="77">
        <f>U97+V97+W97</f>
        <v>4733536</v>
      </c>
      <c r="U97" s="77">
        <v>0</v>
      </c>
      <c r="V97" s="77">
        <v>0</v>
      </c>
      <c r="W97" s="77">
        <v>4733536</v>
      </c>
      <c r="X97" s="77">
        <f>Y97+Z97+AA97</f>
        <v>0</v>
      </c>
      <c r="Y97" s="77">
        <v>0</v>
      </c>
      <c r="Z97" s="77">
        <v>0</v>
      </c>
      <c r="AA97" s="77">
        <v>0</v>
      </c>
      <c r="AB97" s="77"/>
      <c r="AC97" s="77"/>
      <c r="AD97" s="77"/>
      <c r="AE97" s="77"/>
      <c r="AF97" s="64"/>
      <c r="AG97" s="64"/>
      <c r="AH97" s="64"/>
      <c r="AI97" s="64"/>
    </row>
    <row r="98" spans="1:35" s="1" customFormat="1" ht="102.75" hidden="1" customHeight="1" x14ac:dyDescent="0.3">
      <c r="A98" s="100"/>
      <c r="B98" s="61" t="s">
        <v>209</v>
      </c>
      <c r="C98" s="70" t="s">
        <v>227</v>
      </c>
      <c r="D98" s="77">
        <f>E98+F98+G98</f>
        <v>98274</v>
      </c>
      <c r="E98" s="65">
        <f t="shared" ref="E98" si="189">I98+M98+Q98+U98</f>
        <v>0</v>
      </c>
      <c r="F98" s="65">
        <f t="shared" ref="F98" si="190">J98+N98+R98+V98</f>
        <v>0</v>
      </c>
      <c r="G98" s="65">
        <f t="shared" ref="G98" si="191">K98+O98+S98+W98</f>
        <v>98274</v>
      </c>
      <c r="H98" s="77">
        <f>I98+J98+K98</f>
        <v>98274</v>
      </c>
      <c r="I98" s="65">
        <v>0</v>
      </c>
      <c r="J98" s="65">
        <v>0</v>
      </c>
      <c r="K98" s="65">
        <v>98274</v>
      </c>
      <c r="L98" s="65"/>
      <c r="M98" s="65">
        <v>0</v>
      </c>
      <c r="N98" s="65">
        <v>0</v>
      </c>
      <c r="O98" s="65">
        <v>0</v>
      </c>
      <c r="P98" s="77">
        <f>Q98+R98+S98</f>
        <v>0</v>
      </c>
      <c r="Q98" s="65">
        <v>0</v>
      </c>
      <c r="R98" s="65">
        <v>0</v>
      </c>
      <c r="S98" s="65">
        <v>0</v>
      </c>
      <c r="T98" s="77">
        <f>U98+V98+W98</f>
        <v>0</v>
      </c>
      <c r="U98" s="65">
        <v>0</v>
      </c>
      <c r="V98" s="65">
        <v>0</v>
      </c>
      <c r="W98" s="65">
        <v>0</v>
      </c>
      <c r="X98" s="77">
        <f t="shared" ref="X98:X105" si="192">SUM(Y98:AA98)</f>
        <v>0</v>
      </c>
      <c r="Y98" s="65">
        <v>0</v>
      </c>
      <c r="Z98" s="65">
        <v>0</v>
      </c>
      <c r="AA98" s="65">
        <v>0</v>
      </c>
      <c r="AB98" s="65"/>
      <c r="AC98" s="65"/>
      <c r="AD98" s="65"/>
      <c r="AE98" s="65"/>
      <c r="AF98" s="64">
        <f t="shared" ref="AF98:AG99" si="193">X98/D98*100</f>
        <v>0</v>
      </c>
      <c r="AG98" s="64" t="e">
        <f t="shared" si="193"/>
        <v>#DIV/0!</v>
      </c>
      <c r="AH98" s="64"/>
      <c r="AI98" s="64">
        <f t="shared" ref="AI98:AI104" si="194">AA98/G98*100</f>
        <v>0</v>
      </c>
    </row>
    <row r="99" spans="1:35" s="1" customFormat="1" ht="43.5" hidden="1" customHeight="1" x14ac:dyDescent="0.3">
      <c r="A99" s="100"/>
      <c r="B99" s="61" t="s">
        <v>208</v>
      </c>
      <c r="C99" s="70" t="s">
        <v>227</v>
      </c>
      <c r="D99" s="65">
        <f t="shared" ref="D99" si="195">SUM(E99:G99)</f>
        <v>11241900</v>
      </c>
      <c r="E99" s="65">
        <f t="shared" ref="E99" si="196">I99+M99+Q99+U99</f>
        <v>8431400</v>
      </c>
      <c r="F99" s="65">
        <f t="shared" ref="F99" si="197">J99+N99+R99+V99</f>
        <v>0</v>
      </c>
      <c r="G99" s="65">
        <f t="shared" ref="G99" si="198">K99+O99+S99+W99</f>
        <v>2810500</v>
      </c>
      <c r="H99" s="77">
        <f>I99+J99+K99</f>
        <v>0</v>
      </c>
      <c r="I99" s="65">
        <v>0</v>
      </c>
      <c r="J99" s="65">
        <v>0</v>
      </c>
      <c r="K99" s="65">
        <v>0</v>
      </c>
      <c r="L99" s="77">
        <f>M99+N99+O99</f>
        <v>0</v>
      </c>
      <c r="M99" s="65">
        <v>0</v>
      </c>
      <c r="N99" s="65">
        <v>0</v>
      </c>
      <c r="O99" s="65">
        <v>0</v>
      </c>
      <c r="P99" s="77">
        <f>Q99+R99+S99</f>
        <v>11241900</v>
      </c>
      <c r="Q99" s="65">
        <v>8431400</v>
      </c>
      <c r="R99" s="65">
        <v>0</v>
      </c>
      <c r="S99" s="65">
        <v>2810500</v>
      </c>
      <c r="T99" s="77">
        <f>U99+V99+W99</f>
        <v>0</v>
      </c>
      <c r="U99" s="65">
        <v>0</v>
      </c>
      <c r="V99" s="65">
        <v>0</v>
      </c>
      <c r="W99" s="65">
        <v>0</v>
      </c>
      <c r="X99" s="77">
        <f t="shared" si="192"/>
        <v>0</v>
      </c>
      <c r="Y99" s="65">
        <v>0</v>
      </c>
      <c r="Z99" s="65">
        <v>0</v>
      </c>
      <c r="AA99" s="65">
        <v>0</v>
      </c>
      <c r="AB99" s="65"/>
      <c r="AC99" s="65"/>
      <c r="AD99" s="65"/>
      <c r="AE99" s="65"/>
      <c r="AF99" s="64">
        <f t="shared" si="193"/>
        <v>0</v>
      </c>
      <c r="AG99" s="64">
        <f t="shared" si="193"/>
        <v>0</v>
      </c>
      <c r="AH99" s="64"/>
      <c r="AI99" s="64">
        <f t="shared" si="194"/>
        <v>0</v>
      </c>
    </row>
    <row r="100" spans="1:35" s="1" customFormat="1" ht="47.25" hidden="1" customHeight="1" x14ac:dyDescent="0.3">
      <c r="A100" s="101"/>
      <c r="B100" s="61" t="s">
        <v>221</v>
      </c>
      <c r="C100" s="70" t="s">
        <v>227</v>
      </c>
      <c r="D100" s="65">
        <f t="shared" ref="D100" si="199">SUM(E100:G100)</f>
        <v>10470000</v>
      </c>
      <c r="E100" s="65">
        <f t="shared" ref="E100" si="200">I100+M100+Q100+U100</f>
        <v>0</v>
      </c>
      <c r="F100" s="65">
        <f t="shared" ref="F100" si="201">J100+N100+R100+V100</f>
        <v>0</v>
      </c>
      <c r="G100" s="65">
        <f t="shared" ref="G100" si="202">K100+O100+S100+W100</f>
        <v>10470000</v>
      </c>
      <c r="H100" s="77">
        <f>I100+J100+K100</f>
        <v>10470000</v>
      </c>
      <c r="I100" s="65">
        <v>0</v>
      </c>
      <c r="J100" s="65">
        <v>0</v>
      </c>
      <c r="K100" s="65">
        <v>10470000</v>
      </c>
      <c r="L100" s="77">
        <f>M100+N100+O100</f>
        <v>0</v>
      </c>
      <c r="M100" s="65">
        <v>0</v>
      </c>
      <c r="N100" s="65">
        <v>0</v>
      </c>
      <c r="O100" s="65">
        <v>0</v>
      </c>
      <c r="P100" s="77">
        <f>Q100+R100+S100</f>
        <v>0</v>
      </c>
      <c r="Q100" s="65">
        <v>0</v>
      </c>
      <c r="R100" s="65">
        <v>0</v>
      </c>
      <c r="S100" s="65">
        <v>0</v>
      </c>
      <c r="T100" s="77">
        <f>U100+V100+W100</f>
        <v>0</v>
      </c>
      <c r="U100" s="65">
        <v>0</v>
      </c>
      <c r="V100" s="65">
        <v>0</v>
      </c>
      <c r="W100" s="65">
        <v>0</v>
      </c>
      <c r="X100" s="77">
        <f t="shared" si="192"/>
        <v>0</v>
      </c>
      <c r="Y100" s="65">
        <v>0</v>
      </c>
      <c r="Z100" s="65">
        <v>0</v>
      </c>
      <c r="AA100" s="65">
        <v>0</v>
      </c>
      <c r="AB100" s="65"/>
      <c r="AC100" s="65"/>
      <c r="AD100" s="65"/>
      <c r="AE100" s="65"/>
      <c r="AF100" s="64">
        <f t="shared" ref="AF100:AF107" si="203">X100/D100*100</f>
        <v>0</v>
      </c>
      <c r="AG100" s="64"/>
      <c r="AH100" s="64"/>
      <c r="AI100" s="64">
        <f t="shared" si="194"/>
        <v>0</v>
      </c>
    </row>
    <row r="101" spans="1:35" s="1" customFormat="1" ht="44.25" hidden="1" customHeight="1" x14ac:dyDescent="0.3">
      <c r="A101" s="62" t="s">
        <v>199</v>
      </c>
      <c r="B101" s="72" t="s">
        <v>163</v>
      </c>
      <c r="C101" s="70"/>
      <c r="D101" s="77">
        <f>SUM(D102:D105)</f>
        <v>97579462</v>
      </c>
      <c r="E101" s="77">
        <f t="shared" ref="E101:AA101" si="204">SUM(E102:E105)</f>
        <v>74310600</v>
      </c>
      <c r="F101" s="77">
        <f t="shared" si="204"/>
        <v>0</v>
      </c>
      <c r="G101" s="77">
        <f t="shared" si="204"/>
        <v>23268862</v>
      </c>
      <c r="H101" s="77">
        <f t="shared" si="204"/>
        <v>11987611</v>
      </c>
      <c r="I101" s="77">
        <f t="shared" si="204"/>
        <v>0</v>
      </c>
      <c r="J101" s="77">
        <f t="shared" si="204"/>
        <v>0</v>
      </c>
      <c r="K101" s="77">
        <f t="shared" si="204"/>
        <v>11987611</v>
      </c>
      <c r="L101" s="77">
        <f t="shared" si="204"/>
        <v>13749872</v>
      </c>
      <c r="M101" s="77">
        <f t="shared" si="204"/>
        <v>11513100</v>
      </c>
      <c r="N101" s="77">
        <f t="shared" si="204"/>
        <v>0</v>
      </c>
      <c r="O101" s="77">
        <f t="shared" si="204"/>
        <v>2236772</v>
      </c>
      <c r="P101" s="77">
        <f t="shared" si="204"/>
        <v>56126367</v>
      </c>
      <c r="Q101" s="77">
        <f t="shared" si="204"/>
        <v>49952400</v>
      </c>
      <c r="R101" s="77">
        <f t="shared" si="204"/>
        <v>0</v>
      </c>
      <c r="S101" s="77">
        <f t="shared" si="204"/>
        <v>6173967</v>
      </c>
      <c r="T101" s="77">
        <f t="shared" si="204"/>
        <v>15715612</v>
      </c>
      <c r="U101" s="77">
        <f t="shared" si="204"/>
        <v>12845100</v>
      </c>
      <c r="V101" s="77">
        <f t="shared" si="204"/>
        <v>0</v>
      </c>
      <c r="W101" s="77">
        <f t="shared" si="204"/>
        <v>2870512</v>
      </c>
      <c r="X101" s="77">
        <f t="shared" si="204"/>
        <v>0</v>
      </c>
      <c r="Y101" s="77">
        <f t="shared" si="204"/>
        <v>0</v>
      </c>
      <c r="Z101" s="77">
        <f t="shared" si="204"/>
        <v>0</v>
      </c>
      <c r="AA101" s="77">
        <f t="shared" si="204"/>
        <v>0</v>
      </c>
      <c r="AB101" s="77"/>
      <c r="AC101" s="77"/>
      <c r="AD101" s="77"/>
      <c r="AE101" s="77"/>
      <c r="AF101" s="64">
        <f t="shared" si="203"/>
        <v>0</v>
      </c>
      <c r="AG101" s="64">
        <f t="shared" ref="AG101:AG107" si="205">Y101/E101*100</f>
        <v>0</v>
      </c>
      <c r="AH101" s="64"/>
      <c r="AI101" s="64">
        <f t="shared" si="194"/>
        <v>0</v>
      </c>
    </row>
    <row r="102" spans="1:35" s="1" customFormat="1" ht="78.75" hidden="1" customHeight="1" x14ac:dyDescent="0.3">
      <c r="A102" s="109"/>
      <c r="B102" s="72" t="s">
        <v>200</v>
      </c>
      <c r="C102" s="70" t="s">
        <v>226</v>
      </c>
      <c r="D102" s="65">
        <f t="shared" ref="D102" si="206">H102+L102+P102+T102</f>
        <v>43016444</v>
      </c>
      <c r="E102" s="65">
        <f t="shared" ref="E102" si="207">I102+M102+Q102+U102</f>
        <v>37139300</v>
      </c>
      <c r="F102" s="65">
        <f t="shared" ref="F102:F103" si="208">J102+N102+R102+V102</f>
        <v>0</v>
      </c>
      <c r="G102" s="65">
        <f t="shared" ref="G102:G105" si="209">K102+O102+S102+W102</f>
        <v>5877144</v>
      </c>
      <c r="H102" s="77">
        <f>I102+J102+K102</f>
        <v>0</v>
      </c>
      <c r="I102" s="65">
        <v>0</v>
      </c>
      <c r="J102" s="65">
        <v>0</v>
      </c>
      <c r="K102" s="65">
        <v>0</v>
      </c>
      <c r="L102" s="77">
        <f>M102+N102+O102</f>
        <v>0</v>
      </c>
      <c r="M102" s="65">
        <v>0</v>
      </c>
      <c r="N102" s="65">
        <v>0</v>
      </c>
      <c r="O102" s="65">
        <v>0</v>
      </c>
      <c r="P102" s="77">
        <f>Q102+R102+S102</f>
        <v>41729600</v>
      </c>
      <c r="Q102" s="65">
        <v>37139300</v>
      </c>
      <c r="R102" s="65">
        <v>0</v>
      </c>
      <c r="S102" s="65">
        <v>4590300</v>
      </c>
      <c r="T102" s="77">
        <f>U102+V102+W102</f>
        <v>1286844</v>
      </c>
      <c r="U102" s="65">
        <v>0</v>
      </c>
      <c r="V102" s="65">
        <v>0</v>
      </c>
      <c r="W102" s="65">
        <v>1286844</v>
      </c>
      <c r="X102" s="77">
        <f t="shared" si="192"/>
        <v>0</v>
      </c>
      <c r="Y102" s="65">
        <v>0</v>
      </c>
      <c r="Z102" s="65">
        <v>0</v>
      </c>
      <c r="AA102" s="65">
        <v>0</v>
      </c>
      <c r="AB102" s="65"/>
      <c r="AC102" s="65"/>
      <c r="AD102" s="65"/>
      <c r="AE102" s="65"/>
      <c r="AF102" s="64">
        <f t="shared" si="203"/>
        <v>0</v>
      </c>
      <c r="AG102" s="64">
        <f t="shared" si="205"/>
        <v>0</v>
      </c>
      <c r="AH102" s="64"/>
      <c r="AI102" s="64">
        <f t="shared" si="194"/>
        <v>0</v>
      </c>
    </row>
    <row r="103" spans="1:35" s="1" customFormat="1" ht="64.5" hidden="1" customHeight="1" x14ac:dyDescent="0.3">
      <c r="A103" s="110"/>
      <c r="B103" s="72" t="s">
        <v>201</v>
      </c>
      <c r="C103" s="70" t="s">
        <v>3</v>
      </c>
      <c r="D103" s="65">
        <f>H103+L103+P103+T103</f>
        <v>41729602</v>
      </c>
      <c r="E103" s="65">
        <v>37139300</v>
      </c>
      <c r="F103" s="65">
        <f t="shared" si="208"/>
        <v>0</v>
      </c>
      <c r="G103" s="65">
        <f t="shared" ref="G103" si="210">K103+O103+S103+W103</f>
        <v>4590302</v>
      </c>
      <c r="H103" s="77">
        <f>I103+J103+K103</f>
        <v>0</v>
      </c>
      <c r="I103" s="65">
        <v>0</v>
      </c>
      <c r="J103" s="65">
        <v>0</v>
      </c>
      <c r="K103" s="65">
        <v>0</v>
      </c>
      <c r="L103" s="77">
        <f>M103+N103+O103</f>
        <v>12936067</v>
      </c>
      <c r="M103" s="65">
        <v>11513100</v>
      </c>
      <c r="N103" s="65">
        <v>0</v>
      </c>
      <c r="O103" s="65">
        <v>1422967</v>
      </c>
      <c r="P103" s="77">
        <f>Q103+R103+S103</f>
        <v>14396767</v>
      </c>
      <c r="Q103" s="65">
        <v>12813100</v>
      </c>
      <c r="R103" s="65">
        <v>0</v>
      </c>
      <c r="S103" s="65">
        <v>1583667</v>
      </c>
      <c r="T103" s="77">
        <f>U103+V103+W103</f>
        <v>14396768</v>
      </c>
      <c r="U103" s="65">
        <v>12813100</v>
      </c>
      <c r="V103" s="65">
        <v>0</v>
      </c>
      <c r="W103" s="65">
        <v>1583668</v>
      </c>
      <c r="X103" s="77">
        <f t="shared" si="192"/>
        <v>0</v>
      </c>
      <c r="Y103" s="65">
        <v>0</v>
      </c>
      <c r="Z103" s="65">
        <v>0</v>
      </c>
      <c r="AA103" s="65">
        <v>0</v>
      </c>
      <c r="AB103" s="65"/>
      <c r="AC103" s="65"/>
      <c r="AD103" s="65"/>
      <c r="AE103" s="65"/>
      <c r="AF103" s="64">
        <f t="shared" si="203"/>
        <v>0</v>
      </c>
      <c r="AG103" s="64">
        <f t="shared" si="205"/>
        <v>0</v>
      </c>
      <c r="AH103" s="64"/>
      <c r="AI103" s="64">
        <f t="shared" si="194"/>
        <v>0</v>
      </c>
    </row>
    <row r="104" spans="1:35" s="1" customFormat="1" ht="64.5" hidden="1" customHeight="1" x14ac:dyDescent="0.3">
      <c r="A104" s="110"/>
      <c r="B104" s="72" t="s">
        <v>293</v>
      </c>
      <c r="C104" s="70" t="s">
        <v>226</v>
      </c>
      <c r="D104" s="65">
        <f>H104+L104+P104+T104</f>
        <v>12801416</v>
      </c>
      <c r="E104" s="65">
        <f t="shared" ref="E104" si="211">I104+M104+Q104+U104</f>
        <v>0</v>
      </c>
      <c r="F104" s="65">
        <f t="shared" ref="F104" si="212">J104+N104+R104+V104</f>
        <v>0</v>
      </c>
      <c r="G104" s="65">
        <f t="shared" ref="G104" si="213">K104+O104+S104+W104</f>
        <v>12801416</v>
      </c>
      <c r="H104" s="77">
        <f>I104+J104+K104</f>
        <v>11987611</v>
      </c>
      <c r="I104" s="65">
        <v>0</v>
      </c>
      <c r="J104" s="65">
        <v>0</v>
      </c>
      <c r="K104" s="65">
        <v>11987611</v>
      </c>
      <c r="L104" s="77">
        <f>M104+N104+O104</f>
        <v>813805</v>
      </c>
      <c r="M104" s="65">
        <v>0</v>
      </c>
      <c r="N104" s="65">
        <v>0</v>
      </c>
      <c r="O104" s="65">
        <v>813805</v>
      </c>
      <c r="P104" s="77"/>
      <c r="Q104" s="65"/>
      <c r="R104" s="65"/>
      <c r="S104" s="65"/>
      <c r="T104" s="77"/>
      <c r="U104" s="65"/>
      <c r="V104" s="65"/>
      <c r="W104" s="65"/>
      <c r="X104" s="77">
        <f t="shared" si="192"/>
        <v>0</v>
      </c>
      <c r="Y104" s="65">
        <v>0</v>
      </c>
      <c r="Z104" s="65">
        <v>0</v>
      </c>
      <c r="AA104" s="65">
        <v>0</v>
      </c>
      <c r="AB104" s="65"/>
      <c r="AC104" s="65"/>
      <c r="AD104" s="65"/>
      <c r="AE104" s="65"/>
      <c r="AF104" s="64">
        <f t="shared" si="203"/>
        <v>0</v>
      </c>
      <c r="AG104" s="64" t="e">
        <f t="shared" si="205"/>
        <v>#DIV/0!</v>
      </c>
      <c r="AH104" s="64"/>
      <c r="AI104" s="64">
        <f t="shared" si="194"/>
        <v>0</v>
      </c>
    </row>
    <row r="105" spans="1:35" s="1" customFormat="1" ht="83.25" hidden="1" customHeight="1" x14ac:dyDescent="0.3">
      <c r="A105" s="110"/>
      <c r="B105" s="72" t="s">
        <v>220</v>
      </c>
      <c r="C105" s="70" t="s">
        <v>3</v>
      </c>
      <c r="D105" s="65">
        <f t="shared" ref="D105" si="214">SUM(E105:G105)</f>
        <v>32000</v>
      </c>
      <c r="E105" s="65">
        <f t="shared" ref="E105" si="215">I105+M105+Q105+U105</f>
        <v>32000</v>
      </c>
      <c r="F105" s="65">
        <f t="shared" ref="F105" si="216">J105+N105+R105+V105</f>
        <v>0</v>
      </c>
      <c r="G105" s="65">
        <f t="shared" si="209"/>
        <v>0</v>
      </c>
      <c r="H105" s="65">
        <v>0</v>
      </c>
      <c r="I105" s="65">
        <v>0</v>
      </c>
      <c r="J105" s="65">
        <v>0</v>
      </c>
      <c r="K105" s="65">
        <v>0</v>
      </c>
      <c r="L105" s="77">
        <f>M105+N105+O105</f>
        <v>0</v>
      </c>
      <c r="M105" s="65">
        <v>0</v>
      </c>
      <c r="N105" s="65">
        <v>0</v>
      </c>
      <c r="O105" s="65">
        <v>0</v>
      </c>
      <c r="P105" s="77">
        <f>Q105+R105+S105</f>
        <v>0</v>
      </c>
      <c r="Q105" s="65">
        <v>0</v>
      </c>
      <c r="R105" s="65">
        <v>0</v>
      </c>
      <c r="S105" s="65">
        <v>0</v>
      </c>
      <c r="T105" s="77">
        <f>U105+V105+W105</f>
        <v>32000</v>
      </c>
      <c r="U105" s="65">
        <v>32000</v>
      </c>
      <c r="V105" s="65">
        <v>0</v>
      </c>
      <c r="W105" s="65">
        <v>0</v>
      </c>
      <c r="X105" s="77">
        <f t="shared" si="192"/>
        <v>0</v>
      </c>
      <c r="Y105" s="65">
        <v>0</v>
      </c>
      <c r="Z105" s="65">
        <v>0</v>
      </c>
      <c r="AA105" s="65">
        <v>0</v>
      </c>
      <c r="AB105" s="65"/>
      <c r="AC105" s="65"/>
      <c r="AD105" s="65"/>
      <c r="AE105" s="65"/>
      <c r="AF105" s="64">
        <f t="shared" si="203"/>
        <v>0</v>
      </c>
      <c r="AG105" s="64">
        <f t="shared" si="205"/>
        <v>0</v>
      </c>
      <c r="AH105" s="64"/>
      <c r="AI105" s="64"/>
    </row>
    <row r="106" spans="1:35" s="23" customFormat="1" ht="81" hidden="1" customHeight="1" x14ac:dyDescent="0.3">
      <c r="A106" s="57" t="s">
        <v>33</v>
      </c>
      <c r="B106" s="71" t="s">
        <v>53</v>
      </c>
      <c r="C106" s="73"/>
      <c r="D106" s="69">
        <f t="shared" ref="D106:AA106" si="217">SUM(D107:D108)</f>
        <v>5208323</v>
      </c>
      <c r="E106" s="69">
        <f t="shared" si="217"/>
        <v>1233100</v>
      </c>
      <c r="F106" s="69">
        <f t="shared" si="217"/>
        <v>3364700</v>
      </c>
      <c r="G106" s="69">
        <f t="shared" si="217"/>
        <v>610523</v>
      </c>
      <c r="H106" s="69">
        <f t="shared" si="217"/>
        <v>0</v>
      </c>
      <c r="I106" s="69">
        <f t="shared" si="217"/>
        <v>0</v>
      </c>
      <c r="J106" s="69">
        <f t="shared" si="217"/>
        <v>0</v>
      </c>
      <c r="K106" s="69">
        <f t="shared" si="217"/>
        <v>0</v>
      </c>
      <c r="L106" s="69">
        <f t="shared" si="217"/>
        <v>0</v>
      </c>
      <c r="M106" s="69">
        <f t="shared" si="217"/>
        <v>0</v>
      </c>
      <c r="N106" s="69">
        <f t="shared" si="217"/>
        <v>0</v>
      </c>
      <c r="O106" s="69">
        <f t="shared" si="217"/>
        <v>0</v>
      </c>
      <c r="P106" s="69">
        <f t="shared" si="217"/>
        <v>4019223</v>
      </c>
      <c r="Q106" s="69">
        <f t="shared" si="217"/>
        <v>1233100</v>
      </c>
      <c r="R106" s="69">
        <f t="shared" si="217"/>
        <v>2175600</v>
      </c>
      <c r="S106" s="69">
        <f t="shared" si="217"/>
        <v>610523</v>
      </c>
      <c r="T106" s="69">
        <f t="shared" si="217"/>
        <v>1189100</v>
      </c>
      <c r="U106" s="69">
        <f t="shared" si="217"/>
        <v>0</v>
      </c>
      <c r="V106" s="69">
        <f t="shared" si="217"/>
        <v>1189100</v>
      </c>
      <c r="W106" s="69">
        <f t="shared" si="217"/>
        <v>0</v>
      </c>
      <c r="X106" s="69">
        <f t="shared" si="217"/>
        <v>0</v>
      </c>
      <c r="Y106" s="69">
        <f t="shared" si="217"/>
        <v>0</v>
      </c>
      <c r="Z106" s="69">
        <f t="shared" si="217"/>
        <v>0</v>
      </c>
      <c r="AA106" s="69">
        <f t="shared" si="217"/>
        <v>0</v>
      </c>
      <c r="AB106" s="69"/>
      <c r="AC106" s="69"/>
      <c r="AD106" s="69"/>
      <c r="AE106" s="69"/>
      <c r="AF106" s="56">
        <f t="shared" si="203"/>
        <v>0</v>
      </c>
      <c r="AG106" s="56">
        <f t="shared" si="205"/>
        <v>0</v>
      </c>
      <c r="AH106" s="56">
        <f>Z106/F106*100</f>
        <v>0</v>
      </c>
      <c r="AI106" s="56">
        <f>AA106/G106*100</f>
        <v>0</v>
      </c>
    </row>
    <row r="107" spans="1:35" s="1" customFormat="1" ht="56.25" hidden="1" customHeight="1" x14ac:dyDescent="0.3">
      <c r="A107" s="99" t="s">
        <v>57</v>
      </c>
      <c r="B107" s="103" t="s">
        <v>29</v>
      </c>
      <c r="C107" s="70" t="s">
        <v>4</v>
      </c>
      <c r="D107" s="65">
        <f>SUM(E107:G107)</f>
        <v>2037423</v>
      </c>
      <c r="E107" s="65">
        <f>I107+M107+Q107+U107</f>
        <v>1233100</v>
      </c>
      <c r="F107" s="65">
        <f t="shared" ref="F107:F108" si="218">J107+N107+R107+V107</f>
        <v>193800</v>
      </c>
      <c r="G107" s="65">
        <f t="shared" ref="G107:G108" si="219">K107+O107+S107+W107</f>
        <v>610523</v>
      </c>
      <c r="H107" s="65">
        <f>I107+J107+K107</f>
        <v>0</v>
      </c>
      <c r="I107" s="65">
        <v>0</v>
      </c>
      <c r="J107" s="65">
        <v>0</v>
      </c>
      <c r="K107" s="65">
        <v>0</v>
      </c>
      <c r="L107" s="65">
        <f>M107+N107+O107</f>
        <v>0</v>
      </c>
      <c r="M107" s="65">
        <v>0</v>
      </c>
      <c r="N107" s="65">
        <v>0</v>
      </c>
      <c r="O107" s="65">
        <v>0</v>
      </c>
      <c r="P107" s="65">
        <f>Q107+R107+S107</f>
        <v>2037423</v>
      </c>
      <c r="Q107" s="65">
        <v>1233100</v>
      </c>
      <c r="R107" s="65">
        <v>193800</v>
      </c>
      <c r="S107" s="65">
        <v>610523</v>
      </c>
      <c r="T107" s="65">
        <f>U107+V107+W107</f>
        <v>0</v>
      </c>
      <c r="U107" s="65">
        <v>0</v>
      </c>
      <c r="V107" s="65">
        <v>0</v>
      </c>
      <c r="W107" s="65">
        <v>0</v>
      </c>
      <c r="X107" s="65">
        <f>SUM(Y107:AA107)</f>
        <v>0</v>
      </c>
      <c r="Y107" s="65">
        <v>0</v>
      </c>
      <c r="Z107" s="65">
        <v>0</v>
      </c>
      <c r="AA107" s="65">
        <v>0</v>
      </c>
      <c r="AB107" s="65"/>
      <c r="AC107" s="65"/>
      <c r="AD107" s="65"/>
      <c r="AE107" s="65"/>
      <c r="AF107" s="64">
        <f t="shared" si="203"/>
        <v>0</v>
      </c>
      <c r="AG107" s="64">
        <f t="shared" si="205"/>
        <v>0</v>
      </c>
      <c r="AH107" s="64">
        <f>Z107/F107*100</f>
        <v>0</v>
      </c>
      <c r="AI107" s="64">
        <f>AA107/G107*100</f>
        <v>0</v>
      </c>
    </row>
    <row r="108" spans="1:35" s="1" customFormat="1" ht="56.25" hidden="1" customHeight="1" x14ac:dyDescent="0.3">
      <c r="A108" s="105"/>
      <c r="B108" s="104"/>
      <c r="C108" s="70" t="s">
        <v>3</v>
      </c>
      <c r="D108" s="65">
        <f>SUM(E108:G108)</f>
        <v>3170900</v>
      </c>
      <c r="E108" s="65">
        <f t="shared" ref="E108" si="220">I108+M108+Q108+U108</f>
        <v>0</v>
      </c>
      <c r="F108" s="65">
        <f t="shared" si="218"/>
        <v>3170900</v>
      </c>
      <c r="G108" s="65">
        <f t="shared" si="219"/>
        <v>0</v>
      </c>
      <c r="H108" s="65">
        <f t="shared" ref="H108" si="221">I108+J108+K108</f>
        <v>0</v>
      </c>
      <c r="I108" s="65">
        <v>0</v>
      </c>
      <c r="J108" s="65">
        <v>0</v>
      </c>
      <c r="K108" s="65">
        <v>0</v>
      </c>
      <c r="L108" s="65">
        <f t="shared" ref="L108" si="222">M108+N108+O108</f>
        <v>0</v>
      </c>
      <c r="M108" s="65">
        <v>0</v>
      </c>
      <c r="N108" s="65">
        <v>0</v>
      </c>
      <c r="O108" s="65">
        <v>0</v>
      </c>
      <c r="P108" s="65">
        <f t="shared" ref="P108" si="223">Q108+R108+S108</f>
        <v>1981800</v>
      </c>
      <c r="Q108" s="65">
        <v>0</v>
      </c>
      <c r="R108" s="65">
        <f>1189100+792700</f>
        <v>1981800</v>
      </c>
      <c r="S108" s="65">
        <v>0</v>
      </c>
      <c r="T108" s="65">
        <f t="shared" ref="T108" si="224">U108+V108+W108</f>
        <v>1189100</v>
      </c>
      <c r="U108" s="65">
        <v>0</v>
      </c>
      <c r="V108" s="65">
        <v>1189100</v>
      </c>
      <c r="W108" s="65">
        <v>0</v>
      </c>
      <c r="X108" s="65">
        <f>SUM(Y108:AA108)</f>
        <v>0</v>
      </c>
      <c r="Y108" s="65">
        <v>0</v>
      </c>
      <c r="Z108" s="65">
        <v>0</v>
      </c>
      <c r="AA108" s="65">
        <v>0</v>
      </c>
      <c r="AB108" s="65"/>
      <c r="AC108" s="65"/>
      <c r="AD108" s="65"/>
      <c r="AE108" s="65"/>
      <c r="AF108" s="64"/>
      <c r="AG108" s="64"/>
      <c r="AH108" s="64"/>
      <c r="AI108" s="64"/>
    </row>
    <row r="109" spans="1:35" s="1" customFormat="1" ht="21.75" hidden="1" customHeight="1" x14ac:dyDescent="0.3">
      <c r="A109" s="107"/>
      <c r="B109" s="108"/>
      <c r="C109" s="108"/>
      <c r="D109" s="108"/>
      <c r="E109" s="108"/>
      <c r="F109" s="108"/>
      <c r="G109" s="108"/>
      <c r="H109" s="108"/>
      <c r="I109" s="108"/>
      <c r="J109" s="108"/>
      <c r="K109" s="108"/>
      <c r="L109" s="108"/>
      <c r="M109" s="108"/>
      <c r="N109" s="108"/>
      <c r="O109" s="108"/>
      <c r="P109" s="108"/>
      <c r="Q109" s="108"/>
      <c r="R109" s="108"/>
      <c r="S109" s="108"/>
      <c r="T109" s="108"/>
      <c r="U109" s="108"/>
      <c r="V109" s="108"/>
      <c r="W109" s="108"/>
      <c r="X109" s="108"/>
      <c r="Y109" s="108"/>
      <c r="Z109" s="108"/>
      <c r="AA109" s="108"/>
      <c r="AB109" s="108"/>
      <c r="AC109" s="108"/>
      <c r="AD109" s="108"/>
      <c r="AE109" s="108"/>
      <c r="AF109" s="108"/>
      <c r="AG109" s="108"/>
      <c r="AH109" s="108"/>
      <c r="AI109" s="108"/>
    </row>
    <row r="110" spans="1:35" s="1" customFormat="1" ht="122.25" hidden="1" customHeight="1" x14ac:dyDescent="0.3">
      <c r="A110" s="57" t="s">
        <v>80</v>
      </c>
      <c r="B110" s="102" t="s">
        <v>25</v>
      </c>
      <c r="C110" s="102"/>
      <c r="D110" s="69">
        <f>D111+D114</f>
        <v>13362053</v>
      </c>
      <c r="E110" s="69">
        <f t="shared" ref="E110:W110" si="225">E111+E114</f>
        <v>92000</v>
      </c>
      <c r="F110" s="69">
        <f t="shared" si="225"/>
        <v>0</v>
      </c>
      <c r="G110" s="69">
        <f t="shared" si="225"/>
        <v>13270053</v>
      </c>
      <c r="H110" s="69">
        <f t="shared" si="225"/>
        <v>518533</v>
      </c>
      <c r="I110" s="69">
        <f t="shared" si="225"/>
        <v>7000</v>
      </c>
      <c r="J110" s="69">
        <f t="shared" si="225"/>
        <v>0</v>
      </c>
      <c r="K110" s="69">
        <f t="shared" si="225"/>
        <v>511533</v>
      </c>
      <c r="L110" s="69">
        <f t="shared" si="225"/>
        <v>1713312</v>
      </c>
      <c r="M110" s="69">
        <f t="shared" si="225"/>
        <v>42500</v>
      </c>
      <c r="N110" s="69">
        <f t="shared" si="225"/>
        <v>0</v>
      </c>
      <c r="O110" s="69">
        <f t="shared" si="225"/>
        <v>1670812</v>
      </c>
      <c r="P110" s="69">
        <f t="shared" si="225"/>
        <v>8052641</v>
      </c>
      <c r="Q110" s="69">
        <f t="shared" si="225"/>
        <v>0</v>
      </c>
      <c r="R110" s="69">
        <f t="shared" si="225"/>
        <v>0</v>
      </c>
      <c r="S110" s="69">
        <f t="shared" si="225"/>
        <v>8052641</v>
      </c>
      <c r="T110" s="69">
        <f t="shared" si="225"/>
        <v>3077567</v>
      </c>
      <c r="U110" s="69">
        <f t="shared" si="225"/>
        <v>42500</v>
      </c>
      <c r="V110" s="69">
        <f t="shared" si="225"/>
        <v>0</v>
      </c>
      <c r="W110" s="69">
        <f t="shared" si="225"/>
        <v>3035067</v>
      </c>
      <c r="X110" s="69">
        <f>X111+X114</f>
        <v>106055.81</v>
      </c>
      <c r="Y110" s="69">
        <f t="shared" ref="Y110:AA110" si="226">Y111+Y114</f>
        <v>0</v>
      </c>
      <c r="Z110" s="69">
        <f>Z111+Z114</f>
        <v>0</v>
      </c>
      <c r="AA110" s="69">
        <f t="shared" si="226"/>
        <v>106055.81</v>
      </c>
      <c r="AB110" s="69"/>
      <c r="AC110" s="69"/>
      <c r="AD110" s="69"/>
      <c r="AE110" s="69"/>
      <c r="AF110" s="56">
        <f t="shared" ref="AF110:AG113" si="227">X110/D110*100</f>
        <v>0.79370894577352746</v>
      </c>
      <c r="AG110" s="56">
        <f t="shared" si="227"/>
        <v>0</v>
      </c>
      <c r="AH110" s="56"/>
      <c r="AI110" s="56">
        <f t="shared" ref="AI110:AI124" si="228">AA110/G110*100</f>
        <v>0.79921165348774414</v>
      </c>
    </row>
    <row r="111" spans="1:35" s="23" customFormat="1" ht="42.75" hidden="1" customHeight="1" x14ac:dyDescent="0.3">
      <c r="A111" s="57" t="s">
        <v>81</v>
      </c>
      <c r="B111" s="71" t="s">
        <v>54</v>
      </c>
      <c r="C111" s="73"/>
      <c r="D111" s="69">
        <f>SUM(D112:D113)</f>
        <v>4762053</v>
      </c>
      <c r="E111" s="69">
        <f t="shared" ref="E111:W111" si="229">SUM(E112:E113)</f>
        <v>92000</v>
      </c>
      <c r="F111" s="69">
        <f t="shared" si="229"/>
        <v>0</v>
      </c>
      <c r="G111" s="69">
        <f t="shared" si="229"/>
        <v>4670053</v>
      </c>
      <c r="H111" s="69">
        <f t="shared" si="229"/>
        <v>518533</v>
      </c>
      <c r="I111" s="69">
        <f t="shared" si="229"/>
        <v>7000</v>
      </c>
      <c r="J111" s="69">
        <f t="shared" si="229"/>
        <v>0</v>
      </c>
      <c r="K111" s="69">
        <f t="shared" si="229"/>
        <v>511533</v>
      </c>
      <c r="L111" s="69">
        <f t="shared" si="229"/>
        <v>1713312</v>
      </c>
      <c r="M111" s="69">
        <f t="shared" si="229"/>
        <v>42500</v>
      </c>
      <c r="N111" s="69">
        <f t="shared" si="229"/>
        <v>0</v>
      </c>
      <c r="O111" s="69">
        <f t="shared" si="229"/>
        <v>1670812</v>
      </c>
      <c r="P111" s="69">
        <f t="shared" si="229"/>
        <v>1452641</v>
      </c>
      <c r="Q111" s="69">
        <f t="shared" si="229"/>
        <v>0</v>
      </c>
      <c r="R111" s="69">
        <f t="shared" si="229"/>
        <v>0</v>
      </c>
      <c r="S111" s="69">
        <f t="shared" si="229"/>
        <v>1452641</v>
      </c>
      <c r="T111" s="69">
        <f t="shared" si="229"/>
        <v>1077567</v>
      </c>
      <c r="U111" s="69">
        <f t="shared" si="229"/>
        <v>42500</v>
      </c>
      <c r="V111" s="69">
        <f t="shared" si="229"/>
        <v>0</v>
      </c>
      <c r="W111" s="69">
        <f t="shared" si="229"/>
        <v>1035067</v>
      </c>
      <c r="X111" s="69">
        <f t="shared" ref="X111:AA111" si="230">SUM(X112:X113)</f>
        <v>106055.81</v>
      </c>
      <c r="Y111" s="69">
        <f t="shared" si="230"/>
        <v>0</v>
      </c>
      <c r="Z111" s="69">
        <f t="shared" si="230"/>
        <v>0</v>
      </c>
      <c r="AA111" s="69">
        <f t="shared" si="230"/>
        <v>106055.81</v>
      </c>
      <c r="AB111" s="69"/>
      <c r="AC111" s="69"/>
      <c r="AD111" s="69"/>
      <c r="AE111" s="69"/>
      <c r="AF111" s="56">
        <f t="shared" si="227"/>
        <v>2.2271026802935623</v>
      </c>
      <c r="AG111" s="56">
        <f t="shared" si="227"/>
        <v>0</v>
      </c>
      <c r="AH111" s="56"/>
      <c r="AI111" s="56">
        <f t="shared" si="228"/>
        <v>2.270976582064486</v>
      </c>
    </row>
    <row r="112" spans="1:35" s="1" customFormat="1" ht="48" hidden="1" customHeight="1" x14ac:dyDescent="0.3">
      <c r="A112" s="62" t="s">
        <v>243</v>
      </c>
      <c r="B112" s="72" t="s">
        <v>164</v>
      </c>
      <c r="C112" s="70" t="s">
        <v>26</v>
      </c>
      <c r="D112" s="65">
        <f>SUM(E112:G112)</f>
        <v>131500</v>
      </c>
      <c r="E112" s="77">
        <f t="shared" ref="E112:E113" si="231">I112+M112+Q112+U112</f>
        <v>92000</v>
      </c>
      <c r="F112" s="77">
        <f t="shared" ref="F112:F113" si="232">J112+N112+R112+V112</f>
        <v>0</v>
      </c>
      <c r="G112" s="77">
        <f t="shared" ref="G112:G113" si="233">K112+O112+S112+W112</f>
        <v>39500</v>
      </c>
      <c r="H112" s="65">
        <f>I112+J112+K112</f>
        <v>10000</v>
      </c>
      <c r="I112" s="65">
        <v>7000</v>
      </c>
      <c r="J112" s="65">
        <v>0</v>
      </c>
      <c r="K112" s="65">
        <v>3000</v>
      </c>
      <c r="L112" s="65">
        <f>M112+N112+O112</f>
        <v>60900</v>
      </c>
      <c r="M112" s="65">
        <v>42500</v>
      </c>
      <c r="N112" s="65">
        <v>0</v>
      </c>
      <c r="O112" s="65">
        <v>18400</v>
      </c>
      <c r="P112" s="65">
        <f>Q112+R112+S112</f>
        <v>0</v>
      </c>
      <c r="Q112" s="65">
        <v>0</v>
      </c>
      <c r="R112" s="65">
        <v>0</v>
      </c>
      <c r="S112" s="65">
        <v>0</v>
      </c>
      <c r="T112" s="65">
        <f>U112+V112+W112</f>
        <v>60600</v>
      </c>
      <c r="U112" s="65">
        <v>42500</v>
      </c>
      <c r="V112" s="65">
        <v>0</v>
      </c>
      <c r="W112" s="65">
        <v>18100</v>
      </c>
      <c r="X112" s="64">
        <f t="shared" ref="X112:X113" si="234">Y112+AA112</f>
        <v>0</v>
      </c>
      <c r="Y112" s="64">
        <v>0</v>
      </c>
      <c r="Z112" s="64">
        <v>0</v>
      </c>
      <c r="AA112" s="64">
        <v>0</v>
      </c>
      <c r="AB112" s="64"/>
      <c r="AC112" s="64"/>
      <c r="AD112" s="64"/>
      <c r="AE112" s="64"/>
      <c r="AF112" s="64">
        <f t="shared" si="227"/>
        <v>0</v>
      </c>
      <c r="AG112" s="64">
        <f t="shared" si="227"/>
        <v>0</v>
      </c>
      <c r="AH112" s="64"/>
      <c r="AI112" s="64">
        <f t="shared" si="228"/>
        <v>0</v>
      </c>
    </row>
    <row r="113" spans="1:35" s="1" customFormat="1" ht="61.5" hidden="1" customHeight="1" x14ac:dyDescent="0.3">
      <c r="A113" s="62" t="s">
        <v>82</v>
      </c>
      <c r="B113" s="72" t="s">
        <v>222</v>
      </c>
      <c r="C113" s="70" t="s">
        <v>3</v>
      </c>
      <c r="D113" s="65">
        <f>SUM(E113:G113)</f>
        <v>4630553</v>
      </c>
      <c r="E113" s="77">
        <f t="shared" si="231"/>
        <v>0</v>
      </c>
      <c r="F113" s="77">
        <f t="shared" si="232"/>
        <v>0</v>
      </c>
      <c r="G113" s="77">
        <f t="shared" si="233"/>
        <v>4630553</v>
      </c>
      <c r="H113" s="65">
        <f>I113+J113+K113</f>
        <v>508533</v>
      </c>
      <c r="I113" s="65">
        <v>0</v>
      </c>
      <c r="J113" s="65">
        <v>0</v>
      </c>
      <c r="K113" s="65">
        <v>508533</v>
      </c>
      <c r="L113" s="65">
        <f>M113+N113+O113</f>
        <v>1652412</v>
      </c>
      <c r="M113" s="65">
        <v>0</v>
      </c>
      <c r="N113" s="65">
        <v>0</v>
      </c>
      <c r="O113" s="65">
        <v>1652412</v>
      </c>
      <c r="P113" s="65">
        <f>Q113+R113+S113</f>
        <v>1452641</v>
      </c>
      <c r="Q113" s="65">
        <v>0</v>
      </c>
      <c r="R113" s="65">
        <v>0</v>
      </c>
      <c r="S113" s="65">
        <v>1452641</v>
      </c>
      <c r="T113" s="65">
        <f>U113+V113+W113</f>
        <v>1016967</v>
      </c>
      <c r="U113" s="65">
        <v>0</v>
      </c>
      <c r="V113" s="65">
        <v>0</v>
      </c>
      <c r="W113" s="65">
        <v>1016967</v>
      </c>
      <c r="X113" s="64">
        <f t="shared" si="234"/>
        <v>106055.81</v>
      </c>
      <c r="Y113" s="64">
        <v>0</v>
      </c>
      <c r="Z113" s="64">
        <v>0</v>
      </c>
      <c r="AA113" s="64">
        <v>106055.81</v>
      </c>
      <c r="AB113" s="64"/>
      <c r="AC113" s="64"/>
      <c r="AD113" s="64"/>
      <c r="AE113" s="64"/>
      <c r="AF113" s="64">
        <f t="shared" si="227"/>
        <v>2.2903486905343704</v>
      </c>
      <c r="AG113" s="64" t="e">
        <f t="shared" si="227"/>
        <v>#DIV/0!</v>
      </c>
      <c r="AH113" s="64"/>
      <c r="AI113" s="64">
        <f t="shared" si="228"/>
        <v>2.2903486905343704</v>
      </c>
    </row>
    <row r="114" spans="1:35" s="1" customFormat="1" ht="46.5" hidden="1" customHeight="1" x14ac:dyDescent="0.3">
      <c r="A114" s="57" t="s">
        <v>265</v>
      </c>
      <c r="B114" s="71" t="s">
        <v>266</v>
      </c>
      <c r="C114" s="70"/>
      <c r="D114" s="58">
        <f>D115</f>
        <v>8600000</v>
      </c>
      <c r="E114" s="58">
        <f t="shared" ref="E114:AA114" si="235">E115</f>
        <v>0</v>
      </c>
      <c r="F114" s="58">
        <f t="shared" si="235"/>
        <v>0</v>
      </c>
      <c r="G114" s="58">
        <f t="shared" si="235"/>
        <v>8600000</v>
      </c>
      <c r="H114" s="58">
        <f t="shared" si="235"/>
        <v>0</v>
      </c>
      <c r="I114" s="58">
        <f t="shared" si="235"/>
        <v>0</v>
      </c>
      <c r="J114" s="58">
        <f t="shared" si="235"/>
        <v>0</v>
      </c>
      <c r="K114" s="58">
        <f t="shared" si="235"/>
        <v>0</v>
      </c>
      <c r="L114" s="58">
        <f t="shared" si="235"/>
        <v>0</v>
      </c>
      <c r="M114" s="58">
        <f t="shared" si="235"/>
        <v>0</v>
      </c>
      <c r="N114" s="58">
        <f t="shared" si="235"/>
        <v>0</v>
      </c>
      <c r="O114" s="58">
        <f t="shared" si="235"/>
        <v>0</v>
      </c>
      <c r="P114" s="58">
        <f t="shared" si="235"/>
        <v>6600000</v>
      </c>
      <c r="Q114" s="58">
        <f t="shared" si="235"/>
        <v>0</v>
      </c>
      <c r="R114" s="58">
        <f t="shared" si="235"/>
        <v>0</v>
      </c>
      <c r="S114" s="58">
        <f t="shared" si="235"/>
        <v>6600000</v>
      </c>
      <c r="T114" s="58">
        <f t="shared" si="235"/>
        <v>2000000</v>
      </c>
      <c r="U114" s="58">
        <f t="shared" si="235"/>
        <v>0</v>
      </c>
      <c r="V114" s="58">
        <f t="shared" si="235"/>
        <v>0</v>
      </c>
      <c r="W114" s="58">
        <f t="shared" si="235"/>
        <v>2000000</v>
      </c>
      <c r="X114" s="58">
        <f t="shared" si="235"/>
        <v>0</v>
      </c>
      <c r="Y114" s="58">
        <f t="shared" si="235"/>
        <v>0</v>
      </c>
      <c r="Z114" s="58">
        <f t="shared" si="235"/>
        <v>0</v>
      </c>
      <c r="AA114" s="58">
        <f t="shared" si="235"/>
        <v>0</v>
      </c>
      <c r="AB114" s="58"/>
      <c r="AC114" s="58"/>
      <c r="AD114" s="58"/>
      <c r="AE114" s="58"/>
      <c r="AF114" s="56">
        <f t="shared" ref="AF114:AF115" si="236">X114/D114*100</f>
        <v>0</v>
      </c>
      <c r="AG114" s="56"/>
      <c r="AH114" s="56"/>
      <c r="AI114" s="56">
        <f t="shared" si="228"/>
        <v>0</v>
      </c>
    </row>
    <row r="115" spans="1:35" s="1" customFormat="1" ht="80.25" hidden="1" customHeight="1" x14ac:dyDescent="0.3">
      <c r="A115" s="62" t="s">
        <v>268</v>
      </c>
      <c r="B115" s="72" t="s">
        <v>267</v>
      </c>
      <c r="C115" s="70" t="s">
        <v>3</v>
      </c>
      <c r="D115" s="65">
        <f>E115+F115+G115</f>
        <v>8600000</v>
      </c>
      <c r="E115" s="65">
        <v>0</v>
      </c>
      <c r="F115" s="65">
        <v>0</v>
      </c>
      <c r="G115" s="77">
        <f>K115+O115+S115+W115</f>
        <v>8600000</v>
      </c>
      <c r="H115" s="77">
        <f t="shared" ref="H115" si="237">I115+J115+K115</f>
        <v>0</v>
      </c>
      <c r="I115" s="65">
        <v>0</v>
      </c>
      <c r="J115" s="65">
        <v>0</v>
      </c>
      <c r="K115" s="65">
        <v>0</v>
      </c>
      <c r="L115" s="77">
        <f t="shared" ref="L115" si="238">M115+N115+O115</f>
        <v>0</v>
      </c>
      <c r="M115" s="65">
        <v>0</v>
      </c>
      <c r="N115" s="65">
        <v>0</v>
      </c>
      <c r="O115" s="65">
        <v>0</v>
      </c>
      <c r="P115" s="77">
        <f>Q115+R115+S115</f>
        <v>6600000</v>
      </c>
      <c r="Q115" s="65">
        <v>0</v>
      </c>
      <c r="R115" s="65">
        <v>0</v>
      </c>
      <c r="S115" s="65">
        <v>6600000</v>
      </c>
      <c r="T115" s="77">
        <f>U115+V115+W115</f>
        <v>2000000</v>
      </c>
      <c r="U115" s="65">
        <v>0</v>
      </c>
      <c r="V115" s="65">
        <v>0</v>
      </c>
      <c r="W115" s="65">
        <v>2000000</v>
      </c>
      <c r="X115" s="65">
        <f>Y115+Z115+AA115</f>
        <v>0</v>
      </c>
      <c r="Y115" s="64">
        <v>0</v>
      </c>
      <c r="Z115" s="64">
        <v>0</v>
      </c>
      <c r="AA115" s="64">
        <v>0</v>
      </c>
      <c r="AB115" s="64"/>
      <c r="AC115" s="64"/>
      <c r="AD115" s="64"/>
      <c r="AE115" s="64"/>
      <c r="AF115" s="64">
        <f t="shared" si="236"/>
        <v>0</v>
      </c>
      <c r="AG115" s="64"/>
      <c r="AH115" s="64"/>
      <c r="AI115" s="64">
        <f t="shared" si="228"/>
        <v>0</v>
      </c>
    </row>
    <row r="116" spans="1:35" s="1" customFormat="1" ht="75.75" hidden="1" customHeight="1" x14ac:dyDescent="0.3">
      <c r="A116" s="57" t="s">
        <v>86</v>
      </c>
      <c r="B116" s="117" t="s">
        <v>30</v>
      </c>
      <c r="C116" s="117"/>
      <c r="D116" s="83">
        <f>SUM(D117:D118)</f>
        <v>2465200</v>
      </c>
      <c r="E116" s="83">
        <f t="shared" ref="E116:W116" si="239">SUM(E117:E118)</f>
        <v>0</v>
      </c>
      <c r="F116" s="83">
        <f t="shared" si="239"/>
        <v>0</v>
      </c>
      <c r="G116" s="83">
        <f t="shared" si="239"/>
        <v>2465200</v>
      </c>
      <c r="H116" s="83">
        <f t="shared" si="239"/>
        <v>358700</v>
      </c>
      <c r="I116" s="83">
        <f t="shared" si="239"/>
        <v>0</v>
      </c>
      <c r="J116" s="83">
        <f t="shared" si="239"/>
        <v>0</v>
      </c>
      <c r="K116" s="83">
        <f t="shared" si="239"/>
        <v>358700</v>
      </c>
      <c r="L116" s="83">
        <f t="shared" si="239"/>
        <v>360050</v>
      </c>
      <c r="M116" s="83">
        <f t="shared" si="239"/>
        <v>0</v>
      </c>
      <c r="N116" s="83">
        <f t="shared" si="239"/>
        <v>0</v>
      </c>
      <c r="O116" s="83">
        <f t="shared" si="239"/>
        <v>360050</v>
      </c>
      <c r="P116" s="83">
        <f t="shared" si="239"/>
        <v>1040050</v>
      </c>
      <c r="Q116" s="83">
        <f t="shared" si="239"/>
        <v>0</v>
      </c>
      <c r="R116" s="83">
        <f t="shared" si="239"/>
        <v>0</v>
      </c>
      <c r="S116" s="83">
        <f t="shared" si="239"/>
        <v>1040050</v>
      </c>
      <c r="T116" s="83">
        <f t="shared" si="239"/>
        <v>706400</v>
      </c>
      <c r="U116" s="83">
        <f t="shared" si="239"/>
        <v>0</v>
      </c>
      <c r="V116" s="83">
        <f t="shared" si="239"/>
        <v>0</v>
      </c>
      <c r="W116" s="83">
        <f t="shared" si="239"/>
        <v>706400</v>
      </c>
      <c r="X116" s="83">
        <f t="shared" ref="X116:AA116" si="240">SUM(X117:X118)</f>
        <v>358700</v>
      </c>
      <c r="Y116" s="83">
        <f t="shared" si="240"/>
        <v>0</v>
      </c>
      <c r="Z116" s="83">
        <f t="shared" si="240"/>
        <v>0</v>
      </c>
      <c r="AA116" s="83">
        <f t="shared" si="240"/>
        <v>358700</v>
      </c>
      <c r="AB116" s="83"/>
      <c r="AC116" s="83"/>
      <c r="AD116" s="83"/>
      <c r="AE116" s="83"/>
      <c r="AF116" s="56">
        <f t="shared" ref="AF116:AF137" si="241">X116/D116*100</f>
        <v>14.550543566444912</v>
      </c>
      <c r="AG116" s="64"/>
      <c r="AH116" s="64"/>
      <c r="AI116" s="64">
        <f t="shared" si="228"/>
        <v>14.550543566444912</v>
      </c>
    </row>
    <row r="117" spans="1:35" s="1" customFormat="1" ht="26.25" hidden="1" customHeight="1" x14ac:dyDescent="0.3">
      <c r="A117" s="106" t="s">
        <v>16</v>
      </c>
      <c r="B117" s="123" t="s">
        <v>165</v>
      </c>
      <c r="C117" s="63" t="s">
        <v>26</v>
      </c>
      <c r="D117" s="65">
        <f>SUM(E117:G117)</f>
        <v>950000</v>
      </c>
      <c r="E117" s="65">
        <v>0</v>
      </c>
      <c r="F117" s="65">
        <v>0</v>
      </c>
      <c r="G117" s="65">
        <f>K117+O117+S117+W117</f>
        <v>950000</v>
      </c>
      <c r="H117" s="65">
        <f>I117+J117+K117</f>
        <v>0</v>
      </c>
      <c r="I117" s="65">
        <v>0</v>
      </c>
      <c r="J117" s="65">
        <v>0</v>
      </c>
      <c r="K117" s="65">
        <v>0</v>
      </c>
      <c r="L117" s="65">
        <f t="shared" ref="L117:L118" si="242">M117+N117+O117</f>
        <v>0</v>
      </c>
      <c r="M117" s="65">
        <v>0</v>
      </c>
      <c r="N117" s="65">
        <v>0</v>
      </c>
      <c r="O117" s="65">
        <v>0</v>
      </c>
      <c r="P117" s="65">
        <f t="shared" ref="P117:P118" si="243">Q117+R117+S117</f>
        <v>950000</v>
      </c>
      <c r="Q117" s="65">
        <v>0</v>
      </c>
      <c r="R117" s="65">
        <v>0</v>
      </c>
      <c r="S117" s="65">
        <v>950000</v>
      </c>
      <c r="T117" s="65">
        <f t="shared" ref="T117:T118" si="244">U117+V117+W117</f>
        <v>0</v>
      </c>
      <c r="U117" s="65">
        <v>0</v>
      </c>
      <c r="V117" s="65">
        <v>0</v>
      </c>
      <c r="W117" s="65">
        <v>0</v>
      </c>
      <c r="X117" s="65">
        <f>Y117+AA117</f>
        <v>0</v>
      </c>
      <c r="Y117" s="65">
        <v>0</v>
      </c>
      <c r="Z117" s="65">
        <v>0</v>
      </c>
      <c r="AA117" s="65">
        <v>0</v>
      </c>
      <c r="AB117" s="65"/>
      <c r="AC117" s="65"/>
      <c r="AD117" s="65"/>
      <c r="AE117" s="65"/>
      <c r="AF117" s="64">
        <f t="shared" si="241"/>
        <v>0</v>
      </c>
      <c r="AG117" s="64"/>
      <c r="AH117" s="64"/>
      <c r="AI117" s="64">
        <f t="shared" si="228"/>
        <v>0</v>
      </c>
    </row>
    <row r="118" spans="1:35" s="1" customFormat="1" ht="42" hidden="1" customHeight="1" x14ac:dyDescent="0.3">
      <c r="A118" s="106"/>
      <c r="B118" s="123"/>
      <c r="C118" s="63" t="s">
        <v>4</v>
      </c>
      <c r="D118" s="65">
        <f>SUM(E118:G118)</f>
        <v>1515200</v>
      </c>
      <c r="E118" s="65">
        <v>0</v>
      </c>
      <c r="F118" s="65">
        <v>0</v>
      </c>
      <c r="G118" s="65">
        <f>K118+O118+S118+W118</f>
        <v>1515200</v>
      </c>
      <c r="H118" s="65">
        <f>I118+J118+K118</f>
        <v>358700</v>
      </c>
      <c r="I118" s="65">
        <v>0</v>
      </c>
      <c r="J118" s="65">
        <v>0</v>
      </c>
      <c r="K118" s="65">
        <v>358700</v>
      </c>
      <c r="L118" s="65">
        <f t="shared" si="242"/>
        <v>360050</v>
      </c>
      <c r="M118" s="65">
        <v>0</v>
      </c>
      <c r="N118" s="65">
        <v>0</v>
      </c>
      <c r="O118" s="65">
        <v>360050</v>
      </c>
      <c r="P118" s="65">
        <f t="shared" si="243"/>
        <v>90050</v>
      </c>
      <c r="Q118" s="65">
        <v>0</v>
      </c>
      <c r="R118" s="65">
        <v>0</v>
      </c>
      <c r="S118" s="65">
        <v>90050</v>
      </c>
      <c r="T118" s="65">
        <f t="shared" si="244"/>
        <v>706400</v>
      </c>
      <c r="U118" s="65">
        <v>0</v>
      </c>
      <c r="V118" s="65">
        <v>0</v>
      </c>
      <c r="W118" s="65">
        <v>706400</v>
      </c>
      <c r="X118" s="65">
        <f t="shared" ref="X118" si="245">Y118+AA118</f>
        <v>358700</v>
      </c>
      <c r="Y118" s="65">
        <v>0</v>
      </c>
      <c r="Z118" s="65">
        <v>0</v>
      </c>
      <c r="AA118" s="65">
        <v>358700</v>
      </c>
      <c r="AB118" s="65"/>
      <c r="AC118" s="65"/>
      <c r="AD118" s="65"/>
      <c r="AE118" s="65"/>
      <c r="AF118" s="64">
        <f t="shared" si="241"/>
        <v>23.673442449841605</v>
      </c>
      <c r="AG118" s="64"/>
      <c r="AH118" s="64"/>
      <c r="AI118" s="64">
        <f t="shared" si="228"/>
        <v>23.673442449841605</v>
      </c>
    </row>
    <row r="119" spans="1:35" s="1" customFormat="1" ht="61.5" hidden="1" customHeight="1" x14ac:dyDescent="0.3">
      <c r="A119" s="57" t="s">
        <v>87</v>
      </c>
      <c r="B119" s="117" t="s">
        <v>270</v>
      </c>
      <c r="C119" s="117"/>
      <c r="D119" s="83">
        <f>D120+D125+D133+D135</f>
        <v>409729055</v>
      </c>
      <c r="E119" s="83">
        <f t="shared" ref="E119:AA119" si="246">E120+E125+E133+E135</f>
        <v>47658300</v>
      </c>
      <c r="F119" s="83">
        <f t="shared" si="246"/>
        <v>9596200</v>
      </c>
      <c r="G119" s="83">
        <f t="shared" si="246"/>
        <v>352474555</v>
      </c>
      <c r="H119" s="83">
        <f t="shared" si="246"/>
        <v>113983785</v>
      </c>
      <c r="I119" s="83">
        <f t="shared" si="246"/>
        <v>12223266</v>
      </c>
      <c r="J119" s="83">
        <f t="shared" si="246"/>
        <v>5500000</v>
      </c>
      <c r="K119" s="83">
        <f t="shared" si="246"/>
        <v>96260519</v>
      </c>
      <c r="L119" s="83">
        <f t="shared" si="246"/>
        <v>102156349</v>
      </c>
      <c r="M119" s="83">
        <f t="shared" si="246"/>
        <v>11593249</v>
      </c>
      <c r="N119" s="83">
        <f t="shared" si="246"/>
        <v>1750000</v>
      </c>
      <c r="O119" s="83">
        <f t="shared" si="246"/>
        <v>88813100</v>
      </c>
      <c r="P119" s="83">
        <f t="shared" si="246"/>
        <v>101169103</v>
      </c>
      <c r="Q119" s="83">
        <f t="shared" si="246"/>
        <v>12586149</v>
      </c>
      <c r="R119" s="83">
        <f t="shared" si="246"/>
        <v>1200000</v>
      </c>
      <c r="S119" s="83">
        <f t="shared" si="246"/>
        <v>87382954</v>
      </c>
      <c r="T119" s="83">
        <f t="shared" si="246"/>
        <v>92419818</v>
      </c>
      <c r="U119" s="83">
        <f t="shared" si="246"/>
        <v>11255636</v>
      </c>
      <c r="V119" s="83">
        <f t="shared" si="246"/>
        <v>1146200</v>
      </c>
      <c r="W119" s="83">
        <f t="shared" si="246"/>
        <v>80017982</v>
      </c>
      <c r="X119" s="83">
        <f t="shared" si="246"/>
        <v>72542813.729999989</v>
      </c>
      <c r="Y119" s="83">
        <f t="shared" si="246"/>
        <v>3748355.64</v>
      </c>
      <c r="Z119" s="83">
        <f t="shared" si="246"/>
        <v>3644705.9</v>
      </c>
      <c r="AA119" s="83">
        <f t="shared" si="246"/>
        <v>65149752.18999999</v>
      </c>
      <c r="AB119" s="83"/>
      <c r="AC119" s="83"/>
      <c r="AD119" s="83"/>
      <c r="AE119" s="83"/>
      <c r="AF119" s="56">
        <f t="shared" si="241"/>
        <v>17.705069446441865</v>
      </c>
      <c r="AG119" s="56">
        <f>Y119/E119*100</f>
        <v>7.8650636720151583</v>
      </c>
      <c r="AH119" s="56">
        <f>Z119/F119*100</f>
        <v>37.980720493528686</v>
      </c>
      <c r="AI119" s="56">
        <f t="shared" si="228"/>
        <v>18.483533425554644</v>
      </c>
    </row>
    <row r="120" spans="1:35" s="1" customFormat="1" ht="40.5" hidden="1" customHeight="1" x14ac:dyDescent="0.3">
      <c r="A120" s="57" t="s">
        <v>88</v>
      </c>
      <c r="B120" s="84" t="s">
        <v>55</v>
      </c>
      <c r="C120" s="84"/>
      <c r="D120" s="83">
        <f>SUM(D121:D124)</f>
        <v>305628500</v>
      </c>
      <c r="E120" s="83">
        <f t="shared" ref="E120:AA120" si="247">SUM(E121:E124)</f>
        <v>0</v>
      </c>
      <c r="F120" s="83">
        <f t="shared" si="247"/>
        <v>0</v>
      </c>
      <c r="G120" s="83">
        <f t="shared" si="247"/>
        <v>305628500</v>
      </c>
      <c r="H120" s="83">
        <f t="shared" si="247"/>
        <v>88547649</v>
      </c>
      <c r="I120" s="83">
        <f t="shared" si="247"/>
        <v>0</v>
      </c>
      <c r="J120" s="83">
        <f t="shared" si="247"/>
        <v>0</v>
      </c>
      <c r="K120" s="83">
        <f t="shared" si="247"/>
        <v>88547649</v>
      </c>
      <c r="L120" s="83">
        <f t="shared" si="247"/>
        <v>75587875</v>
      </c>
      <c r="M120" s="83">
        <f t="shared" si="247"/>
        <v>0</v>
      </c>
      <c r="N120" s="83">
        <f t="shared" si="247"/>
        <v>0</v>
      </c>
      <c r="O120" s="83">
        <f t="shared" si="247"/>
        <v>75587875</v>
      </c>
      <c r="P120" s="83">
        <f t="shared" si="247"/>
        <v>72478054</v>
      </c>
      <c r="Q120" s="83">
        <f t="shared" si="247"/>
        <v>0</v>
      </c>
      <c r="R120" s="83">
        <f t="shared" si="247"/>
        <v>0</v>
      </c>
      <c r="S120" s="83">
        <f t="shared" si="247"/>
        <v>72478054</v>
      </c>
      <c r="T120" s="83">
        <f t="shared" si="247"/>
        <v>69014922</v>
      </c>
      <c r="U120" s="83">
        <f t="shared" si="247"/>
        <v>0</v>
      </c>
      <c r="V120" s="83">
        <f t="shared" si="247"/>
        <v>0</v>
      </c>
      <c r="W120" s="83">
        <f t="shared" si="247"/>
        <v>69014922</v>
      </c>
      <c r="X120" s="83">
        <f t="shared" si="247"/>
        <v>61713715.499999993</v>
      </c>
      <c r="Y120" s="83">
        <f t="shared" si="247"/>
        <v>0</v>
      </c>
      <c r="Z120" s="83">
        <f t="shared" si="247"/>
        <v>0</v>
      </c>
      <c r="AA120" s="83">
        <f t="shared" si="247"/>
        <v>61713715.499999993</v>
      </c>
      <c r="AB120" s="83"/>
      <c r="AC120" s="83"/>
      <c r="AD120" s="83"/>
      <c r="AE120" s="83"/>
      <c r="AF120" s="56">
        <f t="shared" si="241"/>
        <v>20.192395506309126</v>
      </c>
      <c r="AG120" s="56"/>
      <c r="AH120" s="56"/>
      <c r="AI120" s="56">
        <f t="shared" si="228"/>
        <v>20.192395506309126</v>
      </c>
    </row>
    <row r="121" spans="1:35" s="1" customFormat="1" ht="42" hidden="1" customHeight="1" x14ac:dyDescent="0.3">
      <c r="A121" s="62" t="s">
        <v>89</v>
      </c>
      <c r="B121" s="85" t="s">
        <v>36</v>
      </c>
      <c r="C121" s="63" t="s">
        <v>26</v>
      </c>
      <c r="D121" s="65">
        <f>SUM(E121:G121)</f>
        <v>77119200</v>
      </c>
      <c r="E121" s="65">
        <v>0</v>
      </c>
      <c r="F121" s="65">
        <v>0</v>
      </c>
      <c r="G121" s="65">
        <f>K121+O121+S121+W121</f>
        <v>77119200</v>
      </c>
      <c r="H121" s="65">
        <f>I121++J121+K121</f>
        <v>19055037</v>
      </c>
      <c r="I121" s="65">
        <v>0</v>
      </c>
      <c r="J121" s="65">
        <v>0</v>
      </c>
      <c r="K121" s="65">
        <v>19055037</v>
      </c>
      <c r="L121" s="65">
        <f t="shared" ref="L121:L124" si="248">M121++N121+O121</f>
        <v>18131855</v>
      </c>
      <c r="M121" s="65">
        <v>0</v>
      </c>
      <c r="N121" s="65">
        <v>0</v>
      </c>
      <c r="O121" s="65">
        <v>18131855</v>
      </c>
      <c r="P121" s="65">
        <f t="shared" ref="P121:P124" si="249">Q121++R121+S121</f>
        <v>19679490</v>
      </c>
      <c r="Q121" s="65">
        <v>0</v>
      </c>
      <c r="R121" s="65">
        <v>0</v>
      </c>
      <c r="S121" s="65">
        <v>19679490</v>
      </c>
      <c r="T121" s="65">
        <f t="shared" ref="T121:T124" si="250">U121++V121+W121</f>
        <v>20252818</v>
      </c>
      <c r="U121" s="65">
        <v>0</v>
      </c>
      <c r="V121" s="65">
        <v>0</v>
      </c>
      <c r="W121" s="65">
        <v>20252818</v>
      </c>
      <c r="X121" s="65">
        <f>Y121+AA121</f>
        <v>14301775.689999999</v>
      </c>
      <c r="Y121" s="65">
        <v>0</v>
      </c>
      <c r="Z121" s="65">
        <v>0</v>
      </c>
      <c r="AA121" s="65">
        <v>14301775.689999999</v>
      </c>
      <c r="AB121" s="65"/>
      <c r="AC121" s="65"/>
      <c r="AD121" s="65"/>
      <c r="AE121" s="65"/>
      <c r="AF121" s="64">
        <f t="shared" si="241"/>
        <v>18.54502599871368</v>
      </c>
      <c r="AG121" s="64"/>
      <c r="AH121" s="64"/>
      <c r="AI121" s="64">
        <f t="shared" si="228"/>
        <v>18.54502599871368</v>
      </c>
    </row>
    <row r="122" spans="1:35" s="1" customFormat="1" ht="48" hidden="1" customHeight="1" x14ac:dyDescent="0.3">
      <c r="A122" s="62" t="s">
        <v>90</v>
      </c>
      <c r="B122" s="85" t="s">
        <v>43</v>
      </c>
      <c r="C122" s="63" t="s">
        <v>26</v>
      </c>
      <c r="D122" s="65">
        <f t="shared" ref="D122:D124" si="251">SUM(E122:G122)</f>
        <v>179665700</v>
      </c>
      <c r="E122" s="65">
        <v>0</v>
      </c>
      <c r="F122" s="65">
        <v>0</v>
      </c>
      <c r="G122" s="65">
        <f t="shared" ref="G122:G124" si="252">K122+O122+S122+W122</f>
        <v>179665700</v>
      </c>
      <c r="H122" s="65">
        <f t="shared" ref="H122:H124" si="253">I122++J122+K122</f>
        <v>61200112</v>
      </c>
      <c r="I122" s="65">
        <v>0</v>
      </c>
      <c r="J122" s="65">
        <v>0</v>
      </c>
      <c r="K122" s="65">
        <v>61200112</v>
      </c>
      <c r="L122" s="65">
        <f t="shared" si="248"/>
        <v>44793520</v>
      </c>
      <c r="M122" s="65">
        <v>0</v>
      </c>
      <c r="N122" s="65">
        <v>0</v>
      </c>
      <c r="O122" s="65">
        <v>44793520</v>
      </c>
      <c r="P122" s="65">
        <f t="shared" si="249"/>
        <v>40801764</v>
      </c>
      <c r="Q122" s="65">
        <v>0</v>
      </c>
      <c r="R122" s="65">
        <v>0</v>
      </c>
      <c r="S122" s="65">
        <v>40801764</v>
      </c>
      <c r="T122" s="65">
        <f t="shared" si="250"/>
        <v>32870304</v>
      </c>
      <c r="U122" s="65">
        <v>0</v>
      </c>
      <c r="V122" s="65">
        <v>0</v>
      </c>
      <c r="W122" s="65">
        <v>32870304</v>
      </c>
      <c r="X122" s="65">
        <f t="shared" ref="X122:X124" si="254">Y122+AA122</f>
        <v>43666335.079999998</v>
      </c>
      <c r="Y122" s="65">
        <v>0</v>
      </c>
      <c r="Z122" s="65">
        <v>0</v>
      </c>
      <c r="AA122" s="65">
        <v>43666335.079999998</v>
      </c>
      <c r="AB122" s="65"/>
      <c r="AC122" s="65"/>
      <c r="AD122" s="65"/>
      <c r="AE122" s="65"/>
      <c r="AF122" s="64">
        <f t="shared" si="241"/>
        <v>24.30421336960811</v>
      </c>
      <c r="AG122" s="64"/>
      <c r="AH122" s="64"/>
      <c r="AI122" s="64">
        <f t="shared" si="228"/>
        <v>24.30421336960811</v>
      </c>
    </row>
    <row r="123" spans="1:35" s="1" customFormat="1" ht="39" hidden="1" customHeight="1" x14ac:dyDescent="0.3">
      <c r="A123" s="62" t="s">
        <v>244</v>
      </c>
      <c r="B123" s="85" t="s">
        <v>166</v>
      </c>
      <c r="C123" s="63" t="s">
        <v>26</v>
      </c>
      <c r="D123" s="65">
        <f t="shared" si="251"/>
        <v>3258600</v>
      </c>
      <c r="E123" s="65">
        <v>0</v>
      </c>
      <c r="F123" s="65">
        <v>0</v>
      </c>
      <c r="G123" s="65">
        <f t="shared" si="252"/>
        <v>3258600</v>
      </c>
      <c r="H123" s="65">
        <f t="shared" si="253"/>
        <v>497000</v>
      </c>
      <c r="I123" s="65">
        <v>0</v>
      </c>
      <c r="J123" s="65">
        <v>0</v>
      </c>
      <c r="K123" s="65">
        <v>497000</v>
      </c>
      <c r="L123" s="65">
        <f t="shared" si="248"/>
        <v>1117000</v>
      </c>
      <c r="M123" s="65">
        <v>0</v>
      </c>
      <c r="N123" s="65">
        <v>0</v>
      </c>
      <c r="O123" s="65">
        <v>1117000</v>
      </c>
      <c r="P123" s="65">
        <f t="shared" si="249"/>
        <v>733800</v>
      </c>
      <c r="Q123" s="65">
        <v>0</v>
      </c>
      <c r="R123" s="65">
        <v>0</v>
      </c>
      <c r="S123" s="65">
        <v>733800</v>
      </c>
      <c r="T123" s="65">
        <f t="shared" si="250"/>
        <v>910800</v>
      </c>
      <c r="U123" s="65">
        <v>0</v>
      </c>
      <c r="V123" s="65">
        <v>0</v>
      </c>
      <c r="W123" s="65">
        <v>910800</v>
      </c>
      <c r="X123" s="65">
        <f t="shared" si="254"/>
        <v>74859.399999999994</v>
      </c>
      <c r="Y123" s="65">
        <v>0</v>
      </c>
      <c r="Z123" s="65">
        <v>0</v>
      </c>
      <c r="AA123" s="65">
        <v>74859.399999999994</v>
      </c>
      <c r="AB123" s="65"/>
      <c r="AC123" s="65"/>
      <c r="AD123" s="65"/>
      <c r="AE123" s="65"/>
      <c r="AF123" s="64">
        <f t="shared" si="241"/>
        <v>2.2972871785429323</v>
      </c>
      <c r="AG123" s="64"/>
      <c r="AH123" s="64"/>
      <c r="AI123" s="64">
        <f t="shared" si="228"/>
        <v>2.2972871785429323</v>
      </c>
    </row>
    <row r="124" spans="1:35" s="1" customFormat="1" ht="60.75" hidden="1" customHeight="1" x14ac:dyDescent="0.3">
      <c r="A124" s="62" t="s">
        <v>245</v>
      </c>
      <c r="B124" s="85" t="s">
        <v>223</v>
      </c>
      <c r="C124" s="63" t="s">
        <v>26</v>
      </c>
      <c r="D124" s="65">
        <f t="shared" si="251"/>
        <v>45585000</v>
      </c>
      <c r="E124" s="65">
        <v>0</v>
      </c>
      <c r="F124" s="65">
        <v>0</v>
      </c>
      <c r="G124" s="65">
        <f t="shared" si="252"/>
        <v>45585000</v>
      </c>
      <c r="H124" s="65">
        <f t="shared" si="253"/>
        <v>7795500</v>
      </c>
      <c r="I124" s="65">
        <v>0</v>
      </c>
      <c r="J124" s="65">
        <v>0</v>
      </c>
      <c r="K124" s="65">
        <v>7795500</v>
      </c>
      <c r="L124" s="65">
        <f t="shared" si="248"/>
        <v>11545500</v>
      </c>
      <c r="M124" s="65">
        <v>0</v>
      </c>
      <c r="N124" s="65">
        <v>0</v>
      </c>
      <c r="O124" s="65">
        <v>11545500</v>
      </c>
      <c r="P124" s="65">
        <f t="shared" si="249"/>
        <v>11263000</v>
      </c>
      <c r="Q124" s="65">
        <v>0</v>
      </c>
      <c r="R124" s="65">
        <v>0</v>
      </c>
      <c r="S124" s="65">
        <v>11263000</v>
      </c>
      <c r="T124" s="65">
        <f t="shared" si="250"/>
        <v>14981000</v>
      </c>
      <c r="U124" s="65">
        <v>0</v>
      </c>
      <c r="V124" s="65">
        <v>0</v>
      </c>
      <c r="W124" s="65">
        <v>14981000</v>
      </c>
      <c r="X124" s="65">
        <f t="shared" si="254"/>
        <v>3670745.33</v>
      </c>
      <c r="Y124" s="65">
        <v>0</v>
      </c>
      <c r="Z124" s="65">
        <v>0</v>
      </c>
      <c r="AA124" s="65">
        <v>3670745.33</v>
      </c>
      <c r="AB124" s="65"/>
      <c r="AC124" s="65"/>
      <c r="AD124" s="65"/>
      <c r="AE124" s="65"/>
      <c r="AF124" s="64">
        <f t="shared" si="241"/>
        <v>8.0525289678622354</v>
      </c>
      <c r="AG124" s="64"/>
      <c r="AH124" s="64"/>
      <c r="AI124" s="64">
        <f t="shared" si="228"/>
        <v>8.0525289678622354</v>
      </c>
    </row>
    <row r="125" spans="1:35" s="1" customFormat="1" ht="49.5" hidden="1" customHeight="1" x14ac:dyDescent="0.3">
      <c r="A125" s="57" t="s">
        <v>91</v>
      </c>
      <c r="B125" s="84" t="s">
        <v>167</v>
      </c>
      <c r="C125" s="60"/>
      <c r="D125" s="58">
        <f>SUM(D126:D132)</f>
        <v>57411700</v>
      </c>
      <c r="E125" s="58">
        <f t="shared" ref="E125:AA125" si="255">SUM(E126:E132)</f>
        <v>47658300</v>
      </c>
      <c r="F125" s="58">
        <f t="shared" si="255"/>
        <v>9596200</v>
      </c>
      <c r="G125" s="58">
        <f t="shared" si="255"/>
        <v>157200</v>
      </c>
      <c r="H125" s="58">
        <f t="shared" si="255"/>
        <v>17763866</v>
      </c>
      <c r="I125" s="58">
        <f t="shared" si="255"/>
        <v>12223266</v>
      </c>
      <c r="J125" s="58">
        <f t="shared" si="255"/>
        <v>5500000</v>
      </c>
      <c r="K125" s="58">
        <f t="shared" si="255"/>
        <v>40600</v>
      </c>
      <c r="L125" s="58">
        <f t="shared" si="255"/>
        <v>13383449</v>
      </c>
      <c r="M125" s="58">
        <f t="shared" si="255"/>
        <v>11593249</v>
      </c>
      <c r="N125" s="58">
        <f t="shared" si="255"/>
        <v>1750000</v>
      </c>
      <c r="O125" s="58">
        <f t="shared" si="255"/>
        <v>40200</v>
      </c>
      <c r="P125" s="58">
        <f t="shared" si="255"/>
        <v>13825849</v>
      </c>
      <c r="Q125" s="58">
        <f t="shared" si="255"/>
        <v>12586149</v>
      </c>
      <c r="R125" s="58">
        <f t="shared" si="255"/>
        <v>1200000</v>
      </c>
      <c r="S125" s="58">
        <f t="shared" si="255"/>
        <v>39700</v>
      </c>
      <c r="T125" s="58">
        <f t="shared" si="255"/>
        <v>12438536</v>
      </c>
      <c r="U125" s="58">
        <f t="shared" si="255"/>
        <v>11255636</v>
      </c>
      <c r="V125" s="58">
        <f t="shared" si="255"/>
        <v>1146200</v>
      </c>
      <c r="W125" s="58">
        <f t="shared" si="255"/>
        <v>36700</v>
      </c>
      <c r="X125" s="58">
        <f t="shared" si="255"/>
        <v>7393061.540000001</v>
      </c>
      <c r="Y125" s="58">
        <f t="shared" si="255"/>
        <v>3748355.64</v>
      </c>
      <c r="Z125" s="58">
        <f t="shared" si="255"/>
        <v>3644705.9</v>
      </c>
      <c r="AA125" s="58">
        <f t="shared" si="255"/>
        <v>0</v>
      </c>
      <c r="AB125" s="58"/>
      <c r="AC125" s="58"/>
      <c r="AD125" s="58"/>
      <c r="AE125" s="58"/>
      <c r="AF125" s="56">
        <f t="shared" si="241"/>
        <v>12.877273343238402</v>
      </c>
      <c r="AG125" s="56">
        <f>Y125/E125*100</f>
        <v>7.8650636720151583</v>
      </c>
      <c r="AH125" s="56">
        <f>Z125/F125*100</f>
        <v>37.980720493528686</v>
      </c>
      <c r="AI125" s="56"/>
    </row>
    <row r="126" spans="1:35" s="1" customFormat="1" ht="62.25" hidden="1" customHeight="1" x14ac:dyDescent="0.3">
      <c r="A126" s="62" t="s">
        <v>92</v>
      </c>
      <c r="B126" s="85" t="s">
        <v>168</v>
      </c>
      <c r="C126" s="63" t="s">
        <v>169</v>
      </c>
      <c r="D126" s="65">
        <f>SUM(E126:G126)</f>
        <v>10843000</v>
      </c>
      <c r="E126" s="65">
        <f t="shared" ref="E126:E132" si="256">I126+M126+Q126+U126</f>
        <v>1187000</v>
      </c>
      <c r="F126" s="65">
        <f t="shared" ref="F126:F127" si="257">J126+N126+R126+V126</f>
        <v>9498800</v>
      </c>
      <c r="G126" s="65">
        <f t="shared" ref="G126:G127" si="258">K126+O126+S126+W126</f>
        <v>157200</v>
      </c>
      <c r="H126" s="65">
        <f t="shared" ref="H126:H132" si="259">I126++J126+K126</f>
        <v>5853200</v>
      </c>
      <c r="I126" s="65">
        <v>312600</v>
      </c>
      <c r="J126" s="65">
        <v>5500000</v>
      </c>
      <c r="K126" s="65">
        <v>40600</v>
      </c>
      <c r="L126" s="65">
        <f t="shared" ref="L126:L132" si="260">M126++N126+O126</f>
        <v>2039500</v>
      </c>
      <c r="M126" s="65">
        <v>249300</v>
      </c>
      <c r="N126" s="65">
        <v>1750000</v>
      </c>
      <c r="O126" s="65">
        <v>40200</v>
      </c>
      <c r="P126" s="65">
        <f t="shared" ref="P126:P132" si="261">Q126++R126+S126</f>
        <v>1540600</v>
      </c>
      <c r="Q126" s="65">
        <v>300900</v>
      </c>
      <c r="R126" s="65">
        <v>1200000</v>
      </c>
      <c r="S126" s="65">
        <v>39700</v>
      </c>
      <c r="T126" s="65">
        <f t="shared" ref="T126:T132" si="262">U126++V126+W126</f>
        <v>1409700</v>
      </c>
      <c r="U126" s="65">
        <v>324200</v>
      </c>
      <c r="V126" s="65">
        <v>1048800</v>
      </c>
      <c r="W126" s="65">
        <v>36700</v>
      </c>
      <c r="X126" s="65">
        <f>SUM(Y126:AA126)</f>
        <v>3740238.08</v>
      </c>
      <c r="Y126" s="65">
        <v>95532.18</v>
      </c>
      <c r="Z126" s="65">
        <v>3644705.9</v>
      </c>
      <c r="AA126" s="65">
        <v>0</v>
      </c>
      <c r="AB126" s="65"/>
      <c r="AC126" s="65"/>
      <c r="AD126" s="65"/>
      <c r="AE126" s="65"/>
      <c r="AF126" s="64">
        <f t="shared" si="241"/>
        <v>34.494494881490361</v>
      </c>
      <c r="AG126" s="64">
        <f>Y126/E126*100</f>
        <v>8.048203875315922</v>
      </c>
      <c r="AH126" s="64">
        <f>Z126/F126*100</f>
        <v>38.370172021729061</v>
      </c>
      <c r="AI126" s="64"/>
    </row>
    <row r="127" spans="1:35" s="1" customFormat="1" ht="114.75" hidden="1" customHeight="1" x14ac:dyDescent="0.3">
      <c r="A127" s="62" t="s">
        <v>171</v>
      </c>
      <c r="B127" s="85" t="s">
        <v>170</v>
      </c>
      <c r="C127" s="63" t="s">
        <v>26</v>
      </c>
      <c r="D127" s="65">
        <f t="shared" ref="D127:D132" si="263">SUM(E127:G127)</f>
        <v>521400</v>
      </c>
      <c r="E127" s="65">
        <f t="shared" si="256"/>
        <v>521400</v>
      </c>
      <c r="F127" s="65">
        <f t="shared" si="257"/>
        <v>0</v>
      </c>
      <c r="G127" s="65">
        <f t="shared" si="258"/>
        <v>0</v>
      </c>
      <c r="H127" s="65">
        <f t="shared" si="259"/>
        <v>0</v>
      </c>
      <c r="I127" s="65">
        <v>0</v>
      </c>
      <c r="J127" s="65">
        <v>0</v>
      </c>
      <c r="K127" s="65">
        <v>0</v>
      </c>
      <c r="L127" s="65">
        <f t="shared" si="260"/>
        <v>521400</v>
      </c>
      <c r="M127" s="65">
        <v>521400</v>
      </c>
      <c r="N127" s="65">
        <v>0</v>
      </c>
      <c r="O127" s="65">
        <v>0</v>
      </c>
      <c r="P127" s="65">
        <f t="shared" si="261"/>
        <v>0</v>
      </c>
      <c r="Q127" s="65">
        <v>0</v>
      </c>
      <c r="R127" s="65">
        <v>0</v>
      </c>
      <c r="S127" s="65">
        <v>0</v>
      </c>
      <c r="T127" s="65">
        <f t="shared" si="262"/>
        <v>0</v>
      </c>
      <c r="U127" s="65">
        <v>0</v>
      </c>
      <c r="V127" s="65">
        <v>0</v>
      </c>
      <c r="W127" s="65">
        <v>0</v>
      </c>
      <c r="X127" s="65">
        <f t="shared" ref="X127:X132" si="264">SUM(Y127:AA127)</f>
        <v>0</v>
      </c>
      <c r="Y127" s="65">
        <v>0</v>
      </c>
      <c r="Z127" s="65">
        <v>0</v>
      </c>
      <c r="AA127" s="65">
        <v>0</v>
      </c>
      <c r="AB127" s="65"/>
      <c r="AC127" s="65"/>
      <c r="AD127" s="65"/>
      <c r="AE127" s="65"/>
      <c r="AF127" s="64">
        <f t="shared" si="241"/>
        <v>0</v>
      </c>
      <c r="AG127" s="64">
        <f>Y127/E127*100</f>
        <v>0</v>
      </c>
      <c r="AH127" s="64"/>
      <c r="AI127" s="64"/>
    </row>
    <row r="128" spans="1:35" s="1" customFormat="1" ht="84" hidden="1" customHeight="1" x14ac:dyDescent="0.3">
      <c r="A128" s="62" t="s">
        <v>174</v>
      </c>
      <c r="B128" s="85" t="s">
        <v>172</v>
      </c>
      <c r="C128" s="63" t="s">
        <v>26</v>
      </c>
      <c r="D128" s="65">
        <f t="shared" si="263"/>
        <v>3639800</v>
      </c>
      <c r="E128" s="65">
        <f t="shared" si="256"/>
        <v>3639800</v>
      </c>
      <c r="F128" s="65">
        <f t="shared" ref="F128:F131" si="265">J128+N128+R128+V128</f>
        <v>0</v>
      </c>
      <c r="G128" s="65">
        <f t="shared" ref="G128:G131" si="266">K128+O128+S128+W128</f>
        <v>0</v>
      </c>
      <c r="H128" s="65">
        <f t="shared" si="259"/>
        <v>1152566</v>
      </c>
      <c r="I128" s="65">
        <v>1152566</v>
      </c>
      <c r="J128" s="65">
        <v>0</v>
      </c>
      <c r="K128" s="65">
        <v>0</v>
      </c>
      <c r="L128" s="65">
        <f t="shared" si="260"/>
        <v>1043849</v>
      </c>
      <c r="M128" s="65">
        <v>1043849</v>
      </c>
      <c r="N128" s="65">
        <v>0</v>
      </c>
      <c r="O128" s="65">
        <v>0</v>
      </c>
      <c r="P128" s="65">
        <f t="shared" si="261"/>
        <v>745349</v>
      </c>
      <c r="Q128" s="65">
        <v>745349</v>
      </c>
      <c r="R128" s="65">
        <v>0</v>
      </c>
      <c r="S128" s="65">
        <v>0</v>
      </c>
      <c r="T128" s="65">
        <f t="shared" si="262"/>
        <v>698036</v>
      </c>
      <c r="U128" s="65">
        <v>698036</v>
      </c>
      <c r="V128" s="65">
        <v>0</v>
      </c>
      <c r="W128" s="65">
        <v>0</v>
      </c>
      <c r="X128" s="65">
        <f t="shared" si="264"/>
        <v>938681.11</v>
      </c>
      <c r="Y128" s="65">
        <v>938681.11</v>
      </c>
      <c r="Z128" s="65">
        <v>0</v>
      </c>
      <c r="AA128" s="65">
        <v>0</v>
      </c>
      <c r="AB128" s="65"/>
      <c r="AC128" s="65"/>
      <c r="AD128" s="65"/>
      <c r="AE128" s="65"/>
      <c r="AF128" s="64">
        <f t="shared" si="241"/>
        <v>25.789359580196713</v>
      </c>
      <c r="AG128" s="64">
        <f>Y128/E128*100</f>
        <v>25.789359580196713</v>
      </c>
      <c r="AH128" s="64"/>
      <c r="AI128" s="64"/>
    </row>
    <row r="129" spans="1:35" s="1" customFormat="1" ht="60.75" hidden="1" customHeight="1" x14ac:dyDescent="0.3">
      <c r="A129" s="62" t="s">
        <v>175</v>
      </c>
      <c r="B129" s="85" t="s">
        <v>173</v>
      </c>
      <c r="C129" s="63" t="s">
        <v>26</v>
      </c>
      <c r="D129" s="65">
        <f t="shared" si="263"/>
        <v>4413500</v>
      </c>
      <c r="E129" s="65">
        <f t="shared" si="256"/>
        <v>4413500</v>
      </c>
      <c r="F129" s="65">
        <f t="shared" si="265"/>
        <v>0</v>
      </c>
      <c r="G129" s="65">
        <f t="shared" si="266"/>
        <v>0</v>
      </c>
      <c r="H129" s="65">
        <f t="shared" si="259"/>
        <v>1464100</v>
      </c>
      <c r="I129" s="65">
        <v>1464100</v>
      </c>
      <c r="J129" s="65">
        <v>0</v>
      </c>
      <c r="K129" s="65">
        <v>0</v>
      </c>
      <c r="L129" s="65">
        <f t="shared" si="260"/>
        <v>1455400</v>
      </c>
      <c r="M129" s="65">
        <v>1455400</v>
      </c>
      <c r="N129" s="65">
        <v>0</v>
      </c>
      <c r="O129" s="65">
        <v>0</v>
      </c>
      <c r="P129" s="65">
        <f t="shared" si="261"/>
        <v>571100</v>
      </c>
      <c r="Q129" s="65">
        <v>571100</v>
      </c>
      <c r="R129" s="65">
        <v>0</v>
      </c>
      <c r="S129" s="65">
        <v>0</v>
      </c>
      <c r="T129" s="65">
        <f t="shared" si="262"/>
        <v>922900</v>
      </c>
      <c r="U129" s="65">
        <v>922900</v>
      </c>
      <c r="V129" s="65">
        <v>0</v>
      </c>
      <c r="W129" s="65">
        <v>0</v>
      </c>
      <c r="X129" s="65">
        <f t="shared" si="264"/>
        <v>756239.03</v>
      </c>
      <c r="Y129" s="65">
        <v>756239.03</v>
      </c>
      <c r="Z129" s="65">
        <v>0</v>
      </c>
      <c r="AA129" s="65">
        <v>0</v>
      </c>
      <c r="AB129" s="65"/>
      <c r="AC129" s="65"/>
      <c r="AD129" s="65"/>
      <c r="AE129" s="65"/>
      <c r="AF129" s="64">
        <f t="shared" si="241"/>
        <v>17.13467837317322</v>
      </c>
      <c r="AG129" s="64">
        <f>Y129/E129*100</f>
        <v>17.13467837317322</v>
      </c>
      <c r="AH129" s="64"/>
      <c r="AI129" s="64"/>
    </row>
    <row r="130" spans="1:35" s="1" customFormat="1" ht="81" hidden="1" customHeight="1" x14ac:dyDescent="0.3">
      <c r="A130" s="62" t="s">
        <v>177</v>
      </c>
      <c r="B130" s="85" t="s">
        <v>176</v>
      </c>
      <c r="C130" s="63" t="s">
        <v>26</v>
      </c>
      <c r="D130" s="65">
        <f t="shared" si="263"/>
        <v>9576600</v>
      </c>
      <c r="E130" s="65">
        <f t="shared" si="256"/>
        <v>9576600</v>
      </c>
      <c r="F130" s="65">
        <f t="shared" si="265"/>
        <v>0</v>
      </c>
      <c r="G130" s="65">
        <f t="shared" si="266"/>
        <v>0</v>
      </c>
      <c r="H130" s="65">
        <f t="shared" si="259"/>
        <v>3351000</v>
      </c>
      <c r="I130" s="65">
        <v>3351000</v>
      </c>
      <c r="J130" s="65">
        <v>0</v>
      </c>
      <c r="K130" s="65">
        <v>0</v>
      </c>
      <c r="L130" s="65">
        <f t="shared" si="260"/>
        <v>2360300</v>
      </c>
      <c r="M130" s="65">
        <v>2360300</v>
      </c>
      <c r="N130" s="65">
        <v>0</v>
      </c>
      <c r="O130" s="65">
        <v>0</v>
      </c>
      <c r="P130" s="65">
        <f t="shared" si="261"/>
        <v>2195800</v>
      </c>
      <c r="Q130" s="65">
        <v>2195800</v>
      </c>
      <c r="R130" s="65">
        <v>0</v>
      </c>
      <c r="S130" s="65">
        <v>0</v>
      </c>
      <c r="T130" s="65">
        <f t="shared" si="262"/>
        <v>1669500</v>
      </c>
      <c r="U130" s="65">
        <v>1669500</v>
      </c>
      <c r="V130" s="65">
        <v>0</v>
      </c>
      <c r="W130" s="65">
        <v>0</v>
      </c>
      <c r="X130" s="65">
        <f t="shared" si="264"/>
        <v>1957903.32</v>
      </c>
      <c r="Y130" s="65">
        <v>1957903.32</v>
      </c>
      <c r="Z130" s="65">
        <v>0</v>
      </c>
      <c r="AA130" s="65">
        <v>0</v>
      </c>
      <c r="AB130" s="65"/>
      <c r="AC130" s="65"/>
      <c r="AD130" s="65"/>
      <c r="AE130" s="65"/>
      <c r="AF130" s="64">
        <f t="shared" si="241"/>
        <v>20.444660109015729</v>
      </c>
      <c r="AG130" s="64">
        <f>Y130/E130*100</f>
        <v>20.444660109015729</v>
      </c>
      <c r="AH130" s="64"/>
      <c r="AI130" s="64"/>
    </row>
    <row r="131" spans="1:35" s="1" customFormat="1" ht="80.25" hidden="1" customHeight="1" x14ac:dyDescent="0.3">
      <c r="A131" s="62" t="s">
        <v>238</v>
      </c>
      <c r="B131" s="85" t="s">
        <v>234</v>
      </c>
      <c r="C131" s="63" t="s">
        <v>26</v>
      </c>
      <c r="D131" s="65">
        <f t="shared" si="263"/>
        <v>97400</v>
      </c>
      <c r="E131" s="65">
        <f t="shared" si="256"/>
        <v>0</v>
      </c>
      <c r="F131" s="65">
        <f t="shared" si="265"/>
        <v>97400</v>
      </c>
      <c r="G131" s="65">
        <f t="shared" si="266"/>
        <v>0</v>
      </c>
      <c r="H131" s="65">
        <f t="shared" si="259"/>
        <v>0</v>
      </c>
      <c r="I131" s="65">
        <v>0</v>
      </c>
      <c r="J131" s="65">
        <v>0</v>
      </c>
      <c r="K131" s="65">
        <v>0</v>
      </c>
      <c r="L131" s="65">
        <f t="shared" si="260"/>
        <v>0</v>
      </c>
      <c r="M131" s="65">
        <v>0</v>
      </c>
      <c r="N131" s="65">
        <v>0</v>
      </c>
      <c r="O131" s="65">
        <v>0</v>
      </c>
      <c r="P131" s="65">
        <f t="shared" si="261"/>
        <v>0</v>
      </c>
      <c r="Q131" s="65">
        <v>0</v>
      </c>
      <c r="R131" s="65">
        <v>0</v>
      </c>
      <c r="S131" s="65">
        <v>0</v>
      </c>
      <c r="T131" s="65">
        <f t="shared" si="262"/>
        <v>97400</v>
      </c>
      <c r="U131" s="65">
        <v>0</v>
      </c>
      <c r="V131" s="65">
        <v>97400</v>
      </c>
      <c r="W131" s="65">
        <v>0</v>
      </c>
      <c r="X131" s="65">
        <f t="shared" si="264"/>
        <v>0</v>
      </c>
      <c r="Y131" s="65">
        <v>0</v>
      </c>
      <c r="Z131" s="65">
        <v>0</v>
      </c>
      <c r="AA131" s="65">
        <v>0</v>
      </c>
      <c r="AB131" s="65"/>
      <c r="AC131" s="65"/>
      <c r="AD131" s="65"/>
      <c r="AE131" s="65"/>
      <c r="AF131" s="64">
        <f t="shared" si="241"/>
        <v>0</v>
      </c>
      <c r="AG131" s="64"/>
      <c r="AH131" s="64">
        <f>Z131/F131*100</f>
        <v>0</v>
      </c>
      <c r="AI131" s="64"/>
    </row>
    <row r="132" spans="1:35" s="1" customFormat="1" ht="63" hidden="1" customHeight="1" x14ac:dyDescent="0.3">
      <c r="A132" s="62" t="s">
        <v>179</v>
      </c>
      <c r="B132" s="85" t="s">
        <v>178</v>
      </c>
      <c r="C132" s="63" t="s">
        <v>26</v>
      </c>
      <c r="D132" s="65">
        <f t="shared" si="263"/>
        <v>28320000</v>
      </c>
      <c r="E132" s="65">
        <f t="shared" si="256"/>
        <v>28320000</v>
      </c>
      <c r="F132" s="65">
        <f t="shared" ref="F132" si="267">J132+N132+R132+V132</f>
        <v>0</v>
      </c>
      <c r="G132" s="65">
        <f t="shared" ref="G132" si="268">K132+O132+S132+W132</f>
        <v>0</v>
      </c>
      <c r="H132" s="65">
        <f t="shared" si="259"/>
        <v>5943000</v>
      </c>
      <c r="I132" s="65">
        <v>5943000</v>
      </c>
      <c r="J132" s="65">
        <v>0</v>
      </c>
      <c r="K132" s="65">
        <v>0</v>
      </c>
      <c r="L132" s="65">
        <f t="shared" si="260"/>
        <v>5963000</v>
      </c>
      <c r="M132" s="65">
        <v>5963000</v>
      </c>
      <c r="N132" s="65">
        <v>0</v>
      </c>
      <c r="O132" s="65">
        <v>0</v>
      </c>
      <c r="P132" s="65">
        <f t="shared" si="261"/>
        <v>8773000</v>
      </c>
      <c r="Q132" s="65">
        <v>8773000</v>
      </c>
      <c r="R132" s="65">
        <v>0</v>
      </c>
      <c r="S132" s="65">
        <v>0</v>
      </c>
      <c r="T132" s="65">
        <f t="shared" si="262"/>
        <v>7641000</v>
      </c>
      <c r="U132" s="65">
        <v>7641000</v>
      </c>
      <c r="V132" s="65">
        <v>0</v>
      </c>
      <c r="W132" s="65">
        <v>0</v>
      </c>
      <c r="X132" s="65">
        <f t="shared" si="264"/>
        <v>0</v>
      </c>
      <c r="Y132" s="65">
        <v>0</v>
      </c>
      <c r="Z132" s="65">
        <v>0</v>
      </c>
      <c r="AA132" s="65">
        <v>0</v>
      </c>
      <c r="AB132" s="65"/>
      <c r="AC132" s="65"/>
      <c r="AD132" s="65"/>
      <c r="AE132" s="65"/>
      <c r="AF132" s="64">
        <f t="shared" si="241"/>
        <v>0</v>
      </c>
      <c r="AG132" s="64">
        <f>Y132/E132*100</f>
        <v>0</v>
      </c>
      <c r="AH132" s="64"/>
      <c r="AI132" s="64"/>
    </row>
    <row r="133" spans="1:35" s="23" customFormat="1" ht="42" hidden="1" customHeight="1" x14ac:dyDescent="0.3">
      <c r="A133" s="57" t="s">
        <v>181</v>
      </c>
      <c r="B133" s="84" t="s">
        <v>56</v>
      </c>
      <c r="C133" s="60"/>
      <c r="D133" s="58">
        <f>SUM(D134:D134)</f>
        <v>2497855</v>
      </c>
      <c r="E133" s="58">
        <f t="shared" ref="E133:AA133" si="269">SUM(E134:E134)</f>
        <v>0</v>
      </c>
      <c r="F133" s="58">
        <f t="shared" si="269"/>
        <v>0</v>
      </c>
      <c r="G133" s="58">
        <f t="shared" si="269"/>
        <v>2497855</v>
      </c>
      <c r="H133" s="58">
        <f t="shared" si="269"/>
        <v>0</v>
      </c>
      <c r="I133" s="58">
        <f t="shared" si="269"/>
        <v>0</v>
      </c>
      <c r="J133" s="58">
        <f t="shared" si="269"/>
        <v>0</v>
      </c>
      <c r="K133" s="58">
        <f t="shared" si="269"/>
        <v>0</v>
      </c>
      <c r="L133" s="58">
        <f t="shared" si="269"/>
        <v>510815</v>
      </c>
      <c r="M133" s="58">
        <f t="shared" si="269"/>
        <v>0</v>
      </c>
      <c r="N133" s="58">
        <f t="shared" si="269"/>
        <v>0</v>
      </c>
      <c r="O133" s="58">
        <f t="shared" si="269"/>
        <v>510815</v>
      </c>
      <c r="P133" s="58">
        <f t="shared" si="269"/>
        <v>1887040</v>
      </c>
      <c r="Q133" s="58">
        <f t="shared" si="269"/>
        <v>0</v>
      </c>
      <c r="R133" s="58">
        <f t="shared" si="269"/>
        <v>0</v>
      </c>
      <c r="S133" s="58">
        <f t="shared" si="269"/>
        <v>1887040</v>
      </c>
      <c r="T133" s="58">
        <f t="shared" si="269"/>
        <v>100000</v>
      </c>
      <c r="U133" s="58">
        <f t="shared" si="269"/>
        <v>0</v>
      </c>
      <c r="V133" s="58">
        <f t="shared" si="269"/>
        <v>0</v>
      </c>
      <c r="W133" s="58">
        <f t="shared" si="269"/>
        <v>100000</v>
      </c>
      <c r="X133" s="58">
        <f t="shared" si="269"/>
        <v>0</v>
      </c>
      <c r="Y133" s="58">
        <f t="shared" si="269"/>
        <v>0</v>
      </c>
      <c r="Z133" s="58">
        <f t="shared" si="269"/>
        <v>0</v>
      </c>
      <c r="AA133" s="58">
        <f t="shared" si="269"/>
        <v>0</v>
      </c>
      <c r="AB133" s="58"/>
      <c r="AC133" s="58"/>
      <c r="AD133" s="58"/>
      <c r="AE133" s="58"/>
      <c r="AF133" s="56">
        <f t="shared" si="241"/>
        <v>0</v>
      </c>
      <c r="AG133" s="56"/>
      <c r="AH133" s="56"/>
      <c r="AI133" s="56">
        <f>AA133/G133*100</f>
        <v>0</v>
      </c>
    </row>
    <row r="134" spans="1:35" s="1" customFormat="1" ht="62.25" hidden="1" customHeight="1" x14ac:dyDescent="0.3">
      <c r="A134" s="62" t="s">
        <v>184</v>
      </c>
      <c r="B134" s="85" t="s">
        <v>180</v>
      </c>
      <c r="C134" s="63" t="s">
        <v>26</v>
      </c>
      <c r="D134" s="65">
        <f>SUM(E134:G134)</f>
        <v>2497855</v>
      </c>
      <c r="E134" s="65">
        <f t="shared" ref="E134" si="270">I134+M134+Q134+U134</f>
        <v>0</v>
      </c>
      <c r="F134" s="65">
        <f t="shared" ref="F134" si="271">J134+N134+R134+V134</f>
        <v>0</v>
      </c>
      <c r="G134" s="65">
        <f t="shared" ref="G134" si="272">K134+O134+S134+W134</f>
        <v>2497855</v>
      </c>
      <c r="H134" s="65">
        <f>I134++J134+K134</f>
        <v>0</v>
      </c>
      <c r="I134" s="65">
        <v>0</v>
      </c>
      <c r="J134" s="65">
        <v>0</v>
      </c>
      <c r="K134" s="65">
        <v>0</v>
      </c>
      <c r="L134" s="65">
        <f>M134++N134+O134</f>
        <v>510815</v>
      </c>
      <c r="M134" s="65">
        <v>0</v>
      </c>
      <c r="N134" s="65">
        <v>0</v>
      </c>
      <c r="O134" s="65">
        <v>510815</v>
      </c>
      <c r="P134" s="65">
        <f>Q134++R134+S134</f>
        <v>1887040</v>
      </c>
      <c r="Q134" s="65">
        <v>0</v>
      </c>
      <c r="R134" s="65">
        <v>0</v>
      </c>
      <c r="S134" s="65">
        <v>1887040</v>
      </c>
      <c r="T134" s="65">
        <f>U134++V134+W134</f>
        <v>100000</v>
      </c>
      <c r="U134" s="65">
        <v>0</v>
      </c>
      <c r="V134" s="65">
        <v>0</v>
      </c>
      <c r="W134" s="65">
        <v>100000</v>
      </c>
      <c r="X134" s="65">
        <f>Y134+AA134</f>
        <v>0</v>
      </c>
      <c r="Y134" s="65">
        <v>0</v>
      </c>
      <c r="Z134" s="65">
        <v>0</v>
      </c>
      <c r="AA134" s="65">
        <v>0</v>
      </c>
      <c r="AB134" s="65"/>
      <c r="AC134" s="65"/>
      <c r="AD134" s="65"/>
      <c r="AE134" s="65"/>
      <c r="AF134" s="64">
        <f t="shared" si="241"/>
        <v>0</v>
      </c>
      <c r="AG134" s="64"/>
      <c r="AH134" s="64"/>
      <c r="AI134" s="64">
        <f>AA134/G134*100</f>
        <v>0</v>
      </c>
    </row>
    <row r="135" spans="1:35" s="1" customFormat="1" ht="96.75" hidden="1" customHeight="1" x14ac:dyDescent="0.3">
      <c r="A135" s="57" t="s">
        <v>203</v>
      </c>
      <c r="B135" s="84" t="s">
        <v>182</v>
      </c>
      <c r="C135" s="60"/>
      <c r="D135" s="86">
        <f>SUM(D136:D137)</f>
        <v>44191000</v>
      </c>
      <c r="E135" s="86">
        <f t="shared" ref="E135:AA135" si="273">SUM(E136:E137)</f>
        <v>0</v>
      </c>
      <c r="F135" s="86">
        <f t="shared" si="273"/>
        <v>0</v>
      </c>
      <c r="G135" s="86">
        <f t="shared" si="273"/>
        <v>44191000</v>
      </c>
      <c r="H135" s="86">
        <f t="shared" si="273"/>
        <v>7672270</v>
      </c>
      <c r="I135" s="86">
        <f t="shared" si="273"/>
        <v>0</v>
      </c>
      <c r="J135" s="86">
        <f t="shared" si="273"/>
        <v>0</v>
      </c>
      <c r="K135" s="86">
        <f t="shared" si="273"/>
        <v>7672270</v>
      </c>
      <c r="L135" s="86">
        <f t="shared" si="273"/>
        <v>12674210</v>
      </c>
      <c r="M135" s="86">
        <f t="shared" si="273"/>
        <v>0</v>
      </c>
      <c r="N135" s="86">
        <f t="shared" si="273"/>
        <v>0</v>
      </c>
      <c r="O135" s="86">
        <f t="shared" si="273"/>
        <v>12674210</v>
      </c>
      <c r="P135" s="86">
        <f t="shared" si="273"/>
        <v>12978160</v>
      </c>
      <c r="Q135" s="86">
        <f t="shared" si="273"/>
        <v>0</v>
      </c>
      <c r="R135" s="86">
        <f t="shared" si="273"/>
        <v>0</v>
      </c>
      <c r="S135" s="86">
        <f t="shared" si="273"/>
        <v>12978160</v>
      </c>
      <c r="T135" s="86">
        <f t="shared" si="273"/>
        <v>10866360</v>
      </c>
      <c r="U135" s="86">
        <f t="shared" si="273"/>
        <v>0</v>
      </c>
      <c r="V135" s="86">
        <f t="shared" si="273"/>
        <v>0</v>
      </c>
      <c r="W135" s="86">
        <f t="shared" si="273"/>
        <v>10866360</v>
      </c>
      <c r="X135" s="86">
        <f t="shared" si="273"/>
        <v>3436036.69</v>
      </c>
      <c r="Y135" s="86">
        <f t="shared" si="273"/>
        <v>0</v>
      </c>
      <c r="Z135" s="86">
        <f t="shared" si="273"/>
        <v>0</v>
      </c>
      <c r="AA135" s="86">
        <f t="shared" si="273"/>
        <v>3436036.69</v>
      </c>
      <c r="AB135" s="86"/>
      <c r="AC135" s="86"/>
      <c r="AD135" s="86"/>
      <c r="AE135" s="86"/>
      <c r="AF135" s="56">
        <f t="shared" si="241"/>
        <v>7.7754218958611485</v>
      </c>
      <c r="AG135" s="56"/>
      <c r="AH135" s="56"/>
      <c r="AI135" s="56">
        <f>AA135/G135*100</f>
        <v>7.7754218958611485</v>
      </c>
    </row>
    <row r="136" spans="1:35" s="1" customFormat="1" ht="50.25" hidden="1" customHeight="1" x14ac:dyDescent="0.3">
      <c r="A136" s="99" t="s">
        <v>204</v>
      </c>
      <c r="B136" s="115" t="s">
        <v>183</v>
      </c>
      <c r="C136" s="63" t="s">
        <v>26</v>
      </c>
      <c r="D136" s="65">
        <f>SUM(E136:G136)</f>
        <v>22788400</v>
      </c>
      <c r="E136" s="65">
        <f t="shared" ref="E136:E137" si="274">I136+M136+Q136+U136</f>
        <v>0</v>
      </c>
      <c r="F136" s="65">
        <f t="shared" ref="F136:F137" si="275">J136+N136+R136+V136</f>
        <v>0</v>
      </c>
      <c r="G136" s="65">
        <f t="shared" ref="G136:G137" si="276">K136+O136+S136+W136</f>
        <v>22788400</v>
      </c>
      <c r="H136" s="65">
        <f t="shared" ref="H136:H137" si="277">I136++J136+K136</f>
        <v>3282400</v>
      </c>
      <c r="I136" s="65">
        <v>0</v>
      </c>
      <c r="J136" s="65">
        <v>0</v>
      </c>
      <c r="K136" s="65">
        <v>3282400</v>
      </c>
      <c r="L136" s="65">
        <f t="shared" ref="L136:L137" si="278">M136++N136+O136</f>
        <v>6793300</v>
      </c>
      <c r="M136" s="65">
        <v>0</v>
      </c>
      <c r="N136" s="65">
        <v>0</v>
      </c>
      <c r="O136" s="65">
        <v>6793300</v>
      </c>
      <c r="P136" s="65">
        <f t="shared" ref="P136:P137" si="279">Q136++R136+S136</f>
        <v>7164350</v>
      </c>
      <c r="Q136" s="65">
        <v>0</v>
      </c>
      <c r="R136" s="65">
        <v>0</v>
      </c>
      <c r="S136" s="65">
        <v>7164350</v>
      </c>
      <c r="T136" s="65">
        <f t="shared" ref="T136:T137" si="280">U136++V136+W136</f>
        <v>5548350</v>
      </c>
      <c r="U136" s="65">
        <v>0</v>
      </c>
      <c r="V136" s="65">
        <v>0</v>
      </c>
      <c r="W136" s="65">
        <v>5548350</v>
      </c>
      <c r="X136" s="65">
        <f>SUM(Y136:AA136)</f>
        <v>1772375.5</v>
      </c>
      <c r="Y136" s="65">
        <v>0</v>
      </c>
      <c r="Z136" s="65">
        <v>0</v>
      </c>
      <c r="AA136" s="65">
        <v>1772375.5</v>
      </c>
      <c r="AB136" s="65"/>
      <c r="AC136" s="65"/>
      <c r="AD136" s="65"/>
      <c r="AE136" s="65"/>
      <c r="AF136" s="64">
        <f t="shared" si="241"/>
        <v>7.7775337452388058</v>
      </c>
      <c r="AG136" s="64"/>
      <c r="AH136" s="64"/>
      <c r="AI136" s="64">
        <f>AA136/G136*100</f>
        <v>7.7775337452388058</v>
      </c>
    </row>
    <row r="137" spans="1:35" s="1" customFormat="1" ht="51.75" hidden="1" customHeight="1" x14ac:dyDescent="0.3">
      <c r="A137" s="114"/>
      <c r="B137" s="116"/>
      <c r="C137" s="63" t="s">
        <v>226</v>
      </c>
      <c r="D137" s="65">
        <f>SUM(E137:G137)</f>
        <v>21402600</v>
      </c>
      <c r="E137" s="65">
        <f t="shared" si="274"/>
        <v>0</v>
      </c>
      <c r="F137" s="65">
        <f t="shared" si="275"/>
        <v>0</v>
      </c>
      <c r="G137" s="65">
        <f t="shared" si="276"/>
        <v>21402600</v>
      </c>
      <c r="H137" s="65">
        <f t="shared" si="277"/>
        <v>4389870</v>
      </c>
      <c r="I137" s="65">
        <v>0</v>
      </c>
      <c r="J137" s="65">
        <v>0</v>
      </c>
      <c r="K137" s="65">
        <v>4389870</v>
      </c>
      <c r="L137" s="65">
        <f t="shared" si="278"/>
        <v>5880910</v>
      </c>
      <c r="M137" s="65">
        <v>0</v>
      </c>
      <c r="N137" s="65">
        <v>0</v>
      </c>
      <c r="O137" s="65">
        <v>5880910</v>
      </c>
      <c r="P137" s="65">
        <f t="shared" si="279"/>
        <v>5813810</v>
      </c>
      <c r="Q137" s="65">
        <v>0</v>
      </c>
      <c r="R137" s="65">
        <v>0</v>
      </c>
      <c r="S137" s="65">
        <v>5813810</v>
      </c>
      <c r="T137" s="65">
        <f t="shared" si="280"/>
        <v>5318010</v>
      </c>
      <c r="U137" s="65">
        <v>0</v>
      </c>
      <c r="V137" s="65">
        <v>0</v>
      </c>
      <c r="W137" s="65">
        <v>5318010</v>
      </c>
      <c r="X137" s="65">
        <f>SUM(Y137:AA137)</f>
        <v>1663661.19</v>
      </c>
      <c r="Y137" s="65">
        <v>0</v>
      </c>
      <c r="Z137" s="65">
        <v>0</v>
      </c>
      <c r="AA137" s="65">
        <v>1663661.19</v>
      </c>
      <c r="AB137" s="65"/>
      <c r="AC137" s="65"/>
      <c r="AD137" s="65"/>
      <c r="AE137" s="65"/>
      <c r="AF137" s="64">
        <f t="shared" si="241"/>
        <v>7.7731733060469281</v>
      </c>
      <c r="AG137" s="64"/>
      <c r="AH137" s="64"/>
      <c r="AI137" s="64">
        <f>AA137/G137*100</f>
        <v>7.7731733060469281</v>
      </c>
    </row>
    <row r="138" spans="1:35" ht="33.75" hidden="1" customHeight="1" x14ac:dyDescent="0.3">
      <c r="A138" s="107" t="s">
        <v>186</v>
      </c>
      <c r="B138" s="108"/>
      <c r="C138" s="108"/>
      <c r="D138" s="108"/>
      <c r="E138" s="108"/>
      <c r="F138" s="108"/>
      <c r="G138" s="108"/>
      <c r="H138" s="108"/>
      <c r="I138" s="108"/>
      <c r="J138" s="108"/>
      <c r="K138" s="108"/>
      <c r="L138" s="108"/>
      <c r="M138" s="108"/>
      <c r="N138" s="108"/>
      <c r="O138" s="108"/>
      <c r="P138" s="108"/>
      <c r="Q138" s="108"/>
      <c r="R138" s="108"/>
      <c r="S138" s="108"/>
      <c r="T138" s="108"/>
      <c r="U138" s="108"/>
      <c r="V138" s="108"/>
      <c r="W138" s="108"/>
      <c r="X138" s="108"/>
      <c r="Y138" s="108"/>
      <c r="Z138" s="108"/>
      <c r="AA138" s="108"/>
      <c r="AB138" s="108"/>
      <c r="AC138" s="108"/>
      <c r="AD138" s="108"/>
      <c r="AE138" s="108"/>
      <c r="AF138" s="108"/>
      <c r="AG138" s="108"/>
      <c r="AH138" s="108"/>
      <c r="AI138" s="108"/>
    </row>
    <row r="139" spans="1:35" ht="63.75" hidden="1" customHeight="1" x14ac:dyDescent="0.3">
      <c r="A139" s="57" t="s">
        <v>93</v>
      </c>
      <c r="B139" s="118" t="s">
        <v>185</v>
      </c>
      <c r="C139" s="119"/>
      <c r="D139" s="58">
        <f>D140+D142</f>
        <v>99232800</v>
      </c>
      <c r="E139" s="58">
        <f t="shared" ref="E139:AA139" si="281">E140+E142</f>
        <v>99232800</v>
      </c>
      <c r="F139" s="58">
        <f t="shared" si="281"/>
        <v>0</v>
      </c>
      <c r="G139" s="58">
        <f t="shared" si="281"/>
        <v>0</v>
      </c>
      <c r="H139" s="58">
        <f t="shared" si="281"/>
        <v>16509620</v>
      </c>
      <c r="I139" s="58">
        <f t="shared" si="281"/>
        <v>16509620</v>
      </c>
      <c r="J139" s="58">
        <f t="shared" si="281"/>
        <v>0</v>
      </c>
      <c r="K139" s="58">
        <f t="shared" si="281"/>
        <v>0</v>
      </c>
      <c r="L139" s="58">
        <f t="shared" si="281"/>
        <v>13426650</v>
      </c>
      <c r="M139" s="58">
        <f t="shared" si="281"/>
        <v>13426650</v>
      </c>
      <c r="N139" s="58">
        <f t="shared" si="281"/>
        <v>0</v>
      </c>
      <c r="O139" s="58">
        <f t="shared" si="281"/>
        <v>0</v>
      </c>
      <c r="P139" s="58">
        <f t="shared" si="281"/>
        <v>55670950</v>
      </c>
      <c r="Q139" s="58">
        <f t="shared" si="281"/>
        <v>55670950</v>
      </c>
      <c r="R139" s="58">
        <f t="shared" si="281"/>
        <v>0</v>
      </c>
      <c r="S139" s="58">
        <f t="shared" si="281"/>
        <v>0</v>
      </c>
      <c r="T139" s="58">
        <f t="shared" si="281"/>
        <v>14108580</v>
      </c>
      <c r="U139" s="58">
        <f t="shared" si="281"/>
        <v>14108580</v>
      </c>
      <c r="V139" s="58">
        <f t="shared" si="281"/>
        <v>0</v>
      </c>
      <c r="W139" s="58">
        <f t="shared" si="281"/>
        <v>0</v>
      </c>
      <c r="X139" s="58">
        <f t="shared" si="281"/>
        <v>13104261.48</v>
      </c>
      <c r="Y139" s="58">
        <f t="shared" si="281"/>
        <v>13104261.48</v>
      </c>
      <c r="Z139" s="58">
        <f t="shared" si="281"/>
        <v>0</v>
      </c>
      <c r="AA139" s="58">
        <f t="shared" si="281"/>
        <v>0</v>
      </c>
      <c r="AB139" s="58"/>
      <c r="AC139" s="58"/>
      <c r="AD139" s="58"/>
      <c r="AE139" s="58"/>
      <c r="AF139" s="56">
        <f t="shared" ref="AF139:AG144" si="282">X139/D139*100</f>
        <v>13.205574648704864</v>
      </c>
      <c r="AG139" s="56">
        <f t="shared" si="282"/>
        <v>13.205574648704864</v>
      </c>
      <c r="AH139" s="64"/>
      <c r="AI139" s="64"/>
    </row>
    <row r="140" spans="1:35" ht="56.25" hidden="1" x14ac:dyDescent="0.3">
      <c r="A140" s="57" t="s">
        <v>94</v>
      </c>
      <c r="B140" s="87" t="s">
        <v>187</v>
      </c>
      <c r="C140" s="60"/>
      <c r="D140" s="58">
        <f>D141</f>
        <v>32088300</v>
      </c>
      <c r="E140" s="58">
        <f t="shared" ref="E140:AA140" si="283">E141</f>
        <v>32088300</v>
      </c>
      <c r="F140" s="58">
        <f t="shared" si="283"/>
        <v>0</v>
      </c>
      <c r="G140" s="58">
        <f t="shared" si="283"/>
        <v>0</v>
      </c>
      <c r="H140" s="58">
        <f t="shared" si="283"/>
        <v>10456820</v>
      </c>
      <c r="I140" s="58">
        <f t="shared" si="283"/>
        <v>10456820</v>
      </c>
      <c r="J140" s="58">
        <f t="shared" si="283"/>
        <v>0</v>
      </c>
      <c r="K140" s="58">
        <f t="shared" si="283"/>
        <v>0</v>
      </c>
      <c r="L140" s="58">
        <f t="shared" si="283"/>
        <v>7816650</v>
      </c>
      <c r="M140" s="58">
        <f t="shared" si="283"/>
        <v>7816650</v>
      </c>
      <c r="N140" s="58">
        <f t="shared" si="283"/>
        <v>0</v>
      </c>
      <c r="O140" s="58">
        <f t="shared" si="283"/>
        <v>0</v>
      </c>
      <c r="P140" s="58">
        <f t="shared" si="283"/>
        <v>6300250</v>
      </c>
      <c r="Q140" s="58">
        <f t="shared" si="283"/>
        <v>6300250</v>
      </c>
      <c r="R140" s="58">
        <f t="shared" si="283"/>
        <v>0</v>
      </c>
      <c r="S140" s="58">
        <f t="shared" si="283"/>
        <v>0</v>
      </c>
      <c r="T140" s="58">
        <f t="shared" si="283"/>
        <v>7997580</v>
      </c>
      <c r="U140" s="58">
        <f t="shared" si="283"/>
        <v>7997580</v>
      </c>
      <c r="V140" s="58">
        <f t="shared" si="283"/>
        <v>0</v>
      </c>
      <c r="W140" s="58">
        <f t="shared" si="283"/>
        <v>0</v>
      </c>
      <c r="X140" s="58">
        <f t="shared" si="283"/>
        <v>9353858.9199999999</v>
      </c>
      <c r="Y140" s="58">
        <f t="shared" si="283"/>
        <v>9353858.9199999999</v>
      </c>
      <c r="Z140" s="58">
        <f t="shared" si="283"/>
        <v>0</v>
      </c>
      <c r="AA140" s="58">
        <f t="shared" si="283"/>
        <v>0</v>
      </c>
      <c r="AB140" s="58"/>
      <c r="AC140" s="58"/>
      <c r="AD140" s="58"/>
      <c r="AE140" s="58"/>
      <c r="AF140" s="56">
        <f t="shared" si="282"/>
        <v>29.150372316389461</v>
      </c>
      <c r="AG140" s="56">
        <f t="shared" si="282"/>
        <v>29.150372316389461</v>
      </c>
      <c r="AH140" s="64"/>
      <c r="AI140" s="64"/>
    </row>
    <row r="141" spans="1:35" ht="60" hidden="1" customHeight="1" x14ac:dyDescent="0.3">
      <c r="A141" s="62" t="s">
        <v>189</v>
      </c>
      <c r="B141" s="66" t="s">
        <v>188</v>
      </c>
      <c r="C141" s="63" t="s">
        <v>190</v>
      </c>
      <c r="D141" s="65">
        <f>SUM(E141:G141)</f>
        <v>32088300</v>
      </c>
      <c r="E141" s="65">
        <v>32088300</v>
      </c>
      <c r="F141" s="65">
        <v>0</v>
      </c>
      <c r="G141" s="65">
        <v>0</v>
      </c>
      <c r="H141" s="65">
        <f>SUM(I141:K141)</f>
        <v>10456820</v>
      </c>
      <c r="I141" s="65">
        <v>10456820</v>
      </c>
      <c r="J141" s="65">
        <v>0</v>
      </c>
      <c r="K141" s="65">
        <v>0</v>
      </c>
      <c r="L141" s="65">
        <f>SUM(M141:O141)</f>
        <v>7816650</v>
      </c>
      <c r="M141" s="65">
        <v>7816650</v>
      </c>
      <c r="N141" s="65">
        <v>0</v>
      </c>
      <c r="O141" s="65">
        <v>0</v>
      </c>
      <c r="P141" s="65">
        <f>SUM(Q141:S141)</f>
        <v>6300250</v>
      </c>
      <c r="Q141" s="65">
        <v>6300250</v>
      </c>
      <c r="R141" s="65">
        <v>0</v>
      </c>
      <c r="S141" s="65">
        <v>0</v>
      </c>
      <c r="T141" s="65">
        <f>SUM(U141:W141)</f>
        <v>7997580</v>
      </c>
      <c r="U141" s="65">
        <v>7997580</v>
      </c>
      <c r="V141" s="65">
        <v>0</v>
      </c>
      <c r="W141" s="65">
        <v>0</v>
      </c>
      <c r="X141" s="64">
        <f>SUM(Y141:AA141)</f>
        <v>9353858.9199999999</v>
      </c>
      <c r="Y141" s="64">
        <v>9353858.9199999999</v>
      </c>
      <c r="Z141" s="88">
        <v>0</v>
      </c>
      <c r="AA141" s="88">
        <v>0</v>
      </c>
      <c r="AB141" s="88"/>
      <c r="AC141" s="88"/>
      <c r="AD141" s="88"/>
      <c r="AE141" s="88"/>
      <c r="AF141" s="64">
        <f t="shared" si="282"/>
        <v>29.150372316389461</v>
      </c>
      <c r="AG141" s="64">
        <f t="shared" si="282"/>
        <v>29.150372316389461</v>
      </c>
      <c r="AH141" s="64"/>
      <c r="AI141" s="64"/>
    </row>
    <row r="142" spans="1:35" ht="112.5" hidden="1" x14ac:dyDescent="0.3">
      <c r="A142" s="57" t="s">
        <v>95</v>
      </c>
      <c r="B142" s="87" t="s">
        <v>191</v>
      </c>
      <c r="C142" s="60"/>
      <c r="D142" s="58">
        <f t="shared" ref="D142:AA142" si="284">D143+D144</f>
        <v>67144500</v>
      </c>
      <c r="E142" s="58">
        <f t="shared" si="284"/>
        <v>67144500</v>
      </c>
      <c r="F142" s="58">
        <f t="shared" si="284"/>
        <v>0</v>
      </c>
      <c r="G142" s="58">
        <f t="shared" si="284"/>
        <v>0</v>
      </c>
      <c r="H142" s="58">
        <f t="shared" si="284"/>
        <v>6052800</v>
      </c>
      <c r="I142" s="58">
        <f t="shared" si="284"/>
        <v>6052800</v>
      </c>
      <c r="J142" s="58">
        <f t="shared" si="284"/>
        <v>0</v>
      </c>
      <c r="K142" s="58">
        <f t="shared" si="284"/>
        <v>0</v>
      </c>
      <c r="L142" s="58">
        <f t="shared" si="284"/>
        <v>5610000</v>
      </c>
      <c r="M142" s="58">
        <f t="shared" si="284"/>
        <v>5610000</v>
      </c>
      <c r="N142" s="58">
        <f t="shared" si="284"/>
        <v>0</v>
      </c>
      <c r="O142" s="58">
        <f t="shared" si="284"/>
        <v>0</v>
      </c>
      <c r="P142" s="58">
        <f t="shared" si="284"/>
        <v>49370700</v>
      </c>
      <c r="Q142" s="58">
        <f t="shared" si="284"/>
        <v>49370700</v>
      </c>
      <c r="R142" s="58">
        <f t="shared" si="284"/>
        <v>0</v>
      </c>
      <c r="S142" s="58">
        <f t="shared" si="284"/>
        <v>0</v>
      </c>
      <c r="T142" s="58">
        <f t="shared" si="284"/>
        <v>6111000</v>
      </c>
      <c r="U142" s="58">
        <f t="shared" si="284"/>
        <v>6111000</v>
      </c>
      <c r="V142" s="58">
        <f t="shared" si="284"/>
        <v>0</v>
      </c>
      <c r="W142" s="58">
        <f t="shared" si="284"/>
        <v>0</v>
      </c>
      <c r="X142" s="58">
        <f t="shared" si="284"/>
        <v>3750402.56</v>
      </c>
      <c r="Y142" s="58">
        <f t="shared" si="284"/>
        <v>3750402.56</v>
      </c>
      <c r="Z142" s="58">
        <f t="shared" si="284"/>
        <v>0</v>
      </c>
      <c r="AA142" s="58">
        <f t="shared" si="284"/>
        <v>0</v>
      </c>
      <c r="AB142" s="58"/>
      <c r="AC142" s="58"/>
      <c r="AD142" s="58"/>
      <c r="AE142" s="58"/>
      <c r="AF142" s="56">
        <f t="shared" si="282"/>
        <v>5.5855692722412114</v>
      </c>
      <c r="AG142" s="56">
        <f t="shared" si="282"/>
        <v>5.5855692722412114</v>
      </c>
      <c r="AH142" s="64"/>
      <c r="AI142" s="64"/>
    </row>
    <row r="143" spans="1:35" ht="51" hidden="1" customHeight="1" x14ac:dyDescent="0.3">
      <c r="A143" s="106" t="s">
        <v>193</v>
      </c>
      <c r="B143" s="121" t="s">
        <v>192</v>
      </c>
      <c r="C143" s="63" t="s">
        <v>190</v>
      </c>
      <c r="D143" s="65">
        <f>SUM(E143:G143)</f>
        <v>23389000</v>
      </c>
      <c r="E143" s="65">
        <f t="shared" ref="E143" si="285">I143+M143+Q143+U143</f>
        <v>23389000</v>
      </c>
      <c r="F143" s="65">
        <v>0</v>
      </c>
      <c r="G143" s="65">
        <v>0</v>
      </c>
      <c r="H143" s="65">
        <f t="shared" ref="H143" si="286">I143+J143+K143</f>
        <v>6052800</v>
      </c>
      <c r="I143" s="65">
        <v>6052800</v>
      </c>
      <c r="J143" s="65">
        <v>0</v>
      </c>
      <c r="K143" s="65">
        <v>0</v>
      </c>
      <c r="L143" s="65">
        <f t="shared" ref="L143" si="287">M143+N143+O143</f>
        <v>5610000</v>
      </c>
      <c r="M143" s="65">
        <v>5610000</v>
      </c>
      <c r="N143" s="65">
        <v>0</v>
      </c>
      <c r="O143" s="65">
        <v>0</v>
      </c>
      <c r="P143" s="65">
        <f t="shared" ref="P143" si="288">Q143+R143+S143</f>
        <v>5615200</v>
      </c>
      <c r="Q143" s="65">
        <v>5615200</v>
      </c>
      <c r="R143" s="65">
        <v>0</v>
      </c>
      <c r="S143" s="65">
        <v>0</v>
      </c>
      <c r="T143" s="65">
        <f t="shared" ref="T143" si="289">U143+V143+W143</f>
        <v>6111000</v>
      </c>
      <c r="U143" s="65">
        <f>5720000+391000</f>
        <v>6111000</v>
      </c>
      <c r="V143" s="65">
        <v>0</v>
      </c>
      <c r="W143" s="65">
        <v>0</v>
      </c>
      <c r="X143" s="88">
        <f t="shared" ref="X143:X144" si="290">SUM(Y143:AA143)</f>
        <v>3750402.56</v>
      </c>
      <c r="Y143" s="64">
        <v>3750402.56</v>
      </c>
      <c r="Z143" s="88">
        <v>0</v>
      </c>
      <c r="AA143" s="88">
        <v>0</v>
      </c>
      <c r="AB143" s="88"/>
      <c r="AC143" s="88"/>
      <c r="AD143" s="88"/>
      <c r="AE143" s="88"/>
      <c r="AF143" s="64">
        <f t="shared" si="282"/>
        <v>16.034899140621661</v>
      </c>
      <c r="AG143" s="64">
        <f t="shared" si="282"/>
        <v>16.034899140621661</v>
      </c>
      <c r="AH143" s="64"/>
      <c r="AI143" s="64"/>
    </row>
    <row r="144" spans="1:35" ht="81" hidden="1" customHeight="1" x14ac:dyDescent="0.3">
      <c r="A144" s="120"/>
      <c r="B144" s="122"/>
      <c r="C144" s="63" t="s">
        <v>226</v>
      </c>
      <c r="D144" s="65">
        <f>SUM(E144:G144)</f>
        <v>43755500</v>
      </c>
      <c r="E144" s="65">
        <f>I144+M144+Q144+U144</f>
        <v>43755500</v>
      </c>
      <c r="F144" s="65">
        <v>0</v>
      </c>
      <c r="G144" s="65">
        <v>0</v>
      </c>
      <c r="H144" s="65">
        <f>I144+J144+K144</f>
        <v>0</v>
      </c>
      <c r="I144" s="65">
        <v>0</v>
      </c>
      <c r="J144" s="65">
        <v>0</v>
      </c>
      <c r="K144" s="65">
        <v>0</v>
      </c>
      <c r="L144" s="65">
        <f>M144+N144+O144</f>
        <v>0</v>
      </c>
      <c r="M144" s="65">
        <v>0</v>
      </c>
      <c r="N144" s="65">
        <v>0</v>
      </c>
      <c r="O144" s="65">
        <v>0</v>
      </c>
      <c r="P144" s="65">
        <f>Q144+R144+S144</f>
        <v>43755500</v>
      </c>
      <c r="Q144" s="65">
        <v>43755500</v>
      </c>
      <c r="R144" s="65">
        <v>0</v>
      </c>
      <c r="S144" s="65">
        <v>0</v>
      </c>
      <c r="T144" s="65">
        <f>U144+V144+W144</f>
        <v>0</v>
      </c>
      <c r="U144" s="65">
        <v>0</v>
      </c>
      <c r="V144" s="65">
        <v>0</v>
      </c>
      <c r="W144" s="65">
        <v>0</v>
      </c>
      <c r="X144" s="88">
        <f t="shared" si="290"/>
        <v>0</v>
      </c>
      <c r="Y144" s="65">
        <v>0</v>
      </c>
      <c r="Z144" s="65">
        <v>0</v>
      </c>
      <c r="AA144" s="65">
        <v>0</v>
      </c>
      <c r="AB144" s="65"/>
      <c r="AC144" s="65"/>
      <c r="AD144" s="65"/>
      <c r="AE144" s="65"/>
      <c r="AF144" s="64">
        <f t="shared" si="282"/>
        <v>0</v>
      </c>
      <c r="AG144" s="64">
        <f t="shared" si="282"/>
        <v>0</v>
      </c>
      <c r="AH144" s="64"/>
      <c r="AI144" s="64"/>
    </row>
    <row r="145" spans="1:35" s="1" customFormat="1" ht="78.75" customHeight="1" x14ac:dyDescent="0.3">
      <c r="A145" s="89"/>
      <c r="B145" s="90"/>
      <c r="C145" s="90"/>
      <c r="D145" s="90"/>
      <c r="E145" s="90"/>
      <c r="F145" s="90"/>
      <c r="G145" s="90"/>
      <c r="H145" s="90"/>
      <c r="I145" s="90"/>
      <c r="J145" s="90"/>
      <c r="K145" s="90"/>
      <c r="L145" s="90"/>
      <c r="M145" s="90"/>
      <c r="N145" s="90"/>
      <c r="O145" s="90"/>
      <c r="P145" s="90"/>
      <c r="Q145" s="90"/>
      <c r="R145" s="90"/>
      <c r="S145" s="90"/>
      <c r="T145" s="90"/>
      <c r="U145" s="90"/>
      <c r="V145" s="90"/>
      <c r="W145" s="90"/>
      <c r="X145" s="91"/>
      <c r="Y145" s="92"/>
      <c r="Z145" s="92"/>
      <c r="AA145" s="92"/>
      <c r="AB145" s="92"/>
      <c r="AC145" s="92"/>
      <c r="AD145" s="92"/>
      <c r="AE145" s="92"/>
      <c r="AF145" s="93"/>
      <c r="AG145" s="93"/>
      <c r="AH145" s="93"/>
      <c r="AI145" s="93"/>
    </row>
    <row r="146" spans="1:35" s="1" customFormat="1" x14ac:dyDescent="0.3">
      <c r="A146" s="89"/>
      <c r="B146" s="90"/>
      <c r="C146" s="90"/>
      <c r="D146" s="90"/>
      <c r="E146" s="90"/>
      <c r="F146" s="90"/>
      <c r="G146" s="90"/>
      <c r="H146" s="90"/>
      <c r="I146" s="90"/>
      <c r="J146" s="90"/>
      <c r="K146" s="90"/>
      <c r="L146" s="90"/>
      <c r="M146" s="90"/>
      <c r="N146" s="90"/>
      <c r="O146" s="90"/>
      <c r="P146" s="90"/>
      <c r="Q146" s="90"/>
      <c r="R146" s="90"/>
      <c r="S146" s="90"/>
      <c r="T146" s="90"/>
      <c r="U146" s="90"/>
      <c r="V146" s="90"/>
      <c r="W146" s="90"/>
      <c r="X146" s="92"/>
      <c r="Y146" s="92"/>
      <c r="Z146" s="92"/>
      <c r="AA146" s="92"/>
      <c r="AB146" s="92"/>
      <c r="AC146" s="92"/>
      <c r="AD146" s="92"/>
      <c r="AE146" s="92"/>
      <c r="AF146" s="93"/>
      <c r="AG146" s="93"/>
      <c r="AH146" s="93"/>
      <c r="AI146" s="93"/>
    </row>
    <row r="147" spans="1:35" s="1" customFormat="1" x14ac:dyDescent="0.3">
      <c r="A147" s="89"/>
      <c r="B147" s="90"/>
      <c r="C147" s="90"/>
      <c r="D147" s="90"/>
      <c r="E147" s="90"/>
      <c r="F147" s="90"/>
      <c r="G147" s="90"/>
      <c r="H147" s="90"/>
      <c r="I147" s="90"/>
      <c r="J147" s="90"/>
      <c r="K147" s="90"/>
      <c r="L147" s="90"/>
      <c r="M147" s="90"/>
      <c r="N147" s="90"/>
      <c r="O147" s="90"/>
      <c r="P147" s="90"/>
      <c r="Q147" s="90"/>
      <c r="R147" s="90"/>
      <c r="S147" s="90"/>
      <c r="T147" s="90"/>
      <c r="U147" s="90"/>
      <c r="V147" s="90"/>
      <c r="W147" s="90"/>
      <c r="X147" s="92"/>
      <c r="Y147" s="92"/>
      <c r="Z147" s="92"/>
      <c r="AA147" s="92"/>
      <c r="AB147" s="92"/>
      <c r="AC147" s="92"/>
      <c r="AD147" s="92"/>
      <c r="AE147" s="92"/>
      <c r="AF147" s="93"/>
      <c r="AG147" s="93"/>
      <c r="AH147" s="93"/>
      <c r="AI147" s="93"/>
    </row>
    <row r="148" spans="1:35" s="1" customFormat="1" x14ac:dyDescent="0.3">
      <c r="A148" s="89"/>
      <c r="B148" s="90"/>
      <c r="C148" s="90"/>
      <c r="D148" s="90"/>
      <c r="E148" s="90"/>
      <c r="F148" s="90"/>
      <c r="G148" s="90"/>
      <c r="H148" s="90"/>
      <c r="I148" s="90"/>
      <c r="J148" s="90"/>
      <c r="K148" s="90"/>
      <c r="L148" s="90"/>
      <c r="M148" s="90"/>
      <c r="N148" s="90"/>
      <c r="O148" s="90"/>
      <c r="P148" s="90"/>
      <c r="Q148" s="90"/>
      <c r="R148" s="90"/>
      <c r="S148" s="90"/>
      <c r="T148" s="90"/>
      <c r="U148" s="90"/>
      <c r="V148" s="90"/>
      <c r="W148" s="90"/>
      <c r="X148" s="92"/>
      <c r="Y148" s="92"/>
      <c r="Z148" s="92"/>
      <c r="AA148" s="92"/>
      <c r="AB148" s="92"/>
      <c r="AC148" s="92"/>
      <c r="AD148" s="92"/>
      <c r="AE148" s="92"/>
      <c r="AF148" s="93"/>
      <c r="AG148" s="93"/>
      <c r="AH148" s="93"/>
      <c r="AI148" s="93"/>
    </row>
    <row r="149" spans="1:35" s="1" customFormat="1" x14ac:dyDescent="0.3">
      <c r="A149" s="89"/>
      <c r="B149" s="90"/>
      <c r="C149" s="90"/>
      <c r="D149" s="90"/>
      <c r="E149" s="90"/>
      <c r="F149" s="90"/>
      <c r="G149" s="90"/>
      <c r="H149" s="90"/>
      <c r="I149" s="90"/>
      <c r="J149" s="90"/>
      <c r="K149" s="90"/>
      <c r="L149" s="90"/>
      <c r="M149" s="90"/>
      <c r="N149" s="90"/>
      <c r="O149" s="90"/>
      <c r="P149" s="90"/>
      <c r="Q149" s="90"/>
      <c r="R149" s="90"/>
      <c r="S149" s="90"/>
      <c r="T149" s="90"/>
      <c r="U149" s="90"/>
      <c r="V149" s="90"/>
      <c r="W149" s="90"/>
      <c r="X149" s="92"/>
      <c r="Y149" s="92"/>
      <c r="Z149" s="92"/>
      <c r="AA149" s="92"/>
      <c r="AB149" s="92"/>
      <c r="AC149" s="92"/>
      <c r="AD149" s="92"/>
      <c r="AE149" s="92"/>
      <c r="AF149" s="93"/>
      <c r="AG149" s="93"/>
      <c r="AH149" s="93"/>
      <c r="AI149" s="93"/>
    </row>
    <row r="150" spans="1:35" s="1" customFormat="1" x14ac:dyDescent="0.3">
      <c r="A150" s="89"/>
      <c r="B150" s="90"/>
      <c r="C150" s="90"/>
      <c r="D150" s="90"/>
      <c r="E150" s="90"/>
      <c r="F150" s="90"/>
      <c r="G150" s="90"/>
      <c r="H150" s="90"/>
      <c r="I150" s="90"/>
      <c r="J150" s="90"/>
      <c r="K150" s="90"/>
      <c r="L150" s="90"/>
      <c r="M150" s="90"/>
      <c r="N150" s="90"/>
      <c r="O150" s="90"/>
      <c r="P150" s="90"/>
      <c r="Q150" s="90"/>
      <c r="R150" s="90"/>
      <c r="S150" s="90"/>
      <c r="T150" s="90"/>
      <c r="U150" s="90"/>
      <c r="V150" s="90"/>
      <c r="W150" s="90"/>
      <c r="X150" s="92"/>
      <c r="Y150" s="92"/>
      <c r="Z150" s="92"/>
      <c r="AA150" s="92"/>
      <c r="AB150" s="92"/>
      <c r="AC150" s="92"/>
      <c r="AD150" s="92"/>
      <c r="AE150" s="92"/>
      <c r="AF150" s="93"/>
      <c r="AG150" s="93"/>
      <c r="AH150" s="93"/>
      <c r="AI150" s="93"/>
    </row>
    <row r="151" spans="1:35" s="1" customFormat="1" x14ac:dyDescent="0.3">
      <c r="A151" s="89"/>
      <c r="B151" s="90"/>
      <c r="C151" s="90"/>
      <c r="D151" s="90"/>
      <c r="E151" s="90"/>
      <c r="F151" s="90"/>
      <c r="G151" s="90"/>
      <c r="H151" s="90"/>
      <c r="I151" s="90"/>
      <c r="J151" s="90"/>
      <c r="K151" s="90"/>
      <c r="L151" s="90"/>
      <c r="M151" s="90"/>
      <c r="N151" s="90"/>
      <c r="O151" s="90"/>
      <c r="P151" s="90"/>
      <c r="Q151" s="90"/>
      <c r="R151" s="90"/>
      <c r="S151" s="90"/>
      <c r="T151" s="90"/>
      <c r="U151" s="90"/>
      <c r="V151" s="90"/>
      <c r="W151" s="90"/>
      <c r="X151" s="92"/>
      <c r="Y151" s="92"/>
      <c r="Z151" s="92"/>
      <c r="AA151" s="92"/>
      <c r="AB151" s="92"/>
      <c r="AC151" s="92"/>
      <c r="AD151" s="92"/>
      <c r="AE151" s="92"/>
      <c r="AF151" s="93"/>
      <c r="AG151" s="93"/>
      <c r="AH151" s="93"/>
      <c r="AI151" s="93"/>
    </row>
    <row r="152" spans="1:35" s="1" customFormat="1" x14ac:dyDescent="0.3">
      <c r="A152" s="89"/>
      <c r="B152" s="90"/>
      <c r="C152" s="90"/>
      <c r="D152" s="90"/>
      <c r="E152" s="90"/>
      <c r="F152" s="90"/>
      <c r="G152" s="90"/>
      <c r="H152" s="90"/>
      <c r="I152" s="90"/>
      <c r="J152" s="90"/>
      <c r="K152" s="90"/>
      <c r="L152" s="90"/>
      <c r="M152" s="90"/>
      <c r="N152" s="90"/>
      <c r="O152" s="90"/>
      <c r="P152" s="90"/>
      <c r="Q152" s="90"/>
      <c r="R152" s="90"/>
      <c r="S152" s="90"/>
      <c r="T152" s="90"/>
      <c r="U152" s="90"/>
      <c r="V152" s="90"/>
      <c r="W152" s="90"/>
      <c r="X152" s="92"/>
      <c r="Y152" s="92"/>
      <c r="Z152" s="92"/>
      <c r="AA152" s="92"/>
      <c r="AB152" s="92"/>
      <c r="AC152" s="92"/>
      <c r="AD152" s="92"/>
      <c r="AE152" s="92"/>
      <c r="AF152" s="93"/>
      <c r="AG152" s="93"/>
      <c r="AH152" s="93"/>
      <c r="AI152" s="93"/>
    </row>
    <row r="153" spans="1:35" s="1" customFormat="1" x14ac:dyDescent="0.3">
      <c r="A153" s="89"/>
      <c r="B153" s="90"/>
      <c r="C153" s="90"/>
      <c r="D153" s="90"/>
      <c r="E153" s="90"/>
      <c r="F153" s="90"/>
      <c r="G153" s="90"/>
      <c r="H153" s="90"/>
      <c r="I153" s="90"/>
      <c r="J153" s="90"/>
      <c r="K153" s="90"/>
      <c r="L153" s="90"/>
      <c r="M153" s="90"/>
      <c r="N153" s="90"/>
      <c r="O153" s="90"/>
      <c r="P153" s="90"/>
      <c r="Q153" s="90"/>
      <c r="R153" s="90"/>
      <c r="S153" s="90"/>
      <c r="T153" s="90"/>
      <c r="U153" s="90"/>
      <c r="V153" s="90"/>
      <c r="W153" s="90"/>
      <c r="X153" s="92"/>
      <c r="Y153" s="92"/>
      <c r="Z153" s="92"/>
      <c r="AA153" s="92"/>
      <c r="AB153" s="92"/>
      <c r="AC153" s="92"/>
      <c r="AD153" s="92"/>
      <c r="AE153" s="92"/>
      <c r="AF153" s="93"/>
      <c r="AG153" s="93"/>
      <c r="AH153" s="93"/>
      <c r="AI153" s="93"/>
    </row>
    <row r="154" spans="1:35" s="1" customFormat="1" x14ac:dyDescent="0.3">
      <c r="A154" s="89"/>
      <c r="B154" s="90"/>
      <c r="C154" s="90"/>
      <c r="D154" s="90"/>
      <c r="E154" s="90"/>
      <c r="F154" s="90"/>
      <c r="G154" s="90"/>
      <c r="H154" s="90"/>
      <c r="I154" s="90"/>
      <c r="J154" s="90"/>
      <c r="K154" s="90"/>
      <c r="L154" s="90"/>
      <c r="M154" s="90"/>
      <c r="N154" s="90"/>
      <c r="O154" s="90"/>
      <c r="P154" s="90"/>
      <c r="Q154" s="90"/>
      <c r="R154" s="90"/>
      <c r="S154" s="90"/>
      <c r="T154" s="90"/>
      <c r="U154" s="90"/>
      <c r="V154" s="90"/>
      <c r="W154" s="90"/>
      <c r="X154" s="92"/>
      <c r="Y154" s="92"/>
      <c r="Z154" s="92"/>
      <c r="AA154" s="92"/>
      <c r="AB154" s="92"/>
      <c r="AC154" s="92"/>
      <c r="AD154" s="92"/>
      <c r="AE154" s="92"/>
      <c r="AF154" s="93"/>
      <c r="AG154" s="93"/>
      <c r="AH154" s="93"/>
      <c r="AI154" s="93"/>
    </row>
    <row r="155" spans="1:35" s="1" customFormat="1" x14ac:dyDescent="0.3">
      <c r="A155" s="89"/>
      <c r="B155" s="90"/>
      <c r="C155" s="90"/>
      <c r="D155" s="90"/>
      <c r="E155" s="90"/>
      <c r="F155" s="90"/>
      <c r="G155" s="90"/>
      <c r="H155" s="90"/>
      <c r="I155" s="90"/>
      <c r="J155" s="90"/>
      <c r="K155" s="90"/>
      <c r="L155" s="90"/>
      <c r="M155" s="90"/>
      <c r="N155" s="90"/>
      <c r="O155" s="90"/>
      <c r="P155" s="90"/>
      <c r="Q155" s="90"/>
      <c r="R155" s="90"/>
      <c r="S155" s="90"/>
      <c r="T155" s="90"/>
      <c r="U155" s="90"/>
      <c r="V155" s="90"/>
      <c r="W155" s="90"/>
      <c r="X155" s="92"/>
      <c r="Y155" s="92"/>
      <c r="Z155" s="92"/>
      <c r="AA155" s="92"/>
      <c r="AB155" s="92"/>
      <c r="AC155" s="92"/>
      <c r="AD155" s="92"/>
      <c r="AE155" s="92"/>
      <c r="AF155" s="93"/>
      <c r="AG155" s="93"/>
      <c r="AH155" s="93"/>
      <c r="AI155" s="93"/>
    </row>
    <row r="156" spans="1:35" s="1" customFormat="1" x14ac:dyDescent="0.3">
      <c r="A156" s="89"/>
      <c r="B156" s="90"/>
      <c r="C156" s="90"/>
      <c r="D156" s="90"/>
      <c r="E156" s="90"/>
      <c r="F156" s="90"/>
      <c r="G156" s="90"/>
      <c r="H156" s="90"/>
      <c r="I156" s="90"/>
      <c r="J156" s="90"/>
      <c r="K156" s="90"/>
      <c r="L156" s="90"/>
      <c r="M156" s="90"/>
      <c r="N156" s="90"/>
      <c r="O156" s="90"/>
      <c r="P156" s="90"/>
      <c r="Q156" s="90"/>
      <c r="R156" s="90"/>
      <c r="S156" s="90"/>
      <c r="T156" s="90"/>
      <c r="U156" s="90"/>
      <c r="V156" s="90"/>
      <c r="W156" s="90"/>
      <c r="X156" s="92"/>
      <c r="Y156" s="92"/>
      <c r="Z156" s="92"/>
      <c r="AA156" s="92"/>
      <c r="AB156" s="92"/>
      <c r="AC156" s="92"/>
      <c r="AD156" s="92"/>
      <c r="AE156" s="92"/>
      <c r="AF156" s="93"/>
      <c r="AG156" s="93"/>
      <c r="AH156" s="93"/>
      <c r="AI156" s="93"/>
    </row>
    <row r="157" spans="1:35" s="1" customFormat="1" x14ac:dyDescent="0.3">
      <c r="A157" s="89"/>
      <c r="B157" s="90"/>
      <c r="C157" s="90"/>
      <c r="D157" s="90"/>
      <c r="E157" s="90"/>
      <c r="F157" s="90"/>
      <c r="G157" s="90"/>
      <c r="H157" s="90"/>
      <c r="I157" s="90"/>
      <c r="J157" s="90"/>
      <c r="K157" s="90"/>
      <c r="L157" s="90"/>
      <c r="M157" s="90"/>
      <c r="N157" s="90"/>
      <c r="O157" s="90"/>
      <c r="P157" s="90"/>
      <c r="Q157" s="90"/>
      <c r="R157" s="90"/>
      <c r="S157" s="90"/>
      <c r="T157" s="90"/>
      <c r="U157" s="90"/>
      <c r="V157" s="90"/>
      <c r="W157" s="90"/>
      <c r="X157" s="92"/>
      <c r="Y157" s="92"/>
      <c r="Z157" s="92"/>
      <c r="AA157" s="92"/>
      <c r="AB157" s="92"/>
      <c r="AC157" s="92"/>
      <c r="AD157" s="92"/>
      <c r="AE157" s="92"/>
      <c r="AF157" s="93"/>
      <c r="AG157" s="93"/>
      <c r="AH157" s="93"/>
      <c r="AI157" s="93"/>
    </row>
    <row r="158" spans="1:35" s="1" customFormat="1" x14ac:dyDescent="0.3">
      <c r="A158" s="89"/>
      <c r="B158" s="90"/>
      <c r="C158" s="90"/>
      <c r="D158" s="90"/>
      <c r="E158" s="90"/>
      <c r="F158" s="90"/>
      <c r="G158" s="90"/>
      <c r="H158" s="90"/>
      <c r="I158" s="90"/>
      <c r="J158" s="90"/>
      <c r="K158" s="90"/>
      <c r="L158" s="90"/>
      <c r="M158" s="90"/>
      <c r="N158" s="90"/>
      <c r="O158" s="90"/>
      <c r="P158" s="90"/>
      <c r="Q158" s="90"/>
      <c r="R158" s="90"/>
      <c r="S158" s="90"/>
      <c r="T158" s="90"/>
      <c r="U158" s="90"/>
      <c r="V158" s="90"/>
      <c r="W158" s="90"/>
      <c r="X158" s="92"/>
      <c r="Y158" s="92"/>
      <c r="Z158" s="92"/>
      <c r="AA158" s="92"/>
      <c r="AB158" s="92"/>
      <c r="AC158" s="92"/>
      <c r="AD158" s="92"/>
      <c r="AE158" s="92"/>
      <c r="AF158" s="93"/>
      <c r="AG158" s="93"/>
      <c r="AH158" s="93"/>
      <c r="AI158" s="93"/>
    </row>
    <row r="159" spans="1:35" s="1" customFormat="1" x14ac:dyDescent="0.3">
      <c r="A159" s="3"/>
      <c r="X159" s="20"/>
      <c r="Y159" s="20"/>
      <c r="Z159" s="20"/>
      <c r="AA159" s="20"/>
      <c r="AB159" s="20"/>
      <c r="AC159" s="20"/>
      <c r="AD159" s="20"/>
      <c r="AE159" s="20"/>
      <c r="AF159" s="21"/>
      <c r="AG159" s="21"/>
      <c r="AH159" s="21"/>
      <c r="AI159" s="21"/>
    </row>
    <row r="160" spans="1:35" s="1" customFormat="1" x14ac:dyDescent="0.3">
      <c r="A160" s="3"/>
      <c r="X160" s="20"/>
      <c r="Y160" s="20"/>
      <c r="Z160" s="20"/>
      <c r="AA160" s="20"/>
      <c r="AB160" s="20"/>
      <c r="AC160" s="20"/>
      <c r="AD160" s="20"/>
      <c r="AE160" s="20"/>
      <c r="AF160" s="21"/>
      <c r="AG160" s="21"/>
      <c r="AH160" s="21"/>
      <c r="AI160" s="21"/>
    </row>
    <row r="161" spans="1:35" s="1" customFormat="1" x14ac:dyDescent="0.3">
      <c r="A161" s="3"/>
      <c r="X161" s="20"/>
      <c r="Y161" s="20"/>
      <c r="Z161" s="20"/>
      <c r="AA161" s="20"/>
      <c r="AB161" s="20"/>
      <c r="AC161" s="20"/>
      <c r="AD161" s="20"/>
      <c r="AE161" s="20"/>
      <c r="AF161" s="21"/>
      <c r="AG161" s="21"/>
      <c r="AH161" s="21"/>
      <c r="AI161" s="21"/>
    </row>
    <row r="162" spans="1:35" s="1" customFormat="1" x14ac:dyDescent="0.3">
      <c r="A162" s="3"/>
      <c r="X162" s="20"/>
      <c r="Y162" s="20"/>
      <c r="Z162" s="20"/>
      <c r="AA162" s="20"/>
      <c r="AB162" s="20"/>
      <c r="AC162" s="20"/>
      <c r="AD162" s="20"/>
      <c r="AE162" s="20"/>
      <c r="AF162" s="21"/>
      <c r="AG162" s="21"/>
      <c r="AH162" s="21"/>
      <c r="AI162" s="21"/>
    </row>
    <row r="163" spans="1:35" s="1" customFormat="1" x14ac:dyDescent="0.3">
      <c r="A163" s="3"/>
      <c r="X163" s="20"/>
      <c r="Y163" s="20"/>
      <c r="Z163" s="20"/>
      <c r="AA163" s="20"/>
      <c r="AB163" s="20"/>
      <c r="AC163" s="20"/>
      <c r="AD163" s="20"/>
      <c r="AE163" s="20"/>
      <c r="AF163" s="21"/>
      <c r="AG163" s="21"/>
      <c r="AH163" s="21"/>
      <c r="AI163" s="21"/>
    </row>
    <row r="164" spans="1:35" s="1" customFormat="1" x14ac:dyDescent="0.3">
      <c r="A164" s="3"/>
      <c r="X164" s="20"/>
      <c r="Y164" s="20"/>
      <c r="Z164" s="20"/>
      <c r="AA164" s="20"/>
      <c r="AB164" s="20"/>
      <c r="AC164" s="20"/>
      <c r="AD164" s="20"/>
      <c r="AE164" s="20"/>
      <c r="AF164" s="21"/>
      <c r="AG164" s="21"/>
      <c r="AH164" s="21"/>
      <c r="AI164" s="21"/>
    </row>
    <row r="165" spans="1:35" s="1" customFormat="1" x14ac:dyDescent="0.3">
      <c r="A165" s="3"/>
      <c r="X165" s="20"/>
      <c r="Y165" s="20"/>
      <c r="Z165" s="20"/>
      <c r="AA165" s="20"/>
      <c r="AB165" s="20"/>
      <c r="AC165" s="20"/>
      <c r="AD165" s="20"/>
      <c r="AE165" s="20"/>
      <c r="AF165" s="21"/>
      <c r="AG165" s="21"/>
      <c r="AH165" s="21"/>
      <c r="AI165" s="21"/>
    </row>
    <row r="166" spans="1:35" s="1" customFormat="1" x14ac:dyDescent="0.3">
      <c r="A166" s="3"/>
      <c r="X166" s="20"/>
      <c r="Y166" s="20"/>
      <c r="Z166" s="20"/>
      <c r="AA166" s="20"/>
      <c r="AB166" s="20"/>
      <c r="AC166" s="20"/>
      <c r="AD166" s="20"/>
      <c r="AE166" s="20"/>
      <c r="AF166" s="21"/>
      <c r="AG166" s="21"/>
      <c r="AH166" s="21"/>
      <c r="AI166" s="21"/>
    </row>
    <row r="167" spans="1:35" s="1" customFormat="1" x14ac:dyDescent="0.3">
      <c r="A167" s="3"/>
      <c r="X167" s="20"/>
      <c r="Y167" s="20"/>
      <c r="Z167" s="20"/>
      <c r="AA167" s="20"/>
      <c r="AB167" s="20"/>
      <c r="AC167" s="20"/>
      <c r="AD167" s="20"/>
      <c r="AE167" s="20"/>
      <c r="AF167" s="21"/>
      <c r="AG167" s="21"/>
      <c r="AH167" s="21"/>
      <c r="AI167" s="21"/>
    </row>
    <row r="168" spans="1:35" s="1" customFormat="1" x14ac:dyDescent="0.3">
      <c r="A168" s="3"/>
      <c r="X168" s="20"/>
      <c r="Y168" s="20"/>
      <c r="Z168" s="20"/>
      <c r="AA168" s="20"/>
      <c r="AB168" s="20"/>
      <c r="AC168" s="20"/>
      <c r="AD168" s="20"/>
      <c r="AE168" s="20"/>
      <c r="AF168" s="21"/>
      <c r="AG168" s="21"/>
      <c r="AH168" s="21"/>
      <c r="AI168" s="21"/>
    </row>
    <row r="169" spans="1:35" s="1" customFormat="1" x14ac:dyDescent="0.3">
      <c r="A169" s="3"/>
      <c r="X169" s="20"/>
      <c r="Y169" s="20"/>
      <c r="Z169" s="20"/>
      <c r="AA169" s="20"/>
      <c r="AB169" s="20"/>
      <c r="AC169" s="20"/>
      <c r="AD169" s="20"/>
      <c r="AE169" s="20"/>
      <c r="AF169" s="21"/>
      <c r="AG169" s="21"/>
      <c r="AH169" s="21"/>
      <c r="AI169" s="21"/>
    </row>
    <row r="170" spans="1:35" s="1" customFormat="1" x14ac:dyDescent="0.3">
      <c r="A170" s="3"/>
      <c r="X170" s="20"/>
      <c r="Y170" s="20"/>
      <c r="Z170" s="20"/>
      <c r="AA170" s="20"/>
      <c r="AB170" s="20"/>
      <c r="AC170" s="20"/>
      <c r="AD170" s="20"/>
      <c r="AE170" s="20"/>
      <c r="AF170" s="21"/>
      <c r="AG170" s="21"/>
      <c r="AH170" s="21"/>
      <c r="AI170" s="21"/>
    </row>
    <row r="171" spans="1:35" s="1" customFormat="1" x14ac:dyDescent="0.3">
      <c r="A171" s="3"/>
      <c r="X171" s="20"/>
      <c r="Y171" s="20"/>
      <c r="Z171" s="20"/>
      <c r="AA171" s="20"/>
      <c r="AB171" s="20"/>
      <c r="AC171" s="20"/>
      <c r="AD171" s="20"/>
      <c r="AE171" s="20"/>
      <c r="AF171" s="21"/>
      <c r="AG171" s="21"/>
      <c r="AH171" s="21"/>
      <c r="AI171" s="21"/>
    </row>
    <row r="172" spans="1:35" s="1" customFormat="1" x14ac:dyDescent="0.3">
      <c r="A172" s="3"/>
      <c r="X172" s="20"/>
      <c r="Y172" s="20"/>
      <c r="Z172" s="20"/>
      <c r="AA172" s="20"/>
      <c r="AB172" s="20"/>
      <c r="AC172" s="20"/>
      <c r="AD172" s="20"/>
      <c r="AE172" s="20"/>
      <c r="AF172" s="21"/>
      <c r="AG172" s="21"/>
      <c r="AH172" s="21"/>
      <c r="AI172" s="21"/>
    </row>
    <row r="173" spans="1:35" s="1" customFormat="1" x14ac:dyDescent="0.3">
      <c r="A173" s="3"/>
      <c r="X173" s="20"/>
      <c r="Y173" s="20"/>
      <c r="Z173" s="20"/>
      <c r="AA173" s="20"/>
      <c r="AB173" s="20"/>
      <c r="AC173" s="20"/>
      <c r="AD173" s="20"/>
      <c r="AE173" s="20"/>
      <c r="AF173" s="21"/>
      <c r="AG173" s="21"/>
      <c r="AH173" s="21"/>
      <c r="AI173" s="21"/>
    </row>
    <row r="174" spans="1:35" s="1" customFormat="1" x14ac:dyDescent="0.3">
      <c r="A174" s="3"/>
      <c r="X174" s="20"/>
      <c r="Y174" s="20"/>
      <c r="Z174" s="20"/>
      <c r="AA174" s="20"/>
      <c r="AB174" s="20"/>
      <c r="AC174" s="20"/>
      <c r="AD174" s="20"/>
      <c r="AE174" s="20"/>
      <c r="AF174" s="21"/>
      <c r="AG174" s="21"/>
      <c r="AH174" s="21"/>
      <c r="AI174" s="21"/>
    </row>
    <row r="175" spans="1:35" s="1" customFormat="1" x14ac:dyDescent="0.3">
      <c r="A175" s="3"/>
      <c r="X175" s="20"/>
      <c r="Y175" s="20"/>
      <c r="Z175" s="20"/>
      <c r="AA175" s="20"/>
      <c r="AB175" s="20"/>
      <c r="AC175" s="20"/>
      <c r="AD175" s="20"/>
      <c r="AE175" s="20"/>
      <c r="AF175" s="21"/>
      <c r="AG175" s="21"/>
      <c r="AH175" s="21"/>
      <c r="AI175" s="21"/>
    </row>
    <row r="176" spans="1:35" s="1" customFormat="1" x14ac:dyDescent="0.3">
      <c r="A176" s="3"/>
      <c r="X176" s="20"/>
      <c r="Y176" s="20"/>
      <c r="Z176" s="20"/>
      <c r="AA176" s="20"/>
      <c r="AB176" s="20"/>
      <c r="AC176" s="20"/>
      <c r="AD176" s="20"/>
      <c r="AE176" s="20"/>
      <c r="AF176" s="21"/>
      <c r="AG176" s="21"/>
      <c r="AH176" s="21"/>
      <c r="AI176" s="21"/>
    </row>
    <row r="177" spans="1:35" s="1" customFormat="1" x14ac:dyDescent="0.3">
      <c r="A177" s="3"/>
      <c r="X177" s="20"/>
      <c r="Y177" s="20"/>
      <c r="Z177" s="20"/>
      <c r="AA177" s="20"/>
      <c r="AB177" s="20"/>
      <c r="AC177" s="20"/>
      <c r="AD177" s="20"/>
      <c r="AE177" s="20"/>
      <c r="AF177" s="21"/>
      <c r="AG177" s="21"/>
      <c r="AH177" s="21"/>
      <c r="AI177" s="21"/>
    </row>
    <row r="178" spans="1:35" s="1" customFormat="1" x14ac:dyDescent="0.3">
      <c r="A178" s="3"/>
      <c r="X178" s="20"/>
      <c r="Y178" s="20"/>
      <c r="Z178" s="20"/>
      <c r="AA178" s="20"/>
      <c r="AB178" s="20"/>
      <c r="AC178" s="20"/>
      <c r="AD178" s="20"/>
      <c r="AE178" s="20"/>
      <c r="AF178" s="21"/>
      <c r="AG178" s="21"/>
      <c r="AH178" s="21"/>
      <c r="AI178" s="21"/>
    </row>
    <row r="179" spans="1:35" s="1" customFormat="1" x14ac:dyDescent="0.3">
      <c r="A179" s="3"/>
      <c r="X179" s="20"/>
      <c r="Y179" s="20"/>
      <c r="Z179" s="20"/>
      <c r="AA179" s="20"/>
      <c r="AB179" s="20"/>
      <c r="AC179" s="20"/>
      <c r="AD179" s="20"/>
      <c r="AE179" s="20"/>
      <c r="AF179" s="21"/>
      <c r="AG179" s="21"/>
      <c r="AH179" s="21"/>
      <c r="AI179" s="21"/>
    </row>
    <row r="180" spans="1:35" s="1" customFormat="1" x14ac:dyDescent="0.3">
      <c r="A180" s="3"/>
      <c r="X180" s="20"/>
      <c r="Y180" s="20"/>
      <c r="Z180" s="20"/>
      <c r="AA180" s="20"/>
      <c r="AB180" s="20"/>
      <c r="AC180" s="20"/>
      <c r="AD180" s="20"/>
      <c r="AE180" s="20"/>
      <c r="AF180" s="21"/>
      <c r="AG180" s="21"/>
      <c r="AH180" s="21"/>
      <c r="AI180" s="21"/>
    </row>
    <row r="181" spans="1:35" s="1" customFormat="1" x14ac:dyDescent="0.3">
      <c r="A181" s="3"/>
      <c r="X181" s="20"/>
      <c r="Y181" s="20"/>
      <c r="Z181" s="20"/>
      <c r="AA181" s="20"/>
      <c r="AB181" s="20"/>
      <c r="AC181" s="20"/>
      <c r="AD181" s="20"/>
      <c r="AE181" s="20"/>
      <c r="AF181" s="21"/>
      <c r="AG181" s="21"/>
      <c r="AH181" s="21"/>
      <c r="AI181" s="21"/>
    </row>
    <row r="182" spans="1:35" s="1" customFormat="1" x14ac:dyDescent="0.3">
      <c r="A182" s="3"/>
      <c r="X182" s="20"/>
      <c r="Y182" s="20"/>
      <c r="Z182" s="20"/>
      <c r="AA182" s="20"/>
      <c r="AB182" s="20"/>
      <c r="AC182" s="20"/>
      <c r="AD182" s="20"/>
      <c r="AE182" s="20"/>
      <c r="AF182" s="21"/>
      <c r="AG182" s="21"/>
      <c r="AH182" s="21"/>
      <c r="AI182" s="21"/>
    </row>
    <row r="183" spans="1:35" s="1" customFormat="1" x14ac:dyDescent="0.3">
      <c r="A183" s="3"/>
      <c r="X183" s="20"/>
      <c r="Y183" s="20"/>
      <c r="Z183" s="20"/>
      <c r="AA183" s="20"/>
      <c r="AB183" s="20"/>
      <c r="AC183" s="20"/>
      <c r="AD183" s="20"/>
      <c r="AE183" s="20"/>
      <c r="AF183" s="21"/>
      <c r="AG183" s="21"/>
      <c r="AH183" s="21"/>
      <c r="AI183" s="21"/>
    </row>
    <row r="184" spans="1:35" s="1" customFormat="1" x14ac:dyDescent="0.3">
      <c r="A184" s="3"/>
      <c r="X184" s="20"/>
      <c r="Y184" s="20"/>
      <c r="Z184" s="20"/>
      <c r="AA184" s="20"/>
      <c r="AB184" s="20"/>
      <c r="AC184" s="20"/>
      <c r="AD184" s="20"/>
      <c r="AE184" s="20"/>
      <c r="AF184" s="21"/>
      <c r="AG184" s="21"/>
      <c r="AH184" s="21"/>
      <c r="AI184" s="21"/>
    </row>
    <row r="185" spans="1:35" s="1" customFormat="1" x14ac:dyDescent="0.3">
      <c r="A185" s="3"/>
      <c r="X185" s="20"/>
      <c r="Y185" s="20"/>
      <c r="Z185" s="20"/>
      <c r="AA185" s="20"/>
      <c r="AB185" s="20"/>
      <c r="AC185" s="20"/>
      <c r="AD185" s="20"/>
      <c r="AE185" s="20"/>
      <c r="AF185" s="21"/>
      <c r="AG185" s="21"/>
      <c r="AH185" s="21"/>
      <c r="AI185" s="21"/>
    </row>
    <row r="186" spans="1:35" s="1" customFormat="1" x14ac:dyDescent="0.3">
      <c r="A186" s="3"/>
      <c r="X186" s="20"/>
      <c r="Y186" s="20"/>
      <c r="Z186" s="20"/>
      <c r="AA186" s="20"/>
      <c r="AB186" s="20"/>
      <c r="AC186" s="20"/>
      <c r="AD186" s="20"/>
      <c r="AE186" s="20"/>
      <c r="AF186" s="21"/>
      <c r="AG186" s="21"/>
      <c r="AH186" s="21"/>
      <c r="AI186" s="21"/>
    </row>
    <row r="187" spans="1:35" s="1" customFormat="1" x14ac:dyDescent="0.3">
      <c r="A187" s="3"/>
      <c r="X187" s="20"/>
      <c r="Y187" s="20"/>
      <c r="Z187" s="20"/>
      <c r="AA187" s="20"/>
      <c r="AB187" s="20"/>
      <c r="AC187" s="20"/>
      <c r="AD187" s="20"/>
      <c r="AE187" s="20"/>
      <c r="AF187" s="21"/>
      <c r="AG187" s="21"/>
      <c r="AH187" s="21"/>
      <c r="AI187" s="21"/>
    </row>
    <row r="188" spans="1:35" s="1" customFormat="1" x14ac:dyDescent="0.3">
      <c r="A188" s="3"/>
      <c r="X188" s="20"/>
      <c r="Y188" s="20"/>
      <c r="Z188" s="20"/>
      <c r="AA188" s="20"/>
      <c r="AB188" s="20"/>
      <c r="AC188" s="20"/>
      <c r="AD188" s="20"/>
      <c r="AE188" s="20"/>
      <c r="AF188" s="21"/>
      <c r="AG188" s="21"/>
      <c r="AH188" s="21"/>
      <c r="AI188" s="21"/>
    </row>
    <row r="189" spans="1:35" s="1" customFormat="1" x14ac:dyDescent="0.3">
      <c r="A189" s="3"/>
      <c r="X189" s="20"/>
      <c r="Y189" s="20"/>
      <c r="Z189" s="20"/>
      <c r="AA189" s="20"/>
      <c r="AB189" s="20"/>
      <c r="AC189" s="20"/>
      <c r="AD189" s="20"/>
      <c r="AE189" s="20"/>
      <c r="AF189" s="21"/>
      <c r="AG189" s="21"/>
      <c r="AH189" s="21"/>
      <c r="AI189" s="21"/>
    </row>
    <row r="190" spans="1:35" s="1" customFormat="1" x14ac:dyDescent="0.3">
      <c r="A190" s="3"/>
      <c r="X190" s="20"/>
      <c r="Y190" s="20"/>
      <c r="Z190" s="20"/>
      <c r="AA190" s="20"/>
      <c r="AB190" s="20"/>
      <c r="AC190" s="20"/>
      <c r="AD190" s="20"/>
      <c r="AE190" s="20"/>
      <c r="AF190" s="21"/>
      <c r="AG190" s="21"/>
      <c r="AH190" s="21"/>
      <c r="AI190" s="21"/>
    </row>
    <row r="191" spans="1:35" s="1" customFormat="1" x14ac:dyDescent="0.3">
      <c r="A191" s="3"/>
      <c r="X191" s="20"/>
      <c r="Y191" s="20"/>
      <c r="Z191" s="20"/>
      <c r="AA191" s="20"/>
      <c r="AB191" s="20"/>
      <c r="AC191" s="20"/>
      <c r="AD191" s="20"/>
      <c r="AE191" s="20"/>
      <c r="AF191" s="21"/>
      <c r="AG191" s="21"/>
      <c r="AH191" s="21"/>
      <c r="AI191" s="21"/>
    </row>
    <row r="192" spans="1:35" s="1" customFormat="1" x14ac:dyDescent="0.3">
      <c r="A192" s="3"/>
      <c r="X192" s="20"/>
      <c r="Y192" s="20"/>
      <c r="Z192" s="20"/>
      <c r="AA192" s="20"/>
      <c r="AB192" s="20"/>
      <c r="AC192" s="20"/>
      <c r="AD192" s="20"/>
      <c r="AE192" s="20"/>
      <c r="AF192" s="21"/>
      <c r="AG192" s="21"/>
      <c r="AH192" s="21"/>
      <c r="AI192" s="21"/>
    </row>
    <row r="193" spans="1:35" s="1" customFormat="1" x14ac:dyDescent="0.3">
      <c r="A193" s="3"/>
      <c r="X193" s="20"/>
      <c r="Y193" s="20"/>
      <c r="Z193" s="20"/>
      <c r="AA193" s="20"/>
      <c r="AB193" s="20"/>
      <c r="AC193" s="20"/>
      <c r="AD193" s="20"/>
      <c r="AE193" s="20"/>
      <c r="AF193" s="21"/>
      <c r="AG193" s="21"/>
      <c r="AH193" s="21"/>
      <c r="AI193" s="21"/>
    </row>
    <row r="194" spans="1:35" s="1" customFormat="1" x14ac:dyDescent="0.3">
      <c r="A194" s="3"/>
      <c r="X194" s="20"/>
      <c r="Y194" s="20"/>
      <c r="Z194" s="20"/>
      <c r="AA194" s="20"/>
      <c r="AB194" s="20"/>
      <c r="AC194" s="20"/>
      <c r="AD194" s="20"/>
      <c r="AE194" s="20"/>
      <c r="AF194" s="21"/>
      <c r="AG194" s="21"/>
      <c r="AH194" s="21"/>
      <c r="AI194" s="21"/>
    </row>
    <row r="195" spans="1:35" s="1" customFormat="1" x14ac:dyDescent="0.3">
      <c r="A195" s="3"/>
      <c r="X195" s="20"/>
      <c r="Y195" s="20"/>
      <c r="Z195" s="20"/>
      <c r="AA195" s="20"/>
      <c r="AB195" s="20"/>
      <c r="AC195" s="20"/>
      <c r="AD195" s="20"/>
      <c r="AE195" s="20"/>
      <c r="AF195" s="21"/>
      <c r="AG195" s="21"/>
      <c r="AH195" s="21"/>
      <c r="AI195" s="21"/>
    </row>
    <row r="196" spans="1:35" s="1" customFormat="1" x14ac:dyDescent="0.3">
      <c r="A196" s="3"/>
      <c r="X196" s="20"/>
      <c r="Y196" s="20"/>
      <c r="Z196" s="20"/>
      <c r="AA196" s="20"/>
      <c r="AB196" s="20"/>
      <c r="AC196" s="20"/>
      <c r="AD196" s="20"/>
      <c r="AE196" s="20"/>
      <c r="AF196" s="21"/>
      <c r="AG196" s="21"/>
      <c r="AH196" s="21"/>
      <c r="AI196" s="21"/>
    </row>
    <row r="197" spans="1:35" s="1" customFormat="1" x14ac:dyDescent="0.3">
      <c r="A197" s="3"/>
      <c r="X197" s="20"/>
      <c r="Y197" s="20"/>
      <c r="Z197" s="20"/>
      <c r="AA197" s="20"/>
      <c r="AB197" s="20"/>
      <c r="AC197" s="20"/>
      <c r="AD197" s="20"/>
      <c r="AE197" s="20"/>
      <c r="AF197" s="21"/>
      <c r="AG197" s="21"/>
      <c r="AH197" s="21"/>
      <c r="AI197" s="21"/>
    </row>
    <row r="198" spans="1:35" s="1" customFormat="1" x14ac:dyDescent="0.3">
      <c r="A198" s="3"/>
      <c r="X198" s="20"/>
      <c r="Y198" s="20"/>
      <c r="Z198" s="20"/>
      <c r="AA198" s="20"/>
      <c r="AB198" s="20"/>
      <c r="AC198" s="20"/>
      <c r="AD198" s="20"/>
      <c r="AE198" s="20"/>
      <c r="AF198" s="21"/>
      <c r="AG198" s="21"/>
      <c r="AH198" s="21"/>
      <c r="AI198" s="21"/>
    </row>
    <row r="199" spans="1:35" s="1" customFormat="1" x14ac:dyDescent="0.3">
      <c r="A199" s="3"/>
      <c r="X199" s="20"/>
      <c r="Y199" s="20"/>
      <c r="Z199" s="20"/>
      <c r="AA199" s="20"/>
      <c r="AB199" s="20"/>
      <c r="AC199" s="20"/>
      <c r="AD199" s="20"/>
      <c r="AE199" s="20"/>
      <c r="AF199" s="21"/>
      <c r="AG199" s="21"/>
      <c r="AH199" s="21"/>
      <c r="AI199" s="21"/>
    </row>
    <row r="200" spans="1:35" s="1" customFormat="1" x14ac:dyDescent="0.3">
      <c r="A200" s="3"/>
      <c r="X200" s="20"/>
      <c r="Y200" s="20"/>
      <c r="Z200" s="20"/>
      <c r="AA200" s="20"/>
      <c r="AB200" s="20"/>
      <c r="AC200" s="20"/>
      <c r="AD200" s="20"/>
      <c r="AE200" s="20"/>
      <c r="AF200" s="21"/>
      <c r="AG200" s="21"/>
      <c r="AH200" s="21"/>
      <c r="AI200" s="21"/>
    </row>
    <row r="201" spans="1:35" s="1" customFormat="1" x14ac:dyDescent="0.3">
      <c r="A201" s="3"/>
      <c r="X201" s="20"/>
      <c r="Y201" s="20"/>
      <c r="Z201" s="20"/>
      <c r="AA201" s="20"/>
      <c r="AB201" s="20"/>
      <c r="AC201" s="20"/>
      <c r="AD201" s="20"/>
      <c r="AE201" s="20"/>
      <c r="AF201" s="21"/>
      <c r="AG201" s="21"/>
      <c r="AH201" s="21"/>
      <c r="AI201" s="21"/>
    </row>
    <row r="202" spans="1:35" s="1" customFormat="1" x14ac:dyDescent="0.3">
      <c r="A202" s="3"/>
      <c r="X202" s="20"/>
      <c r="Y202" s="20"/>
      <c r="Z202" s="20"/>
      <c r="AA202" s="20"/>
      <c r="AB202" s="20"/>
      <c r="AC202" s="20"/>
      <c r="AD202" s="20"/>
      <c r="AE202" s="20"/>
      <c r="AF202" s="21"/>
      <c r="AG202" s="21"/>
      <c r="AH202" s="21"/>
      <c r="AI202" s="21"/>
    </row>
    <row r="203" spans="1:35" s="1" customFormat="1" x14ac:dyDescent="0.3">
      <c r="A203" s="3"/>
      <c r="X203" s="20"/>
      <c r="Y203" s="20"/>
      <c r="Z203" s="20"/>
      <c r="AA203" s="20"/>
      <c r="AB203" s="20"/>
      <c r="AC203" s="20"/>
      <c r="AD203" s="20"/>
      <c r="AE203" s="20"/>
      <c r="AF203" s="21"/>
      <c r="AG203" s="21"/>
      <c r="AH203" s="21"/>
      <c r="AI203" s="21"/>
    </row>
    <row r="204" spans="1:35" s="1" customFormat="1" x14ac:dyDescent="0.3">
      <c r="A204" s="3"/>
      <c r="X204" s="20"/>
      <c r="Y204" s="20"/>
      <c r="Z204" s="20"/>
      <c r="AA204" s="20"/>
      <c r="AB204" s="20"/>
      <c r="AC204" s="20"/>
      <c r="AD204" s="20"/>
      <c r="AE204" s="20"/>
      <c r="AF204" s="21"/>
      <c r="AG204" s="21"/>
      <c r="AH204" s="21"/>
      <c r="AI204" s="21"/>
    </row>
    <row r="205" spans="1:35" s="1" customFormat="1" x14ac:dyDescent="0.3">
      <c r="A205" s="3"/>
      <c r="X205" s="20"/>
      <c r="Y205" s="20"/>
      <c r="Z205" s="20"/>
      <c r="AA205" s="20"/>
      <c r="AB205" s="20"/>
      <c r="AC205" s="20"/>
      <c r="AD205" s="20"/>
      <c r="AE205" s="20"/>
      <c r="AF205" s="21"/>
      <c r="AG205" s="21"/>
      <c r="AH205" s="21"/>
      <c r="AI205" s="21"/>
    </row>
    <row r="206" spans="1:35" s="1" customFormat="1" x14ac:dyDescent="0.3">
      <c r="A206" s="3"/>
      <c r="X206" s="20"/>
      <c r="Y206" s="20"/>
      <c r="Z206" s="20"/>
      <c r="AA206" s="20"/>
      <c r="AB206" s="20"/>
      <c r="AC206" s="20"/>
      <c r="AD206" s="20"/>
      <c r="AE206" s="20"/>
      <c r="AF206" s="21"/>
      <c r="AG206" s="21"/>
      <c r="AH206" s="21"/>
      <c r="AI206" s="21"/>
    </row>
    <row r="207" spans="1:35" s="1" customFormat="1" x14ac:dyDescent="0.3">
      <c r="A207" s="3"/>
      <c r="X207" s="20"/>
      <c r="Y207" s="20"/>
      <c r="Z207" s="20"/>
      <c r="AA207" s="20"/>
      <c r="AB207" s="20"/>
      <c r="AC207" s="20"/>
      <c r="AD207" s="20"/>
      <c r="AE207" s="20"/>
      <c r="AF207" s="21"/>
      <c r="AG207" s="21"/>
      <c r="AH207" s="21"/>
      <c r="AI207" s="21"/>
    </row>
    <row r="208" spans="1:35" s="1" customFormat="1" x14ac:dyDescent="0.3">
      <c r="A208" s="3"/>
      <c r="X208" s="20"/>
      <c r="Y208" s="20"/>
      <c r="Z208" s="20"/>
      <c r="AA208" s="20"/>
      <c r="AB208" s="20"/>
      <c r="AC208" s="20"/>
      <c r="AD208" s="20"/>
      <c r="AE208" s="20"/>
      <c r="AF208" s="21"/>
      <c r="AG208" s="21"/>
      <c r="AH208" s="21"/>
      <c r="AI208" s="21"/>
    </row>
    <row r="209" spans="1:35" s="1" customFormat="1" x14ac:dyDescent="0.3">
      <c r="A209" s="3"/>
      <c r="X209" s="20"/>
      <c r="Y209" s="20"/>
      <c r="Z209" s="20"/>
      <c r="AA209" s="20"/>
      <c r="AB209" s="20"/>
      <c r="AC209" s="20"/>
      <c r="AD209" s="20"/>
      <c r="AE209" s="20"/>
      <c r="AF209" s="21"/>
      <c r="AG209" s="21"/>
      <c r="AH209" s="21"/>
      <c r="AI209" s="21"/>
    </row>
    <row r="210" spans="1:35" s="1" customFormat="1" x14ac:dyDescent="0.3">
      <c r="A210" s="3"/>
      <c r="X210" s="20"/>
      <c r="Y210" s="20"/>
      <c r="Z210" s="20"/>
      <c r="AA210" s="20"/>
      <c r="AB210" s="20"/>
      <c r="AC210" s="20"/>
      <c r="AD210" s="20"/>
      <c r="AE210" s="20"/>
      <c r="AF210" s="21"/>
      <c r="AG210" s="21"/>
      <c r="AH210" s="21"/>
      <c r="AI210" s="21"/>
    </row>
    <row r="211" spans="1:35" s="1" customFormat="1" x14ac:dyDescent="0.3">
      <c r="A211" s="3"/>
      <c r="X211" s="20"/>
      <c r="Y211" s="20"/>
      <c r="Z211" s="20"/>
      <c r="AA211" s="20"/>
      <c r="AB211" s="20"/>
      <c r="AC211" s="20"/>
      <c r="AD211" s="20"/>
      <c r="AE211" s="20"/>
      <c r="AF211" s="21"/>
      <c r="AG211" s="21"/>
      <c r="AH211" s="21"/>
      <c r="AI211" s="21"/>
    </row>
    <row r="212" spans="1:35" s="1" customFormat="1" x14ac:dyDescent="0.3">
      <c r="A212" s="3"/>
      <c r="X212" s="20"/>
      <c r="Y212" s="20"/>
      <c r="Z212" s="20"/>
      <c r="AA212" s="20"/>
      <c r="AB212" s="20"/>
      <c r="AC212" s="20"/>
      <c r="AD212" s="20"/>
      <c r="AE212" s="20"/>
      <c r="AF212" s="21"/>
      <c r="AG212" s="21"/>
      <c r="AH212" s="21"/>
      <c r="AI212" s="21"/>
    </row>
    <row r="213" spans="1:35" s="1" customFormat="1" x14ac:dyDescent="0.3">
      <c r="A213" s="3"/>
      <c r="X213" s="20"/>
      <c r="Y213" s="20"/>
      <c r="Z213" s="20"/>
      <c r="AA213" s="20"/>
      <c r="AB213" s="20"/>
      <c r="AC213" s="20"/>
      <c r="AD213" s="20"/>
      <c r="AE213" s="20"/>
      <c r="AF213" s="21"/>
      <c r="AG213" s="21"/>
      <c r="AH213" s="21"/>
      <c r="AI213" s="21"/>
    </row>
    <row r="214" spans="1:35" s="1" customFormat="1" x14ac:dyDescent="0.3">
      <c r="A214" s="3"/>
      <c r="X214" s="20"/>
      <c r="Y214" s="20"/>
      <c r="Z214" s="20"/>
      <c r="AA214" s="20"/>
      <c r="AB214" s="20"/>
      <c r="AC214" s="20"/>
      <c r="AD214" s="20"/>
      <c r="AE214" s="20"/>
      <c r="AF214" s="21"/>
      <c r="AG214" s="21"/>
      <c r="AH214" s="21"/>
      <c r="AI214" s="21"/>
    </row>
    <row r="215" spans="1:35" s="1" customFormat="1" x14ac:dyDescent="0.3">
      <c r="A215" s="3"/>
      <c r="X215" s="20"/>
      <c r="Y215" s="20"/>
      <c r="Z215" s="20"/>
      <c r="AA215" s="20"/>
      <c r="AB215" s="20"/>
      <c r="AC215" s="20"/>
      <c r="AD215" s="20"/>
      <c r="AE215" s="20"/>
      <c r="AF215" s="21"/>
      <c r="AG215" s="21"/>
      <c r="AH215" s="21"/>
      <c r="AI215" s="21"/>
    </row>
    <row r="216" spans="1:35" s="1" customFormat="1" x14ac:dyDescent="0.3">
      <c r="A216" s="3"/>
      <c r="X216" s="20"/>
      <c r="Y216" s="20"/>
      <c r="Z216" s="20"/>
      <c r="AA216" s="20"/>
      <c r="AB216" s="20"/>
      <c r="AC216" s="20"/>
      <c r="AD216" s="20"/>
      <c r="AE216" s="20"/>
      <c r="AF216" s="21"/>
      <c r="AG216" s="21"/>
      <c r="AH216" s="21"/>
      <c r="AI216" s="21"/>
    </row>
    <row r="217" spans="1:35" s="1" customFormat="1" x14ac:dyDescent="0.3">
      <c r="A217" s="3"/>
      <c r="X217" s="20"/>
      <c r="Y217" s="20"/>
      <c r="Z217" s="20"/>
      <c r="AA217" s="20"/>
      <c r="AB217" s="20"/>
      <c r="AC217" s="20"/>
      <c r="AD217" s="20"/>
      <c r="AE217" s="20"/>
      <c r="AF217" s="21"/>
      <c r="AG217" s="21"/>
      <c r="AH217" s="21"/>
      <c r="AI217" s="21"/>
    </row>
    <row r="218" spans="1:35" s="1" customFormat="1" x14ac:dyDescent="0.3">
      <c r="A218" s="3"/>
      <c r="X218" s="20"/>
      <c r="Y218" s="20"/>
      <c r="Z218" s="20"/>
      <c r="AA218" s="20"/>
      <c r="AB218" s="20"/>
      <c r="AC218" s="20"/>
      <c r="AD218" s="20"/>
      <c r="AE218" s="20"/>
      <c r="AF218" s="21"/>
      <c r="AG218" s="21"/>
      <c r="AH218" s="21"/>
      <c r="AI218" s="21"/>
    </row>
    <row r="219" spans="1:35" s="1" customFormat="1" x14ac:dyDescent="0.3">
      <c r="A219" s="3"/>
      <c r="X219" s="20"/>
      <c r="Y219" s="20"/>
      <c r="Z219" s="20"/>
      <c r="AA219" s="20"/>
      <c r="AB219" s="20"/>
      <c r="AC219" s="20"/>
      <c r="AD219" s="20"/>
      <c r="AE219" s="20"/>
      <c r="AF219" s="21"/>
      <c r="AG219" s="21"/>
      <c r="AH219" s="21"/>
      <c r="AI219" s="21"/>
    </row>
    <row r="220" spans="1:35" s="1" customFormat="1" x14ac:dyDescent="0.3">
      <c r="A220" s="3"/>
      <c r="X220" s="20"/>
      <c r="Y220" s="20"/>
      <c r="Z220" s="20"/>
      <c r="AA220" s="20"/>
      <c r="AB220" s="20"/>
      <c r="AC220" s="20"/>
      <c r="AD220" s="20"/>
      <c r="AE220" s="20"/>
      <c r="AF220" s="21"/>
      <c r="AG220" s="21"/>
      <c r="AH220" s="21"/>
      <c r="AI220" s="21"/>
    </row>
    <row r="221" spans="1:35" s="1" customFormat="1" x14ac:dyDescent="0.3">
      <c r="A221" s="3"/>
      <c r="X221" s="20"/>
      <c r="Y221" s="20"/>
      <c r="Z221" s="20"/>
      <c r="AA221" s="20"/>
      <c r="AB221" s="20"/>
      <c r="AC221" s="20"/>
      <c r="AD221" s="20"/>
      <c r="AE221" s="20"/>
      <c r="AF221" s="21"/>
      <c r="AG221" s="21"/>
      <c r="AH221" s="21"/>
      <c r="AI221" s="21"/>
    </row>
    <row r="222" spans="1:35" s="1" customFormat="1" x14ac:dyDescent="0.3">
      <c r="A222" s="3"/>
      <c r="X222" s="20"/>
      <c r="Y222" s="20"/>
      <c r="Z222" s="20"/>
      <c r="AA222" s="20"/>
      <c r="AB222" s="20"/>
      <c r="AC222" s="20"/>
      <c r="AD222" s="20"/>
      <c r="AE222" s="20"/>
      <c r="AF222" s="21"/>
      <c r="AG222" s="21"/>
      <c r="AH222" s="21"/>
      <c r="AI222" s="21"/>
    </row>
    <row r="223" spans="1:35" s="1" customFormat="1" x14ac:dyDescent="0.3">
      <c r="A223" s="3"/>
      <c r="X223" s="20"/>
      <c r="Y223" s="20"/>
      <c r="Z223" s="20"/>
      <c r="AA223" s="20"/>
      <c r="AB223" s="20"/>
      <c r="AC223" s="20"/>
      <c r="AD223" s="20"/>
      <c r="AE223" s="20"/>
      <c r="AF223" s="21"/>
      <c r="AG223" s="21"/>
      <c r="AH223" s="21"/>
      <c r="AI223" s="21"/>
    </row>
    <row r="224" spans="1:35" s="1" customFormat="1" x14ac:dyDescent="0.3">
      <c r="A224" s="3"/>
      <c r="X224" s="20"/>
      <c r="Y224" s="20"/>
      <c r="Z224" s="20"/>
      <c r="AA224" s="20"/>
      <c r="AB224" s="20"/>
      <c r="AC224" s="20"/>
      <c r="AD224" s="20"/>
      <c r="AE224" s="20"/>
      <c r="AF224" s="21"/>
      <c r="AG224" s="21"/>
      <c r="AH224" s="21"/>
      <c r="AI224" s="21"/>
    </row>
    <row r="225" spans="1:35" s="1" customFormat="1" x14ac:dyDescent="0.3">
      <c r="A225" s="3"/>
      <c r="X225" s="20"/>
      <c r="Y225" s="20"/>
      <c r="Z225" s="20"/>
      <c r="AA225" s="20"/>
      <c r="AB225" s="20"/>
      <c r="AC225" s="20"/>
      <c r="AD225" s="20"/>
      <c r="AE225" s="20"/>
      <c r="AF225" s="21"/>
      <c r="AG225" s="21"/>
      <c r="AH225" s="21"/>
      <c r="AI225" s="21"/>
    </row>
    <row r="226" spans="1:35" s="1" customFormat="1" x14ac:dyDescent="0.3">
      <c r="A226" s="3"/>
      <c r="X226" s="20"/>
      <c r="Y226" s="20"/>
      <c r="Z226" s="20"/>
      <c r="AA226" s="20"/>
      <c r="AB226" s="20"/>
      <c r="AC226" s="20"/>
      <c r="AD226" s="20"/>
      <c r="AE226" s="20"/>
      <c r="AF226" s="21"/>
      <c r="AG226" s="21"/>
      <c r="AH226" s="21"/>
      <c r="AI226" s="21"/>
    </row>
    <row r="227" spans="1:35" s="1" customFormat="1" x14ac:dyDescent="0.3">
      <c r="A227" s="3"/>
      <c r="X227" s="20"/>
      <c r="Y227" s="20"/>
      <c r="Z227" s="20"/>
      <c r="AA227" s="20"/>
      <c r="AB227" s="20"/>
      <c r="AC227" s="20"/>
      <c r="AD227" s="20"/>
      <c r="AE227" s="20"/>
      <c r="AF227" s="21"/>
      <c r="AG227" s="21"/>
      <c r="AH227" s="21"/>
      <c r="AI227" s="21"/>
    </row>
    <row r="228" spans="1:35" s="1" customFormat="1" x14ac:dyDescent="0.3">
      <c r="A228" s="3"/>
      <c r="X228" s="20"/>
      <c r="Y228" s="20"/>
      <c r="Z228" s="20"/>
      <c r="AA228" s="20"/>
      <c r="AB228" s="20"/>
      <c r="AC228" s="20"/>
      <c r="AD228" s="20"/>
      <c r="AE228" s="20"/>
      <c r="AF228" s="21"/>
      <c r="AG228" s="21"/>
      <c r="AH228" s="21"/>
      <c r="AI228" s="21"/>
    </row>
    <row r="229" spans="1:35" s="1" customFormat="1" x14ac:dyDescent="0.3">
      <c r="A229" s="3"/>
      <c r="X229" s="20"/>
      <c r="Y229" s="20"/>
      <c r="Z229" s="20"/>
      <c r="AA229" s="20"/>
      <c r="AB229" s="20"/>
      <c r="AC229" s="20"/>
      <c r="AD229" s="20"/>
      <c r="AE229" s="20"/>
      <c r="AF229" s="21"/>
      <c r="AG229" s="21"/>
      <c r="AH229" s="21"/>
      <c r="AI229" s="21"/>
    </row>
    <row r="230" spans="1:35" s="1" customFormat="1" x14ac:dyDescent="0.3">
      <c r="A230" s="3"/>
      <c r="X230" s="20"/>
      <c r="Y230" s="20"/>
      <c r="Z230" s="20"/>
      <c r="AA230" s="20"/>
      <c r="AB230" s="20"/>
      <c r="AC230" s="20"/>
      <c r="AD230" s="20"/>
      <c r="AE230" s="20"/>
      <c r="AF230" s="21"/>
      <c r="AG230" s="21"/>
      <c r="AH230" s="21"/>
      <c r="AI230" s="21"/>
    </row>
    <row r="231" spans="1:35" s="1" customFormat="1" x14ac:dyDescent="0.3">
      <c r="A231" s="3"/>
      <c r="X231" s="20"/>
      <c r="Y231" s="20"/>
      <c r="Z231" s="20"/>
      <c r="AA231" s="20"/>
      <c r="AB231" s="20"/>
      <c r="AC231" s="20"/>
      <c r="AD231" s="20"/>
      <c r="AE231" s="20"/>
      <c r="AF231" s="21"/>
      <c r="AG231" s="21"/>
      <c r="AH231" s="21"/>
      <c r="AI231" s="21"/>
    </row>
    <row r="232" spans="1:35" s="1" customFormat="1" x14ac:dyDescent="0.3">
      <c r="A232" s="3"/>
      <c r="X232" s="20"/>
      <c r="Y232" s="20"/>
      <c r="Z232" s="20"/>
      <c r="AA232" s="20"/>
      <c r="AB232" s="20"/>
      <c r="AC232" s="20"/>
      <c r="AD232" s="20"/>
      <c r="AE232" s="20"/>
      <c r="AF232" s="21"/>
      <c r="AG232" s="21"/>
      <c r="AH232" s="21"/>
      <c r="AI232" s="21"/>
    </row>
    <row r="233" spans="1:35" s="1" customFormat="1" x14ac:dyDescent="0.3">
      <c r="A233" s="3"/>
      <c r="X233" s="20"/>
      <c r="Y233" s="20"/>
      <c r="Z233" s="20"/>
      <c r="AA233" s="20"/>
      <c r="AB233" s="20"/>
      <c r="AC233" s="20"/>
      <c r="AD233" s="20"/>
      <c r="AE233" s="20"/>
      <c r="AF233" s="21"/>
      <c r="AG233" s="21"/>
      <c r="AH233" s="21"/>
      <c r="AI233" s="21"/>
    </row>
    <row r="234" spans="1:35" s="1" customFormat="1" x14ac:dyDescent="0.3">
      <c r="A234" s="3"/>
      <c r="X234" s="20"/>
      <c r="Y234" s="20"/>
      <c r="Z234" s="20"/>
      <c r="AA234" s="20"/>
      <c r="AB234" s="20"/>
      <c r="AC234" s="20"/>
      <c r="AD234" s="20"/>
      <c r="AE234" s="20"/>
      <c r="AF234" s="21"/>
      <c r="AG234" s="21"/>
      <c r="AH234" s="21"/>
      <c r="AI234" s="21"/>
    </row>
    <row r="235" spans="1:35" s="1" customFormat="1" x14ac:dyDescent="0.3">
      <c r="A235" s="3"/>
      <c r="X235" s="20"/>
      <c r="Y235" s="20"/>
      <c r="Z235" s="20"/>
      <c r="AA235" s="20"/>
      <c r="AB235" s="20"/>
      <c r="AC235" s="20"/>
      <c r="AD235" s="20"/>
      <c r="AE235" s="20"/>
      <c r="AF235" s="21"/>
      <c r="AG235" s="21"/>
      <c r="AH235" s="21"/>
      <c r="AI235" s="21"/>
    </row>
    <row r="236" spans="1:35" s="1" customFormat="1" x14ac:dyDescent="0.3">
      <c r="A236" s="3"/>
      <c r="X236" s="20"/>
      <c r="Y236" s="20"/>
      <c r="Z236" s="20"/>
      <c r="AA236" s="20"/>
      <c r="AB236" s="20"/>
      <c r="AC236" s="20"/>
      <c r="AD236" s="20"/>
      <c r="AE236" s="20"/>
      <c r="AF236" s="21"/>
      <c r="AG236" s="21"/>
      <c r="AH236" s="21"/>
      <c r="AI236" s="21"/>
    </row>
    <row r="237" spans="1:35" s="1" customFormat="1" x14ac:dyDescent="0.3">
      <c r="A237" s="3"/>
      <c r="X237" s="20"/>
      <c r="Y237" s="20"/>
      <c r="Z237" s="20"/>
      <c r="AA237" s="20"/>
      <c r="AB237" s="20"/>
      <c r="AC237" s="20"/>
      <c r="AD237" s="20"/>
      <c r="AE237" s="20"/>
      <c r="AF237" s="21"/>
      <c r="AG237" s="21"/>
      <c r="AH237" s="21"/>
      <c r="AI237" s="21"/>
    </row>
    <row r="238" spans="1:35" s="1" customFormat="1" x14ac:dyDescent="0.3">
      <c r="A238" s="3"/>
      <c r="X238" s="20"/>
      <c r="Y238" s="20"/>
      <c r="Z238" s="20"/>
      <c r="AA238" s="20"/>
      <c r="AB238" s="20"/>
      <c r="AC238" s="20"/>
      <c r="AD238" s="20"/>
      <c r="AE238" s="20"/>
      <c r="AF238" s="21"/>
      <c r="AG238" s="21"/>
      <c r="AH238" s="21"/>
      <c r="AI238" s="21"/>
    </row>
    <row r="239" spans="1:35" s="1" customFormat="1" x14ac:dyDescent="0.3">
      <c r="A239" s="3"/>
      <c r="X239" s="20"/>
      <c r="Y239" s="20"/>
      <c r="Z239" s="20"/>
      <c r="AA239" s="20"/>
      <c r="AB239" s="20"/>
      <c r="AC239" s="20"/>
      <c r="AD239" s="20"/>
      <c r="AE239" s="20"/>
      <c r="AF239" s="21"/>
      <c r="AG239" s="21"/>
      <c r="AH239" s="21"/>
      <c r="AI239" s="21"/>
    </row>
    <row r="240" spans="1:35" s="1" customFormat="1" x14ac:dyDescent="0.3">
      <c r="A240" s="3"/>
      <c r="X240" s="20"/>
      <c r="Y240" s="20"/>
      <c r="Z240" s="20"/>
      <c r="AA240" s="20"/>
      <c r="AB240" s="20"/>
      <c r="AC240" s="20"/>
      <c r="AD240" s="20"/>
      <c r="AE240" s="20"/>
      <c r="AF240" s="21"/>
      <c r="AG240" s="21"/>
      <c r="AH240" s="21"/>
      <c r="AI240" s="21"/>
    </row>
    <row r="241" spans="1:35" s="1" customFormat="1" x14ac:dyDescent="0.3">
      <c r="A241" s="3"/>
      <c r="X241" s="20"/>
      <c r="Y241" s="20"/>
      <c r="Z241" s="20"/>
      <c r="AA241" s="20"/>
      <c r="AB241" s="20"/>
      <c r="AC241" s="20"/>
      <c r="AD241" s="20"/>
      <c r="AE241" s="20"/>
      <c r="AF241" s="21"/>
      <c r="AG241" s="21"/>
      <c r="AH241" s="21"/>
      <c r="AI241" s="21"/>
    </row>
    <row r="242" spans="1:35" s="1" customFormat="1" x14ac:dyDescent="0.3">
      <c r="A242" s="3"/>
      <c r="X242" s="20"/>
      <c r="Y242" s="20"/>
      <c r="Z242" s="20"/>
      <c r="AA242" s="20"/>
      <c r="AB242" s="20"/>
      <c r="AC242" s="20"/>
      <c r="AD242" s="20"/>
      <c r="AE242" s="20"/>
      <c r="AF242" s="21"/>
      <c r="AG242" s="21"/>
      <c r="AH242" s="21"/>
      <c r="AI242" s="21"/>
    </row>
    <row r="243" spans="1:35" s="1" customFormat="1" x14ac:dyDescent="0.3">
      <c r="A243" s="3"/>
      <c r="X243" s="20"/>
      <c r="Y243" s="20"/>
      <c r="Z243" s="20"/>
      <c r="AA243" s="20"/>
      <c r="AB243" s="20"/>
      <c r="AC243" s="20"/>
      <c r="AD243" s="20"/>
      <c r="AE243" s="20"/>
      <c r="AF243" s="21"/>
      <c r="AG243" s="21"/>
      <c r="AH243" s="21"/>
      <c r="AI243" s="21"/>
    </row>
    <row r="244" spans="1:35" s="1" customFormat="1" x14ac:dyDescent="0.3">
      <c r="A244" s="3"/>
      <c r="X244" s="20"/>
      <c r="Y244" s="20"/>
      <c r="Z244" s="20"/>
      <c r="AA244" s="20"/>
      <c r="AB244" s="20"/>
      <c r="AC244" s="20"/>
      <c r="AD244" s="20"/>
      <c r="AE244" s="20"/>
      <c r="AF244" s="21"/>
      <c r="AG244" s="21"/>
      <c r="AH244" s="21"/>
      <c r="AI244" s="21"/>
    </row>
    <row r="245" spans="1:35" s="1" customFormat="1" x14ac:dyDescent="0.3">
      <c r="A245" s="3"/>
      <c r="X245" s="20"/>
      <c r="Y245" s="20"/>
      <c r="Z245" s="20"/>
      <c r="AA245" s="20"/>
      <c r="AB245" s="20"/>
      <c r="AC245" s="20"/>
      <c r="AD245" s="20"/>
      <c r="AE245" s="20"/>
      <c r="AF245" s="21"/>
      <c r="AG245" s="21"/>
      <c r="AH245" s="21"/>
      <c r="AI245" s="21"/>
    </row>
    <row r="246" spans="1:35" s="1" customFormat="1" x14ac:dyDescent="0.3">
      <c r="A246" s="3"/>
      <c r="X246" s="20"/>
      <c r="Y246" s="20"/>
      <c r="Z246" s="20"/>
      <c r="AA246" s="20"/>
      <c r="AB246" s="20"/>
      <c r="AC246" s="20"/>
      <c r="AD246" s="20"/>
      <c r="AE246" s="20"/>
      <c r="AF246" s="21"/>
      <c r="AG246" s="21"/>
      <c r="AH246" s="21"/>
      <c r="AI246" s="21"/>
    </row>
    <row r="247" spans="1:35" s="1" customFormat="1" x14ac:dyDescent="0.3">
      <c r="A247" s="3"/>
      <c r="X247" s="20"/>
      <c r="Y247" s="20"/>
      <c r="Z247" s="20"/>
      <c r="AA247" s="20"/>
      <c r="AB247" s="20"/>
      <c r="AC247" s="20"/>
      <c r="AD247" s="20"/>
      <c r="AE247" s="20"/>
      <c r="AF247" s="21"/>
      <c r="AG247" s="21"/>
      <c r="AH247" s="21"/>
      <c r="AI247" s="21"/>
    </row>
    <row r="248" spans="1:35" s="1" customFormat="1" x14ac:dyDescent="0.3">
      <c r="A248" s="3"/>
      <c r="X248" s="20"/>
      <c r="Y248" s="20"/>
      <c r="Z248" s="20"/>
      <c r="AA248" s="20"/>
      <c r="AB248" s="20"/>
      <c r="AC248" s="20"/>
      <c r="AD248" s="20"/>
      <c r="AE248" s="20"/>
      <c r="AF248" s="21"/>
      <c r="AG248" s="21"/>
      <c r="AH248" s="21"/>
      <c r="AI248" s="21"/>
    </row>
    <row r="249" spans="1:35" s="1" customFormat="1" x14ac:dyDescent="0.3">
      <c r="A249" s="3"/>
      <c r="X249" s="20"/>
      <c r="Y249" s="20"/>
      <c r="Z249" s="20"/>
      <c r="AA249" s="20"/>
      <c r="AB249" s="20"/>
      <c r="AC249" s="20"/>
      <c r="AD249" s="20"/>
      <c r="AE249" s="20"/>
      <c r="AF249" s="21"/>
      <c r="AG249" s="21"/>
      <c r="AH249" s="21"/>
      <c r="AI249" s="21"/>
    </row>
    <row r="250" spans="1:35" s="1" customFormat="1" x14ac:dyDescent="0.3">
      <c r="A250" s="3"/>
      <c r="X250" s="20"/>
      <c r="Y250" s="20"/>
      <c r="Z250" s="20"/>
      <c r="AA250" s="20"/>
      <c r="AB250" s="20"/>
      <c r="AC250" s="20"/>
      <c r="AD250" s="20"/>
      <c r="AE250" s="20"/>
      <c r="AF250" s="21"/>
      <c r="AG250" s="21"/>
      <c r="AH250" s="21"/>
      <c r="AI250" s="21"/>
    </row>
    <row r="251" spans="1:35" s="1" customFormat="1" x14ac:dyDescent="0.3">
      <c r="A251" s="3"/>
      <c r="X251" s="20"/>
      <c r="Y251" s="20"/>
      <c r="Z251" s="20"/>
      <c r="AA251" s="20"/>
      <c r="AB251" s="20"/>
      <c r="AC251" s="20"/>
      <c r="AD251" s="20"/>
      <c r="AE251" s="20"/>
      <c r="AF251" s="21"/>
      <c r="AG251" s="21"/>
      <c r="AH251" s="21"/>
      <c r="AI251" s="21"/>
    </row>
    <row r="252" spans="1:35" s="1" customFormat="1" x14ac:dyDescent="0.3">
      <c r="A252" s="3"/>
      <c r="X252" s="20"/>
      <c r="Y252" s="20"/>
      <c r="Z252" s="20"/>
      <c r="AA252" s="20"/>
      <c r="AB252" s="20"/>
      <c r="AC252" s="20"/>
      <c r="AD252" s="20"/>
      <c r="AE252" s="20"/>
      <c r="AF252" s="21"/>
      <c r="AG252" s="21"/>
      <c r="AH252" s="21"/>
      <c r="AI252" s="21"/>
    </row>
    <row r="253" spans="1:35" s="1" customFormat="1" x14ac:dyDescent="0.3">
      <c r="A253" s="3"/>
      <c r="X253" s="20"/>
      <c r="Y253" s="20"/>
      <c r="Z253" s="20"/>
      <c r="AA253" s="20"/>
      <c r="AB253" s="20"/>
      <c r="AC253" s="20"/>
      <c r="AD253" s="20"/>
      <c r="AE253" s="20"/>
      <c r="AF253" s="21"/>
      <c r="AG253" s="21"/>
      <c r="AH253" s="21"/>
      <c r="AI253" s="21"/>
    </row>
    <row r="254" spans="1:35" s="1" customFormat="1" x14ac:dyDescent="0.3">
      <c r="A254" s="3"/>
      <c r="X254" s="20"/>
      <c r="Y254" s="20"/>
      <c r="Z254" s="20"/>
      <c r="AA254" s="20"/>
      <c r="AB254" s="20"/>
      <c r="AC254" s="20"/>
      <c r="AD254" s="20"/>
      <c r="AE254" s="20"/>
      <c r="AF254" s="21"/>
      <c r="AG254" s="21"/>
      <c r="AH254" s="21"/>
      <c r="AI254" s="21"/>
    </row>
    <row r="255" spans="1:35" s="1" customFormat="1" x14ac:dyDescent="0.3">
      <c r="A255" s="3"/>
      <c r="X255" s="20"/>
      <c r="Y255" s="20"/>
      <c r="Z255" s="20"/>
      <c r="AA255" s="20"/>
      <c r="AB255" s="20"/>
      <c r="AC255" s="20"/>
      <c r="AD255" s="20"/>
      <c r="AE255" s="20"/>
      <c r="AF255" s="21"/>
      <c r="AG255" s="21"/>
      <c r="AH255" s="21"/>
      <c r="AI255" s="21"/>
    </row>
    <row r="256" spans="1:35" s="1" customFormat="1" x14ac:dyDescent="0.3">
      <c r="A256" s="3"/>
      <c r="X256" s="20"/>
      <c r="Y256" s="20"/>
      <c r="Z256" s="20"/>
      <c r="AA256" s="20"/>
      <c r="AB256" s="20"/>
      <c r="AC256" s="20"/>
      <c r="AD256" s="20"/>
      <c r="AE256" s="20"/>
      <c r="AF256" s="21"/>
      <c r="AG256" s="21"/>
      <c r="AH256" s="21"/>
      <c r="AI256" s="21"/>
    </row>
    <row r="257" spans="1:35" s="1" customFormat="1" x14ac:dyDescent="0.3">
      <c r="A257" s="3"/>
      <c r="X257" s="20"/>
      <c r="Y257" s="20"/>
      <c r="Z257" s="20"/>
      <c r="AA257" s="20"/>
      <c r="AB257" s="20"/>
      <c r="AC257" s="20"/>
      <c r="AD257" s="20"/>
      <c r="AE257" s="20"/>
      <c r="AF257" s="21"/>
      <c r="AG257" s="21"/>
      <c r="AH257" s="21"/>
      <c r="AI257" s="21"/>
    </row>
    <row r="258" spans="1:35" s="1" customFormat="1" x14ac:dyDescent="0.3">
      <c r="A258" s="3"/>
      <c r="X258" s="20"/>
      <c r="Y258" s="20"/>
      <c r="Z258" s="20"/>
      <c r="AA258" s="20"/>
      <c r="AB258" s="20"/>
      <c r="AC258" s="20"/>
      <c r="AD258" s="20"/>
      <c r="AE258" s="20"/>
      <c r="AF258" s="21"/>
      <c r="AG258" s="21"/>
      <c r="AH258" s="21"/>
      <c r="AI258" s="21"/>
    </row>
    <row r="259" spans="1:35" s="1" customFormat="1" x14ac:dyDescent="0.3">
      <c r="A259" s="3"/>
      <c r="X259" s="20"/>
      <c r="Y259" s="20"/>
      <c r="Z259" s="20"/>
      <c r="AA259" s="20"/>
      <c r="AB259" s="20"/>
      <c r="AC259" s="20"/>
      <c r="AD259" s="20"/>
      <c r="AE259" s="20"/>
      <c r="AF259" s="21"/>
      <c r="AG259" s="21"/>
      <c r="AH259" s="21"/>
      <c r="AI259" s="21"/>
    </row>
    <row r="260" spans="1:35" s="1" customFormat="1" x14ac:dyDescent="0.3">
      <c r="A260" s="3"/>
      <c r="X260" s="20"/>
      <c r="Y260" s="20"/>
      <c r="Z260" s="20"/>
      <c r="AA260" s="20"/>
      <c r="AB260" s="20"/>
      <c r="AC260" s="20"/>
      <c r="AD260" s="20"/>
      <c r="AE260" s="20"/>
      <c r="AF260" s="21"/>
      <c r="AG260" s="21"/>
      <c r="AH260" s="21"/>
      <c r="AI260" s="21"/>
    </row>
    <row r="261" spans="1:35" s="1" customFormat="1" x14ac:dyDescent="0.3">
      <c r="A261" s="3"/>
      <c r="X261" s="20"/>
      <c r="Y261" s="20"/>
      <c r="Z261" s="20"/>
      <c r="AA261" s="20"/>
      <c r="AB261" s="20"/>
      <c r="AC261" s="20"/>
      <c r="AD261" s="20"/>
      <c r="AE261" s="20"/>
      <c r="AF261" s="21"/>
      <c r="AG261" s="21"/>
      <c r="AH261" s="21"/>
      <c r="AI261" s="21"/>
    </row>
    <row r="262" spans="1:35" s="1" customFormat="1" x14ac:dyDescent="0.3">
      <c r="A262" s="3"/>
      <c r="X262" s="20"/>
      <c r="Y262" s="20"/>
      <c r="Z262" s="20"/>
      <c r="AA262" s="20"/>
      <c r="AB262" s="20"/>
      <c r="AC262" s="20"/>
      <c r="AD262" s="20"/>
      <c r="AE262" s="20"/>
      <c r="AF262" s="21"/>
      <c r="AG262" s="21"/>
      <c r="AH262" s="21"/>
      <c r="AI262" s="21"/>
    </row>
    <row r="263" spans="1:35" s="1" customFormat="1" x14ac:dyDescent="0.3">
      <c r="A263" s="3"/>
      <c r="X263" s="20"/>
      <c r="Y263" s="20"/>
      <c r="Z263" s="20"/>
      <c r="AA263" s="20"/>
      <c r="AB263" s="20"/>
      <c r="AC263" s="20"/>
      <c r="AD263" s="20"/>
      <c r="AE263" s="20"/>
      <c r="AF263" s="21"/>
      <c r="AG263" s="21"/>
      <c r="AH263" s="21"/>
      <c r="AI263" s="21"/>
    </row>
    <row r="264" spans="1:35" s="1" customFormat="1" x14ac:dyDescent="0.3">
      <c r="A264" s="3"/>
      <c r="X264" s="20"/>
      <c r="Y264" s="20"/>
      <c r="Z264" s="20"/>
      <c r="AA264" s="20"/>
      <c r="AB264" s="20"/>
      <c r="AC264" s="20"/>
      <c r="AD264" s="20"/>
      <c r="AE264" s="20"/>
      <c r="AF264" s="21"/>
      <c r="AG264" s="21"/>
      <c r="AH264" s="21"/>
      <c r="AI264" s="21"/>
    </row>
    <row r="265" spans="1:35" s="1" customFormat="1" x14ac:dyDescent="0.3">
      <c r="A265" s="3"/>
      <c r="X265" s="20"/>
      <c r="Y265" s="20"/>
      <c r="Z265" s="20"/>
      <c r="AA265" s="20"/>
      <c r="AB265" s="20"/>
      <c r="AC265" s="20"/>
      <c r="AD265" s="20"/>
      <c r="AE265" s="20"/>
      <c r="AF265" s="21"/>
      <c r="AG265" s="21"/>
      <c r="AH265" s="21"/>
      <c r="AI265" s="21"/>
    </row>
    <row r="266" spans="1:35" s="1" customFormat="1" x14ac:dyDescent="0.3">
      <c r="A266" s="3"/>
      <c r="X266" s="20"/>
      <c r="Y266" s="20"/>
      <c r="Z266" s="20"/>
      <c r="AA266" s="20"/>
      <c r="AB266" s="20"/>
      <c r="AC266" s="20"/>
      <c r="AD266" s="20"/>
      <c r="AE266" s="20"/>
      <c r="AF266" s="21"/>
      <c r="AG266" s="21"/>
      <c r="AH266" s="21"/>
      <c r="AI266" s="21"/>
    </row>
    <row r="267" spans="1:35" s="1" customFormat="1" x14ac:dyDescent="0.3">
      <c r="A267" s="3"/>
      <c r="X267" s="20"/>
      <c r="Y267" s="20"/>
      <c r="Z267" s="20"/>
      <c r="AA267" s="20"/>
      <c r="AB267" s="20"/>
      <c r="AC267" s="20"/>
      <c r="AD267" s="20"/>
      <c r="AE267" s="20"/>
      <c r="AF267" s="21"/>
      <c r="AG267" s="21"/>
      <c r="AH267" s="21"/>
      <c r="AI267" s="21"/>
    </row>
    <row r="268" spans="1:35" s="1" customFormat="1" x14ac:dyDescent="0.3">
      <c r="A268" s="3"/>
      <c r="X268" s="20"/>
      <c r="Y268" s="20"/>
      <c r="Z268" s="20"/>
      <c r="AA268" s="20"/>
      <c r="AB268" s="20"/>
      <c r="AC268" s="20"/>
      <c r="AD268" s="20"/>
      <c r="AE268" s="20"/>
      <c r="AF268" s="21"/>
      <c r="AG268" s="21"/>
      <c r="AH268" s="21"/>
      <c r="AI268" s="21"/>
    </row>
    <row r="269" spans="1:35" s="1" customFormat="1" x14ac:dyDescent="0.3">
      <c r="A269" s="3"/>
      <c r="X269" s="20"/>
      <c r="Y269" s="20"/>
      <c r="Z269" s="20"/>
      <c r="AA269" s="20"/>
      <c r="AB269" s="20"/>
      <c r="AC269" s="20"/>
      <c r="AD269" s="20"/>
      <c r="AE269" s="20"/>
      <c r="AF269" s="21"/>
      <c r="AG269" s="21"/>
      <c r="AH269" s="21"/>
      <c r="AI269" s="21"/>
    </row>
    <row r="270" spans="1:35" s="1" customFormat="1" x14ac:dyDescent="0.3">
      <c r="A270" s="3"/>
      <c r="X270" s="20"/>
      <c r="Y270" s="20"/>
      <c r="Z270" s="20"/>
      <c r="AA270" s="20"/>
      <c r="AB270" s="20"/>
      <c r="AC270" s="20"/>
      <c r="AD270" s="20"/>
      <c r="AE270" s="20"/>
      <c r="AF270" s="21"/>
      <c r="AG270" s="21"/>
      <c r="AH270" s="21"/>
      <c r="AI270" s="21"/>
    </row>
    <row r="271" spans="1:35" s="1" customFormat="1" x14ac:dyDescent="0.3">
      <c r="A271" s="3"/>
      <c r="X271" s="20"/>
      <c r="Y271" s="20"/>
      <c r="Z271" s="20"/>
      <c r="AA271" s="20"/>
      <c r="AB271" s="20"/>
      <c r="AC271" s="20"/>
      <c r="AD271" s="20"/>
      <c r="AE271" s="20"/>
      <c r="AF271" s="21"/>
      <c r="AG271" s="21"/>
      <c r="AH271" s="21"/>
      <c r="AI271" s="21"/>
    </row>
    <row r="272" spans="1:35" s="1" customFormat="1" x14ac:dyDescent="0.3">
      <c r="A272" s="3"/>
      <c r="X272" s="20"/>
      <c r="Y272" s="20"/>
      <c r="Z272" s="20"/>
      <c r="AA272" s="20"/>
      <c r="AB272" s="20"/>
      <c r="AC272" s="20"/>
      <c r="AD272" s="20"/>
      <c r="AE272" s="20"/>
      <c r="AF272" s="21"/>
      <c r="AG272" s="21"/>
      <c r="AH272" s="21"/>
      <c r="AI272" s="21"/>
    </row>
    <row r="273" spans="1:38" s="1" customFormat="1" x14ac:dyDescent="0.3">
      <c r="A273" s="3"/>
      <c r="X273" s="20"/>
      <c r="Y273" s="20"/>
      <c r="Z273" s="20"/>
      <c r="AA273" s="20"/>
      <c r="AB273" s="20"/>
      <c r="AC273" s="20"/>
      <c r="AD273" s="20"/>
      <c r="AE273" s="20"/>
      <c r="AF273" s="21"/>
      <c r="AG273" s="21"/>
      <c r="AH273" s="21"/>
      <c r="AI273" s="21"/>
    </row>
    <row r="274" spans="1:38" s="1" customFormat="1" x14ac:dyDescent="0.3">
      <c r="A274" s="3"/>
      <c r="X274" s="20"/>
      <c r="Y274" s="20"/>
      <c r="Z274" s="20"/>
      <c r="AA274" s="20"/>
      <c r="AB274" s="20"/>
      <c r="AC274" s="20"/>
      <c r="AD274" s="20"/>
      <c r="AE274" s="20"/>
      <c r="AF274" s="21"/>
      <c r="AG274" s="21"/>
      <c r="AH274" s="21"/>
      <c r="AI274" s="21"/>
    </row>
    <row r="275" spans="1:38" s="1" customFormat="1" x14ac:dyDescent="0.3">
      <c r="A275" s="3"/>
      <c r="X275" s="20"/>
      <c r="Y275" s="20"/>
      <c r="Z275" s="20"/>
      <c r="AA275" s="20"/>
      <c r="AB275" s="20"/>
      <c r="AC275" s="20"/>
      <c r="AD275" s="20"/>
      <c r="AE275" s="20"/>
      <c r="AF275" s="21"/>
      <c r="AG275" s="21"/>
      <c r="AH275" s="21"/>
      <c r="AI275" s="21"/>
    </row>
    <row r="276" spans="1:38" s="1" customFormat="1" x14ac:dyDescent="0.3">
      <c r="A276" s="3"/>
      <c r="X276" s="20"/>
      <c r="Y276" s="20"/>
      <c r="Z276" s="20"/>
      <c r="AA276" s="20"/>
      <c r="AB276" s="20"/>
      <c r="AC276" s="20"/>
      <c r="AD276" s="20"/>
      <c r="AE276" s="20"/>
      <c r="AF276" s="21"/>
      <c r="AG276" s="21"/>
      <c r="AH276" s="21"/>
      <c r="AI276" s="21"/>
    </row>
    <row r="277" spans="1:38" s="1" customFormat="1" x14ac:dyDescent="0.3">
      <c r="A277" s="3"/>
      <c r="X277" s="20"/>
      <c r="Y277" s="20"/>
      <c r="Z277" s="20"/>
      <c r="AA277" s="20"/>
      <c r="AB277" s="20"/>
      <c r="AC277" s="20"/>
      <c r="AD277" s="20"/>
      <c r="AE277" s="20"/>
      <c r="AF277" s="21"/>
      <c r="AG277" s="21"/>
      <c r="AH277" s="21"/>
      <c r="AI277" s="21"/>
    </row>
    <row r="278" spans="1:38" s="1" customFormat="1" x14ac:dyDescent="0.3">
      <c r="A278" s="3"/>
      <c r="X278" s="20"/>
      <c r="Y278" s="20"/>
      <c r="Z278" s="20"/>
      <c r="AA278" s="20"/>
      <c r="AB278" s="20"/>
      <c r="AC278" s="20"/>
      <c r="AD278" s="20"/>
      <c r="AE278" s="20"/>
      <c r="AF278" s="21"/>
      <c r="AG278" s="21"/>
      <c r="AH278" s="21"/>
      <c r="AI278" s="21"/>
    </row>
    <row r="279" spans="1:38" s="1" customFormat="1" x14ac:dyDescent="0.3">
      <c r="A279" s="3"/>
      <c r="X279" s="20"/>
      <c r="Y279" s="20"/>
      <c r="Z279" s="20"/>
      <c r="AA279" s="20"/>
      <c r="AB279" s="20"/>
      <c r="AC279" s="20"/>
      <c r="AD279" s="20"/>
      <c r="AE279" s="20"/>
      <c r="AF279" s="21"/>
      <c r="AG279" s="21"/>
      <c r="AH279" s="21"/>
      <c r="AI279" s="21"/>
    </row>
    <row r="280" spans="1:38" s="1" customFormat="1" x14ac:dyDescent="0.3">
      <c r="A280" s="3"/>
      <c r="X280" s="20"/>
      <c r="Y280" s="20"/>
      <c r="Z280" s="20"/>
      <c r="AA280" s="20"/>
      <c r="AB280" s="20"/>
      <c r="AC280" s="20"/>
      <c r="AD280" s="20"/>
      <c r="AE280" s="20"/>
      <c r="AF280" s="21"/>
      <c r="AG280" s="21"/>
      <c r="AH280" s="21"/>
      <c r="AI280" s="21"/>
      <c r="AL280" s="1" t="s">
        <v>216</v>
      </c>
    </row>
    <row r="281" spans="1:38" s="1" customFormat="1" x14ac:dyDescent="0.3">
      <c r="A281" s="3"/>
      <c r="X281" s="20"/>
      <c r="Y281" s="20"/>
      <c r="Z281" s="20"/>
      <c r="AA281" s="20"/>
      <c r="AB281" s="20"/>
      <c r="AC281" s="20"/>
      <c r="AD281" s="20"/>
      <c r="AE281" s="20"/>
      <c r="AF281" s="21"/>
      <c r="AG281" s="21"/>
      <c r="AH281" s="21"/>
      <c r="AI281" s="21"/>
    </row>
    <row r="282" spans="1:38" s="1" customFormat="1" x14ac:dyDescent="0.3">
      <c r="A282" s="3"/>
      <c r="X282" s="20"/>
      <c r="Y282" s="20"/>
      <c r="Z282" s="20"/>
      <c r="AA282" s="20"/>
      <c r="AB282" s="20"/>
      <c r="AC282" s="20"/>
      <c r="AD282" s="20"/>
      <c r="AE282" s="20"/>
      <c r="AF282" s="21"/>
      <c r="AG282" s="21"/>
      <c r="AH282" s="21"/>
      <c r="AI282" s="21"/>
    </row>
    <row r="283" spans="1:38" s="1" customFormat="1" x14ac:dyDescent="0.3">
      <c r="A283" s="3"/>
      <c r="X283" s="20"/>
      <c r="Y283" s="20"/>
      <c r="Z283" s="20"/>
      <c r="AA283" s="20"/>
      <c r="AB283" s="20"/>
      <c r="AC283" s="20"/>
      <c r="AD283" s="20"/>
      <c r="AE283" s="20"/>
      <c r="AF283" s="21"/>
      <c r="AG283" s="21"/>
      <c r="AH283" s="21"/>
      <c r="AI283" s="21"/>
    </row>
    <row r="295" ht="12" customHeight="1" x14ac:dyDescent="0.3"/>
    <row r="296" hidden="1" x14ac:dyDescent="0.3"/>
  </sheetData>
  <mergeCells count="35">
    <mergeCell ref="A1:AI1"/>
    <mergeCell ref="AF2:AI2"/>
    <mergeCell ref="D2:G2"/>
    <mergeCell ref="X2:AA2"/>
    <mergeCell ref="H2:K2"/>
    <mergeCell ref="L2:O2"/>
    <mergeCell ref="P2:S2"/>
    <mergeCell ref="T2:W2"/>
    <mergeCell ref="A2:A3"/>
    <mergeCell ref="C2:C3"/>
    <mergeCell ref="B139:C139"/>
    <mergeCell ref="A143:A144"/>
    <mergeCell ref="B143:B144"/>
    <mergeCell ref="A18:AI18"/>
    <mergeCell ref="A53:AI53"/>
    <mergeCell ref="A138:AI138"/>
    <mergeCell ref="B117:B118"/>
    <mergeCell ref="A136:A137"/>
    <mergeCell ref="B88:C88"/>
    <mergeCell ref="B110:C110"/>
    <mergeCell ref="B136:B137"/>
    <mergeCell ref="B119:C119"/>
    <mergeCell ref="B116:C116"/>
    <mergeCell ref="A117:A118"/>
    <mergeCell ref="B107:B108"/>
    <mergeCell ref="A107:A108"/>
    <mergeCell ref="B5:C5"/>
    <mergeCell ref="A109:AI109"/>
    <mergeCell ref="A102:A105"/>
    <mergeCell ref="A48:A50"/>
    <mergeCell ref="AB2:AE2"/>
    <mergeCell ref="A87:AI87"/>
    <mergeCell ref="A96:A100"/>
    <mergeCell ref="B19:C19"/>
    <mergeCell ref="B54:C54"/>
  </mergeCells>
  <pageMargins left="0.19685039370078741" right="0.19685039370078741" top="0.39370078740157483" bottom="0.19685039370078741" header="0.31496062992125984" footer="0.31496062992125984"/>
  <pageSetup paperSize="8" scale="34" fitToHeight="14" orientation="landscape" verticalDpi="4294967295" r:id="rId1"/>
  <headerFooter>
    <oddFooter>&amp;C&amp;P</oddFooter>
  </headerFooter>
  <rowBreaks count="1" manualBreakCount="1">
    <brk id="63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7"/>
  <sheetViews>
    <sheetView workbookViewId="0">
      <selection activeCell="G2" sqref="G2:I2"/>
    </sheetView>
  </sheetViews>
  <sheetFormatPr defaultRowHeight="15" x14ac:dyDescent="0.25"/>
  <cols>
    <col min="1" max="1" width="6" customWidth="1"/>
    <col min="2" max="2" width="25" customWidth="1"/>
    <col min="3" max="3" width="6.7109375" customWidth="1"/>
    <col min="4" max="4" width="12.42578125" customWidth="1"/>
    <col min="5" max="5" width="9.42578125" customWidth="1"/>
    <col min="6" max="12" width="12.28515625" customWidth="1"/>
    <col min="13" max="13" width="11.140625" customWidth="1"/>
    <col min="14" max="14" width="11.42578125" customWidth="1"/>
  </cols>
  <sheetData>
    <row r="1" spans="1:14" ht="52.5" customHeight="1" x14ac:dyDescent="0.25">
      <c r="A1" s="134" t="s">
        <v>114</v>
      </c>
      <c r="B1" s="135"/>
      <c r="C1" s="135"/>
      <c r="D1" s="135"/>
      <c r="E1" s="135"/>
      <c r="F1" s="135"/>
      <c r="G1" s="135"/>
      <c r="H1" s="135"/>
      <c r="I1" s="135"/>
      <c r="J1" s="135"/>
      <c r="K1" s="135"/>
      <c r="L1" s="135"/>
      <c r="M1" s="135"/>
      <c r="N1" s="135"/>
    </row>
    <row r="2" spans="1:14" ht="32.25" customHeight="1" x14ac:dyDescent="0.25">
      <c r="A2" s="136" t="s">
        <v>0</v>
      </c>
      <c r="B2" s="7" t="s">
        <v>1</v>
      </c>
      <c r="C2" s="137" t="s">
        <v>34</v>
      </c>
      <c r="D2" s="138" t="s">
        <v>110</v>
      </c>
      <c r="E2" s="138"/>
      <c r="F2" s="138"/>
      <c r="G2" s="139" t="s">
        <v>119</v>
      </c>
      <c r="H2" s="139"/>
      <c r="I2" s="139"/>
      <c r="J2" s="140" t="s">
        <v>117</v>
      </c>
      <c r="K2" s="141"/>
      <c r="L2" s="142"/>
      <c r="M2" s="143" t="s">
        <v>112</v>
      </c>
      <c r="N2" s="143" t="s">
        <v>113</v>
      </c>
    </row>
    <row r="3" spans="1:14" ht="25.5" x14ac:dyDescent="0.25">
      <c r="A3" s="136"/>
      <c r="B3" s="8" t="s">
        <v>2</v>
      </c>
      <c r="C3" s="137"/>
      <c r="D3" s="9" t="s">
        <v>58</v>
      </c>
      <c r="E3" s="9" t="s">
        <v>59</v>
      </c>
      <c r="F3" s="9" t="s">
        <v>60</v>
      </c>
      <c r="G3" s="9" t="s">
        <v>58</v>
      </c>
      <c r="H3" s="9" t="s">
        <v>59</v>
      </c>
      <c r="I3" s="9" t="s">
        <v>60</v>
      </c>
      <c r="J3" s="9" t="s">
        <v>58</v>
      </c>
      <c r="K3" s="9" t="s">
        <v>59</v>
      </c>
      <c r="L3" s="9" t="s">
        <v>60</v>
      </c>
      <c r="M3" s="144"/>
      <c r="N3" s="144"/>
    </row>
    <row r="4" spans="1:14" x14ac:dyDescent="0.25">
      <c r="A4" s="10" t="s">
        <v>6</v>
      </c>
      <c r="B4" s="11">
        <v>2</v>
      </c>
      <c r="C4" s="12">
        <v>3</v>
      </c>
      <c r="D4" s="12">
        <v>4</v>
      </c>
      <c r="E4" s="11">
        <v>5</v>
      </c>
      <c r="F4" s="12">
        <v>6</v>
      </c>
      <c r="G4" s="12">
        <v>7</v>
      </c>
      <c r="H4" s="12">
        <v>8</v>
      </c>
      <c r="I4" s="12">
        <v>9</v>
      </c>
      <c r="J4" s="12">
        <v>10</v>
      </c>
      <c r="K4" s="12">
        <v>11</v>
      </c>
      <c r="L4" s="12">
        <v>12</v>
      </c>
      <c r="M4" s="12">
        <v>13</v>
      </c>
      <c r="N4" s="12">
        <v>14</v>
      </c>
    </row>
    <row r="5" spans="1:14" ht="70.5" customHeight="1" x14ac:dyDescent="0.25">
      <c r="A5" s="13">
        <v>1</v>
      </c>
      <c r="B5" s="133" t="s">
        <v>115</v>
      </c>
      <c r="C5" s="133"/>
      <c r="D5" s="14">
        <f>SUM(D6:D7)</f>
        <v>9048313</v>
      </c>
      <c r="E5" s="14">
        <f>SUM(E6:E7)</f>
        <v>0</v>
      </c>
      <c r="F5" s="14">
        <f t="shared" ref="F5" si="0">SUM(F6:F7)</f>
        <v>9048313</v>
      </c>
      <c r="G5" s="14">
        <f>SUM(G6:G7)</f>
        <v>3127240</v>
      </c>
      <c r="H5" s="14">
        <f>SUM(H6:H7)</f>
        <v>0</v>
      </c>
      <c r="I5" s="14">
        <f>SUM(I6:I7)</f>
        <v>3127240</v>
      </c>
      <c r="J5" s="14">
        <f>G5/D5*100</f>
        <v>34.561580705707243</v>
      </c>
      <c r="K5" s="14">
        <v>0</v>
      </c>
      <c r="L5" s="14">
        <f>I5/F5*100</f>
        <v>34.561580705707243</v>
      </c>
      <c r="M5" s="18">
        <f>SUM(M6:M7)</f>
        <v>9048313</v>
      </c>
      <c r="N5" s="14">
        <f>M5/D5*100</f>
        <v>100</v>
      </c>
    </row>
    <row r="6" spans="1:14" ht="58.5" customHeight="1" x14ac:dyDescent="0.25">
      <c r="A6" s="15" t="s">
        <v>8</v>
      </c>
      <c r="B6" s="16" t="s">
        <v>39</v>
      </c>
      <c r="C6" s="16" t="s">
        <v>118</v>
      </c>
      <c r="D6" s="16">
        <f t="shared" ref="D6:D7" si="1">E6+F6</f>
        <v>24540</v>
      </c>
      <c r="E6" s="16">
        <v>0</v>
      </c>
      <c r="F6" s="16">
        <v>24540</v>
      </c>
      <c r="G6" s="16">
        <f>H6+I6</f>
        <v>0</v>
      </c>
      <c r="H6" s="16">
        <v>0</v>
      </c>
      <c r="I6" s="16">
        <v>0</v>
      </c>
      <c r="J6" s="17">
        <f>G6/D6*100</f>
        <v>0</v>
      </c>
      <c r="K6" s="17">
        <v>0</v>
      </c>
      <c r="L6" s="17">
        <f>I6/F6*100</f>
        <v>0</v>
      </c>
      <c r="M6" s="19">
        <f>F6</f>
        <v>24540</v>
      </c>
      <c r="N6" s="17">
        <f>M6/D6*100</f>
        <v>100</v>
      </c>
    </row>
    <row r="7" spans="1:14" ht="34.5" customHeight="1" x14ac:dyDescent="0.25">
      <c r="A7" s="15" t="s">
        <v>9</v>
      </c>
      <c r="B7" s="16" t="s">
        <v>116</v>
      </c>
      <c r="C7" s="16" t="s">
        <v>118</v>
      </c>
      <c r="D7" s="16">
        <f t="shared" si="1"/>
        <v>9023773</v>
      </c>
      <c r="E7" s="16">
        <v>0</v>
      </c>
      <c r="F7" s="16">
        <v>9023773</v>
      </c>
      <c r="G7" s="16">
        <f t="shared" ref="G7" si="2">H7+I7</f>
        <v>3127240</v>
      </c>
      <c r="H7" s="16">
        <v>0</v>
      </c>
      <c r="I7" s="16">
        <v>3127240</v>
      </c>
      <c r="J7" s="17">
        <f>G7/D7*100</f>
        <v>34.655570347348053</v>
      </c>
      <c r="K7" s="17">
        <v>0</v>
      </c>
      <c r="L7" s="17">
        <f>I7/F7*100</f>
        <v>34.655570347348053</v>
      </c>
      <c r="M7" s="19">
        <f>F7</f>
        <v>9023773</v>
      </c>
      <c r="N7" s="17">
        <f>M7/D7*100</f>
        <v>100</v>
      </c>
    </row>
  </sheetData>
  <mergeCells count="9">
    <mergeCell ref="B5:C5"/>
    <mergeCell ref="A1:N1"/>
    <mergeCell ref="A2:A3"/>
    <mergeCell ref="C2:C3"/>
    <mergeCell ref="D2:F2"/>
    <mergeCell ref="G2:I2"/>
    <mergeCell ref="J2:L2"/>
    <mergeCell ref="M2:M3"/>
    <mergeCell ref="N2:N3"/>
  </mergeCells>
  <pageMargins left="0.70866141732283472" right="0.70866141732283472" top="0.74803149606299213" bottom="0.74803149606299213" header="0.31496062992125984" footer="0.31496062992125984"/>
  <pageSetup paperSize="8" scale="79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8"/>
  <sheetViews>
    <sheetView workbookViewId="0">
      <selection activeCell="S20" sqref="S20"/>
    </sheetView>
  </sheetViews>
  <sheetFormatPr defaultRowHeight="15" x14ac:dyDescent="0.25"/>
  <cols>
    <col min="2" max="2" width="50.7109375" customWidth="1"/>
    <col min="5" max="5" width="11.7109375" bestFit="1" customWidth="1"/>
    <col min="7" max="7" width="10.42578125" bestFit="1" customWidth="1"/>
    <col min="9" max="9" width="11.7109375" bestFit="1" customWidth="1"/>
    <col min="11" max="11" width="10.42578125" bestFit="1" customWidth="1"/>
    <col min="12" max="15" width="0" hidden="1" customWidth="1"/>
    <col min="17" max="17" width="11.7109375" bestFit="1" customWidth="1"/>
    <col min="19" max="19" width="10.42578125" bestFit="1" customWidth="1"/>
  </cols>
  <sheetData>
    <row r="1" spans="1:23" x14ac:dyDescent="0.25">
      <c r="A1" s="152" t="s">
        <v>0</v>
      </c>
      <c r="B1" s="27" t="s">
        <v>1</v>
      </c>
      <c r="C1" s="153" t="s">
        <v>34</v>
      </c>
      <c r="D1" s="154" t="s">
        <v>253</v>
      </c>
      <c r="E1" s="154"/>
      <c r="F1" s="154"/>
      <c r="G1" s="154"/>
      <c r="H1" s="154" t="s">
        <v>254</v>
      </c>
      <c r="I1" s="154"/>
      <c r="J1" s="154"/>
      <c r="K1" s="154"/>
      <c r="L1" s="155" t="s">
        <v>264</v>
      </c>
      <c r="M1" s="156"/>
      <c r="N1" s="156"/>
      <c r="O1" s="157"/>
      <c r="P1" s="149" t="s">
        <v>255</v>
      </c>
      <c r="Q1" s="149"/>
      <c r="R1" s="149"/>
      <c r="S1" s="149"/>
      <c r="T1" s="149" t="s">
        <v>256</v>
      </c>
      <c r="U1" s="150"/>
      <c r="V1" s="150"/>
      <c r="W1" s="150"/>
    </row>
    <row r="2" spans="1:23" ht="22.5" x14ac:dyDescent="0.25">
      <c r="A2" s="152"/>
      <c r="B2" s="27" t="s">
        <v>2</v>
      </c>
      <c r="C2" s="153"/>
      <c r="D2" s="28" t="s">
        <v>58</v>
      </c>
      <c r="E2" s="28" t="s">
        <v>59</v>
      </c>
      <c r="F2" s="28" t="s">
        <v>121</v>
      </c>
      <c r="G2" s="28" t="s">
        <v>60</v>
      </c>
      <c r="H2" s="28" t="s">
        <v>58</v>
      </c>
      <c r="I2" s="28" t="s">
        <v>59</v>
      </c>
      <c r="J2" s="28" t="s">
        <v>121</v>
      </c>
      <c r="K2" s="28" t="s">
        <v>60</v>
      </c>
      <c r="L2" s="28" t="s">
        <v>58</v>
      </c>
      <c r="M2" s="28" t="s">
        <v>59</v>
      </c>
      <c r="N2" s="28" t="s">
        <v>121</v>
      </c>
      <c r="O2" s="28" t="s">
        <v>60</v>
      </c>
      <c r="P2" s="28" t="s">
        <v>58</v>
      </c>
      <c r="Q2" s="28" t="s">
        <v>59</v>
      </c>
      <c r="R2" s="28" t="s">
        <v>121</v>
      </c>
      <c r="S2" s="28" t="s">
        <v>60</v>
      </c>
      <c r="T2" s="28" t="s">
        <v>58</v>
      </c>
      <c r="U2" s="29" t="s">
        <v>59</v>
      </c>
      <c r="V2" s="28" t="s">
        <v>121</v>
      </c>
      <c r="W2" s="28" t="s">
        <v>60</v>
      </c>
    </row>
    <row r="3" spans="1:23" x14ac:dyDescent="0.25">
      <c r="A3" s="25" t="s">
        <v>6</v>
      </c>
      <c r="B3" s="25" t="s">
        <v>27</v>
      </c>
      <c r="C3" s="25" t="s">
        <v>62</v>
      </c>
      <c r="D3" s="25" t="s">
        <v>64</v>
      </c>
      <c r="E3" s="25" t="s">
        <v>31</v>
      </c>
      <c r="F3" s="25" t="s">
        <v>70</v>
      </c>
      <c r="G3" s="25" t="s">
        <v>70</v>
      </c>
      <c r="H3" s="25" t="s">
        <v>96</v>
      </c>
      <c r="I3" s="25" t="s">
        <v>80</v>
      </c>
      <c r="J3" s="25" t="s">
        <v>83</v>
      </c>
      <c r="K3" s="25" t="s">
        <v>84</v>
      </c>
      <c r="L3" s="25" t="s">
        <v>85</v>
      </c>
      <c r="M3" s="25" t="s">
        <v>86</v>
      </c>
      <c r="N3" s="25" t="s">
        <v>87</v>
      </c>
      <c r="O3" s="25" t="s">
        <v>93</v>
      </c>
      <c r="P3" s="25" t="s">
        <v>32</v>
      </c>
      <c r="Q3" s="25" t="s">
        <v>80</v>
      </c>
      <c r="R3" s="25" t="s">
        <v>251</v>
      </c>
      <c r="S3" s="25" t="s">
        <v>83</v>
      </c>
      <c r="T3" s="25" t="s">
        <v>84</v>
      </c>
      <c r="U3" s="25" t="s">
        <v>257</v>
      </c>
      <c r="V3" s="25" t="s">
        <v>202</v>
      </c>
      <c r="W3" s="25" t="s">
        <v>237</v>
      </c>
    </row>
    <row r="4" spans="1:23" x14ac:dyDescent="0.25">
      <c r="A4" s="151" t="s">
        <v>61</v>
      </c>
      <c r="B4" s="151"/>
      <c r="C4" s="151"/>
      <c r="D4" s="30">
        <f>D5+D7+D10+D12+D14</f>
        <v>184652.19499999998</v>
      </c>
      <c r="E4" s="30">
        <f t="shared" ref="E4:S4" si="0">E5+E7+E10+E12+E14</f>
        <v>157039.4</v>
      </c>
      <c r="F4" s="30">
        <f t="shared" si="0"/>
        <v>0</v>
      </c>
      <c r="G4" s="30">
        <f t="shared" si="0"/>
        <v>27612.795000000002</v>
      </c>
      <c r="H4" s="30">
        <f t="shared" si="0"/>
        <v>165482.53099999999</v>
      </c>
      <c r="I4" s="30">
        <f t="shared" si="0"/>
        <v>28216.291000000005</v>
      </c>
      <c r="J4" s="30">
        <f t="shared" si="0"/>
        <v>0</v>
      </c>
      <c r="K4" s="30">
        <f t="shared" si="0"/>
        <v>19077.455999999998</v>
      </c>
      <c r="L4" s="30">
        <f t="shared" si="0"/>
        <v>7375.1418100000001</v>
      </c>
      <c r="M4" s="30">
        <f t="shared" si="0"/>
        <v>0</v>
      </c>
      <c r="N4" s="30">
        <f t="shared" si="0"/>
        <v>0</v>
      </c>
      <c r="O4" s="30">
        <f t="shared" si="0"/>
        <v>7375.1418100000001</v>
      </c>
      <c r="P4" s="30">
        <f t="shared" si="0"/>
        <v>82223.705759999983</v>
      </c>
      <c r="Q4" s="30">
        <f t="shared" si="0"/>
        <v>66038.538280000008</v>
      </c>
      <c r="R4" s="30">
        <f t="shared" si="0"/>
        <v>0</v>
      </c>
      <c r="S4" s="30">
        <f t="shared" si="0"/>
        <v>16185.16748</v>
      </c>
      <c r="T4" s="30">
        <f>P4/D4*100</f>
        <v>44.528962008818787</v>
      </c>
      <c r="U4" s="30">
        <f t="shared" ref="U4:W16" si="1">Q4/E4*100</f>
        <v>42.052210005896619</v>
      </c>
      <c r="V4" s="30"/>
      <c r="W4" s="30">
        <f t="shared" si="1"/>
        <v>58.614738131362657</v>
      </c>
    </row>
    <row r="5" spans="1:23" s="40" customFormat="1" ht="34.5" customHeight="1" x14ac:dyDescent="0.25">
      <c r="A5" s="31">
        <v>1</v>
      </c>
      <c r="B5" s="133" t="s">
        <v>17</v>
      </c>
      <c r="C5" s="133"/>
      <c r="D5" s="30">
        <f>D6</f>
        <v>26153.7</v>
      </c>
      <c r="E5" s="30">
        <f t="shared" ref="E5:S5" si="2">E6</f>
        <v>24846</v>
      </c>
      <c r="F5" s="30">
        <f t="shared" si="2"/>
        <v>0</v>
      </c>
      <c r="G5" s="30">
        <f t="shared" si="2"/>
        <v>1307.7</v>
      </c>
      <c r="H5" s="30">
        <f t="shared" si="2"/>
        <v>0</v>
      </c>
      <c r="I5" s="30">
        <f t="shared" si="2"/>
        <v>0</v>
      </c>
      <c r="J5" s="30">
        <f t="shared" si="2"/>
        <v>0</v>
      </c>
      <c r="K5" s="30">
        <f t="shared" si="2"/>
        <v>0</v>
      </c>
      <c r="L5" s="30">
        <f t="shared" si="2"/>
        <v>0</v>
      </c>
      <c r="M5" s="30">
        <f t="shared" si="2"/>
        <v>0</v>
      </c>
      <c r="N5" s="30">
        <f t="shared" si="2"/>
        <v>0</v>
      </c>
      <c r="O5" s="30">
        <f t="shared" si="2"/>
        <v>0</v>
      </c>
      <c r="P5" s="30">
        <f t="shared" si="2"/>
        <v>0</v>
      </c>
      <c r="Q5" s="30">
        <f t="shared" si="2"/>
        <v>0</v>
      </c>
      <c r="R5" s="30">
        <f t="shared" si="2"/>
        <v>0</v>
      </c>
      <c r="S5" s="30">
        <f t="shared" si="2"/>
        <v>0</v>
      </c>
      <c r="T5" s="30">
        <f t="shared" ref="T5:U18" si="3">P5/D5*100</f>
        <v>0</v>
      </c>
      <c r="U5" s="30">
        <f t="shared" si="1"/>
        <v>0</v>
      </c>
      <c r="V5" s="30"/>
      <c r="W5" s="30">
        <f t="shared" si="1"/>
        <v>0</v>
      </c>
    </row>
    <row r="6" spans="1:23" s="40" customFormat="1" x14ac:dyDescent="0.25">
      <c r="A6" s="32" t="s">
        <v>9</v>
      </c>
      <c r="B6" s="33" t="s">
        <v>197</v>
      </c>
      <c r="C6" s="7" t="s">
        <v>227</v>
      </c>
      <c r="D6" s="34">
        <f t="shared" ref="D6" si="4">E6+G6</f>
        <v>26153.7</v>
      </c>
      <c r="E6" s="34">
        <v>24846</v>
      </c>
      <c r="F6" s="34">
        <v>0</v>
      </c>
      <c r="G6" s="34">
        <v>1307.7</v>
      </c>
      <c r="H6" s="34">
        <f>I6+J6+K6</f>
        <v>0</v>
      </c>
      <c r="I6" s="34">
        <v>0</v>
      </c>
      <c r="J6" s="34">
        <v>0</v>
      </c>
      <c r="K6" s="34">
        <v>0</v>
      </c>
      <c r="L6" s="34">
        <f t="shared" ref="L6" si="5">M6+O6</f>
        <v>0</v>
      </c>
      <c r="M6" s="34">
        <v>0</v>
      </c>
      <c r="N6" s="34">
        <v>0</v>
      </c>
      <c r="O6" s="34">
        <f>S6</f>
        <v>0</v>
      </c>
      <c r="P6" s="34">
        <f>Q6+R6+S6</f>
        <v>0</v>
      </c>
      <c r="Q6" s="34">
        <v>0</v>
      </c>
      <c r="R6" s="34">
        <v>0</v>
      </c>
      <c r="S6" s="34">
        <v>0</v>
      </c>
      <c r="T6" s="34">
        <f t="shared" si="3"/>
        <v>0</v>
      </c>
      <c r="U6" s="34">
        <f t="shared" si="1"/>
        <v>0</v>
      </c>
      <c r="V6" s="34"/>
      <c r="W6" s="34">
        <f t="shared" si="1"/>
        <v>0</v>
      </c>
    </row>
    <row r="7" spans="1:23" ht="37.5" customHeight="1" x14ac:dyDescent="0.25">
      <c r="A7" s="31" t="s">
        <v>27</v>
      </c>
      <c r="B7" s="133" t="s">
        <v>258</v>
      </c>
      <c r="C7" s="133"/>
      <c r="D7" s="30">
        <f>E7+F7+G7</f>
        <v>94522.269</v>
      </c>
      <c r="E7" s="30">
        <f>E8+E9</f>
        <v>89702.2</v>
      </c>
      <c r="F7" s="30">
        <f t="shared" ref="F7:G7" si="6">F8+F9</f>
        <v>0</v>
      </c>
      <c r="G7" s="30">
        <f t="shared" si="6"/>
        <v>4820.0689999999995</v>
      </c>
      <c r="H7" s="37">
        <f t="shared" ref="H7:H12" si="7">H8+H9+H10+H11</f>
        <v>80586.006999999998</v>
      </c>
      <c r="I7" s="36">
        <v>0</v>
      </c>
      <c r="J7" s="36">
        <v>0</v>
      </c>
      <c r="K7" s="36">
        <v>0</v>
      </c>
      <c r="L7" s="30">
        <f>M7+N7+O7</f>
        <v>1960.5039999999999</v>
      </c>
      <c r="M7" s="30">
        <f>M8+M9</f>
        <v>0</v>
      </c>
      <c r="N7" s="30">
        <f t="shared" ref="N7" si="8">N8+N9</f>
        <v>0</v>
      </c>
      <c r="O7" s="30">
        <f t="shared" ref="O7:O12" si="9">S7</f>
        <v>1960.5039999999999</v>
      </c>
      <c r="P7" s="30">
        <f t="shared" ref="P7:P18" si="10">Q7+S7</f>
        <v>39209.203999999998</v>
      </c>
      <c r="Q7" s="30">
        <f>Q8+Q9</f>
        <v>37248.699999999997</v>
      </c>
      <c r="R7" s="30">
        <f t="shared" ref="R7:S7" si="11">R8+R9</f>
        <v>0</v>
      </c>
      <c r="S7" s="30">
        <f t="shared" si="11"/>
        <v>1960.5039999999999</v>
      </c>
      <c r="T7" s="30">
        <f t="shared" si="3"/>
        <v>41.481446028342802</v>
      </c>
      <c r="U7" s="30">
        <f t="shared" si="1"/>
        <v>41.524845544479398</v>
      </c>
      <c r="V7" s="30">
        <v>0</v>
      </c>
      <c r="W7" s="30">
        <f t="shared" si="1"/>
        <v>40.673774587044299</v>
      </c>
    </row>
    <row r="8" spans="1:23" ht="25.5" x14ac:dyDescent="0.25">
      <c r="A8" s="32" t="s">
        <v>10</v>
      </c>
      <c r="B8" s="35" t="s">
        <v>259</v>
      </c>
      <c r="C8" s="7" t="s">
        <v>227</v>
      </c>
      <c r="D8" s="38">
        <f>SUM(E8:G8)</f>
        <v>55313.065000000002</v>
      </c>
      <c r="E8" s="38">
        <v>52453.5</v>
      </c>
      <c r="F8" s="38">
        <v>0</v>
      </c>
      <c r="G8" s="38">
        <f>2760.7+98.865</f>
        <v>2859.5649999999996</v>
      </c>
      <c r="H8" s="38">
        <v>11086.165000000001</v>
      </c>
      <c r="I8" s="38">
        <v>10437.94</v>
      </c>
      <c r="J8" s="38">
        <v>0</v>
      </c>
      <c r="K8" s="38">
        <f>549.36+98.865</f>
        <v>648.22500000000002</v>
      </c>
      <c r="L8" s="38">
        <f t="shared" ref="L8:L9" si="12">M8+O8</f>
        <v>0</v>
      </c>
      <c r="M8" s="38">
        <v>0</v>
      </c>
      <c r="N8" s="38">
        <v>0</v>
      </c>
      <c r="O8" s="34">
        <v>0</v>
      </c>
      <c r="P8" s="34">
        <f t="shared" si="10"/>
        <v>0</v>
      </c>
      <c r="Q8" s="38">
        <v>0</v>
      </c>
      <c r="R8" s="38">
        <v>0</v>
      </c>
      <c r="S8" s="38">
        <v>0</v>
      </c>
      <c r="T8" s="34">
        <f t="shared" si="3"/>
        <v>0</v>
      </c>
      <c r="U8" s="34">
        <f t="shared" si="1"/>
        <v>0</v>
      </c>
      <c r="V8" s="34">
        <v>0</v>
      </c>
      <c r="W8" s="34">
        <f t="shared" si="1"/>
        <v>0</v>
      </c>
    </row>
    <row r="9" spans="1:23" s="43" customFormat="1" ht="38.25" x14ac:dyDescent="0.25">
      <c r="A9" s="32" t="s">
        <v>11</v>
      </c>
      <c r="B9" s="35" t="s">
        <v>260</v>
      </c>
      <c r="C9" s="7" t="s">
        <v>227</v>
      </c>
      <c r="D9" s="38">
        <f>SUM(E9:G9)</f>
        <v>39209.203999999998</v>
      </c>
      <c r="E9" s="38">
        <v>37248.699999999997</v>
      </c>
      <c r="F9" s="38">
        <v>0</v>
      </c>
      <c r="G9" s="38">
        <v>1960.5039999999999</v>
      </c>
      <c r="H9" s="38">
        <v>48966.2</v>
      </c>
      <c r="I9" s="38">
        <v>37248.699999999997</v>
      </c>
      <c r="J9" s="38">
        <v>0</v>
      </c>
      <c r="K9" s="38">
        <v>1960.5039999999999</v>
      </c>
      <c r="L9" s="41">
        <f t="shared" si="12"/>
        <v>0</v>
      </c>
      <c r="M9" s="41">
        <v>0</v>
      </c>
      <c r="N9" s="41">
        <v>0</v>
      </c>
      <c r="O9" s="42">
        <v>0</v>
      </c>
      <c r="P9" s="38">
        <f t="shared" si="10"/>
        <v>39209.203999999998</v>
      </c>
      <c r="Q9" s="38">
        <v>37248.699999999997</v>
      </c>
      <c r="R9" s="38">
        <v>0</v>
      </c>
      <c r="S9" s="38">
        <v>1960.5039999999999</v>
      </c>
      <c r="T9" s="38">
        <f t="shared" si="3"/>
        <v>100</v>
      </c>
      <c r="U9" s="38">
        <f t="shared" si="1"/>
        <v>100</v>
      </c>
      <c r="V9" s="38">
        <v>0</v>
      </c>
      <c r="W9" s="38">
        <f t="shared" si="1"/>
        <v>100</v>
      </c>
    </row>
    <row r="10" spans="1:23" s="43" customFormat="1" ht="33" customHeight="1" x14ac:dyDescent="0.25">
      <c r="A10" s="45" t="s">
        <v>62</v>
      </c>
      <c r="B10" s="24" t="s">
        <v>19</v>
      </c>
      <c r="C10" s="24"/>
      <c r="D10" s="37">
        <f>D11</f>
        <v>10266.821</v>
      </c>
      <c r="E10" s="37">
        <f t="shared" ref="E10:W10" si="13">E11</f>
        <v>0</v>
      </c>
      <c r="F10" s="37">
        <f t="shared" si="13"/>
        <v>0</v>
      </c>
      <c r="G10" s="37">
        <f t="shared" si="13"/>
        <v>10266.821</v>
      </c>
      <c r="H10" s="37">
        <f t="shared" si="13"/>
        <v>10266.821</v>
      </c>
      <c r="I10" s="37">
        <f t="shared" si="13"/>
        <v>0</v>
      </c>
      <c r="J10" s="37">
        <f t="shared" si="13"/>
        <v>0</v>
      </c>
      <c r="K10" s="37">
        <f t="shared" si="13"/>
        <v>10266.821</v>
      </c>
      <c r="L10" s="37">
        <f t="shared" si="13"/>
        <v>4923.6239999999998</v>
      </c>
      <c r="M10" s="37">
        <f t="shared" si="13"/>
        <v>0</v>
      </c>
      <c r="N10" s="37">
        <f t="shared" si="13"/>
        <v>0</v>
      </c>
      <c r="O10" s="37">
        <f t="shared" si="13"/>
        <v>4923.6239999999998</v>
      </c>
      <c r="P10" s="37">
        <f t="shared" si="13"/>
        <v>4923.6239999999998</v>
      </c>
      <c r="Q10" s="37">
        <f t="shared" si="13"/>
        <v>0</v>
      </c>
      <c r="R10" s="37">
        <f t="shared" si="13"/>
        <v>0</v>
      </c>
      <c r="S10" s="37">
        <f t="shared" si="13"/>
        <v>4923.6239999999998</v>
      </c>
      <c r="T10" s="37">
        <f t="shared" si="13"/>
        <v>47.956655716506596</v>
      </c>
      <c r="U10" s="37"/>
      <c r="V10" s="37"/>
      <c r="W10" s="37">
        <f t="shared" si="13"/>
        <v>47.956655716506596</v>
      </c>
    </row>
    <row r="11" spans="1:23" s="43" customFormat="1" ht="25.5" x14ac:dyDescent="0.25">
      <c r="A11" s="26" t="s">
        <v>261</v>
      </c>
      <c r="B11" s="35" t="s">
        <v>262</v>
      </c>
      <c r="C11" s="35"/>
      <c r="D11" s="38">
        <f t="shared" ref="D11" si="14">E11+G11</f>
        <v>10266.821</v>
      </c>
      <c r="E11" s="38">
        <v>0</v>
      </c>
      <c r="F11" s="38">
        <v>0</v>
      </c>
      <c r="G11" s="38">
        <v>10266.821</v>
      </c>
      <c r="H11" s="38">
        <f>J11+K11</f>
        <v>10266.821</v>
      </c>
      <c r="I11" s="38">
        <v>0</v>
      </c>
      <c r="J11" s="38">
        <v>0</v>
      </c>
      <c r="K11" s="38">
        <v>10266.821</v>
      </c>
      <c r="L11" s="38">
        <f t="shared" ref="L11" si="15">M11+O11</f>
        <v>4923.6239999999998</v>
      </c>
      <c r="M11" s="38">
        <v>0</v>
      </c>
      <c r="N11" s="38">
        <v>0</v>
      </c>
      <c r="O11" s="38">
        <f t="shared" si="9"/>
        <v>4923.6239999999998</v>
      </c>
      <c r="P11" s="38">
        <f t="shared" si="10"/>
        <v>4923.6239999999998</v>
      </c>
      <c r="Q11" s="38">
        <v>0</v>
      </c>
      <c r="R11" s="38">
        <v>0</v>
      </c>
      <c r="S11" s="38">
        <v>4923.6239999999998</v>
      </c>
      <c r="T11" s="38">
        <f t="shared" si="3"/>
        <v>47.956655716506596</v>
      </c>
      <c r="U11" s="38"/>
      <c r="V11" s="38"/>
      <c r="W11" s="38">
        <f t="shared" si="1"/>
        <v>47.956655716506596</v>
      </c>
    </row>
    <row r="12" spans="1:23" s="44" customFormat="1" ht="27.75" customHeight="1" x14ac:dyDescent="0.25">
      <c r="A12" s="31" t="s">
        <v>62</v>
      </c>
      <c r="B12" s="133" t="s">
        <v>20</v>
      </c>
      <c r="C12" s="133"/>
      <c r="D12" s="30">
        <f>E12+F12+G12</f>
        <v>3100.0950000000003</v>
      </c>
      <c r="E12" s="30">
        <f>E13</f>
        <v>2574</v>
      </c>
      <c r="F12" s="30">
        <f>F13</f>
        <v>0</v>
      </c>
      <c r="G12" s="30">
        <f>G13</f>
        <v>526.09500000000003</v>
      </c>
      <c r="H12" s="37">
        <f t="shared" si="7"/>
        <v>48093.157000000007</v>
      </c>
      <c r="I12" s="30"/>
      <c r="J12" s="30"/>
      <c r="K12" s="30"/>
      <c r="L12" s="30">
        <f>M12+N12+O12</f>
        <v>491.01380999999998</v>
      </c>
      <c r="M12" s="30">
        <f>M13</f>
        <v>0</v>
      </c>
      <c r="N12" s="30">
        <f t="shared" ref="N12" si="16">N13</f>
        <v>0</v>
      </c>
      <c r="O12" s="34">
        <f t="shared" si="9"/>
        <v>491.01380999999998</v>
      </c>
      <c r="P12" s="30">
        <f t="shared" si="10"/>
        <v>2807.3417100000001</v>
      </c>
      <c r="Q12" s="30">
        <f>Q13</f>
        <v>2316.3279000000002</v>
      </c>
      <c r="R12" s="30">
        <f t="shared" ref="R12:S12" si="17">R13</f>
        <v>0</v>
      </c>
      <c r="S12" s="30">
        <f t="shared" si="17"/>
        <v>491.01380999999998</v>
      </c>
      <c r="T12" s="30">
        <f t="shared" si="3"/>
        <v>90.556634877318274</v>
      </c>
      <c r="U12" s="30">
        <f t="shared" si="1"/>
        <v>89.98942890442892</v>
      </c>
      <c r="V12" s="30"/>
      <c r="W12" s="30">
        <f t="shared" si="1"/>
        <v>93.331776580275417</v>
      </c>
    </row>
    <row r="13" spans="1:23" s="44" customFormat="1" x14ac:dyDescent="0.25">
      <c r="A13" s="32" t="s">
        <v>63</v>
      </c>
      <c r="B13" s="39" t="s">
        <v>28</v>
      </c>
      <c r="C13" s="7" t="s">
        <v>227</v>
      </c>
      <c r="D13" s="34">
        <f>SUM(E13:G13)</f>
        <v>3100.0950000000003</v>
      </c>
      <c r="E13" s="36">
        <v>2574</v>
      </c>
      <c r="F13" s="36">
        <v>0</v>
      </c>
      <c r="G13" s="34">
        <v>526.09500000000003</v>
      </c>
      <c r="H13" s="34">
        <f>I13+J13+K13</f>
        <v>3100.0950000000003</v>
      </c>
      <c r="I13" s="34">
        <v>2574</v>
      </c>
      <c r="J13" s="34">
        <v>0</v>
      </c>
      <c r="K13" s="34">
        <v>526.09500000000003</v>
      </c>
      <c r="L13" s="34">
        <f t="shared" ref="L13" si="18">M13+N13+O13</f>
        <v>491.01380999999998</v>
      </c>
      <c r="M13" s="36">
        <v>0</v>
      </c>
      <c r="N13" s="36">
        <v>0</v>
      </c>
      <c r="O13" s="36">
        <f>S13</f>
        <v>491.01380999999998</v>
      </c>
      <c r="P13" s="34">
        <f t="shared" ref="P13" si="19">Q13+S13</f>
        <v>2807.3417100000001</v>
      </c>
      <c r="Q13" s="34">
        <v>2316.3279000000002</v>
      </c>
      <c r="R13" s="34">
        <v>0</v>
      </c>
      <c r="S13" s="34">
        <v>491.01380999999998</v>
      </c>
      <c r="T13" s="30">
        <f t="shared" si="3"/>
        <v>90.556634877318274</v>
      </c>
      <c r="U13" s="30">
        <f t="shared" si="1"/>
        <v>89.98942890442892</v>
      </c>
      <c r="V13" s="30"/>
      <c r="W13" s="30">
        <f t="shared" si="1"/>
        <v>93.331776580275417</v>
      </c>
    </row>
    <row r="14" spans="1:23" s="43" customFormat="1" ht="28.5" customHeight="1" x14ac:dyDescent="0.25">
      <c r="A14" s="45" t="s">
        <v>32</v>
      </c>
      <c r="B14" s="145" t="s">
        <v>24</v>
      </c>
      <c r="C14" s="146"/>
      <c r="D14" s="37">
        <f>D15+D16+D17+D18</f>
        <v>50609.31</v>
      </c>
      <c r="E14" s="37">
        <f t="shared" ref="E14:S14" si="20">E15+E16+E17+E18</f>
        <v>39917.199999999997</v>
      </c>
      <c r="F14" s="37">
        <f t="shared" si="20"/>
        <v>0</v>
      </c>
      <c r="G14" s="37">
        <f t="shared" si="20"/>
        <v>10692.11</v>
      </c>
      <c r="H14" s="37">
        <f t="shared" si="20"/>
        <v>26536.546000000002</v>
      </c>
      <c r="I14" s="37">
        <f t="shared" si="20"/>
        <v>28216.291000000005</v>
      </c>
      <c r="J14" s="37">
        <f t="shared" si="20"/>
        <v>0</v>
      </c>
      <c r="K14" s="37">
        <f t="shared" si="20"/>
        <v>8810.6349999999984</v>
      </c>
      <c r="L14" s="37">
        <f t="shared" si="20"/>
        <v>0</v>
      </c>
      <c r="M14" s="37">
        <f t="shared" si="20"/>
        <v>0</v>
      </c>
      <c r="N14" s="37">
        <f t="shared" si="20"/>
        <v>0</v>
      </c>
      <c r="O14" s="37">
        <f t="shared" si="20"/>
        <v>0</v>
      </c>
      <c r="P14" s="30">
        <f t="shared" si="10"/>
        <v>35283.536049999995</v>
      </c>
      <c r="Q14" s="37">
        <f t="shared" si="20"/>
        <v>26473.51038</v>
      </c>
      <c r="R14" s="37">
        <f t="shared" si="20"/>
        <v>0</v>
      </c>
      <c r="S14" s="37">
        <f t="shared" si="20"/>
        <v>8810.0256699999991</v>
      </c>
      <c r="T14" s="30">
        <f>P14/D14*100</f>
        <v>69.717480933843987</v>
      </c>
      <c r="U14" s="30">
        <f t="shared" si="1"/>
        <v>66.321060545328834</v>
      </c>
      <c r="V14" s="30">
        <v>0</v>
      </c>
      <c r="W14" s="30">
        <f t="shared" si="1"/>
        <v>82.397446995962426</v>
      </c>
    </row>
    <row r="15" spans="1:23" s="43" customFormat="1" ht="38.25" x14ac:dyDescent="0.25">
      <c r="A15" s="143" t="s">
        <v>38</v>
      </c>
      <c r="B15" s="35" t="s">
        <v>263</v>
      </c>
      <c r="C15" s="7" t="s">
        <v>227</v>
      </c>
      <c r="D15" s="38">
        <f t="shared" ref="D15" si="21">SUM(E15:G15)</f>
        <v>9863.4000000000015</v>
      </c>
      <c r="E15" s="38">
        <v>7382.6</v>
      </c>
      <c r="F15" s="38">
        <v>0</v>
      </c>
      <c r="G15" s="38">
        <v>2480.8000000000002</v>
      </c>
      <c r="H15" s="38">
        <v>9228.2579999999998</v>
      </c>
      <c r="I15" s="38">
        <v>1115.94</v>
      </c>
      <c r="J15" s="38">
        <v>0</v>
      </c>
      <c r="K15" s="38">
        <v>905.38199999999995</v>
      </c>
      <c r="L15" s="38">
        <f t="shared" ref="L15" si="22">M15+O15</f>
        <v>0</v>
      </c>
      <c r="M15" s="38">
        <v>0</v>
      </c>
      <c r="N15" s="38">
        <v>0</v>
      </c>
      <c r="O15" s="38">
        <v>0</v>
      </c>
      <c r="P15" s="38">
        <f t="shared" ref="P15" si="23">Q15+S15</f>
        <v>905.38153999999997</v>
      </c>
      <c r="Q15" s="38">
        <v>0</v>
      </c>
      <c r="R15" s="38">
        <v>0</v>
      </c>
      <c r="S15" s="38">
        <v>905.38153999999997</v>
      </c>
      <c r="T15" s="38">
        <f t="shared" si="3"/>
        <v>9.1792033173145153</v>
      </c>
      <c r="U15" s="38">
        <f t="shared" si="1"/>
        <v>0</v>
      </c>
      <c r="V15" s="38">
        <v>0</v>
      </c>
      <c r="W15" s="38">
        <f t="shared" si="1"/>
        <v>36.495547404063203</v>
      </c>
    </row>
    <row r="16" spans="1:23" s="43" customFormat="1" ht="38.25" x14ac:dyDescent="0.25">
      <c r="A16" s="147"/>
      <c r="B16" s="35" t="s">
        <v>206</v>
      </c>
      <c r="C16" s="7" t="s">
        <v>227</v>
      </c>
      <c r="D16" s="38">
        <f t="shared" ref="D16:D18" si="24">SUM(E16:G16)</f>
        <v>9228.2890000000007</v>
      </c>
      <c r="E16" s="38">
        <v>7382.6</v>
      </c>
      <c r="F16" s="38">
        <v>0</v>
      </c>
      <c r="G16" s="38">
        <v>1845.6890000000001</v>
      </c>
      <c r="H16" s="38">
        <v>9228.2579999999998</v>
      </c>
      <c r="I16" s="38">
        <v>7382.6</v>
      </c>
      <c r="J16" s="38">
        <v>0</v>
      </c>
      <c r="K16" s="38">
        <v>1845.6890000000001</v>
      </c>
      <c r="L16" s="38">
        <f t="shared" ref="L16:L18" si="25">M16+O16</f>
        <v>0</v>
      </c>
      <c r="M16" s="38">
        <v>0</v>
      </c>
      <c r="N16" s="38">
        <v>0</v>
      </c>
      <c r="O16" s="38">
        <v>0</v>
      </c>
      <c r="P16" s="38">
        <f t="shared" si="10"/>
        <v>9228.2885400000014</v>
      </c>
      <c r="Q16" s="38">
        <v>7382.6</v>
      </c>
      <c r="R16" s="38">
        <v>0</v>
      </c>
      <c r="S16" s="38">
        <v>1845.6885400000001</v>
      </c>
      <c r="T16" s="38">
        <f t="shared" si="3"/>
        <v>99.999995015327343</v>
      </c>
      <c r="U16" s="38">
        <f t="shared" si="1"/>
        <v>100</v>
      </c>
      <c r="V16" s="38">
        <v>0</v>
      </c>
      <c r="W16" s="38">
        <f t="shared" si="1"/>
        <v>99.99997507705794</v>
      </c>
    </row>
    <row r="17" spans="1:23" s="43" customFormat="1" ht="38.25" x14ac:dyDescent="0.25">
      <c r="A17" s="147"/>
      <c r="B17" s="35" t="s">
        <v>207</v>
      </c>
      <c r="C17" s="7" t="s">
        <v>227</v>
      </c>
      <c r="D17" s="38">
        <f t="shared" si="24"/>
        <v>3540.8130000000001</v>
      </c>
      <c r="E17" s="38">
        <v>2832.6</v>
      </c>
      <c r="F17" s="38">
        <v>0</v>
      </c>
      <c r="G17" s="38">
        <v>708.21299999999997</v>
      </c>
      <c r="H17" s="38">
        <v>3642.13</v>
      </c>
      <c r="I17" s="38">
        <v>2832.6</v>
      </c>
      <c r="J17" s="38">
        <v>0</v>
      </c>
      <c r="K17" s="38">
        <v>708.21299999999997</v>
      </c>
      <c r="L17" s="38">
        <f t="shared" si="25"/>
        <v>0</v>
      </c>
      <c r="M17" s="38">
        <v>0</v>
      </c>
      <c r="N17" s="38">
        <v>0</v>
      </c>
      <c r="O17" s="38">
        <v>0</v>
      </c>
      <c r="P17" s="38">
        <f t="shared" si="10"/>
        <v>2913.3654099999999</v>
      </c>
      <c r="Q17" s="38">
        <v>2205.75992</v>
      </c>
      <c r="R17" s="38">
        <v>0</v>
      </c>
      <c r="S17" s="38">
        <v>707.60549000000003</v>
      </c>
      <c r="T17" s="38">
        <f t="shared" si="3"/>
        <v>82.279561501835872</v>
      </c>
      <c r="U17" s="38">
        <f t="shared" si="3"/>
        <v>77.870504836545933</v>
      </c>
      <c r="V17" s="38">
        <v>0</v>
      </c>
      <c r="W17" s="38">
        <f t="shared" ref="W17:W18" si="26">S17/G17*100</f>
        <v>99.914219309727443</v>
      </c>
    </row>
    <row r="18" spans="1:23" s="43" customFormat="1" ht="25.5" x14ac:dyDescent="0.25">
      <c r="A18" s="148"/>
      <c r="B18" s="35" t="s">
        <v>208</v>
      </c>
      <c r="C18" s="7" t="s">
        <v>227</v>
      </c>
      <c r="D18" s="38">
        <f t="shared" si="24"/>
        <v>27976.808000000001</v>
      </c>
      <c r="E18" s="38">
        <v>22319.4</v>
      </c>
      <c r="F18" s="38">
        <v>0</v>
      </c>
      <c r="G18" s="38">
        <f>5579.9+77.508</f>
        <v>5657.4079999999994</v>
      </c>
      <c r="H18" s="38">
        <v>4437.8999999999996</v>
      </c>
      <c r="I18" s="38">
        <v>16885.151000000002</v>
      </c>
      <c r="J18" s="38">
        <v>0</v>
      </c>
      <c r="K18" s="38">
        <v>5351.3509999999997</v>
      </c>
      <c r="L18" s="38">
        <f t="shared" si="25"/>
        <v>0</v>
      </c>
      <c r="M18" s="38">
        <v>0</v>
      </c>
      <c r="N18" s="38">
        <v>0</v>
      </c>
      <c r="O18" s="38">
        <v>0</v>
      </c>
      <c r="P18" s="38">
        <f t="shared" si="10"/>
        <v>22236.50056</v>
      </c>
      <c r="Q18" s="38">
        <v>16885.150460000001</v>
      </c>
      <c r="R18" s="38">
        <v>0</v>
      </c>
      <c r="S18" s="38">
        <v>5351.3500999999997</v>
      </c>
      <c r="T18" s="38">
        <f t="shared" si="3"/>
        <v>79.481907156813605</v>
      </c>
      <c r="U18" s="38">
        <f t="shared" si="3"/>
        <v>75.652349346308583</v>
      </c>
      <c r="V18" s="38">
        <v>0</v>
      </c>
      <c r="W18" s="38">
        <f t="shared" si="26"/>
        <v>94.590139159134367</v>
      </c>
    </row>
  </sheetData>
  <mergeCells count="13">
    <mergeCell ref="B12:C12"/>
    <mergeCell ref="B14:C14"/>
    <mergeCell ref="A15:A18"/>
    <mergeCell ref="T1:W1"/>
    <mergeCell ref="A4:C4"/>
    <mergeCell ref="B5:C5"/>
    <mergeCell ref="B7:C7"/>
    <mergeCell ref="A1:A2"/>
    <mergeCell ref="C1:C2"/>
    <mergeCell ref="D1:G1"/>
    <mergeCell ref="H1:K1"/>
    <mergeCell ref="L1:O1"/>
    <mergeCell ref="P1:S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9"/>
  <sheetViews>
    <sheetView view="pageBreakPreview" zoomScale="60" workbookViewId="0">
      <selection activeCell="B5" sqref="B5:C5"/>
    </sheetView>
  </sheetViews>
  <sheetFormatPr defaultRowHeight="15" x14ac:dyDescent="0.25"/>
  <cols>
    <col min="1" max="1" width="7.140625" customWidth="1"/>
    <col min="2" max="2" width="43.28515625" customWidth="1"/>
    <col min="4" max="4" width="9.28515625" bestFit="1" customWidth="1"/>
    <col min="5" max="5" width="9.7109375" bestFit="1" customWidth="1"/>
    <col min="6" max="6" width="9.5703125" customWidth="1"/>
    <col min="7" max="9" width="9.28515625" bestFit="1" customWidth="1"/>
    <col min="10" max="10" width="10.42578125" customWidth="1"/>
    <col min="11" max="13" width="9.28515625" bestFit="1" customWidth="1"/>
    <col min="14" max="14" width="10" customWidth="1"/>
    <col min="15" max="15" width="9.28515625" bestFit="1" customWidth="1"/>
  </cols>
  <sheetData>
    <row r="1" spans="1:15" ht="18" customHeight="1" x14ac:dyDescent="0.25">
      <c r="A1" s="152" t="s">
        <v>0</v>
      </c>
      <c r="B1" s="47" t="s">
        <v>1</v>
      </c>
      <c r="C1" s="153" t="s">
        <v>34</v>
      </c>
      <c r="D1" s="154" t="s">
        <v>276</v>
      </c>
      <c r="E1" s="154"/>
      <c r="F1" s="154"/>
      <c r="G1" s="154"/>
      <c r="H1" s="149" t="s">
        <v>277</v>
      </c>
      <c r="I1" s="149"/>
      <c r="J1" s="149"/>
      <c r="K1" s="149"/>
      <c r="L1" s="149" t="s">
        <v>256</v>
      </c>
      <c r="M1" s="150"/>
      <c r="N1" s="150"/>
      <c r="O1" s="150"/>
    </row>
    <row r="2" spans="1:15" ht="30" customHeight="1" x14ac:dyDescent="0.25">
      <c r="A2" s="152"/>
      <c r="B2" s="47" t="s">
        <v>2</v>
      </c>
      <c r="C2" s="153"/>
      <c r="D2" s="48" t="s">
        <v>58</v>
      </c>
      <c r="E2" s="48" t="s">
        <v>59</v>
      </c>
      <c r="F2" s="48" t="s">
        <v>121</v>
      </c>
      <c r="G2" s="48" t="s">
        <v>60</v>
      </c>
      <c r="H2" s="48" t="s">
        <v>58</v>
      </c>
      <c r="I2" s="48" t="s">
        <v>59</v>
      </c>
      <c r="J2" s="48" t="s">
        <v>121</v>
      </c>
      <c r="K2" s="48" t="s">
        <v>60</v>
      </c>
      <c r="L2" s="48" t="s">
        <v>58</v>
      </c>
      <c r="M2" s="29" t="s">
        <v>59</v>
      </c>
      <c r="N2" s="48" t="s">
        <v>121</v>
      </c>
      <c r="O2" s="48" t="s">
        <v>60</v>
      </c>
    </row>
    <row r="3" spans="1:15" x14ac:dyDescent="0.25">
      <c r="A3" s="46" t="s">
        <v>6</v>
      </c>
      <c r="B3" s="46" t="s">
        <v>27</v>
      </c>
      <c r="C3" s="46" t="s">
        <v>62</v>
      </c>
      <c r="D3" s="46" t="s">
        <v>64</v>
      </c>
      <c r="E3" s="46" t="s">
        <v>31</v>
      </c>
      <c r="F3" s="46" t="s">
        <v>70</v>
      </c>
      <c r="G3" s="46" t="s">
        <v>96</v>
      </c>
      <c r="H3" s="46" t="s">
        <v>32</v>
      </c>
      <c r="I3" s="46" t="s">
        <v>80</v>
      </c>
      <c r="J3" s="46" t="s">
        <v>83</v>
      </c>
      <c r="K3" s="46" t="s">
        <v>84</v>
      </c>
      <c r="L3" s="46" t="s">
        <v>85</v>
      </c>
      <c r="M3" s="46" t="s">
        <v>86</v>
      </c>
      <c r="N3" s="46" t="s">
        <v>87</v>
      </c>
      <c r="O3" s="46" t="s">
        <v>93</v>
      </c>
    </row>
    <row r="4" spans="1:15" x14ac:dyDescent="0.25">
      <c r="A4" s="151" t="s">
        <v>61</v>
      </c>
      <c r="B4" s="151"/>
      <c r="C4" s="151"/>
      <c r="D4" s="30">
        <f>D5+D8</f>
        <v>129642.04300000001</v>
      </c>
      <c r="E4" s="30">
        <f t="shared" ref="E4:K4" si="0">E5+E8</f>
        <v>117226.1</v>
      </c>
      <c r="F4" s="30">
        <f t="shared" si="0"/>
        <v>0</v>
      </c>
      <c r="G4" s="30">
        <f t="shared" si="0"/>
        <v>12415.942999999999</v>
      </c>
      <c r="H4" s="30">
        <f t="shared" si="0"/>
        <v>0</v>
      </c>
      <c r="I4" s="30">
        <f t="shared" si="0"/>
        <v>0</v>
      </c>
      <c r="J4" s="30">
        <f t="shared" si="0"/>
        <v>0</v>
      </c>
      <c r="K4" s="30">
        <f t="shared" si="0"/>
        <v>0</v>
      </c>
      <c r="L4" s="30">
        <f>H4/D4*100</f>
        <v>0</v>
      </c>
      <c r="M4" s="30">
        <f>I4/E4*100</f>
        <v>0</v>
      </c>
      <c r="N4" s="30">
        <v>0</v>
      </c>
      <c r="O4" s="30">
        <f t="shared" ref="O4:O9" si="1">K4/G4*100</f>
        <v>0</v>
      </c>
    </row>
    <row r="5" spans="1:15" ht="29.25" customHeight="1" x14ac:dyDescent="0.25">
      <c r="A5" s="31" t="s">
        <v>27</v>
      </c>
      <c r="B5" s="133" t="s">
        <v>258</v>
      </c>
      <c r="C5" s="133"/>
      <c r="D5" s="30">
        <f>D6+D7</f>
        <v>90435</v>
      </c>
      <c r="E5" s="30">
        <f t="shared" ref="E5:G5" si="2">E6+E7</f>
        <v>85913.2</v>
      </c>
      <c r="F5" s="30">
        <f t="shared" si="2"/>
        <v>0</v>
      </c>
      <c r="G5" s="30">
        <f t="shared" si="2"/>
        <v>4521.8</v>
      </c>
      <c r="H5" s="30">
        <f t="shared" ref="H5:L5" si="3">H6</f>
        <v>0</v>
      </c>
      <c r="I5" s="30">
        <f t="shared" si="3"/>
        <v>0</v>
      </c>
      <c r="J5" s="30">
        <f t="shared" si="3"/>
        <v>0</v>
      </c>
      <c r="K5" s="30">
        <f t="shared" si="3"/>
        <v>0</v>
      </c>
      <c r="L5" s="30">
        <f t="shared" si="3"/>
        <v>0</v>
      </c>
      <c r="M5" s="30">
        <f>I5/E5*100</f>
        <v>0</v>
      </c>
      <c r="N5" s="34">
        <v>0</v>
      </c>
      <c r="O5" s="30">
        <f t="shared" si="1"/>
        <v>0</v>
      </c>
    </row>
    <row r="6" spans="1:15" ht="38.25" x14ac:dyDescent="0.25">
      <c r="A6" s="32"/>
      <c r="B6" s="33" t="s">
        <v>278</v>
      </c>
      <c r="C6" s="7" t="s">
        <v>227</v>
      </c>
      <c r="D6" s="34">
        <f>SUM(E6:G6)</f>
        <v>32705.599999999999</v>
      </c>
      <c r="E6" s="50">
        <v>31070.3</v>
      </c>
      <c r="F6" s="34">
        <v>0</v>
      </c>
      <c r="G6" s="50">
        <v>1635.3</v>
      </c>
      <c r="H6" s="34">
        <f>I6+K6</f>
        <v>0</v>
      </c>
      <c r="I6" s="34">
        <v>0</v>
      </c>
      <c r="J6" s="34">
        <v>0</v>
      </c>
      <c r="K6" s="34">
        <v>0</v>
      </c>
      <c r="L6" s="34">
        <f>H6/D6*100</f>
        <v>0</v>
      </c>
      <c r="M6" s="34">
        <f>I6/E6*100</f>
        <v>0</v>
      </c>
      <c r="N6" s="34">
        <v>0</v>
      </c>
      <c r="O6" s="34">
        <f t="shared" si="1"/>
        <v>0</v>
      </c>
    </row>
    <row r="7" spans="1:15" ht="38.25" x14ac:dyDescent="0.25">
      <c r="A7" s="32"/>
      <c r="B7" s="33" t="s">
        <v>279</v>
      </c>
      <c r="C7" s="7" t="s">
        <v>227</v>
      </c>
      <c r="D7" s="34">
        <f>SUM(E7:G7)</f>
        <v>57729.4</v>
      </c>
      <c r="E7" s="50">
        <v>54842.9</v>
      </c>
      <c r="F7" s="34">
        <v>0</v>
      </c>
      <c r="G7" s="50">
        <v>2886.5</v>
      </c>
      <c r="H7" s="34">
        <f>I7+K7</f>
        <v>0</v>
      </c>
      <c r="I7" s="34">
        <v>0</v>
      </c>
      <c r="J7" s="34">
        <v>0</v>
      </c>
      <c r="K7" s="34">
        <v>0</v>
      </c>
      <c r="L7" s="34">
        <f>H7/D7*100</f>
        <v>0</v>
      </c>
      <c r="M7" s="34">
        <f>I7/E7*100</f>
        <v>0</v>
      </c>
      <c r="N7" s="34">
        <v>0</v>
      </c>
      <c r="O7" s="34">
        <f t="shared" si="1"/>
        <v>0</v>
      </c>
    </row>
    <row r="8" spans="1:15" ht="34.5" customHeight="1" x14ac:dyDescent="0.25">
      <c r="A8" s="31" t="s">
        <v>32</v>
      </c>
      <c r="B8" s="133" t="s">
        <v>24</v>
      </c>
      <c r="C8" s="133"/>
      <c r="D8" s="30">
        <f>D9</f>
        <v>39207.043000000005</v>
      </c>
      <c r="E8" s="30">
        <f t="shared" ref="E8:M8" si="4">E9</f>
        <v>31312.9</v>
      </c>
      <c r="F8" s="30">
        <f t="shared" si="4"/>
        <v>0</v>
      </c>
      <c r="G8" s="30">
        <f t="shared" si="4"/>
        <v>7894.143</v>
      </c>
      <c r="H8" s="30">
        <f t="shared" si="4"/>
        <v>0</v>
      </c>
      <c r="I8" s="30">
        <f t="shared" si="4"/>
        <v>0</v>
      </c>
      <c r="J8" s="30">
        <f t="shared" si="4"/>
        <v>0</v>
      </c>
      <c r="K8" s="30">
        <f t="shared" si="4"/>
        <v>0</v>
      </c>
      <c r="L8" s="30">
        <f t="shared" si="4"/>
        <v>0</v>
      </c>
      <c r="M8" s="30">
        <f t="shared" si="4"/>
        <v>0</v>
      </c>
      <c r="N8" s="30">
        <v>0</v>
      </c>
      <c r="O8" s="30">
        <f t="shared" si="1"/>
        <v>0</v>
      </c>
    </row>
    <row r="9" spans="1:15" ht="34.5" customHeight="1" x14ac:dyDescent="0.25">
      <c r="A9" s="49"/>
      <c r="B9" s="35" t="s">
        <v>208</v>
      </c>
      <c r="C9" s="7" t="s">
        <v>227</v>
      </c>
      <c r="D9" s="34">
        <f t="shared" ref="D9" si="5">SUM(E9:G9)</f>
        <v>39207.043000000005</v>
      </c>
      <c r="E9" s="34">
        <v>31312.9</v>
      </c>
      <c r="F9" s="34">
        <v>0</v>
      </c>
      <c r="G9" s="34">
        <v>7894.143</v>
      </c>
      <c r="H9" s="34">
        <f t="shared" ref="H9" si="6">I9+K9</f>
        <v>0</v>
      </c>
      <c r="I9" s="34">
        <v>0</v>
      </c>
      <c r="J9" s="34">
        <v>0</v>
      </c>
      <c r="K9" s="34">
        <v>0</v>
      </c>
      <c r="L9" s="34">
        <f>H9/D9*100</f>
        <v>0</v>
      </c>
      <c r="M9" s="34">
        <f>I9/E9*100</f>
        <v>0</v>
      </c>
      <c r="N9" s="34">
        <v>0</v>
      </c>
      <c r="O9" s="34">
        <f t="shared" si="1"/>
        <v>0</v>
      </c>
    </row>
  </sheetData>
  <mergeCells count="8">
    <mergeCell ref="H1:K1"/>
    <mergeCell ref="L1:O1"/>
    <mergeCell ref="A4:C4"/>
    <mergeCell ref="B5:C5"/>
    <mergeCell ref="B8:C8"/>
    <mergeCell ref="A1:A2"/>
    <mergeCell ref="C1:C2"/>
    <mergeCell ref="D1:G1"/>
  </mergeCells>
  <pageMargins left="0.7" right="0.7" top="0.75" bottom="0.75" header="0.3" footer="0.3"/>
  <pageSetup paperSize="9" scale="77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4</vt:i4>
      </vt:variant>
      <vt:variant>
        <vt:lpstr>Именованные диапазоны</vt:lpstr>
      </vt:variant>
      <vt:variant>
        <vt:i4>2</vt:i4>
      </vt:variant>
    </vt:vector>
  </HeadingPairs>
  <TitlesOfParts>
    <vt:vector size="6" baseType="lpstr">
      <vt:lpstr>муниципальные</vt:lpstr>
      <vt:lpstr>ведомственная</vt:lpstr>
      <vt:lpstr>АИП</vt:lpstr>
      <vt:lpstr>АИП_2018</vt:lpstr>
      <vt:lpstr>муниципальные!Заголовки_для_печати</vt:lpstr>
      <vt:lpstr>муниципальные!Область_печати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prognoz</dc:creator>
  <cp:lastModifiedBy>Polivenko</cp:lastModifiedBy>
  <cp:lastPrinted>2018-02-08T05:25:38Z</cp:lastPrinted>
  <dcterms:created xsi:type="dcterms:W3CDTF">2012-05-22T08:33:39Z</dcterms:created>
  <dcterms:modified xsi:type="dcterms:W3CDTF">2018-05-10T09:22:18Z</dcterms:modified>
</cp:coreProperties>
</file>