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320" windowHeight="11040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</sheets>
  <externalReferences>
    <externalReference r:id="rId5"/>
  </externalReferences>
  <definedNames>
    <definedName name="_xlnm._FilterDatabase" localSheetId="0" hidden="1">муниципальные!$A$4:$AI$142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муниципальные!$A$1:$AI$278</definedName>
  </definedNames>
  <calcPr calcId="145621"/>
</workbook>
</file>

<file path=xl/calcChain.xml><?xml version="1.0" encoding="utf-8"?>
<calcChain xmlns="http://schemas.openxmlformats.org/spreadsheetml/2006/main">
  <c r="H20" i="33" l="1"/>
  <c r="D20" i="33"/>
  <c r="X101" i="33" l="1"/>
  <c r="X68" i="33"/>
  <c r="X67" i="33"/>
  <c r="X66" i="33"/>
  <c r="H67" i="33"/>
  <c r="H66" i="33"/>
  <c r="D67" i="33"/>
  <c r="D66" i="33"/>
  <c r="E65" i="33"/>
  <c r="F65" i="33"/>
  <c r="G65" i="33"/>
  <c r="I65" i="33"/>
  <c r="J65" i="33"/>
  <c r="K65" i="33"/>
  <c r="Y65" i="33"/>
  <c r="Z65" i="33"/>
  <c r="AA65" i="33"/>
  <c r="I53" i="33"/>
  <c r="J53" i="33"/>
  <c r="K53" i="33"/>
  <c r="M53" i="33"/>
  <c r="N53" i="33"/>
  <c r="O53" i="33"/>
  <c r="Q53" i="33"/>
  <c r="R53" i="33"/>
  <c r="S53" i="33"/>
  <c r="U53" i="33"/>
  <c r="V53" i="33"/>
  <c r="W53" i="33"/>
  <c r="Y53" i="33"/>
  <c r="Z53" i="33"/>
  <c r="AA53" i="33"/>
  <c r="X46" i="33"/>
  <c r="E44" i="33"/>
  <c r="E43" i="33" s="1"/>
  <c r="F44" i="33"/>
  <c r="I44" i="33"/>
  <c r="I43" i="33" s="1"/>
  <c r="J44" i="33"/>
  <c r="J43" i="33" s="1"/>
  <c r="K44" i="33"/>
  <c r="M44" i="33"/>
  <c r="N44" i="33"/>
  <c r="N43" i="33" s="1"/>
  <c r="O44" i="33"/>
  <c r="O43" i="33" s="1"/>
  <c r="P44" i="33"/>
  <c r="P43" i="33" s="1"/>
  <c r="Q44" i="33"/>
  <c r="Q43" i="33" s="1"/>
  <c r="R44" i="33"/>
  <c r="R43" i="33" s="1"/>
  <c r="S44" i="33"/>
  <c r="S43" i="33" s="1"/>
  <c r="T44" i="33"/>
  <c r="T43" i="33" s="1"/>
  <c r="U44" i="33"/>
  <c r="U43" i="33" s="1"/>
  <c r="V44" i="33"/>
  <c r="V43" i="33" s="1"/>
  <c r="W44" i="33"/>
  <c r="W43" i="33" s="1"/>
  <c r="Y44" i="33"/>
  <c r="Y43" i="33" s="1"/>
  <c r="Z44" i="33"/>
  <c r="Z43" i="33" s="1"/>
  <c r="AA44" i="33"/>
  <c r="AA43" i="33" s="1"/>
  <c r="F43" i="33"/>
  <c r="K43" i="33"/>
  <c r="M43" i="33"/>
  <c r="L20" i="33"/>
  <c r="P20" i="33"/>
  <c r="T20" i="33"/>
  <c r="X20" i="33"/>
  <c r="D14" i="33"/>
  <c r="G10" i="33"/>
  <c r="I10" i="33"/>
  <c r="J10" i="33"/>
  <c r="K10" i="33"/>
  <c r="M10" i="33"/>
  <c r="N10" i="33"/>
  <c r="O10" i="33"/>
  <c r="Q10" i="33"/>
  <c r="R10" i="33"/>
  <c r="S10" i="33"/>
  <c r="U10" i="33"/>
  <c r="V10" i="33"/>
  <c r="W10" i="33"/>
  <c r="Y10" i="33"/>
  <c r="Z10" i="33"/>
  <c r="AA10" i="33"/>
  <c r="X14" i="33"/>
  <c r="AI14" i="33"/>
  <c r="H14" i="33"/>
  <c r="H65" i="33" l="1"/>
  <c r="X65" i="33"/>
  <c r="D65" i="33"/>
  <c r="G46" i="33" l="1"/>
  <c r="D46" i="33" s="1"/>
  <c r="H46" i="33"/>
  <c r="H15" i="33"/>
  <c r="E15" i="33"/>
  <c r="F15" i="33"/>
  <c r="E13" i="33"/>
  <c r="F13" i="33"/>
  <c r="H13" i="33"/>
  <c r="L63" i="33"/>
  <c r="P63" i="33"/>
  <c r="T63" i="33"/>
  <c r="X63" i="33"/>
  <c r="E63" i="33"/>
  <c r="F63" i="33"/>
  <c r="H63" i="33"/>
  <c r="L66" i="33"/>
  <c r="L65" i="33" s="1"/>
  <c r="M66" i="33"/>
  <c r="M65" i="33" s="1"/>
  <c r="N66" i="33"/>
  <c r="N65" i="33" s="1"/>
  <c r="O66" i="33"/>
  <c r="O65" i="33" s="1"/>
  <c r="P66" i="33"/>
  <c r="P65" i="33" s="1"/>
  <c r="Q66" i="33"/>
  <c r="Q65" i="33" s="1"/>
  <c r="R66" i="33"/>
  <c r="R65" i="33" s="1"/>
  <c r="S66" i="33"/>
  <c r="S65" i="33" s="1"/>
  <c r="T66" i="33"/>
  <c r="T65" i="33" s="1"/>
  <c r="U66" i="33"/>
  <c r="U65" i="33" s="1"/>
  <c r="V66" i="33"/>
  <c r="V65" i="33" s="1"/>
  <c r="W66" i="33"/>
  <c r="W65" i="33" s="1"/>
  <c r="M67" i="33"/>
  <c r="N67" i="33"/>
  <c r="O67" i="33"/>
  <c r="Q67" i="33"/>
  <c r="R67" i="33"/>
  <c r="S67" i="33"/>
  <c r="U67" i="33"/>
  <c r="V67" i="33"/>
  <c r="W67" i="33"/>
  <c r="E68" i="33"/>
  <c r="F68" i="33"/>
  <c r="G68" i="33"/>
  <c r="H68" i="33"/>
  <c r="L68" i="33"/>
  <c r="P68" i="33"/>
  <c r="T68" i="33"/>
  <c r="L67" i="33"/>
  <c r="T67" i="33"/>
  <c r="X55" i="33"/>
  <c r="R105" i="33"/>
  <c r="L101" i="33"/>
  <c r="E101" i="33"/>
  <c r="AG101" i="33" s="1"/>
  <c r="F101" i="33"/>
  <c r="G101" i="33"/>
  <c r="AI101" i="33" s="1"/>
  <c r="H101" i="33"/>
  <c r="D101" i="33" s="1"/>
  <c r="AF101" i="33" s="1"/>
  <c r="I92" i="33"/>
  <c r="J92" i="33"/>
  <c r="K92" i="33"/>
  <c r="M92" i="33"/>
  <c r="N92" i="33"/>
  <c r="O92" i="33"/>
  <c r="Q92" i="33"/>
  <c r="R92" i="33"/>
  <c r="S92" i="33"/>
  <c r="U92" i="33"/>
  <c r="V92" i="33"/>
  <c r="W92" i="33"/>
  <c r="Y92" i="33"/>
  <c r="Z92" i="33"/>
  <c r="AA92" i="33"/>
  <c r="T97" i="33"/>
  <c r="P97" i="33"/>
  <c r="L97" i="33"/>
  <c r="E97" i="33"/>
  <c r="F97" i="33"/>
  <c r="G97" i="33"/>
  <c r="H97" i="33"/>
  <c r="H95" i="33"/>
  <c r="E95" i="33"/>
  <c r="F95" i="33"/>
  <c r="G95" i="33"/>
  <c r="T95" i="33"/>
  <c r="P95" i="33"/>
  <c r="W87" i="33"/>
  <c r="D63" i="33" l="1"/>
  <c r="D13" i="33"/>
  <c r="D15" i="33"/>
  <c r="P67" i="33"/>
  <c r="D68" i="33"/>
  <c r="D97" i="33"/>
  <c r="D95" i="33"/>
  <c r="I81" i="33" l="1"/>
  <c r="J81" i="33"/>
  <c r="K81" i="33"/>
  <c r="M81" i="33"/>
  <c r="N81" i="33"/>
  <c r="O81" i="33"/>
  <c r="Q81" i="33"/>
  <c r="R81" i="33"/>
  <c r="S81" i="33"/>
  <c r="U81" i="33"/>
  <c r="V81" i="33"/>
  <c r="W81" i="33"/>
  <c r="Y81" i="33"/>
  <c r="Z81" i="33"/>
  <c r="AA81" i="33"/>
  <c r="T83" i="33"/>
  <c r="T82" i="33"/>
  <c r="P83" i="33"/>
  <c r="P82" i="33"/>
  <c r="L83" i="33"/>
  <c r="L82" i="33"/>
  <c r="F83" i="33"/>
  <c r="E83" i="33"/>
  <c r="F82" i="33"/>
  <c r="E82" i="33"/>
  <c r="H83" i="33"/>
  <c r="H82" i="33"/>
  <c r="I77" i="33"/>
  <c r="J77" i="33"/>
  <c r="K77" i="33"/>
  <c r="M77" i="33"/>
  <c r="N77" i="33"/>
  <c r="O77" i="33"/>
  <c r="Q77" i="33"/>
  <c r="R77" i="33"/>
  <c r="S77" i="33"/>
  <c r="U77" i="33"/>
  <c r="V77" i="33"/>
  <c r="W77" i="33"/>
  <c r="Y77" i="33"/>
  <c r="Z77" i="33"/>
  <c r="AA77" i="33"/>
  <c r="T80" i="33"/>
  <c r="P80" i="33"/>
  <c r="E80" i="33"/>
  <c r="F80" i="33"/>
  <c r="G80" i="33"/>
  <c r="E79" i="33"/>
  <c r="F79" i="33"/>
  <c r="G79" i="33"/>
  <c r="T79" i="33"/>
  <c r="P79" i="33"/>
  <c r="L79" i="33"/>
  <c r="L80" i="33"/>
  <c r="T78" i="33"/>
  <c r="T77" i="33" s="1"/>
  <c r="P78" i="33"/>
  <c r="P77" i="33" s="1"/>
  <c r="L78" i="33"/>
  <c r="G78" i="33"/>
  <c r="F78" i="33"/>
  <c r="E78" i="33"/>
  <c r="H80" i="33"/>
  <c r="H79" i="33"/>
  <c r="H78" i="33"/>
  <c r="I72" i="33"/>
  <c r="J72" i="33"/>
  <c r="K72" i="33"/>
  <c r="M72" i="33"/>
  <c r="N72" i="33"/>
  <c r="O72" i="33"/>
  <c r="Q72" i="33"/>
  <c r="R72" i="33"/>
  <c r="S72" i="33"/>
  <c r="U72" i="33"/>
  <c r="V72" i="33"/>
  <c r="W72" i="33"/>
  <c r="Y72" i="33"/>
  <c r="Z72" i="33"/>
  <c r="AA72" i="33"/>
  <c r="E75" i="33"/>
  <c r="F75" i="33"/>
  <c r="E76" i="33"/>
  <c r="F76" i="33"/>
  <c r="G76" i="33"/>
  <c r="X75" i="33"/>
  <c r="T75" i="33"/>
  <c r="P75" i="33"/>
  <c r="L75" i="33"/>
  <c r="G75" i="33"/>
  <c r="H75" i="33"/>
  <c r="E73" i="33"/>
  <c r="F73" i="33"/>
  <c r="E74" i="33"/>
  <c r="F74" i="33"/>
  <c r="G74" i="33"/>
  <c r="G73" i="33"/>
  <c r="T76" i="33"/>
  <c r="T74" i="33"/>
  <c r="T73" i="33"/>
  <c r="P76" i="33"/>
  <c r="P74" i="33"/>
  <c r="P73" i="33"/>
  <c r="L76" i="33"/>
  <c r="L74" i="33"/>
  <c r="L73" i="33"/>
  <c r="H76" i="33"/>
  <c r="H74" i="33"/>
  <c r="H73" i="33"/>
  <c r="I69" i="33"/>
  <c r="J69" i="33"/>
  <c r="K69" i="33"/>
  <c r="M69" i="33"/>
  <c r="N69" i="33"/>
  <c r="O69" i="33"/>
  <c r="Q69" i="33"/>
  <c r="R69" i="33"/>
  <c r="S69" i="33"/>
  <c r="U69" i="33"/>
  <c r="V69" i="33"/>
  <c r="W69" i="33"/>
  <c r="Y69" i="33"/>
  <c r="Z69" i="33"/>
  <c r="AA69" i="33"/>
  <c r="E70" i="33"/>
  <c r="F70" i="33"/>
  <c r="E71" i="33"/>
  <c r="F71" i="33"/>
  <c r="G71" i="33"/>
  <c r="G70" i="33"/>
  <c r="T71" i="33"/>
  <c r="T70" i="33"/>
  <c r="P71" i="33"/>
  <c r="P70" i="33"/>
  <c r="L71" i="33"/>
  <c r="L70" i="33"/>
  <c r="H71" i="33"/>
  <c r="H70" i="33"/>
  <c r="I52" i="33"/>
  <c r="J52" i="33"/>
  <c r="K52" i="33"/>
  <c r="M52" i="33"/>
  <c r="N52" i="33"/>
  <c r="O52" i="33"/>
  <c r="Q52" i="33"/>
  <c r="R52" i="33"/>
  <c r="S52" i="33"/>
  <c r="U52" i="33"/>
  <c r="V52" i="33"/>
  <c r="W52" i="33"/>
  <c r="Y52" i="33"/>
  <c r="Z52" i="33"/>
  <c r="AA52" i="33"/>
  <c r="T55" i="33"/>
  <c r="P55" i="33"/>
  <c r="L55" i="33"/>
  <c r="E54" i="33"/>
  <c r="F54" i="33"/>
  <c r="E55" i="33"/>
  <c r="F55" i="33"/>
  <c r="G55" i="33"/>
  <c r="H55" i="33"/>
  <c r="T62" i="33"/>
  <c r="P62" i="33"/>
  <c r="L62" i="33"/>
  <c r="H62" i="33"/>
  <c r="E61" i="33"/>
  <c r="F61" i="33"/>
  <c r="E62" i="33"/>
  <c r="F62" i="33"/>
  <c r="G62" i="33"/>
  <c r="E64" i="33"/>
  <c r="AG64" i="33" s="1"/>
  <c r="F64" i="33"/>
  <c r="T64" i="33"/>
  <c r="P64" i="33"/>
  <c r="L64" i="33"/>
  <c r="H64" i="33"/>
  <c r="G64" i="33"/>
  <c r="F60" i="33"/>
  <c r="G61" i="33"/>
  <c r="T61" i="33"/>
  <c r="P61" i="33"/>
  <c r="H61" i="33"/>
  <c r="L61" i="33"/>
  <c r="T60" i="33"/>
  <c r="P60" i="33"/>
  <c r="L60" i="33"/>
  <c r="E59" i="33"/>
  <c r="F59" i="33"/>
  <c r="G60" i="33"/>
  <c r="H60" i="33"/>
  <c r="T59" i="33"/>
  <c r="P59" i="33"/>
  <c r="L59" i="33"/>
  <c r="E58" i="33"/>
  <c r="F58" i="33"/>
  <c r="G59" i="33"/>
  <c r="H59" i="33"/>
  <c r="T58" i="33"/>
  <c r="P58" i="33"/>
  <c r="L58" i="33"/>
  <c r="F57" i="33"/>
  <c r="G58" i="33"/>
  <c r="H58" i="33"/>
  <c r="G57" i="33"/>
  <c r="H57" i="33"/>
  <c r="L57" i="33"/>
  <c r="P57" i="33"/>
  <c r="T57" i="33"/>
  <c r="T56" i="33"/>
  <c r="P56" i="33"/>
  <c r="L56" i="33"/>
  <c r="G56" i="33"/>
  <c r="F56" i="33"/>
  <c r="E56" i="33"/>
  <c r="H56" i="33"/>
  <c r="T54" i="33"/>
  <c r="P54" i="33"/>
  <c r="L54" i="33"/>
  <c r="H54" i="33"/>
  <c r="T49" i="33"/>
  <c r="T48" i="33" s="1"/>
  <c r="P49" i="33"/>
  <c r="P48" i="33" s="1"/>
  <c r="I48" i="33"/>
  <c r="J48" i="33"/>
  <c r="K48" i="33"/>
  <c r="M48" i="33"/>
  <c r="N48" i="33"/>
  <c r="O48" i="33"/>
  <c r="Q48" i="33"/>
  <c r="R48" i="33"/>
  <c r="S48" i="33"/>
  <c r="U48" i="33"/>
  <c r="V48" i="33"/>
  <c r="W48" i="33"/>
  <c r="Y48" i="33"/>
  <c r="Z48" i="33"/>
  <c r="AA48" i="33"/>
  <c r="E49" i="33"/>
  <c r="F49" i="33"/>
  <c r="G45" i="33"/>
  <c r="G47" i="33"/>
  <c r="G48" i="33"/>
  <c r="L45" i="33"/>
  <c r="L47" i="33"/>
  <c r="L49" i="33"/>
  <c r="L48" i="33" s="1"/>
  <c r="H45" i="33"/>
  <c r="H47" i="33"/>
  <c r="H49" i="33"/>
  <c r="H48" i="33" s="1"/>
  <c r="I39" i="33"/>
  <c r="J39" i="33"/>
  <c r="K39" i="33"/>
  <c r="M39" i="33"/>
  <c r="N39" i="33"/>
  <c r="O39" i="33"/>
  <c r="Q39" i="33"/>
  <c r="R39" i="33"/>
  <c r="S39" i="33"/>
  <c r="U39" i="33"/>
  <c r="V39" i="33"/>
  <c r="W39" i="33"/>
  <c r="Y39" i="33"/>
  <c r="Z39" i="33"/>
  <c r="AA39" i="33"/>
  <c r="E42" i="33"/>
  <c r="F42" i="33"/>
  <c r="E40" i="33"/>
  <c r="F40" i="33"/>
  <c r="E41" i="33"/>
  <c r="F41" i="33"/>
  <c r="G41" i="33"/>
  <c r="G40" i="33"/>
  <c r="T42" i="33"/>
  <c r="T41" i="33"/>
  <c r="T40" i="33"/>
  <c r="P42" i="33"/>
  <c r="P41" i="33"/>
  <c r="P40" i="33"/>
  <c r="L42" i="33"/>
  <c r="L41" i="33"/>
  <c r="L40" i="33"/>
  <c r="H42" i="33"/>
  <c r="H41" i="33"/>
  <c r="H40" i="33"/>
  <c r="I35" i="33"/>
  <c r="J35" i="33"/>
  <c r="K35" i="33"/>
  <c r="M35" i="33"/>
  <c r="N35" i="33"/>
  <c r="O35" i="33"/>
  <c r="Q35" i="33"/>
  <c r="R35" i="33"/>
  <c r="S35" i="33"/>
  <c r="U35" i="33"/>
  <c r="V35" i="33"/>
  <c r="W35" i="33"/>
  <c r="Y35" i="33"/>
  <c r="Z35" i="33"/>
  <c r="AA35" i="33"/>
  <c r="G38" i="33"/>
  <c r="F38" i="33"/>
  <c r="E38" i="33"/>
  <c r="E37" i="33"/>
  <c r="F37" i="33"/>
  <c r="E36" i="33"/>
  <c r="F36" i="33"/>
  <c r="T38" i="33"/>
  <c r="T37" i="33"/>
  <c r="T36" i="33"/>
  <c r="P38" i="33"/>
  <c r="P37" i="33"/>
  <c r="P36" i="33"/>
  <c r="L38" i="33"/>
  <c r="L37" i="33"/>
  <c r="L36" i="33"/>
  <c r="H38" i="33"/>
  <c r="H37" i="33"/>
  <c r="H36" i="33"/>
  <c r="I32" i="33"/>
  <c r="J32" i="33"/>
  <c r="K32" i="33"/>
  <c r="M32" i="33"/>
  <c r="N32" i="33"/>
  <c r="O32" i="33"/>
  <c r="Q32" i="33"/>
  <c r="R32" i="33"/>
  <c r="S32" i="33"/>
  <c r="U32" i="33"/>
  <c r="V32" i="33"/>
  <c r="W32" i="33"/>
  <c r="Y32" i="33"/>
  <c r="Z32" i="33"/>
  <c r="AA32" i="33"/>
  <c r="E33" i="33"/>
  <c r="F33" i="33"/>
  <c r="F34" i="33"/>
  <c r="T34" i="33"/>
  <c r="T33" i="33"/>
  <c r="P34" i="33"/>
  <c r="P33" i="33"/>
  <c r="L34" i="33"/>
  <c r="L33" i="33"/>
  <c r="H34" i="33"/>
  <c r="H33" i="33"/>
  <c r="I28" i="33"/>
  <c r="J28" i="33"/>
  <c r="K28" i="33"/>
  <c r="M28" i="33"/>
  <c r="N28" i="33"/>
  <c r="O28" i="33"/>
  <c r="Q28" i="33"/>
  <c r="R28" i="33"/>
  <c r="S28" i="33"/>
  <c r="U28" i="33"/>
  <c r="V28" i="33"/>
  <c r="W28" i="33"/>
  <c r="Y28" i="33"/>
  <c r="Z28" i="33"/>
  <c r="AA28" i="33"/>
  <c r="E31" i="33"/>
  <c r="F31" i="33"/>
  <c r="G31" i="33"/>
  <c r="AI31" i="33" s="1"/>
  <c r="E29" i="33"/>
  <c r="F29" i="33"/>
  <c r="E30" i="33"/>
  <c r="F30" i="33"/>
  <c r="T31" i="33"/>
  <c r="T30" i="33"/>
  <c r="T29" i="33"/>
  <c r="P31" i="33"/>
  <c r="P30" i="33"/>
  <c r="P29" i="33"/>
  <c r="L31" i="33"/>
  <c r="L30" i="33"/>
  <c r="L29" i="33"/>
  <c r="H31" i="33"/>
  <c r="H30" i="33"/>
  <c r="H29" i="33"/>
  <c r="I24" i="33"/>
  <c r="J24" i="33"/>
  <c r="K24" i="33"/>
  <c r="M24" i="33"/>
  <c r="N24" i="33"/>
  <c r="O24" i="33"/>
  <c r="Q24" i="33"/>
  <c r="R24" i="33"/>
  <c r="S24" i="33"/>
  <c r="U24" i="33"/>
  <c r="V24" i="33"/>
  <c r="W24" i="33"/>
  <c r="Y24" i="33"/>
  <c r="Z24" i="33"/>
  <c r="AA24" i="33"/>
  <c r="E27" i="33"/>
  <c r="F27" i="33"/>
  <c r="F26" i="33"/>
  <c r="E25" i="33"/>
  <c r="F25" i="33"/>
  <c r="G27" i="33"/>
  <c r="T26" i="33"/>
  <c r="T27" i="33"/>
  <c r="T25" i="33"/>
  <c r="P27" i="33"/>
  <c r="P26" i="33"/>
  <c r="P25" i="33"/>
  <c r="L27" i="33"/>
  <c r="L26" i="33"/>
  <c r="L25" i="33"/>
  <c r="H27" i="33"/>
  <c r="H26" i="33"/>
  <c r="H25" i="33"/>
  <c r="I19" i="33"/>
  <c r="J19" i="33"/>
  <c r="K19" i="33"/>
  <c r="M19" i="33"/>
  <c r="N19" i="33"/>
  <c r="O19" i="33"/>
  <c r="Q19" i="33"/>
  <c r="R19" i="33"/>
  <c r="S19" i="33"/>
  <c r="U19" i="33"/>
  <c r="V19" i="33"/>
  <c r="W19" i="33"/>
  <c r="Y19" i="33"/>
  <c r="Z19" i="33"/>
  <c r="AA19" i="33"/>
  <c r="T23" i="33"/>
  <c r="P23" i="33"/>
  <c r="L23" i="33"/>
  <c r="E22" i="33"/>
  <c r="F22" i="33"/>
  <c r="F23" i="33"/>
  <c r="H23" i="33"/>
  <c r="E21" i="33"/>
  <c r="F21" i="33"/>
  <c r="G21" i="33"/>
  <c r="G22" i="33"/>
  <c r="T21" i="33"/>
  <c r="T22" i="33"/>
  <c r="P21" i="33"/>
  <c r="P22" i="33"/>
  <c r="L21" i="33"/>
  <c r="L22" i="33"/>
  <c r="H21" i="33"/>
  <c r="H22" i="33"/>
  <c r="T12" i="33"/>
  <c r="P12" i="33"/>
  <c r="L12" i="33"/>
  <c r="E12" i="33"/>
  <c r="F12" i="33"/>
  <c r="H12" i="33"/>
  <c r="E11" i="33"/>
  <c r="F11" i="33"/>
  <c r="T11" i="33"/>
  <c r="T10" i="33" s="1"/>
  <c r="P11" i="33"/>
  <c r="P10" i="33" s="1"/>
  <c r="L11" i="33"/>
  <c r="L10" i="33" s="1"/>
  <c r="H11" i="33"/>
  <c r="H10" i="33" s="1"/>
  <c r="T9" i="33"/>
  <c r="P9" i="33"/>
  <c r="L9" i="33"/>
  <c r="E9" i="33"/>
  <c r="F9" i="33"/>
  <c r="G9" i="33"/>
  <c r="H9" i="33"/>
  <c r="AG8" i="33"/>
  <c r="F8" i="33"/>
  <c r="T8" i="33"/>
  <c r="L8" i="33"/>
  <c r="H8" i="33"/>
  <c r="T7" i="33"/>
  <c r="P7" i="33"/>
  <c r="L7" i="33"/>
  <c r="H7" i="33"/>
  <c r="T6" i="33"/>
  <c r="H6" i="33"/>
  <c r="L6" i="33"/>
  <c r="P6" i="33"/>
  <c r="E5" i="33"/>
  <c r="F5" i="33"/>
  <c r="H5" i="33"/>
  <c r="L5" i="33"/>
  <c r="P5" i="33"/>
  <c r="T5" i="33"/>
  <c r="W86" i="33"/>
  <c r="I98" i="33"/>
  <c r="J98" i="33"/>
  <c r="K98" i="33"/>
  <c r="M98" i="33"/>
  <c r="N98" i="33"/>
  <c r="O98" i="33"/>
  <c r="Q98" i="33"/>
  <c r="R98" i="33"/>
  <c r="S98" i="33"/>
  <c r="U98" i="33"/>
  <c r="V98" i="33"/>
  <c r="W98" i="33"/>
  <c r="Y98" i="33"/>
  <c r="Z98" i="33"/>
  <c r="AA98" i="33"/>
  <c r="I86" i="33"/>
  <c r="J86" i="33"/>
  <c r="K86" i="33"/>
  <c r="M86" i="33"/>
  <c r="N86" i="33"/>
  <c r="O86" i="33"/>
  <c r="Q86" i="33"/>
  <c r="R86" i="33"/>
  <c r="S86" i="33"/>
  <c r="U86" i="33"/>
  <c r="V86" i="33"/>
  <c r="Y86" i="33"/>
  <c r="Z86" i="33"/>
  <c r="AA86" i="33"/>
  <c r="E104" i="33"/>
  <c r="T105" i="33"/>
  <c r="T104" i="33"/>
  <c r="P105" i="33"/>
  <c r="P104" i="33"/>
  <c r="L105" i="33"/>
  <c r="L104" i="33"/>
  <c r="H105" i="33"/>
  <c r="H104" i="33"/>
  <c r="I103" i="33"/>
  <c r="J103" i="33"/>
  <c r="K103" i="33"/>
  <c r="M103" i="33"/>
  <c r="N103" i="33"/>
  <c r="O103" i="33"/>
  <c r="Q103" i="33"/>
  <c r="R103" i="33"/>
  <c r="S103" i="33"/>
  <c r="U103" i="33"/>
  <c r="V103" i="33"/>
  <c r="W103" i="33"/>
  <c r="Y103" i="33"/>
  <c r="Z103" i="33"/>
  <c r="AA103" i="33"/>
  <c r="X105" i="33"/>
  <c r="G105" i="33"/>
  <c r="F105" i="33"/>
  <c r="E105" i="33"/>
  <c r="G104" i="33"/>
  <c r="F104" i="33"/>
  <c r="G99" i="33"/>
  <c r="E102" i="33"/>
  <c r="F102" i="33"/>
  <c r="G102" i="33"/>
  <c r="L102" i="33"/>
  <c r="P102" i="33"/>
  <c r="T102" i="33"/>
  <c r="F100" i="33"/>
  <c r="G100" i="33"/>
  <c r="T100" i="33"/>
  <c r="P100" i="33"/>
  <c r="H100" i="33"/>
  <c r="L100" i="33"/>
  <c r="E99" i="33"/>
  <c r="F99" i="33"/>
  <c r="H99" i="33"/>
  <c r="H98" i="33" s="1"/>
  <c r="L99" i="33"/>
  <c r="T99" i="33"/>
  <c r="P99" i="33"/>
  <c r="G96" i="33"/>
  <c r="F96" i="33"/>
  <c r="E96" i="33"/>
  <c r="E94" i="33"/>
  <c r="F94" i="33"/>
  <c r="L96" i="33"/>
  <c r="H96" i="33"/>
  <c r="T96" i="33"/>
  <c r="P96" i="33"/>
  <c r="G94" i="33"/>
  <c r="L94" i="33"/>
  <c r="P94" i="33"/>
  <c r="T94" i="33"/>
  <c r="X94" i="33"/>
  <c r="H94" i="33"/>
  <c r="E93" i="33"/>
  <c r="F93" i="33"/>
  <c r="G93" i="33"/>
  <c r="H93" i="33"/>
  <c r="H92" i="33" s="1"/>
  <c r="L93" i="33"/>
  <c r="P93" i="33"/>
  <c r="T93" i="33"/>
  <c r="X93" i="33"/>
  <c r="E88" i="33"/>
  <c r="F88" i="33"/>
  <c r="E89" i="33"/>
  <c r="F89" i="33"/>
  <c r="E90" i="33"/>
  <c r="F90" i="33"/>
  <c r="G90" i="33"/>
  <c r="T88" i="33"/>
  <c r="T89" i="33"/>
  <c r="T90" i="33"/>
  <c r="P88" i="33"/>
  <c r="P89" i="33"/>
  <c r="P90" i="33"/>
  <c r="L88" i="33"/>
  <c r="L89" i="33"/>
  <c r="L90" i="33"/>
  <c r="H88" i="33"/>
  <c r="H89" i="33"/>
  <c r="H90" i="33"/>
  <c r="T87" i="33"/>
  <c r="P87" i="33"/>
  <c r="F87" i="33"/>
  <c r="L87" i="33"/>
  <c r="H87" i="33"/>
  <c r="E118" i="33"/>
  <c r="F118" i="33"/>
  <c r="I118" i="33"/>
  <c r="J118" i="33"/>
  <c r="K118" i="33"/>
  <c r="M118" i="33"/>
  <c r="N118" i="33"/>
  <c r="O118" i="33"/>
  <c r="Q118" i="33"/>
  <c r="R118" i="33"/>
  <c r="S118" i="33"/>
  <c r="U118" i="33"/>
  <c r="V118" i="33"/>
  <c r="W118" i="33"/>
  <c r="Y118" i="33"/>
  <c r="Z118" i="33"/>
  <c r="AA118" i="33"/>
  <c r="I123" i="33"/>
  <c r="J123" i="33"/>
  <c r="K123" i="33"/>
  <c r="M123" i="33"/>
  <c r="N123" i="33"/>
  <c r="O123" i="33"/>
  <c r="Q123" i="33"/>
  <c r="R123" i="33"/>
  <c r="S123" i="33"/>
  <c r="U123" i="33"/>
  <c r="V123" i="33"/>
  <c r="W123" i="33"/>
  <c r="Y123" i="33"/>
  <c r="Z123" i="33"/>
  <c r="AA123" i="33"/>
  <c r="I133" i="33"/>
  <c r="J133" i="33"/>
  <c r="K133" i="33"/>
  <c r="M133" i="33"/>
  <c r="N133" i="33"/>
  <c r="O133" i="33"/>
  <c r="Q133" i="33"/>
  <c r="R133" i="33"/>
  <c r="S133" i="33"/>
  <c r="U133" i="33"/>
  <c r="V133" i="33"/>
  <c r="W133" i="33"/>
  <c r="Y133" i="33"/>
  <c r="Z133" i="33"/>
  <c r="AA133" i="33"/>
  <c r="T134" i="33"/>
  <c r="P134" i="33"/>
  <c r="T135" i="33"/>
  <c r="P135" i="33"/>
  <c r="L135" i="33"/>
  <c r="L134" i="33"/>
  <c r="H135" i="33"/>
  <c r="H134" i="33"/>
  <c r="G135" i="33"/>
  <c r="F135" i="33"/>
  <c r="E135" i="33"/>
  <c r="G134" i="33"/>
  <c r="F134" i="33"/>
  <c r="E134" i="33"/>
  <c r="I131" i="33"/>
  <c r="J131" i="33"/>
  <c r="K131" i="33"/>
  <c r="M131" i="33"/>
  <c r="N131" i="33"/>
  <c r="O131" i="33"/>
  <c r="Q131" i="33"/>
  <c r="R131" i="33"/>
  <c r="S131" i="33"/>
  <c r="U131" i="33"/>
  <c r="V131" i="33"/>
  <c r="W131" i="33"/>
  <c r="Y131" i="33"/>
  <c r="Z131" i="33"/>
  <c r="AA131" i="33"/>
  <c r="G132" i="33"/>
  <c r="G131" i="33" s="1"/>
  <c r="F132" i="33"/>
  <c r="F131" i="33" s="1"/>
  <c r="E132" i="33"/>
  <c r="E131" i="33" s="1"/>
  <c r="T132" i="33"/>
  <c r="T131" i="33" s="1"/>
  <c r="P132" i="33"/>
  <c r="P131" i="33" s="1"/>
  <c r="H132" i="33"/>
  <c r="H131" i="33" s="1"/>
  <c r="L132" i="33"/>
  <c r="L131" i="33" s="1"/>
  <c r="F130" i="33"/>
  <c r="G130" i="33"/>
  <c r="E129" i="33"/>
  <c r="E130" i="33"/>
  <c r="F126" i="33"/>
  <c r="G126" i="33"/>
  <c r="F127" i="33"/>
  <c r="G127" i="33"/>
  <c r="F128" i="33"/>
  <c r="G128" i="33"/>
  <c r="F129" i="33"/>
  <c r="G129" i="33"/>
  <c r="T130" i="33"/>
  <c r="P130" i="33"/>
  <c r="L130" i="33"/>
  <c r="H130" i="33"/>
  <c r="T129" i="33"/>
  <c r="P129" i="33"/>
  <c r="L129" i="33"/>
  <c r="H129" i="33"/>
  <c r="T128" i="33"/>
  <c r="P128" i="33"/>
  <c r="L128" i="33"/>
  <c r="E128" i="33"/>
  <c r="H128" i="33"/>
  <c r="T127" i="33"/>
  <c r="P127" i="33"/>
  <c r="L127" i="33"/>
  <c r="H127" i="33"/>
  <c r="E127" i="33"/>
  <c r="E126" i="33"/>
  <c r="T126" i="33"/>
  <c r="P126" i="33"/>
  <c r="L126" i="33"/>
  <c r="H126" i="33"/>
  <c r="T125" i="33"/>
  <c r="P125" i="33"/>
  <c r="H125" i="33"/>
  <c r="F124" i="33"/>
  <c r="G124" i="33"/>
  <c r="F125" i="33"/>
  <c r="G125" i="33"/>
  <c r="E125" i="33"/>
  <c r="L125" i="33"/>
  <c r="T124" i="33"/>
  <c r="P124" i="33"/>
  <c r="L124" i="33"/>
  <c r="H124" i="33"/>
  <c r="E124" i="33"/>
  <c r="T122" i="33"/>
  <c r="P122" i="33"/>
  <c r="T121" i="33"/>
  <c r="P121" i="33"/>
  <c r="T120" i="33"/>
  <c r="P120" i="33"/>
  <c r="G120" i="33"/>
  <c r="G121" i="33"/>
  <c r="G122" i="33"/>
  <c r="G119" i="33"/>
  <c r="T119" i="33"/>
  <c r="T118" i="33" s="1"/>
  <c r="P119" i="33"/>
  <c r="P118" i="33" s="1"/>
  <c r="L122" i="33"/>
  <c r="L121" i="33"/>
  <c r="L120" i="33"/>
  <c r="L119" i="33"/>
  <c r="H120" i="33"/>
  <c r="H121" i="33"/>
  <c r="H122" i="33"/>
  <c r="H119" i="33"/>
  <c r="I108" i="33"/>
  <c r="J108" i="33"/>
  <c r="K108" i="33"/>
  <c r="M108" i="33"/>
  <c r="N108" i="33"/>
  <c r="O108" i="33"/>
  <c r="Q108" i="33"/>
  <c r="R108" i="33"/>
  <c r="S108" i="33"/>
  <c r="U108" i="33"/>
  <c r="V108" i="33"/>
  <c r="W108" i="33"/>
  <c r="E109" i="33"/>
  <c r="F109" i="33"/>
  <c r="E110" i="33"/>
  <c r="F110" i="33"/>
  <c r="G110" i="33"/>
  <c r="G109" i="33"/>
  <c r="P109" i="33"/>
  <c r="T109" i="33"/>
  <c r="L109" i="33"/>
  <c r="H109" i="33"/>
  <c r="T110" i="33"/>
  <c r="P110" i="33"/>
  <c r="L110" i="33"/>
  <c r="H110" i="33"/>
  <c r="E111" i="33"/>
  <c r="F111" i="33"/>
  <c r="I111" i="33"/>
  <c r="J111" i="33"/>
  <c r="K111" i="33"/>
  <c r="M111" i="33"/>
  <c r="N111" i="33"/>
  <c r="O111" i="33"/>
  <c r="Q111" i="33"/>
  <c r="R111" i="33"/>
  <c r="S111" i="33"/>
  <c r="U111" i="33"/>
  <c r="V111" i="33"/>
  <c r="W111" i="33"/>
  <c r="Y111" i="33"/>
  <c r="Z111" i="33"/>
  <c r="AA111" i="33"/>
  <c r="T112" i="33"/>
  <c r="T111" i="33" s="1"/>
  <c r="P112" i="33"/>
  <c r="P111" i="33" s="1"/>
  <c r="L112" i="33"/>
  <c r="L111" i="33" s="1"/>
  <c r="H112" i="33"/>
  <c r="H111" i="33" s="1"/>
  <c r="G112" i="33"/>
  <c r="G111" i="33" s="1"/>
  <c r="E113" i="33"/>
  <c r="F113" i="33"/>
  <c r="I113" i="33"/>
  <c r="J113" i="33"/>
  <c r="K113" i="33"/>
  <c r="M113" i="33"/>
  <c r="N113" i="33"/>
  <c r="O113" i="33"/>
  <c r="Q113" i="33"/>
  <c r="R113" i="33"/>
  <c r="S113" i="33"/>
  <c r="U113" i="33"/>
  <c r="V113" i="33"/>
  <c r="W113" i="33"/>
  <c r="Y113" i="33"/>
  <c r="Z113" i="33"/>
  <c r="AA113" i="33"/>
  <c r="E114" i="33"/>
  <c r="F114" i="33"/>
  <c r="I114" i="33"/>
  <c r="J114" i="33"/>
  <c r="K114" i="33"/>
  <c r="M114" i="33"/>
  <c r="N114" i="33"/>
  <c r="O114" i="33"/>
  <c r="Q114" i="33"/>
  <c r="R114" i="33"/>
  <c r="S114" i="33"/>
  <c r="U114" i="33"/>
  <c r="V114" i="33"/>
  <c r="W114" i="33"/>
  <c r="G116" i="33"/>
  <c r="G115" i="33"/>
  <c r="T116" i="33"/>
  <c r="T115" i="33"/>
  <c r="P116" i="33"/>
  <c r="P115" i="33"/>
  <c r="L116" i="33"/>
  <c r="L115" i="33"/>
  <c r="H115" i="33"/>
  <c r="H116" i="33"/>
  <c r="E138" i="33"/>
  <c r="U141" i="33"/>
  <c r="U140" i="33" s="1"/>
  <c r="F140" i="33"/>
  <c r="G140" i="33"/>
  <c r="I140" i="33"/>
  <c r="J140" i="33"/>
  <c r="K140" i="33"/>
  <c r="M140" i="33"/>
  <c r="N140" i="33"/>
  <c r="O140" i="33"/>
  <c r="Q140" i="33"/>
  <c r="R140" i="33"/>
  <c r="S140" i="33"/>
  <c r="V140" i="33"/>
  <c r="W140" i="33"/>
  <c r="Y140" i="33"/>
  <c r="Z140" i="33"/>
  <c r="AA140" i="33"/>
  <c r="E142" i="33"/>
  <c r="D142" i="33" s="1"/>
  <c r="P141" i="33"/>
  <c r="L141" i="33"/>
  <c r="H141" i="33"/>
  <c r="T142" i="33"/>
  <c r="L142" i="33"/>
  <c r="H142" i="33"/>
  <c r="P142" i="33"/>
  <c r="T139" i="33"/>
  <c r="T138" i="33" s="1"/>
  <c r="P139" i="33"/>
  <c r="P138" i="33" s="1"/>
  <c r="L139" i="33"/>
  <c r="L138" i="33" s="1"/>
  <c r="H139" i="33"/>
  <c r="H138" i="33" s="1"/>
  <c r="F138" i="33"/>
  <c r="F137" i="33" s="1"/>
  <c r="G138" i="33"/>
  <c r="I138" i="33"/>
  <c r="I137" i="33" s="1"/>
  <c r="J138" i="33"/>
  <c r="K138" i="33"/>
  <c r="K137" i="33" s="1"/>
  <c r="M138" i="33"/>
  <c r="N138" i="33"/>
  <c r="N137" i="33" s="1"/>
  <c r="O138" i="33"/>
  <c r="Q138" i="33"/>
  <c r="Q137" i="33" s="1"/>
  <c r="R138" i="33"/>
  <c r="S138" i="33"/>
  <c r="S137" i="33" s="1"/>
  <c r="U138" i="33"/>
  <c r="V138" i="33"/>
  <c r="W138" i="33"/>
  <c r="Y138" i="33"/>
  <c r="Z138" i="33"/>
  <c r="AA138" i="33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P98" i="33" l="1"/>
  <c r="D29" i="33"/>
  <c r="T98" i="33"/>
  <c r="F10" i="33"/>
  <c r="D12" i="33"/>
  <c r="F19" i="33"/>
  <c r="D23" i="33"/>
  <c r="D33" i="33"/>
  <c r="L44" i="33"/>
  <c r="L43" i="33" s="1"/>
  <c r="L53" i="33"/>
  <c r="T53" i="33"/>
  <c r="D56" i="33"/>
  <c r="D60" i="33"/>
  <c r="D64" i="33"/>
  <c r="Z51" i="33"/>
  <c r="W51" i="33"/>
  <c r="U51" i="33"/>
  <c r="R51" i="33"/>
  <c r="O51" i="33"/>
  <c r="J51" i="33"/>
  <c r="D11" i="33"/>
  <c r="E10" i="33"/>
  <c r="E19" i="33"/>
  <c r="D21" i="33"/>
  <c r="F24" i="33"/>
  <c r="D26" i="33"/>
  <c r="D27" i="33"/>
  <c r="D31" i="33"/>
  <c r="H44" i="33"/>
  <c r="H43" i="33" s="1"/>
  <c r="G44" i="33"/>
  <c r="G43" i="33" s="1"/>
  <c r="E48" i="33"/>
  <c r="D49" i="33"/>
  <c r="H53" i="33"/>
  <c r="H52" i="33" s="1"/>
  <c r="P53" i="33"/>
  <c r="D57" i="33"/>
  <c r="D59" i="33"/>
  <c r="D62" i="33"/>
  <c r="D61" i="33"/>
  <c r="G53" i="33"/>
  <c r="D55" i="33"/>
  <c r="E53" i="33"/>
  <c r="E52" i="33" s="1"/>
  <c r="D54" i="33"/>
  <c r="D22" i="33"/>
  <c r="E24" i="33"/>
  <c r="D25" i="33"/>
  <c r="D30" i="33"/>
  <c r="D58" i="33"/>
  <c r="F53" i="33"/>
  <c r="D34" i="33"/>
  <c r="AG9" i="33"/>
  <c r="V18" i="33"/>
  <c r="V17" i="33" s="1"/>
  <c r="S18" i="33"/>
  <c r="S17" i="33" s="1"/>
  <c r="N18" i="33"/>
  <c r="N17" i="33" s="1"/>
  <c r="K18" i="33"/>
  <c r="K17" i="33" s="1"/>
  <c r="I18" i="33"/>
  <c r="I17" i="33" s="1"/>
  <c r="Q18" i="33"/>
  <c r="Q17" i="33" s="1"/>
  <c r="W18" i="33"/>
  <c r="W17" i="33" s="1"/>
  <c r="U18" i="33"/>
  <c r="U17" i="33" s="1"/>
  <c r="R18" i="33"/>
  <c r="R17" i="33" s="1"/>
  <c r="O18" i="33"/>
  <c r="O17" i="33" s="1"/>
  <c r="M18" i="33"/>
  <c r="M17" i="33" s="1"/>
  <c r="J18" i="33"/>
  <c r="J17" i="33" s="1"/>
  <c r="F92" i="33"/>
  <c r="AA51" i="33"/>
  <c r="Y51" i="33"/>
  <c r="V51" i="33"/>
  <c r="S51" i="33"/>
  <c r="Q51" i="33"/>
  <c r="N51" i="33"/>
  <c r="K51" i="33"/>
  <c r="I51" i="33"/>
  <c r="AI11" i="33"/>
  <c r="M51" i="33"/>
  <c r="T92" i="33"/>
  <c r="L92" i="33"/>
  <c r="G92" i="33"/>
  <c r="E92" i="33"/>
  <c r="P92" i="33"/>
  <c r="H72" i="33"/>
  <c r="P72" i="33"/>
  <c r="D76" i="33"/>
  <c r="F77" i="33"/>
  <c r="L77" i="33"/>
  <c r="E81" i="33"/>
  <c r="G81" i="33"/>
  <c r="L7" i="38"/>
  <c r="H81" i="33"/>
  <c r="H103" i="33"/>
  <c r="P103" i="33"/>
  <c r="T103" i="33"/>
  <c r="Z91" i="33"/>
  <c r="Z85" i="33" s="1"/>
  <c r="W91" i="33"/>
  <c r="U91" i="33"/>
  <c r="U85" i="33" s="1"/>
  <c r="R91" i="33"/>
  <c r="O91" i="33"/>
  <c r="O85" i="33" s="1"/>
  <c r="M91" i="33"/>
  <c r="J91" i="33"/>
  <c r="J85" i="33" s="1"/>
  <c r="AA137" i="33"/>
  <c r="Y137" i="33"/>
  <c r="V137" i="33"/>
  <c r="AA91" i="33"/>
  <c r="AA85" i="33" s="1"/>
  <c r="Y91" i="33"/>
  <c r="Y85" i="33" s="1"/>
  <c r="V91" i="33"/>
  <c r="V85" i="33" s="1"/>
  <c r="S91" i="33"/>
  <c r="S85" i="33" s="1"/>
  <c r="Q91" i="33"/>
  <c r="Q85" i="33" s="1"/>
  <c r="N91" i="33"/>
  <c r="N85" i="33" s="1"/>
  <c r="K91" i="33"/>
  <c r="K85" i="33" s="1"/>
  <c r="I91" i="33"/>
  <c r="I85" i="33" s="1"/>
  <c r="R137" i="33"/>
  <c r="O137" i="33"/>
  <c r="M137" i="33"/>
  <c r="J137" i="33"/>
  <c r="G137" i="33"/>
  <c r="T141" i="33"/>
  <c r="T140" i="33" s="1"/>
  <c r="T137" i="33" s="1"/>
  <c r="L28" i="33"/>
  <c r="Z137" i="33"/>
  <c r="W137" i="33"/>
  <c r="E133" i="33"/>
  <c r="G133" i="33"/>
  <c r="H133" i="33"/>
  <c r="D104" i="33"/>
  <c r="D79" i="33"/>
  <c r="H19" i="33"/>
  <c r="P19" i="33"/>
  <c r="G19" i="33"/>
  <c r="G72" i="33"/>
  <c r="E77" i="33"/>
  <c r="G77" i="33"/>
  <c r="E141" i="33"/>
  <c r="E140" i="33" s="1"/>
  <c r="E137" i="33" s="1"/>
  <c r="E123" i="33"/>
  <c r="L19" i="33"/>
  <c r="T19" i="33"/>
  <c r="H69" i="33"/>
  <c r="L69" i="33"/>
  <c r="P69" i="33"/>
  <c r="H118" i="33"/>
  <c r="L118" i="33"/>
  <c r="T123" i="33"/>
  <c r="E86" i="33"/>
  <c r="H77" i="33"/>
  <c r="L81" i="33"/>
  <c r="P81" i="33"/>
  <c r="T81" i="33"/>
  <c r="G52" i="33"/>
  <c r="P52" i="33"/>
  <c r="T69" i="33"/>
  <c r="G69" i="33"/>
  <c r="F81" i="33"/>
  <c r="G118" i="33"/>
  <c r="L123" i="33"/>
  <c r="P91" i="33"/>
  <c r="D94" i="33"/>
  <c r="E98" i="33"/>
  <c r="F69" i="33"/>
  <c r="F72" i="33"/>
  <c r="E69" i="33"/>
  <c r="L72" i="33"/>
  <c r="T72" i="33"/>
  <c r="E72" i="33"/>
  <c r="D80" i="33"/>
  <c r="D75" i="33"/>
  <c r="G103" i="33"/>
  <c r="L24" i="33"/>
  <c r="P24" i="33"/>
  <c r="H123" i="33"/>
  <c r="P123" i="33"/>
  <c r="L86" i="33"/>
  <c r="L98" i="33"/>
  <c r="L35" i="33"/>
  <c r="T35" i="33"/>
  <c r="F35" i="33"/>
  <c r="E39" i="33"/>
  <c r="L52" i="33"/>
  <c r="T52" i="33"/>
  <c r="F52" i="33"/>
  <c r="D48" i="33"/>
  <c r="P113" i="33"/>
  <c r="T28" i="33"/>
  <c r="H32" i="33"/>
  <c r="L32" i="33"/>
  <c r="P32" i="33"/>
  <c r="G35" i="33"/>
  <c r="E35" i="33"/>
  <c r="L39" i="33"/>
  <c r="T39" i="33"/>
  <c r="F39" i="33"/>
  <c r="L133" i="33"/>
  <c r="H91" i="33"/>
  <c r="H39" i="33"/>
  <c r="P39" i="33"/>
  <c r="G39" i="33"/>
  <c r="F48" i="33"/>
  <c r="H86" i="33"/>
  <c r="F98" i="33"/>
  <c r="G98" i="33"/>
  <c r="D8" i="33"/>
  <c r="H24" i="33"/>
  <c r="T24" i="33"/>
  <c r="H28" i="33"/>
  <c r="P28" i="33"/>
  <c r="G28" i="33"/>
  <c r="F28" i="33"/>
  <c r="E32" i="33"/>
  <c r="W85" i="33"/>
  <c r="R85" i="33"/>
  <c r="M85" i="33"/>
  <c r="E28" i="33"/>
  <c r="T32" i="33"/>
  <c r="G32" i="33"/>
  <c r="F32" i="33"/>
  <c r="H35" i="33"/>
  <c r="P35" i="33"/>
  <c r="H113" i="33"/>
  <c r="L113" i="33"/>
  <c r="G113" i="33"/>
  <c r="G108" i="33"/>
  <c r="G107" i="33" s="1"/>
  <c r="E103" i="33"/>
  <c r="L103" i="33"/>
  <c r="G24" i="33"/>
  <c r="D105" i="33"/>
  <c r="F103" i="33"/>
  <c r="D9" i="33"/>
  <c r="G86" i="33"/>
  <c r="T86" i="33"/>
  <c r="D90" i="33"/>
  <c r="F86" i="33"/>
  <c r="P86" i="33"/>
  <c r="D100" i="33"/>
  <c r="F123" i="33"/>
  <c r="P133" i="33"/>
  <c r="AA117" i="33"/>
  <c r="Y117" i="33"/>
  <c r="V117" i="33"/>
  <c r="S117" i="33"/>
  <c r="Q117" i="33"/>
  <c r="N117" i="33"/>
  <c r="K117" i="33"/>
  <c r="I117" i="33"/>
  <c r="G123" i="33"/>
  <c r="F133" i="33"/>
  <c r="T133" i="33"/>
  <c r="Z117" i="33"/>
  <c r="W117" i="33"/>
  <c r="U117" i="33"/>
  <c r="R117" i="33"/>
  <c r="O117" i="33"/>
  <c r="M117" i="33"/>
  <c r="J117" i="33"/>
  <c r="D93" i="33"/>
  <c r="E108" i="33"/>
  <c r="E107" i="33" s="1"/>
  <c r="D99" i="33"/>
  <c r="D87" i="33"/>
  <c r="T113" i="33"/>
  <c r="H108" i="33"/>
  <c r="H107" i="33" s="1"/>
  <c r="T108" i="33"/>
  <c r="T107" i="33" s="1"/>
  <c r="F108" i="33"/>
  <c r="F107" i="33" s="1"/>
  <c r="W107" i="33"/>
  <c r="U107" i="33"/>
  <c r="R107" i="33"/>
  <c r="O107" i="33"/>
  <c r="M107" i="33"/>
  <c r="J107" i="33"/>
  <c r="H114" i="33"/>
  <c r="L114" i="33"/>
  <c r="P114" i="33"/>
  <c r="T114" i="33"/>
  <c r="G114" i="33"/>
  <c r="L108" i="33"/>
  <c r="P108" i="33"/>
  <c r="P107" i="33" s="1"/>
  <c r="V107" i="33"/>
  <c r="S107" i="33"/>
  <c r="Q107" i="33"/>
  <c r="N107" i="33"/>
  <c r="K107" i="33"/>
  <c r="I107" i="33"/>
  <c r="L107" i="33"/>
  <c r="U137" i="33"/>
  <c r="L140" i="33"/>
  <c r="L137" i="33" s="1"/>
  <c r="P140" i="33"/>
  <c r="P137" i="33" s="1"/>
  <c r="H140" i="33"/>
  <c r="H137" i="33" s="1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L51" i="33" l="1"/>
  <c r="E51" i="33"/>
  <c r="T91" i="33"/>
  <c r="T85" i="33" s="1"/>
  <c r="D53" i="33"/>
  <c r="D10" i="33"/>
  <c r="H85" i="33"/>
  <c r="F51" i="33"/>
  <c r="T51" i="33"/>
  <c r="H51" i="33"/>
  <c r="L18" i="33"/>
  <c r="L17" i="33" s="1"/>
  <c r="G18" i="33"/>
  <c r="G17" i="33" s="1"/>
  <c r="H18" i="33"/>
  <c r="H17" i="33" s="1"/>
  <c r="T18" i="33"/>
  <c r="T17" i="33" s="1"/>
  <c r="P18" i="33"/>
  <c r="P17" i="33" s="1"/>
  <c r="G51" i="33"/>
  <c r="P51" i="33"/>
  <c r="T117" i="33"/>
  <c r="F91" i="33"/>
  <c r="F85" i="33" s="1"/>
  <c r="H117" i="33"/>
  <c r="E117" i="33"/>
  <c r="P85" i="33"/>
  <c r="G117" i="33"/>
  <c r="P117" i="33"/>
  <c r="G91" i="33"/>
  <c r="G85" i="33" s="1"/>
  <c r="E91" i="33"/>
  <c r="E85" i="33" s="1"/>
  <c r="L117" i="33"/>
  <c r="L91" i="33"/>
  <c r="L85" i="33" s="1"/>
  <c r="F117" i="33"/>
  <c r="D4" i="38"/>
  <c r="M4" i="38"/>
  <c r="O4" i="38"/>
  <c r="O8" i="38"/>
  <c r="L9" i="38"/>
  <c r="L8" i="38" s="1"/>
  <c r="M5" i="38"/>
  <c r="O5" i="38"/>
  <c r="L6" i="38"/>
  <c r="L5" i="38" s="1"/>
  <c r="L4" i="38" l="1"/>
  <c r="X141" i="33" l="1"/>
  <c r="X15" i="33" l="1"/>
  <c r="AG57" i="33" l="1"/>
  <c r="AG56" i="33"/>
  <c r="AG55" i="33"/>
  <c r="AG37" i="33"/>
  <c r="AG34" i="33"/>
  <c r="X37" i="33"/>
  <c r="X27" i="33"/>
  <c r="AI12" i="33" l="1"/>
  <c r="AI13" i="33"/>
  <c r="AI15" i="33"/>
  <c r="X33" i="33"/>
  <c r="AI29" i="33"/>
  <c r="AI30" i="33"/>
  <c r="AI33" i="33"/>
  <c r="AI34" i="33"/>
  <c r="AG30" i="33"/>
  <c r="AG31" i="33"/>
  <c r="AI112" i="33"/>
  <c r="X112" i="33"/>
  <c r="X111" i="33" s="1"/>
  <c r="D112" i="33"/>
  <c r="D111" i="33" s="1"/>
  <c r="AI111" i="33" l="1"/>
  <c r="AF111" i="33"/>
  <c r="AF112" i="33"/>
  <c r="AG139" i="33" l="1"/>
  <c r="AG141" i="33"/>
  <c r="AG142" i="33"/>
  <c r="AG109" i="33"/>
  <c r="AI109" i="33"/>
  <c r="AG110" i="33"/>
  <c r="AI110" i="33"/>
  <c r="AI115" i="33"/>
  <c r="AI116" i="33"/>
  <c r="AI119" i="33"/>
  <c r="AI120" i="33"/>
  <c r="AI121" i="33"/>
  <c r="AI122" i="33"/>
  <c r="AG124" i="33"/>
  <c r="AH124" i="33"/>
  <c r="AG125" i="33"/>
  <c r="AG126" i="33"/>
  <c r="AG127" i="33"/>
  <c r="AG128" i="33"/>
  <c r="AH129" i="33"/>
  <c r="AG130" i="33"/>
  <c r="AI132" i="33"/>
  <c r="AI134" i="33"/>
  <c r="AI135" i="33"/>
  <c r="AI87" i="33"/>
  <c r="AI88" i="33"/>
  <c r="AI89" i="33"/>
  <c r="AI90" i="33"/>
  <c r="AG95" i="33"/>
  <c r="AI95" i="33"/>
  <c r="AG96" i="33"/>
  <c r="AI97" i="33"/>
  <c r="AG99" i="33"/>
  <c r="AI99" i="33"/>
  <c r="AG100" i="33"/>
  <c r="AI100" i="33"/>
  <c r="AG102" i="33"/>
  <c r="AG104" i="33"/>
  <c r="AH104" i="33"/>
  <c r="AI104" i="33"/>
  <c r="AI54" i="33"/>
  <c r="AG58" i="33"/>
  <c r="AG59" i="33"/>
  <c r="AG60" i="33"/>
  <c r="AG61" i="33"/>
  <c r="AI65" i="33"/>
  <c r="AG71" i="33"/>
  <c r="AI73" i="33"/>
  <c r="AG74" i="33"/>
  <c r="AI76" i="33"/>
  <c r="AI78" i="33"/>
  <c r="AG79" i="33"/>
  <c r="AI79" i="33"/>
  <c r="AI80" i="33"/>
  <c r="AI82" i="33"/>
  <c r="AI83" i="33"/>
  <c r="AI20" i="33"/>
  <c r="AI21" i="33"/>
  <c r="AI22" i="33"/>
  <c r="AI23" i="33"/>
  <c r="AI25" i="33"/>
  <c r="AI26" i="33"/>
  <c r="AI27" i="33"/>
  <c r="AI36" i="33"/>
  <c r="AI37" i="33"/>
  <c r="AI40" i="33"/>
  <c r="AI41" i="33"/>
  <c r="AI42" i="33"/>
  <c r="AI45" i="33"/>
  <c r="AI47" i="33"/>
  <c r="AI49" i="33"/>
  <c r="AG21" i="33"/>
  <c r="AG22" i="33"/>
  <c r="AG23" i="33"/>
  <c r="AG26" i="33"/>
  <c r="AG27" i="33"/>
  <c r="AG38" i="33"/>
  <c r="AG4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X47" i="33" l="1"/>
  <c r="X45" i="33"/>
  <c r="E18" i="33"/>
  <c r="E17" i="33" s="1"/>
  <c r="F18" i="33"/>
  <c r="F17" i="33" s="1"/>
  <c r="D47" i="33"/>
  <c r="D45" i="33"/>
  <c r="AI96" i="33"/>
  <c r="X80" i="33"/>
  <c r="AF80" i="33" s="1"/>
  <c r="X142" i="33"/>
  <c r="X140" i="33" s="1"/>
  <c r="X139" i="33"/>
  <c r="X138" i="33" s="1"/>
  <c r="D44" i="33" l="1"/>
  <c r="D43" i="33" s="1"/>
  <c r="X44" i="33"/>
  <c r="X43" i="33" s="1"/>
  <c r="X137" i="33"/>
  <c r="AI131" i="33"/>
  <c r="AI44" i="33"/>
  <c r="Y18" i="33"/>
  <c r="Y17" i="33" s="1"/>
  <c r="AF45" i="33"/>
  <c r="Z18" i="33"/>
  <c r="Z17" i="33" s="1"/>
  <c r="AF47" i="33"/>
  <c r="AG35" i="33"/>
  <c r="AI35" i="33"/>
  <c r="X38" i="33"/>
  <c r="D38" i="33"/>
  <c r="X31" i="33"/>
  <c r="D28" i="33"/>
  <c r="X29" i="33"/>
  <c r="AI43" i="33" l="1"/>
  <c r="AA18" i="33"/>
  <c r="AA17" i="33" s="1"/>
  <c r="AG69" i="33"/>
  <c r="AF31" i="33"/>
  <c r="AG28" i="33"/>
  <c r="AF29" i="33"/>
  <c r="AI28" i="33"/>
  <c r="AF38" i="33"/>
  <c r="AF43" i="33"/>
  <c r="AF44" i="33"/>
  <c r="X34" i="33" l="1"/>
  <c r="X32" i="33" s="1"/>
  <c r="AF34" i="33" l="1"/>
  <c r="X23" i="33"/>
  <c r="X57" i="33"/>
  <c r="AG92" i="33" l="1"/>
  <c r="AI92" i="33" l="1"/>
  <c r="AG15" i="33"/>
  <c r="AI5" i="33"/>
  <c r="AI6" i="33"/>
  <c r="AI7" i="33"/>
  <c r="AI8" i="33"/>
  <c r="D125" i="33" l="1"/>
  <c r="X125" i="33"/>
  <c r="AF125" i="33" l="1"/>
  <c r="AG140" i="33"/>
  <c r="AF142" i="33" l="1"/>
  <c r="D141" i="33"/>
  <c r="D139" i="33"/>
  <c r="D135" i="33"/>
  <c r="D134" i="33"/>
  <c r="D132" i="33"/>
  <c r="D131" i="33" s="1"/>
  <c r="D126" i="33"/>
  <c r="D127" i="33"/>
  <c r="D128" i="33"/>
  <c r="D129" i="33"/>
  <c r="D130" i="33"/>
  <c r="D124" i="33"/>
  <c r="D120" i="33"/>
  <c r="D121" i="33"/>
  <c r="D122" i="33"/>
  <c r="D119" i="33"/>
  <c r="D116" i="33"/>
  <c r="D115" i="33"/>
  <c r="D110" i="33"/>
  <c r="D109" i="33"/>
  <c r="D103" i="33"/>
  <c r="D102" i="33"/>
  <c r="D98" i="33" s="1"/>
  <c r="D96" i="33"/>
  <c r="D92" i="33" s="1"/>
  <c r="D88" i="33"/>
  <c r="D89" i="33"/>
  <c r="D83" i="33"/>
  <c r="D82" i="33"/>
  <c r="D78" i="33"/>
  <c r="D77" i="33" s="1"/>
  <c r="D74" i="33"/>
  <c r="D73" i="33"/>
  <c r="D71" i="33"/>
  <c r="D70" i="33"/>
  <c r="AF57" i="33"/>
  <c r="D52" i="33" l="1"/>
  <c r="D91" i="33"/>
  <c r="D114" i="33"/>
  <c r="D123" i="33"/>
  <c r="D72" i="33"/>
  <c r="D133" i="33"/>
  <c r="D113" i="33"/>
  <c r="AF139" i="33"/>
  <c r="D138" i="33"/>
  <c r="AF141" i="33"/>
  <c r="D140" i="33"/>
  <c r="D69" i="33"/>
  <c r="D41" i="33"/>
  <c r="D42" i="33"/>
  <c r="D40" i="33"/>
  <c r="D37" i="33"/>
  <c r="D36" i="33"/>
  <c r="D32" i="33"/>
  <c r="D24" i="33"/>
  <c r="AF23" i="33"/>
  <c r="D6" i="33"/>
  <c r="D7" i="33"/>
  <c r="D5" i="33"/>
  <c r="D19" i="33" l="1"/>
  <c r="D35" i="33"/>
  <c r="D39" i="33"/>
  <c r="D137" i="33"/>
  <c r="D18" i="33" l="1"/>
  <c r="D17" i="33" s="1"/>
  <c r="X129" i="33"/>
  <c r="AF129" i="33" s="1"/>
  <c r="AI81" i="33" l="1"/>
  <c r="X83" i="33"/>
  <c r="AF83" i="33" s="1"/>
  <c r="AG72" i="33"/>
  <c r="AI72" i="33"/>
  <c r="X76" i="33"/>
  <c r="AF76" i="33" s="1"/>
  <c r="X62" i="33" l="1"/>
  <c r="AF62" i="33" s="1"/>
  <c r="X64" i="33"/>
  <c r="AF64" i="33" s="1"/>
  <c r="X9" i="33"/>
  <c r="AI86" i="33" l="1"/>
  <c r="AF9" i="33"/>
  <c r="X122" i="33" l="1"/>
  <c r="AF122" i="33" s="1"/>
  <c r="AG98" i="33"/>
  <c r="AI98" i="33"/>
  <c r="X97" i="33"/>
  <c r="AF97" i="33" s="1"/>
  <c r="X71" i="33"/>
  <c r="AF71" i="33" s="1"/>
  <c r="AI118" i="33" l="1"/>
  <c r="X12" i="33"/>
  <c r="AI10" i="33" l="1"/>
  <c r="AF12" i="33"/>
  <c r="X21" i="33" l="1"/>
  <c r="X22" i="33"/>
  <c r="AF22" i="33" s="1"/>
  <c r="AF27" i="33"/>
  <c r="AF21" i="33" l="1"/>
  <c r="X19" i="33"/>
  <c r="X8" i="33" l="1"/>
  <c r="AG123" i="33"/>
  <c r="AH123" i="33" l="1"/>
  <c r="AF8" i="33"/>
  <c r="X90" i="33" l="1"/>
  <c r="AF90" i="33" s="1"/>
  <c r="AI24" i="33" l="1"/>
  <c r="AG24" i="33"/>
  <c r="X13" i="33" l="1"/>
  <c r="AG32" i="33"/>
  <c r="AI32" i="33" l="1"/>
  <c r="AF13" i="33"/>
  <c r="X11" i="33" l="1"/>
  <c r="X10" i="33" s="1"/>
  <c r="AF20" i="33" l="1"/>
  <c r="AF11" i="33"/>
  <c r="AF10" i="33"/>
  <c r="AG77" i="33" l="1"/>
  <c r="AI77" i="33"/>
  <c r="X104" i="33" l="1"/>
  <c r="AF104" i="33" l="1"/>
  <c r="X103" i="33"/>
  <c r="AI103" i="33"/>
  <c r="D118" i="33" l="1"/>
  <c r="D117" i="33" s="1"/>
  <c r="AG53" i="33" l="1"/>
  <c r="AI53" i="33"/>
  <c r="X60" i="33"/>
  <c r="AF60" i="33" l="1"/>
  <c r="AI52" i="33" l="1"/>
  <c r="AG52" i="33"/>
  <c r="X135" i="33" l="1"/>
  <c r="AF135" i="33" s="1"/>
  <c r="X134" i="33"/>
  <c r="X126" i="33"/>
  <c r="AF126" i="33" s="1"/>
  <c r="X127" i="33"/>
  <c r="AF127" i="33" s="1"/>
  <c r="X128" i="33"/>
  <c r="AF128" i="33" s="1"/>
  <c r="X130" i="33"/>
  <c r="AF130" i="33" s="1"/>
  <c r="X124" i="33"/>
  <c r="Y114" i="33"/>
  <c r="Z114" i="33"/>
  <c r="AA114" i="33"/>
  <c r="Y108" i="33"/>
  <c r="Y107" i="33" s="1"/>
  <c r="Z108" i="33"/>
  <c r="Z107" i="33" s="1"/>
  <c r="AA108" i="33"/>
  <c r="AA107" i="33" s="1"/>
  <c r="X95" i="33"/>
  <c r="X96" i="33"/>
  <c r="X99" i="33"/>
  <c r="X100" i="33"/>
  <c r="X102" i="33"/>
  <c r="AF102" i="33" s="1"/>
  <c r="X88" i="33"/>
  <c r="AF88" i="33" s="1"/>
  <c r="X89" i="33"/>
  <c r="AF89" i="33" s="1"/>
  <c r="X87" i="33"/>
  <c r="X30" i="33"/>
  <c r="X28" i="33" s="1"/>
  <c r="X36" i="33"/>
  <c r="X35" i="33" s="1"/>
  <c r="AF37" i="33"/>
  <c r="X40" i="33"/>
  <c r="AF40" i="33" s="1"/>
  <c r="X41" i="33"/>
  <c r="AF41" i="33" s="1"/>
  <c r="X42" i="33"/>
  <c r="X49" i="33"/>
  <c r="X5" i="33"/>
  <c r="X6" i="33"/>
  <c r="X7" i="33"/>
  <c r="AF95" i="33" l="1"/>
  <c r="X92" i="33"/>
  <c r="AF92" i="33" s="1"/>
  <c r="AF49" i="33"/>
  <c r="X48" i="33"/>
  <c r="AF42" i="33"/>
  <c r="X39" i="33"/>
  <c r="AF39" i="33" s="1"/>
  <c r="AF87" i="33"/>
  <c r="X86" i="33"/>
  <c r="AF96" i="33"/>
  <c r="AF99" i="33"/>
  <c r="X98" i="33"/>
  <c r="AF98" i="33" s="1"/>
  <c r="AF100" i="33"/>
  <c r="AF124" i="33"/>
  <c r="X123" i="33"/>
  <c r="AF123" i="33" s="1"/>
  <c r="AF134" i="33"/>
  <c r="X133" i="33"/>
  <c r="AF133" i="33" s="1"/>
  <c r="X113" i="33"/>
  <c r="AF36" i="33"/>
  <c r="AF35" i="33"/>
  <c r="AF32" i="33"/>
  <c r="AF33" i="33"/>
  <c r="AF30" i="33"/>
  <c r="AF28" i="33"/>
  <c r="AF5" i="33"/>
  <c r="AF6" i="33"/>
  <c r="AF7" i="33"/>
  <c r="AF140" i="33"/>
  <c r="X91" i="33" l="1"/>
  <c r="X85" i="33" s="1"/>
  <c r="AG91" i="33"/>
  <c r="AI91" i="33"/>
  <c r="AG138" i="33"/>
  <c r="AI133" i="33"/>
  <c r="AI114" i="33"/>
  <c r="AI113" i="33"/>
  <c r="AG117" i="33" l="1"/>
  <c r="AF138" i="33"/>
  <c r="AG137" i="33"/>
  <c r="AH117" i="33"/>
  <c r="AH103" i="33"/>
  <c r="AG103" i="33" l="1"/>
  <c r="AG85" i="33"/>
  <c r="AG108" i="33"/>
  <c r="AG107" i="33"/>
  <c r="AI108" i="33"/>
  <c r="AI107" i="33"/>
  <c r="AF137" i="33"/>
  <c r="D86" i="33"/>
  <c r="AF103" i="33"/>
  <c r="AI51" i="33"/>
  <c r="AG51" i="33"/>
  <c r="AI48" i="33"/>
  <c r="AI39" i="33"/>
  <c r="AF86" i="33" l="1"/>
  <c r="AG39" i="33"/>
  <c r="D85" i="33"/>
  <c r="AH85" i="33"/>
  <c r="AF91" i="33" l="1"/>
  <c r="X116" i="33" l="1"/>
  <c r="AF116" i="33" s="1"/>
  <c r="AI85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119" i="33" l="1"/>
  <c r="X120" i="33"/>
  <c r="AF120" i="33" s="1"/>
  <c r="X121" i="33"/>
  <c r="AF121" i="33" s="1"/>
  <c r="X132" i="33"/>
  <c r="AF119" i="33" l="1"/>
  <c r="X118" i="33"/>
  <c r="AF118" i="33" s="1"/>
  <c r="AF132" i="33"/>
  <c r="X131" i="33"/>
  <c r="AF131" i="33" s="1"/>
  <c r="AI117" i="33"/>
  <c r="X117" i="33" l="1"/>
  <c r="AF117" i="33" s="1"/>
  <c r="X70" i="33" l="1"/>
  <c r="AF70" i="33" l="1"/>
  <c r="X69" i="33"/>
  <c r="AF69" i="33" s="1"/>
  <c r="X110" i="33" l="1"/>
  <c r="AF110" i="33" s="1"/>
  <c r="X58" i="33" l="1"/>
  <c r="AF58" i="33" s="1"/>
  <c r="X26" i="33"/>
  <c r="AF26" i="33" s="1"/>
  <c r="X25" i="33"/>
  <c r="AF25" i="33" l="1"/>
  <c r="X24" i="33"/>
  <c r="X18" i="33" s="1"/>
  <c r="X17" i="33" s="1"/>
  <c r="AF24" i="33" l="1"/>
  <c r="X82" i="33" l="1"/>
  <c r="D81" i="33"/>
  <c r="D51" i="33" s="1"/>
  <c r="X79" i="33"/>
  <c r="AF79" i="33" s="1"/>
  <c r="X78" i="33"/>
  <c r="X74" i="33"/>
  <c r="AF74" i="33" s="1"/>
  <c r="X73" i="33"/>
  <c r="X59" i="33"/>
  <c r="AF59" i="33" s="1"/>
  <c r="X61" i="33"/>
  <c r="AF61" i="33" s="1"/>
  <c r="AF65" i="33"/>
  <c r="AF55" i="33"/>
  <c r="X56" i="33"/>
  <c r="AF56" i="33" s="1"/>
  <c r="X54" i="33"/>
  <c r="X53" i="33" l="1"/>
  <c r="AF82" i="33"/>
  <c r="X81" i="33"/>
  <c r="AF81" i="33" s="1"/>
  <c r="AF78" i="33"/>
  <c r="X77" i="33"/>
  <c r="AF77" i="33" s="1"/>
  <c r="AF73" i="33"/>
  <c r="X72" i="33"/>
  <c r="AF72" i="33" s="1"/>
  <c r="AF54" i="33"/>
  <c r="X52" i="33"/>
  <c r="X115" i="33"/>
  <c r="AF115" i="33" s="1"/>
  <c r="X109" i="33"/>
  <c r="AF109" i="33" s="1"/>
  <c r="D108" i="33"/>
  <c r="D107" i="33" s="1"/>
  <c r="X51" i="33" l="1"/>
  <c r="AF53" i="33"/>
  <c r="X108" i="33"/>
  <c r="X107" i="33" s="1"/>
  <c r="AF107" i="33" s="1"/>
  <c r="X114" i="33"/>
  <c r="AF114" i="33" s="1"/>
  <c r="AF113" i="33"/>
  <c r="AF52" i="33" l="1"/>
  <c r="AF108" i="33"/>
  <c r="AF15" i="33"/>
  <c r="AF51" i="33"/>
  <c r="AF48" i="33" l="1"/>
  <c r="AF85" i="33" l="1"/>
  <c r="AG19" i="33" l="1"/>
  <c r="AG18" i="33"/>
  <c r="AF18" i="33" l="1"/>
  <c r="AF19" i="33"/>
  <c r="AG17" i="33" l="1"/>
  <c r="AF17" i="33" l="1"/>
  <c r="AI19" i="33"/>
  <c r="AI18" i="33"/>
  <c r="AI17" i="33" l="1"/>
</calcChain>
</file>

<file path=xl/sharedStrings.xml><?xml version="1.0" encoding="utf-8"?>
<sst xmlns="http://schemas.openxmlformats.org/spreadsheetml/2006/main" count="575" uniqueCount="305">
  <si>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</si>
  <si>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</si>
  <si>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</si>
  <si>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</si>
  <si>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</si>
  <si>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</si>
  <si>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</si>
  <si>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</si>
  <si>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</si>
  <si>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</si>
  <si>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</si>
  <si>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</si>
  <si>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</si>
  <si>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</si>
  <si>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</si>
  <si>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</si>
  <si>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</si>
  <si>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</si>
  <si>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</si>
  <si>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</si>
  <si>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</si>
  <si>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</si>
  <si>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</si>
  <si>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</si>
  <si>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</si>
  <si>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</si>
  <si>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</si>
  <si>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2</t>
  </si>
  <si>
    <t>Крытый каток в 15 микрорайоне города Нефтеюганска</t>
  </si>
  <si>
    <t>Субсидия на приобретение (строительство) жилого помещения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</si>
  <si>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</si>
  <si>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</si>
  <si>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</si>
  <si>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</si>
  <si>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</si>
  <si>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</si>
  <si>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</si>
  <si>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</si>
  <si>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</si>
  <si>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</si>
  <si>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</si>
  <si>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</si>
  <si>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</si>
  <si>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</si>
  <si>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</si>
  <si>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</si>
  <si>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</si>
  <si>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</si>
  <si>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</si>
  <si>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</si>
  <si>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</si>
  <si>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</si>
  <si>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</si>
  <si>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</si>
  <si>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</si>
  <si>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</si>
  <si>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</si>
  <si>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</si>
  <si>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</si>
  <si>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</si>
  <si>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</si>
  <si>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</si>
  <si>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</si>
  <si>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</si>
  <si>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</si>
  <si>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</si>
  <si>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</si>
  <si>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</si>
  <si>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</si>
  <si>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</si>
  <si>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</si>
  <si>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</si>
  <si>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</si>
  <si>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</si>
  <si>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</si>
  <si>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</si>
  <si>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</si>
  <si>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</si>
  <si>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</si>
  <si>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</si>
  <si>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</si>
  <si>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</si>
  <si>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</si>
  <si>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</si>
  <si>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</si>
  <si>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</si>
  <si>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</si>
  <si>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</si>
  <si>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</si>
  <si>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</si>
  <si>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</si>
  <si>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</si>
  <si>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</si>
  <si>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</si>
  <si>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</si>
  <si>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</si>
  <si>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</si>
  <si>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</si>
  <si>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</si>
  <si>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</si>
  <si>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</si>
  <si>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</si>
  <si>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</si>
  <si>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</si>
  <si>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</si>
  <si>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</si>
  <si>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</si>
  <si>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</si>
  <si>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</si>
  <si>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</si>
  <si>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</si>
  <si>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</si>
  <si>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</si>
  <si>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</si>
  <si>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</si>
  <si>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</si>
  <si>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</si>
  <si>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</si>
  <si>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</si>
  <si>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</si>
  <si>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</si>
  <si>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</si>
  <si>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</si>
  <si>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</si>
  <si>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</si>
  <si>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</si>
  <si>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</si>
  <si>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</si>
  <si>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</si>
  <si>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</si>
  <si>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</si>
  <si>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</si>
  <si>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</si>
  <si>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</si>
  <si>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</si>
  <si>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</si>
  <si>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</si>
  <si>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</si>
  <si>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</si>
  <si>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</si>
  <si>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</si>
  <si>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</si>
  <si>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</si>
  <si>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</si>
  <si>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</si>
  <si>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</si>
  <si>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</si>
  <si>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</si>
  <si>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</si>
  <si>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</si>
  <si>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</si>
  <si>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</si>
  <si>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</si>
  <si>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</si>
  <si>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</si>
  <si>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</si>
  <si>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</si>
  <si>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</si>
  <si>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</si>
  <si>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</si>
  <si>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</si>
  <si>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</si>
  <si>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</si>
  <si>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</si>
  <si>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</si>
  <si>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</si>
  <si>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</si>
  <si>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</si>
  <si>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</si>
  <si>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</si>
  <si>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</si>
  <si>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</si>
  <si>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</si>
  <si>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</si>
  <si>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</si>
  <si>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</si>
  <si>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</si>
  <si>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</si>
  <si>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</si>
  <si>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</si>
  <si>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</si>
  <si>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</si>
  <si>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</si>
  <si>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</si>
  <si>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</si>
  <si>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</si>
  <si>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</si>
  <si>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</si>
  <si>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</si>
  <si>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</si>
  <si>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</si>
  <si>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</si>
  <si>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</si>
  <si>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</si>
  <si>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</si>
  <si>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</si>
  <si>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</si>
  <si>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</si>
  <si>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</si>
  <si>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</si>
  <si>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</si>
  <si>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22</t>
  </si>
  <si>
    <t>14.4</t>
  </si>
  <si>
    <t>14.4.1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</si>
  <si>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</si>
  <si>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</si>
  <si>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</si>
  <si>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</si>
  <si>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</si>
  <si>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</si>
  <si>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</si>
  <si>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</si>
  <si>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</si>
  <si>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</si>
  <si>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</si>
  <si>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</si>
  <si>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</si>
  <si>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</si>
  <si>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</si>
  <si>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</si>
  <si>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</si>
  <si>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</si>
  <si>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</si>
  <si>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</si>
  <si>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</si>
  <si>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</si>
  <si>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</si>
  <si>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</si>
  <si>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</si>
  <si>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</si>
  <si>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</si>
  <si>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</si>
  <si>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</si>
  <si>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</si>
  <si>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</si>
  <si>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</si>
  <si>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</si>
  <si>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14.2.6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</si>
  <si>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</si>
  <si>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</si>
  <si>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</si>
  <si>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</si>
  <si>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</si>
  <si>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</si>
  <si>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</si>
  <si>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</si>
  <si>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</si>
  <si>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</si>
  <si>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</si>
  <si>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</si>
  <si>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</si>
  <si>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</si>
  <si>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</si>
  <si>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</si>
  <si>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</si>
  <si>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</si>
  <si>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</si>
  <si>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</si>
  <si>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</si>
  <si>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</si>
  <si>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</si>
  <si>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</si>
  <si>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</si>
  <si>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</si>
  <si>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</si>
  <si>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</si>
  <si>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</si>
  <si>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</si>
  <si>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5.2.5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</si>
  <si>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</si>
  <si>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</si>
  <si>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</si>
  <si>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1 квартал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</si>
  <si>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</si>
  <si>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</si>
  <si>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</si>
  <si>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</si>
  <si>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</si>
  <si>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</si>
  <si>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</si>
  <si>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</si>
  <si>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</si>
  <si>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</si>
  <si>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</si>
  <si>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</si>
  <si>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</si>
  <si>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</si>
  <si>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</si>
  <si>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</si>
  <si>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17</t>
  </si>
  <si>
    <t>19</t>
  </si>
  <si>
    <t>20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</si>
  <si>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</si>
  <si>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</si>
  <si>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</si>
  <si>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</si>
  <si>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</si>
  <si>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</si>
  <si>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</si>
  <si>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</si>
  <si>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</si>
  <si>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</si>
  <si>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</si>
  <si>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Освоение на 01.02.2018  (рублей)</t>
  </si>
  <si>
    <t>Отчет об исполнении сетевого плана-графика на 01.02.2018 по реализации муниципальной программы "Развитие культуры и туризма в городе Нефтеюганке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</si>
</sst>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1" fillId="0" borderId="0"/>
  </cellStyleXfs>
  <cellXfs count="15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0" fontId="42" fillId="0" borderId="1" xfId="99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top" wrapText="1"/>
    </xf>
    <xf numFmtId="0" fontId="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49" fontId="3" fillId="25" borderId="4" xfId="0" applyNumberFormat="1" applyFont="1" applyFill="1" applyBorder="1" applyAlignment="1">
      <alignment vertical="center" wrapText="1"/>
    </xf>
    <xf numFmtId="4" fontId="33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left" vertical="center" wrapText="1"/>
    </xf>
    <xf numFmtId="2" fontId="35" fillId="25" borderId="1" xfId="0" applyNumberFormat="1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49" fontId="33" fillId="25" borderId="5" xfId="0" applyNumberFormat="1" applyFont="1" applyFill="1" applyBorder="1" applyAlignment="1">
      <alignment horizontal="center" vertical="center"/>
    </xf>
    <xf numFmtId="4" fontId="10" fillId="25" borderId="1" xfId="2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7" fontId="3" fillId="25" borderId="1" xfId="2" applyNumberFormat="1" applyFont="1" applyFill="1" applyBorder="1" applyAlignment="1">
      <alignment horizontal="center" vertical="center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4" fontId="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3" fillId="25" borderId="1" xfId="0" applyNumberFormat="1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4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" fillId="25" borderId="4" xfId="0" applyFont="1" applyFill="1" applyBorder="1" applyAlignment="1">
      <alignment horizontal="left" vertical="center" wrapText="1"/>
    </xf>
    <xf numFmtId="0" fontId="3" fillId="25" borderId="7" xfId="0" applyFont="1" applyFill="1" applyBorder="1" applyAlignment="1">
      <alignment horizontal="left" vertical="center" wrapText="1"/>
    </xf>
    <xf numFmtId="49" fontId="3" fillId="25" borderId="7" xfId="0" applyNumberFormat="1" applyFont="1" applyFill="1" applyBorder="1" applyAlignment="1">
      <alignment horizontal="center" vertical="center"/>
    </xf>
    <xf numFmtId="16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3" fillId="25" borderId="2" xfId="0" applyNumberFormat="1" applyFont="1" applyFill="1" applyBorder="1" applyAlignment="1">
      <alignment horizontal="center" vertical="center" wrapText="1"/>
    </xf>
    <xf numFmtId="2" fontId="3" fillId="25" borderId="3" xfId="0" applyNumberFormat="1" applyFont="1" applyFill="1" applyBorder="1" applyAlignment="1">
      <alignment horizontal="center" vertical="center" wrapText="1"/>
    </xf>
    <xf numFmtId="2" fontId="3" fillId="25" borderId="6" xfId="0" applyNumberFormat="1" applyFont="1" applyFill="1" applyBorder="1" applyAlignment="1">
      <alignment horizontal="center" vertical="center" wrapText="1"/>
    </xf>
    <xf numFmtId="0" fontId="0" fillId="25" borderId="7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4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K21" sqref="AK21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customWidth="1"/>
    <col min="9" max="9" width="21.7109375" style="2" customWidth="1"/>
    <col min="10" max="10" width="21.42578125" style="2" customWidth="1"/>
    <col min="11" max="11" width="25.4257812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4.42578125" style="4" customWidth="1"/>
    <col min="26" max="26" width="22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16384" width="9.140625" style="2"/>
  </cols>
  <sheetData>
    <row r="1" spans="1:35" s="22" customFormat="1" ht="62.25" customHeight="1" x14ac:dyDescent="0.3">
      <c r="A1" s="94" t="s">
        <v>304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 s="1" customFormat="1" ht="57" customHeight="1" x14ac:dyDescent="0.3">
      <c r="A2" s="101" t="s">
        <v>0</v>
      </c>
      <c r="B2" s="63" t="s">
        <v>1</v>
      </c>
      <c r="C2" s="102" t="s">
        <v>34</v>
      </c>
      <c r="D2" s="99" t="s">
        <v>271</v>
      </c>
      <c r="E2" s="99"/>
      <c r="F2" s="99"/>
      <c r="G2" s="99"/>
      <c r="H2" s="99" t="s">
        <v>272</v>
      </c>
      <c r="I2" s="99"/>
      <c r="J2" s="99"/>
      <c r="K2" s="99"/>
      <c r="L2" s="99" t="s">
        <v>273</v>
      </c>
      <c r="M2" s="99"/>
      <c r="N2" s="99"/>
      <c r="O2" s="99"/>
      <c r="P2" s="99" t="s">
        <v>274</v>
      </c>
      <c r="Q2" s="99"/>
      <c r="R2" s="99"/>
      <c r="S2" s="99"/>
      <c r="T2" s="99" t="s">
        <v>275</v>
      </c>
      <c r="U2" s="99"/>
      <c r="V2" s="99"/>
      <c r="W2" s="99"/>
      <c r="X2" s="100" t="s">
        <v>303</v>
      </c>
      <c r="Y2" s="100"/>
      <c r="Z2" s="100"/>
      <c r="AA2" s="100"/>
      <c r="AB2" s="126" t="s">
        <v>297</v>
      </c>
      <c r="AC2" s="127"/>
      <c r="AD2" s="127"/>
      <c r="AE2" s="128"/>
      <c r="AF2" s="156" t="s">
        <v>302</v>
      </c>
      <c r="AG2" s="156"/>
      <c r="AH2" s="156"/>
      <c r="AI2" s="156"/>
    </row>
    <row r="3" spans="1:35" s="1" customFormat="1" ht="37.5" customHeight="1" x14ac:dyDescent="0.3">
      <c r="A3" s="101"/>
      <c r="B3" s="64" t="s">
        <v>2</v>
      </c>
      <c r="C3" s="102"/>
      <c r="D3" s="52" t="s">
        <v>57</v>
      </c>
      <c r="E3" s="52" t="s">
        <v>58</v>
      </c>
      <c r="F3" s="52" t="s">
        <v>120</v>
      </c>
      <c r="G3" s="52" t="s">
        <v>59</v>
      </c>
      <c r="H3" s="52" t="s">
        <v>57</v>
      </c>
      <c r="I3" s="52" t="s">
        <v>58</v>
      </c>
      <c r="J3" s="52" t="s">
        <v>120</v>
      </c>
      <c r="K3" s="52" t="s">
        <v>59</v>
      </c>
      <c r="L3" s="52" t="s">
        <v>57</v>
      </c>
      <c r="M3" s="52" t="s">
        <v>58</v>
      </c>
      <c r="N3" s="52" t="s">
        <v>120</v>
      </c>
      <c r="O3" s="52" t="s">
        <v>59</v>
      </c>
      <c r="P3" s="52" t="s">
        <v>57</v>
      </c>
      <c r="Q3" s="52" t="s">
        <v>58</v>
      </c>
      <c r="R3" s="52" t="s">
        <v>120</v>
      </c>
      <c r="S3" s="52" t="s">
        <v>59</v>
      </c>
      <c r="T3" s="52" t="s">
        <v>57</v>
      </c>
      <c r="U3" s="52" t="s">
        <v>58</v>
      </c>
      <c r="V3" s="52" t="s">
        <v>120</v>
      </c>
      <c r="W3" s="52" t="s">
        <v>59</v>
      </c>
      <c r="X3" s="52" t="s">
        <v>57</v>
      </c>
      <c r="Y3" s="52" t="s">
        <v>58</v>
      </c>
      <c r="Z3" s="52" t="s">
        <v>120</v>
      </c>
      <c r="AA3" s="52" t="s">
        <v>59</v>
      </c>
      <c r="AB3" s="52" t="s">
        <v>57</v>
      </c>
      <c r="AC3" s="52" t="s">
        <v>58</v>
      </c>
      <c r="AD3" s="52" t="s">
        <v>120</v>
      </c>
      <c r="AE3" s="52" t="s">
        <v>59</v>
      </c>
      <c r="AF3" s="65" t="s">
        <v>57</v>
      </c>
      <c r="AG3" s="65" t="s">
        <v>58</v>
      </c>
      <c r="AH3" s="65" t="s">
        <v>120</v>
      </c>
      <c r="AI3" s="65" t="s">
        <v>59</v>
      </c>
    </row>
    <row r="4" spans="1:35" s="1" customFormat="1" x14ac:dyDescent="0.3">
      <c r="A4" s="66" t="s">
        <v>6</v>
      </c>
      <c r="B4" s="66" t="s">
        <v>27</v>
      </c>
      <c r="C4" s="66" t="s">
        <v>61</v>
      </c>
      <c r="D4" s="66" t="s">
        <v>63</v>
      </c>
      <c r="E4" s="66" t="s">
        <v>31</v>
      </c>
      <c r="F4" s="66" t="s">
        <v>69</v>
      </c>
      <c r="G4" s="66" t="s">
        <v>95</v>
      </c>
      <c r="H4" s="66" t="s">
        <v>32</v>
      </c>
      <c r="I4" s="66" t="s">
        <v>79</v>
      </c>
      <c r="J4" s="66" t="s">
        <v>82</v>
      </c>
      <c r="K4" s="66" t="s">
        <v>83</v>
      </c>
      <c r="L4" s="66" t="s">
        <v>84</v>
      </c>
      <c r="M4" s="66" t="s">
        <v>85</v>
      </c>
      <c r="N4" s="66" t="s">
        <v>86</v>
      </c>
      <c r="O4" s="66" t="s">
        <v>92</v>
      </c>
      <c r="P4" s="66" t="s">
        <v>270</v>
      </c>
      <c r="Q4" s="66" t="s">
        <v>289</v>
      </c>
      <c r="R4" s="66" t="s">
        <v>250</v>
      </c>
      <c r="S4" s="66" t="s">
        <v>290</v>
      </c>
      <c r="T4" s="66" t="s">
        <v>291</v>
      </c>
      <c r="U4" s="66" t="s">
        <v>256</v>
      </c>
      <c r="V4" s="66" t="s">
        <v>201</v>
      </c>
      <c r="W4" s="66" t="s">
        <v>236</v>
      </c>
      <c r="X4" s="66" t="s">
        <v>84</v>
      </c>
      <c r="Y4" s="66" t="s">
        <v>85</v>
      </c>
      <c r="Z4" s="66" t="s">
        <v>86</v>
      </c>
      <c r="AA4" s="66" t="s">
        <v>92</v>
      </c>
      <c r="AB4" s="66"/>
      <c r="AC4" s="66"/>
      <c r="AD4" s="66"/>
      <c r="AE4" s="66"/>
      <c r="AF4" s="66" t="s">
        <v>270</v>
      </c>
      <c r="AG4" s="66" t="s">
        <v>289</v>
      </c>
      <c r="AH4" s="66" t="s">
        <v>250</v>
      </c>
      <c r="AI4" s="66" t="s">
        <v>290</v>
      </c>
    </row>
    <row r="5" spans="1:35" s="1" customFormat="1" ht="87" hidden="1" customHeight="1" x14ac:dyDescent="0.3">
      <c r="A5" s="60" t="s">
        <v>64</v>
      </c>
      <c r="B5" s="76" t="s">
        <v>298</v>
      </c>
      <c r="C5" s="57" t="s">
        <v>4</v>
      </c>
      <c r="D5" s="54">
        <f>SUM(E5:G5)</f>
        <v>299170</v>
      </c>
      <c r="E5" s="54">
        <f t="shared" ref="E5:F5" si="0">I5+M5+Q5+U5</f>
        <v>0</v>
      </c>
      <c r="F5" s="54">
        <f t="shared" si="0"/>
        <v>0</v>
      </c>
      <c r="G5" s="54">
        <v>299170</v>
      </c>
      <c r="H5" s="54">
        <f>I5+J5+K5</f>
        <v>79000</v>
      </c>
      <c r="I5" s="54">
        <v>0</v>
      </c>
      <c r="J5" s="54">
        <v>0</v>
      </c>
      <c r="K5" s="54">
        <v>79000</v>
      </c>
      <c r="L5" s="54">
        <f>M5+N5+O5</f>
        <v>0</v>
      </c>
      <c r="M5" s="54">
        <v>0</v>
      </c>
      <c r="N5" s="54">
        <v>0</v>
      </c>
      <c r="O5" s="54">
        <v>0</v>
      </c>
      <c r="P5" s="54">
        <f>Q5+R5+S5</f>
        <v>0</v>
      </c>
      <c r="Q5" s="54">
        <v>0</v>
      </c>
      <c r="R5" s="54">
        <v>0</v>
      </c>
      <c r="S5" s="54">
        <v>0</v>
      </c>
      <c r="T5" s="54">
        <f>U5+V5+W5</f>
        <v>296270</v>
      </c>
      <c r="U5" s="54">
        <v>0</v>
      </c>
      <c r="V5" s="54">
        <v>0</v>
      </c>
      <c r="W5" s="54">
        <v>296270</v>
      </c>
      <c r="X5" s="55">
        <f t="shared" ref="X5:X7" si="1">SUM(Y5:AA5)</f>
        <v>8400</v>
      </c>
      <c r="Y5" s="55">
        <v>0</v>
      </c>
      <c r="Z5" s="55">
        <v>0</v>
      </c>
      <c r="AA5" s="55">
        <v>8400</v>
      </c>
      <c r="AB5" s="55"/>
      <c r="AC5" s="55"/>
      <c r="AD5" s="55"/>
      <c r="AE5" s="55"/>
      <c r="AF5" s="55">
        <f t="shared" ref="AF5:AF15" si="2">X5/D5*100</f>
        <v>2.8077681585720491</v>
      </c>
      <c r="AG5" s="59"/>
      <c r="AH5" s="59"/>
      <c r="AI5" s="55">
        <f t="shared" ref="AI5:AI8" si="3">AA5/G5*100</f>
        <v>2.8077681585720491</v>
      </c>
    </row>
    <row r="6" spans="1:35" s="1" customFormat="1" ht="42" hidden="1" customHeight="1" x14ac:dyDescent="0.3">
      <c r="A6" s="62" t="s">
        <v>65</v>
      </c>
      <c r="B6" s="61" t="s">
        <v>40</v>
      </c>
      <c r="C6" s="57" t="s">
        <v>5</v>
      </c>
      <c r="D6" s="54">
        <f t="shared" ref="D6:D8" si="4">SUM(E6:G6)</f>
        <v>2456832</v>
      </c>
      <c r="E6" s="54">
        <v>1212711</v>
      </c>
      <c r="F6" s="54">
        <v>0</v>
      </c>
      <c r="G6" s="54">
        <v>1244121</v>
      </c>
      <c r="H6" s="54">
        <f t="shared" ref="H6:H9" si="5">I6+J6+K6</f>
        <v>0</v>
      </c>
      <c r="I6" s="54">
        <v>0</v>
      </c>
      <c r="J6" s="54">
        <v>0</v>
      </c>
      <c r="K6" s="54">
        <v>0</v>
      </c>
      <c r="L6" s="54">
        <f t="shared" ref="L6:L7" si="6">M6+N6+O6</f>
        <v>484154</v>
      </c>
      <c r="M6" s="54">
        <v>0</v>
      </c>
      <c r="N6" s="54">
        <v>0</v>
      </c>
      <c r="O6" s="54">
        <v>484154</v>
      </c>
      <c r="P6" s="54">
        <f t="shared" ref="P6:P7" si="7">Q6+R6+S6</f>
        <v>240233</v>
      </c>
      <c r="Q6" s="54">
        <v>0</v>
      </c>
      <c r="R6" s="54">
        <v>0</v>
      </c>
      <c r="S6" s="54">
        <v>240233</v>
      </c>
      <c r="T6" s="54">
        <f t="shared" ref="T6:T7" si="8">U6+V6+W6</f>
        <v>0</v>
      </c>
      <c r="U6" s="54">
        <v>0</v>
      </c>
      <c r="V6" s="54">
        <v>0</v>
      </c>
      <c r="W6" s="54">
        <v>0</v>
      </c>
      <c r="X6" s="55">
        <f t="shared" si="1"/>
        <v>0</v>
      </c>
      <c r="Y6" s="55">
        <v>0</v>
      </c>
      <c r="Z6" s="55">
        <v>0</v>
      </c>
      <c r="AA6" s="54">
        <v>0</v>
      </c>
      <c r="AB6" s="54"/>
      <c r="AC6" s="54"/>
      <c r="AD6" s="54"/>
      <c r="AE6" s="54"/>
      <c r="AF6" s="55">
        <f t="shared" si="2"/>
        <v>0</v>
      </c>
      <c r="AG6" s="59"/>
      <c r="AH6" s="59"/>
      <c r="AI6" s="55">
        <f t="shared" si="3"/>
        <v>0</v>
      </c>
    </row>
    <row r="7" spans="1:35" s="1" customFormat="1" ht="45.75" hidden="1" customHeight="1" x14ac:dyDescent="0.3">
      <c r="A7" s="62" t="s">
        <v>238</v>
      </c>
      <c r="B7" s="61" t="s">
        <v>36</v>
      </c>
      <c r="C7" s="57" t="s">
        <v>5</v>
      </c>
      <c r="D7" s="54">
        <f t="shared" si="4"/>
        <v>496575734</v>
      </c>
      <c r="E7" s="54">
        <v>0</v>
      </c>
      <c r="F7" s="54">
        <v>0</v>
      </c>
      <c r="G7" s="54">
        <v>496575734</v>
      </c>
      <c r="H7" s="54">
        <f t="shared" si="5"/>
        <v>119487479</v>
      </c>
      <c r="I7" s="54">
        <v>0</v>
      </c>
      <c r="J7" s="54">
        <v>0</v>
      </c>
      <c r="K7" s="54">
        <v>119487479</v>
      </c>
      <c r="L7" s="54">
        <f t="shared" si="6"/>
        <v>142774139</v>
      </c>
      <c r="M7" s="54">
        <v>0</v>
      </c>
      <c r="N7" s="54">
        <v>0</v>
      </c>
      <c r="O7" s="54">
        <v>142774139</v>
      </c>
      <c r="P7" s="54">
        <f t="shared" si="7"/>
        <v>111532474</v>
      </c>
      <c r="Q7" s="54">
        <v>0</v>
      </c>
      <c r="R7" s="54">
        <v>0</v>
      </c>
      <c r="S7" s="54">
        <v>111532474</v>
      </c>
      <c r="T7" s="54">
        <f t="shared" si="8"/>
        <v>123296259</v>
      </c>
      <c r="U7" s="54">
        <v>0</v>
      </c>
      <c r="V7" s="54">
        <v>0</v>
      </c>
      <c r="W7" s="54">
        <v>123296259</v>
      </c>
      <c r="X7" s="55">
        <f t="shared" si="1"/>
        <v>81347319.109999999</v>
      </c>
      <c r="Y7" s="55">
        <v>0</v>
      </c>
      <c r="Z7" s="55">
        <v>0</v>
      </c>
      <c r="AA7" s="55">
        <v>81347319.109999999</v>
      </c>
      <c r="AB7" s="55"/>
      <c r="AC7" s="55"/>
      <c r="AD7" s="55"/>
      <c r="AE7" s="55"/>
      <c r="AF7" s="55">
        <f t="shared" si="2"/>
        <v>16.381654104346548</v>
      </c>
      <c r="AG7" s="55"/>
      <c r="AH7" s="59"/>
      <c r="AI7" s="55">
        <f t="shared" si="3"/>
        <v>16.381654104346548</v>
      </c>
    </row>
    <row r="8" spans="1:35" s="1" customFormat="1" ht="123" hidden="1" customHeight="1" x14ac:dyDescent="0.3">
      <c r="A8" s="62" t="s">
        <v>66</v>
      </c>
      <c r="B8" s="61" t="s">
        <v>299</v>
      </c>
      <c r="C8" s="57" t="s">
        <v>5</v>
      </c>
      <c r="D8" s="54">
        <f t="shared" si="4"/>
        <v>2966265</v>
      </c>
      <c r="E8" s="54">
        <v>2819000</v>
      </c>
      <c r="F8" s="54">
        <f t="shared" ref="F8:F9" si="9">J8+N8+R8+V8</f>
        <v>0</v>
      </c>
      <c r="G8" s="54">
        <v>147265</v>
      </c>
      <c r="H8" s="54">
        <f t="shared" si="5"/>
        <v>751421</v>
      </c>
      <c r="I8" s="54">
        <v>673000</v>
      </c>
      <c r="J8" s="54">
        <v>0</v>
      </c>
      <c r="K8" s="54">
        <v>78421</v>
      </c>
      <c r="L8" s="54">
        <f t="shared" ref="L8:L9" si="10">M8+N8+O8</f>
        <v>1140895</v>
      </c>
      <c r="M8" s="54">
        <v>1101000</v>
      </c>
      <c r="N8" s="54">
        <v>0</v>
      </c>
      <c r="O8" s="54">
        <v>39895</v>
      </c>
      <c r="P8" s="54">
        <v>0</v>
      </c>
      <c r="Q8" s="54">
        <v>300000</v>
      </c>
      <c r="R8" s="54">
        <v>0</v>
      </c>
      <c r="S8" s="54">
        <v>0</v>
      </c>
      <c r="T8" s="54">
        <f t="shared" ref="T8:T9" si="11">U8+V8+W8</f>
        <v>734737</v>
      </c>
      <c r="U8" s="54">
        <v>713000</v>
      </c>
      <c r="V8" s="54">
        <v>0</v>
      </c>
      <c r="W8" s="54">
        <v>21737</v>
      </c>
      <c r="X8" s="55">
        <f>SUM(Y8:AA8)</f>
        <v>0</v>
      </c>
      <c r="Y8" s="54">
        <v>0</v>
      </c>
      <c r="Z8" s="55">
        <v>0</v>
      </c>
      <c r="AA8" s="54">
        <v>0</v>
      </c>
      <c r="AB8" s="54"/>
      <c r="AC8" s="54"/>
      <c r="AD8" s="54"/>
      <c r="AE8" s="54"/>
      <c r="AF8" s="55">
        <f t="shared" si="2"/>
        <v>0</v>
      </c>
      <c r="AG8" s="55">
        <f>Y8/E8*100</f>
        <v>0</v>
      </c>
      <c r="AH8" s="59"/>
      <c r="AI8" s="55">
        <f t="shared" si="3"/>
        <v>0</v>
      </c>
    </row>
    <row r="9" spans="1:35" s="1" customFormat="1" ht="75" hidden="1" x14ac:dyDescent="0.3">
      <c r="A9" s="62" t="s">
        <v>67</v>
      </c>
      <c r="B9" s="61" t="s">
        <v>224</v>
      </c>
      <c r="C9" s="57" t="s">
        <v>5</v>
      </c>
      <c r="D9" s="54">
        <f t="shared" ref="D9" si="12">H9+L9+P9+T9</f>
        <v>1000000</v>
      </c>
      <c r="E9" s="54">
        <f t="shared" ref="E9" si="13">I9+M9+Q9+U9</f>
        <v>1000000</v>
      </c>
      <c r="F9" s="54">
        <f t="shared" si="9"/>
        <v>0</v>
      </c>
      <c r="G9" s="54">
        <f t="shared" ref="G9" si="14">K9+O9+S9+W9</f>
        <v>0</v>
      </c>
      <c r="H9" s="54">
        <f t="shared" si="5"/>
        <v>1000000</v>
      </c>
      <c r="I9" s="54">
        <v>1000000</v>
      </c>
      <c r="J9" s="54">
        <v>0</v>
      </c>
      <c r="K9" s="54">
        <v>0</v>
      </c>
      <c r="L9" s="54">
        <f t="shared" si="10"/>
        <v>0</v>
      </c>
      <c r="M9" s="54">
        <v>0</v>
      </c>
      <c r="N9" s="54">
        <v>0</v>
      </c>
      <c r="O9" s="54">
        <v>0</v>
      </c>
      <c r="P9" s="54">
        <f t="shared" ref="P9" si="15">Q9+R9+S9</f>
        <v>0</v>
      </c>
      <c r="Q9" s="54">
        <v>0</v>
      </c>
      <c r="R9" s="54">
        <v>0</v>
      </c>
      <c r="S9" s="54">
        <v>0</v>
      </c>
      <c r="T9" s="54">
        <f t="shared" si="11"/>
        <v>0</v>
      </c>
      <c r="U9" s="54">
        <v>0</v>
      </c>
      <c r="V9" s="54">
        <v>0</v>
      </c>
      <c r="W9" s="54">
        <v>0</v>
      </c>
      <c r="X9" s="55">
        <f>SUM(Y9:AA9)</f>
        <v>0</v>
      </c>
      <c r="Y9" s="55">
        <v>0</v>
      </c>
      <c r="Z9" s="55">
        <v>0</v>
      </c>
      <c r="AA9" s="55">
        <v>0</v>
      </c>
      <c r="AB9" s="55"/>
      <c r="AC9" s="55"/>
      <c r="AD9" s="55"/>
      <c r="AE9" s="55"/>
      <c r="AF9" s="55">
        <f t="shared" si="2"/>
        <v>0</v>
      </c>
      <c r="AG9" s="55">
        <f>Y9/E9*100</f>
        <v>0</v>
      </c>
      <c r="AH9" s="55"/>
      <c r="AI9" s="55"/>
    </row>
    <row r="10" spans="1:35" s="23" customFormat="1" ht="83.25" hidden="1" customHeight="1" x14ac:dyDescent="0.3">
      <c r="A10" s="67" t="s">
        <v>12</v>
      </c>
      <c r="B10" s="74" t="s">
        <v>41</v>
      </c>
      <c r="C10" s="70"/>
      <c r="D10" s="68">
        <f>SUM(D11:D15)</f>
        <v>45314701</v>
      </c>
      <c r="E10" s="68">
        <f t="shared" ref="E10:AA10" si="16">SUM(E11:E15)</f>
        <v>0</v>
      </c>
      <c r="F10" s="68">
        <f t="shared" si="16"/>
        <v>0</v>
      </c>
      <c r="G10" s="68">
        <f t="shared" si="16"/>
        <v>45314701</v>
      </c>
      <c r="H10" s="68">
        <f t="shared" si="16"/>
        <v>33306959</v>
      </c>
      <c r="I10" s="68">
        <f t="shared" si="16"/>
        <v>0</v>
      </c>
      <c r="J10" s="68">
        <f t="shared" si="16"/>
        <v>0</v>
      </c>
      <c r="K10" s="68">
        <f t="shared" si="16"/>
        <v>33306959</v>
      </c>
      <c r="L10" s="68">
        <f t="shared" si="16"/>
        <v>3257537</v>
      </c>
      <c r="M10" s="68">
        <f t="shared" si="16"/>
        <v>0</v>
      </c>
      <c r="N10" s="68">
        <f t="shared" si="16"/>
        <v>0</v>
      </c>
      <c r="O10" s="68">
        <f t="shared" si="16"/>
        <v>3257537</v>
      </c>
      <c r="P10" s="68">
        <f t="shared" si="16"/>
        <v>3166567</v>
      </c>
      <c r="Q10" s="68">
        <f t="shared" si="16"/>
        <v>0</v>
      </c>
      <c r="R10" s="68">
        <f t="shared" si="16"/>
        <v>0</v>
      </c>
      <c r="S10" s="68">
        <f t="shared" si="16"/>
        <v>3166567</v>
      </c>
      <c r="T10" s="68">
        <f t="shared" si="16"/>
        <v>5631673</v>
      </c>
      <c r="U10" s="68">
        <f t="shared" si="16"/>
        <v>0</v>
      </c>
      <c r="V10" s="68">
        <f t="shared" si="16"/>
        <v>0</v>
      </c>
      <c r="W10" s="68">
        <f t="shared" si="16"/>
        <v>5631673</v>
      </c>
      <c r="X10" s="68">
        <f t="shared" si="16"/>
        <v>6542800.2699999996</v>
      </c>
      <c r="Y10" s="68">
        <f t="shared" si="16"/>
        <v>0</v>
      </c>
      <c r="Z10" s="68">
        <f t="shared" si="16"/>
        <v>0</v>
      </c>
      <c r="AA10" s="68">
        <f t="shared" si="16"/>
        <v>6542800.2699999996</v>
      </c>
      <c r="AB10" s="68"/>
      <c r="AC10" s="68"/>
      <c r="AD10" s="68"/>
      <c r="AE10" s="68"/>
      <c r="AF10" s="59">
        <f t="shared" si="2"/>
        <v>14.43858201778712</v>
      </c>
      <c r="AG10" s="59"/>
      <c r="AH10" s="55"/>
      <c r="AI10" s="59">
        <f t="shared" ref="AI10:AI15" si="17">AA10/G10*100</f>
        <v>14.43858201778712</v>
      </c>
    </row>
    <row r="11" spans="1:35" s="1" customFormat="1" ht="39.75" hidden="1" customHeight="1" x14ac:dyDescent="0.3">
      <c r="A11" s="62" t="s">
        <v>68</v>
      </c>
      <c r="B11" s="61" t="s">
        <v>42</v>
      </c>
      <c r="C11" s="57" t="s">
        <v>5</v>
      </c>
      <c r="D11" s="54">
        <f>SUM(E11:G11)</f>
        <v>18057400</v>
      </c>
      <c r="E11" s="54">
        <f t="shared" ref="E11:E12" si="18">I11+M11+Q11+U11</f>
        <v>0</v>
      </c>
      <c r="F11" s="54">
        <f t="shared" ref="F11:F12" si="19">J11+N11+R11+V11</f>
        <v>0</v>
      </c>
      <c r="G11" s="54">
        <v>18057400</v>
      </c>
      <c r="H11" s="54">
        <f t="shared" ref="H11:H12" si="20">I11+J11+K11</f>
        <v>6601358</v>
      </c>
      <c r="I11" s="54">
        <v>0</v>
      </c>
      <c r="J11" s="54">
        <v>0</v>
      </c>
      <c r="K11" s="54">
        <v>6601358</v>
      </c>
      <c r="L11" s="54">
        <f t="shared" ref="L11:L12" si="21">M11+N11+O11</f>
        <v>3118187</v>
      </c>
      <c r="M11" s="54">
        <v>0</v>
      </c>
      <c r="N11" s="54">
        <v>0</v>
      </c>
      <c r="O11" s="54">
        <v>3118187</v>
      </c>
      <c r="P11" s="54">
        <f t="shared" ref="P11:P12" si="22">Q11+R11+S11</f>
        <v>2915050</v>
      </c>
      <c r="Q11" s="54">
        <v>0</v>
      </c>
      <c r="R11" s="54">
        <v>0</v>
      </c>
      <c r="S11" s="54">
        <v>2915050</v>
      </c>
      <c r="T11" s="54">
        <f t="shared" ref="T11:T12" si="23">U11+V11+W11</f>
        <v>5470840</v>
      </c>
      <c r="U11" s="54">
        <v>0</v>
      </c>
      <c r="V11" s="54">
        <v>0</v>
      </c>
      <c r="W11" s="54">
        <v>5470840</v>
      </c>
      <c r="X11" s="55">
        <f>SUM(Y11:AA11)</f>
        <v>6502558</v>
      </c>
      <c r="Y11" s="55">
        <v>0</v>
      </c>
      <c r="Z11" s="55">
        <v>0</v>
      </c>
      <c r="AA11" s="55">
        <v>6502558</v>
      </c>
      <c r="AB11" s="55"/>
      <c r="AC11" s="55"/>
      <c r="AD11" s="55"/>
      <c r="AE11" s="55"/>
      <c r="AF11" s="55">
        <f t="shared" si="2"/>
        <v>36.010488774685172</v>
      </c>
      <c r="AG11" s="55"/>
      <c r="AH11" s="55"/>
      <c r="AI11" s="55">
        <f t="shared" si="17"/>
        <v>36.010488774685172</v>
      </c>
    </row>
    <row r="12" spans="1:35" s="1" customFormat="1" ht="39.75" hidden="1" customHeight="1" x14ac:dyDescent="0.3">
      <c r="A12" s="62" t="s">
        <v>227</v>
      </c>
      <c r="B12" s="61" t="s">
        <v>165</v>
      </c>
      <c r="C12" s="57" t="s">
        <v>5</v>
      </c>
      <c r="D12" s="54">
        <f t="shared" ref="D12:D15" si="24">SUM(E12:G12)</f>
        <v>684700</v>
      </c>
      <c r="E12" s="54">
        <f t="shared" si="18"/>
        <v>0</v>
      </c>
      <c r="F12" s="54">
        <f t="shared" si="19"/>
        <v>0</v>
      </c>
      <c r="G12" s="54">
        <v>684700</v>
      </c>
      <c r="H12" s="54">
        <f t="shared" si="20"/>
        <v>133000</v>
      </c>
      <c r="I12" s="54">
        <v>0</v>
      </c>
      <c r="J12" s="54">
        <v>0</v>
      </c>
      <c r="K12" s="54">
        <v>133000</v>
      </c>
      <c r="L12" s="54">
        <f t="shared" si="21"/>
        <v>139350</v>
      </c>
      <c r="M12" s="54">
        <v>0</v>
      </c>
      <c r="N12" s="54">
        <v>0</v>
      </c>
      <c r="O12" s="54">
        <v>139350</v>
      </c>
      <c r="P12" s="54">
        <f t="shared" si="22"/>
        <v>251517</v>
      </c>
      <c r="Q12" s="54">
        <v>0</v>
      </c>
      <c r="R12" s="54">
        <v>0</v>
      </c>
      <c r="S12" s="54">
        <v>251517</v>
      </c>
      <c r="T12" s="54">
        <f t="shared" si="23"/>
        <v>160833</v>
      </c>
      <c r="U12" s="54">
        <v>0</v>
      </c>
      <c r="V12" s="54">
        <v>0</v>
      </c>
      <c r="W12" s="54">
        <v>160833</v>
      </c>
      <c r="X12" s="55">
        <f>Y12+AA12</f>
        <v>40242.269999999997</v>
      </c>
      <c r="Y12" s="55">
        <v>0</v>
      </c>
      <c r="Z12" s="55">
        <v>0</v>
      </c>
      <c r="AA12" s="55">
        <v>40242.269999999997</v>
      </c>
      <c r="AB12" s="55"/>
      <c r="AC12" s="55"/>
      <c r="AD12" s="55"/>
      <c r="AE12" s="55"/>
      <c r="AF12" s="55">
        <f t="shared" si="2"/>
        <v>5.8773579669928431</v>
      </c>
      <c r="AG12" s="55"/>
      <c r="AH12" s="55"/>
      <c r="AI12" s="55">
        <f t="shared" si="17"/>
        <v>5.8773579669928431</v>
      </c>
    </row>
    <row r="13" spans="1:35" s="1" customFormat="1" ht="65.25" hidden="1" customHeight="1" x14ac:dyDescent="0.3">
      <c r="A13" s="62" t="s">
        <v>197</v>
      </c>
      <c r="B13" s="61" t="s">
        <v>204</v>
      </c>
      <c r="C13" s="57" t="s">
        <v>226</v>
      </c>
      <c r="D13" s="54">
        <f t="shared" si="24"/>
        <v>335352</v>
      </c>
      <c r="E13" s="54">
        <f t="shared" ref="E13" si="25">I13+M13+Q13+U13</f>
        <v>0</v>
      </c>
      <c r="F13" s="54">
        <f t="shared" ref="F13" si="26">J13+N13+R13+V13</f>
        <v>0</v>
      </c>
      <c r="G13" s="54">
        <v>335352</v>
      </c>
      <c r="H13" s="54">
        <f t="shared" ref="H13:H15" si="27">I13+J13+K13</f>
        <v>335352</v>
      </c>
      <c r="I13" s="54">
        <v>0</v>
      </c>
      <c r="J13" s="54">
        <v>0</v>
      </c>
      <c r="K13" s="54">
        <v>335352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5">
        <f>Y13+AA13</f>
        <v>0</v>
      </c>
      <c r="Y13" s="55">
        <v>0</v>
      </c>
      <c r="Z13" s="55">
        <v>0</v>
      </c>
      <c r="AA13" s="55">
        <v>0</v>
      </c>
      <c r="AB13" s="55"/>
      <c r="AC13" s="55"/>
      <c r="AD13" s="55"/>
      <c r="AE13" s="55"/>
      <c r="AF13" s="55">
        <f t="shared" si="2"/>
        <v>0</v>
      </c>
      <c r="AG13" s="59"/>
      <c r="AH13" s="55"/>
      <c r="AI13" s="55">
        <f t="shared" si="17"/>
        <v>0</v>
      </c>
    </row>
    <row r="14" spans="1:35" s="1" customFormat="1" ht="124.5" hidden="1" customHeight="1" x14ac:dyDescent="0.3">
      <c r="A14" s="62" t="s">
        <v>301</v>
      </c>
      <c r="B14" s="76" t="s">
        <v>300</v>
      </c>
      <c r="C14" s="57" t="s">
        <v>226</v>
      </c>
      <c r="D14" s="54">
        <f t="shared" si="24"/>
        <v>6237249</v>
      </c>
      <c r="E14" s="54">
        <v>0</v>
      </c>
      <c r="F14" s="54">
        <v>0</v>
      </c>
      <c r="G14" s="54">
        <v>6237249</v>
      </c>
      <c r="H14" s="54">
        <f t="shared" si="27"/>
        <v>6237249</v>
      </c>
      <c r="I14" s="54">
        <v>0</v>
      </c>
      <c r="J14" s="54">
        <v>0</v>
      </c>
      <c r="K14" s="54">
        <v>6237249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5">
        <f>Y14+AA14</f>
        <v>0</v>
      </c>
      <c r="Y14" s="55">
        <v>0</v>
      </c>
      <c r="Z14" s="55">
        <v>0</v>
      </c>
      <c r="AA14" s="55">
        <v>0</v>
      </c>
      <c r="AB14" s="55"/>
      <c r="AC14" s="55"/>
      <c r="AD14" s="55"/>
      <c r="AE14" s="55"/>
      <c r="AF14" s="55"/>
      <c r="AG14" s="59"/>
      <c r="AH14" s="55"/>
      <c r="AI14" s="55">
        <f t="shared" si="17"/>
        <v>0</v>
      </c>
    </row>
    <row r="15" spans="1:35" s="1" customFormat="1" ht="43.5" hidden="1" customHeight="1" x14ac:dyDescent="0.3">
      <c r="A15" s="62" t="s">
        <v>268</v>
      </c>
      <c r="B15" s="72" t="s">
        <v>295</v>
      </c>
      <c r="C15" s="57" t="s">
        <v>226</v>
      </c>
      <c r="D15" s="54">
        <f t="shared" si="24"/>
        <v>20000000</v>
      </c>
      <c r="E15" s="54">
        <f t="shared" ref="E15" si="28">I15+M15+Q15+U15</f>
        <v>0</v>
      </c>
      <c r="F15" s="54">
        <f t="shared" ref="F15" si="29">J15+N15+R15+V15</f>
        <v>0</v>
      </c>
      <c r="G15" s="54">
        <v>20000000</v>
      </c>
      <c r="H15" s="54">
        <f t="shared" si="27"/>
        <v>20000000</v>
      </c>
      <c r="I15" s="54">
        <v>0</v>
      </c>
      <c r="J15" s="54">
        <v>0</v>
      </c>
      <c r="K15" s="54">
        <v>20000000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5">
        <f>Y15+Z15+AA15</f>
        <v>0</v>
      </c>
      <c r="Y15" s="55">
        <v>0</v>
      </c>
      <c r="Z15" s="55">
        <v>0</v>
      </c>
      <c r="AA15" s="55">
        <v>0</v>
      </c>
      <c r="AB15" s="55"/>
      <c r="AC15" s="55"/>
      <c r="AD15" s="55"/>
      <c r="AE15" s="55"/>
      <c r="AF15" s="55">
        <f t="shared" si="2"/>
        <v>0</v>
      </c>
      <c r="AG15" s="55" t="e">
        <f>Y15/E15*100</f>
        <v>#DIV/0!</v>
      </c>
      <c r="AH15" s="55"/>
      <c r="AI15" s="55">
        <f t="shared" si="17"/>
        <v>0</v>
      </c>
    </row>
    <row r="16" spans="1:35" s="23" customFormat="1" ht="27" customHeight="1" x14ac:dyDescent="0.3">
      <c r="A16" s="107" t="s">
        <v>251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spans="1:35" s="1" customFormat="1" ht="39.75" customHeight="1" x14ac:dyDescent="0.3">
      <c r="A17" s="67" t="s">
        <v>69</v>
      </c>
      <c r="B17" s="114" t="s">
        <v>20</v>
      </c>
      <c r="C17" s="114"/>
      <c r="D17" s="73">
        <f>D18+D48</f>
        <v>587262488</v>
      </c>
      <c r="E17" s="73">
        <f t="shared" ref="E17:AA17" si="30">E18+E48</f>
        <v>138661199</v>
      </c>
      <c r="F17" s="73">
        <f t="shared" si="30"/>
        <v>0</v>
      </c>
      <c r="G17" s="73">
        <f t="shared" si="30"/>
        <v>448601289</v>
      </c>
      <c r="H17" s="73">
        <f t="shared" si="30"/>
        <v>126817720</v>
      </c>
      <c r="I17" s="73">
        <f t="shared" si="30"/>
        <v>29360849</v>
      </c>
      <c r="J17" s="73">
        <f t="shared" si="30"/>
        <v>0</v>
      </c>
      <c r="K17" s="73">
        <f t="shared" si="30"/>
        <v>97456871</v>
      </c>
      <c r="L17" s="73">
        <f t="shared" si="30"/>
        <v>189962391</v>
      </c>
      <c r="M17" s="73">
        <f t="shared" si="30"/>
        <v>40040954</v>
      </c>
      <c r="N17" s="73">
        <f t="shared" si="30"/>
        <v>0</v>
      </c>
      <c r="O17" s="73">
        <f t="shared" si="30"/>
        <v>149921437</v>
      </c>
      <c r="P17" s="73">
        <f t="shared" si="30"/>
        <v>123572647</v>
      </c>
      <c r="Q17" s="73">
        <f t="shared" si="30"/>
        <v>31925605</v>
      </c>
      <c r="R17" s="73">
        <f t="shared" si="30"/>
        <v>0</v>
      </c>
      <c r="S17" s="73">
        <f t="shared" si="30"/>
        <v>91647042</v>
      </c>
      <c r="T17" s="73">
        <f t="shared" si="30"/>
        <v>144682463</v>
      </c>
      <c r="U17" s="73">
        <f t="shared" si="30"/>
        <v>37153791</v>
      </c>
      <c r="V17" s="73">
        <f t="shared" si="30"/>
        <v>0</v>
      </c>
      <c r="W17" s="73">
        <f t="shared" si="30"/>
        <v>107528672</v>
      </c>
      <c r="X17" s="73">
        <f t="shared" si="30"/>
        <v>12903886.98</v>
      </c>
      <c r="Y17" s="73">
        <f t="shared" si="30"/>
        <v>0</v>
      </c>
      <c r="Z17" s="73">
        <f t="shared" si="30"/>
        <v>0</v>
      </c>
      <c r="AA17" s="73">
        <f t="shared" si="30"/>
        <v>12903886.98</v>
      </c>
      <c r="AB17" s="73"/>
      <c r="AC17" s="73"/>
      <c r="AD17" s="73"/>
      <c r="AE17" s="73"/>
      <c r="AF17" s="59">
        <f t="shared" ref="AF17:AG19" si="31">X17/D17*100</f>
        <v>2.1972946073817679</v>
      </c>
      <c r="AG17" s="59">
        <f t="shared" si="31"/>
        <v>0</v>
      </c>
      <c r="AH17" s="59"/>
      <c r="AI17" s="59">
        <f>AA17/G17*100</f>
        <v>2.876471222087817</v>
      </c>
    </row>
    <row r="18" spans="1:35" s="1" customFormat="1" ht="60.75" customHeight="1" x14ac:dyDescent="0.3">
      <c r="A18" s="67" t="s">
        <v>70</v>
      </c>
      <c r="B18" s="74" t="s">
        <v>43</v>
      </c>
      <c r="C18" s="74"/>
      <c r="D18" s="73">
        <f>D19+D24+D28+D32+D35+D39+D43</f>
        <v>563744988</v>
      </c>
      <c r="E18" s="73">
        <f t="shared" ref="E18:AA18" si="32">E19+E24+E28+E32+E35+E39+E43</f>
        <v>138661199</v>
      </c>
      <c r="F18" s="73">
        <f t="shared" si="32"/>
        <v>0</v>
      </c>
      <c r="G18" s="73">
        <f t="shared" si="32"/>
        <v>425083789</v>
      </c>
      <c r="H18" s="73">
        <f>H19+H24+H28+H32+H35+H39+H43</f>
        <v>117931620</v>
      </c>
      <c r="I18" s="73">
        <f t="shared" si="32"/>
        <v>29360849</v>
      </c>
      <c r="J18" s="73">
        <f t="shared" si="32"/>
        <v>0</v>
      </c>
      <c r="K18" s="73">
        <f t="shared" si="32"/>
        <v>88570771</v>
      </c>
      <c r="L18" s="73">
        <f t="shared" si="32"/>
        <v>184233691</v>
      </c>
      <c r="M18" s="73">
        <f t="shared" si="32"/>
        <v>40040954</v>
      </c>
      <c r="N18" s="73">
        <f t="shared" si="32"/>
        <v>0</v>
      </c>
      <c r="O18" s="73">
        <f t="shared" si="32"/>
        <v>144192737</v>
      </c>
      <c r="P18" s="73">
        <f t="shared" si="32"/>
        <v>119098647</v>
      </c>
      <c r="Q18" s="73">
        <f t="shared" si="32"/>
        <v>31925605</v>
      </c>
      <c r="R18" s="73">
        <f t="shared" si="32"/>
        <v>0</v>
      </c>
      <c r="S18" s="73">
        <f t="shared" si="32"/>
        <v>87173042</v>
      </c>
      <c r="T18" s="73">
        <f t="shared" si="32"/>
        <v>140253763</v>
      </c>
      <c r="U18" s="73">
        <f t="shared" si="32"/>
        <v>37153791</v>
      </c>
      <c r="V18" s="73">
        <f t="shared" si="32"/>
        <v>0</v>
      </c>
      <c r="W18" s="73">
        <f t="shared" si="32"/>
        <v>103099972</v>
      </c>
      <c r="X18" s="73">
        <f t="shared" si="32"/>
        <v>11100067.65</v>
      </c>
      <c r="Y18" s="73">
        <f t="shared" si="32"/>
        <v>0</v>
      </c>
      <c r="Z18" s="73">
        <f t="shared" si="32"/>
        <v>0</v>
      </c>
      <c r="AA18" s="73">
        <f t="shared" si="32"/>
        <v>11100067.65</v>
      </c>
      <c r="AB18" s="73"/>
      <c r="AC18" s="73"/>
      <c r="AD18" s="73"/>
      <c r="AE18" s="73"/>
      <c r="AF18" s="59">
        <f t="shared" si="31"/>
        <v>1.9689873766114974</v>
      </c>
      <c r="AG18" s="59">
        <f t="shared" si="31"/>
        <v>0</v>
      </c>
      <c r="AH18" s="59"/>
      <c r="AI18" s="59">
        <f>AA18/G18*100</f>
        <v>2.6112658109387463</v>
      </c>
    </row>
    <row r="19" spans="1:35" s="1" customFormat="1" ht="26.25" customHeight="1" x14ac:dyDescent="0.3">
      <c r="A19" s="67" t="s">
        <v>71</v>
      </c>
      <c r="B19" s="74" t="s">
        <v>122</v>
      </c>
      <c r="C19" s="77"/>
      <c r="D19" s="59">
        <f>SUM(D20:D23)</f>
        <v>103931712</v>
      </c>
      <c r="E19" s="59">
        <f t="shared" ref="E19:AA19" si="33">SUM(E20:E23)</f>
        <v>31974300</v>
      </c>
      <c r="F19" s="59">
        <f t="shared" si="33"/>
        <v>0</v>
      </c>
      <c r="G19" s="59">
        <f t="shared" si="33"/>
        <v>71957412</v>
      </c>
      <c r="H19" s="59">
        <f t="shared" si="33"/>
        <v>19643067</v>
      </c>
      <c r="I19" s="59">
        <f t="shared" si="33"/>
        <v>5262599</v>
      </c>
      <c r="J19" s="59">
        <f t="shared" si="33"/>
        <v>0</v>
      </c>
      <c r="K19" s="59">
        <f t="shared" si="33"/>
        <v>14380468</v>
      </c>
      <c r="L19" s="59">
        <f t="shared" si="33"/>
        <v>28376812</v>
      </c>
      <c r="M19" s="59">
        <f t="shared" si="33"/>
        <v>7907605</v>
      </c>
      <c r="N19" s="59">
        <f t="shared" si="33"/>
        <v>0</v>
      </c>
      <c r="O19" s="59">
        <f t="shared" si="33"/>
        <v>20469207</v>
      </c>
      <c r="P19" s="59">
        <f t="shared" si="33"/>
        <v>28768539</v>
      </c>
      <c r="Q19" s="59">
        <f t="shared" si="33"/>
        <v>8322955</v>
      </c>
      <c r="R19" s="59">
        <f t="shared" si="33"/>
        <v>0</v>
      </c>
      <c r="S19" s="59">
        <f t="shared" si="33"/>
        <v>20445584</v>
      </c>
      <c r="T19" s="59">
        <f t="shared" si="33"/>
        <v>26245738</v>
      </c>
      <c r="U19" s="59">
        <f t="shared" si="33"/>
        <v>10481141</v>
      </c>
      <c r="V19" s="59">
        <f t="shared" si="33"/>
        <v>0</v>
      </c>
      <c r="W19" s="59">
        <f t="shared" si="33"/>
        <v>15764597</v>
      </c>
      <c r="X19" s="59">
        <f t="shared" si="33"/>
        <v>3824808.23</v>
      </c>
      <c r="Y19" s="59">
        <f t="shared" si="33"/>
        <v>0</v>
      </c>
      <c r="Z19" s="59">
        <f t="shared" si="33"/>
        <v>0</v>
      </c>
      <c r="AA19" s="59">
        <f t="shared" si="33"/>
        <v>3824808.23</v>
      </c>
      <c r="AB19" s="59"/>
      <c r="AC19" s="59"/>
      <c r="AD19" s="59"/>
      <c r="AE19" s="59"/>
      <c r="AF19" s="59">
        <f t="shared" si="31"/>
        <v>3.6801166423583975</v>
      </c>
      <c r="AG19" s="59">
        <f t="shared" si="31"/>
        <v>0</v>
      </c>
      <c r="AH19" s="59"/>
      <c r="AI19" s="59">
        <f>AA19/G19*100</f>
        <v>5.3153776986865502</v>
      </c>
    </row>
    <row r="20" spans="1:35" s="1" customFormat="1" ht="78.75" customHeight="1" x14ac:dyDescent="0.3">
      <c r="A20" s="62" t="s">
        <v>123</v>
      </c>
      <c r="B20" s="51" t="s">
        <v>36</v>
      </c>
      <c r="C20" s="52" t="s">
        <v>245</v>
      </c>
      <c r="D20" s="53">
        <f>SUM(E20:G20)</f>
        <v>70192564</v>
      </c>
      <c r="E20" s="54">
        <v>0</v>
      </c>
      <c r="F20" s="54">
        <v>0</v>
      </c>
      <c r="G20" s="54">
        <v>70192564</v>
      </c>
      <c r="H20" s="54">
        <f t="shared" ref="H20:H49" si="34">I20+J20+K20</f>
        <v>14098042</v>
      </c>
      <c r="I20" s="54">
        <v>0</v>
      </c>
      <c r="J20" s="54">
        <v>0</v>
      </c>
      <c r="K20" s="54">
        <v>14098042</v>
      </c>
      <c r="L20" s="54">
        <f t="shared" ref="L20:L23" si="35">M20+N20+O20</f>
        <v>17108027</v>
      </c>
      <c r="M20" s="54">
        <v>0</v>
      </c>
      <c r="N20" s="54">
        <v>0</v>
      </c>
      <c r="O20" s="54">
        <v>17108027</v>
      </c>
      <c r="P20" s="54">
        <f t="shared" ref="P20:P23" si="36">Q20+R20+S20</f>
        <v>17011106</v>
      </c>
      <c r="Q20" s="54">
        <v>0</v>
      </c>
      <c r="R20" s="54">
        <v>0</v>
      </c>
      <c r="S20" s="54">
        <v>17011106</v>
      </c>
      <c r="T20" s="54">
        <f t="shared" ref="T20:T23" si="37">U20+V20+W20</f>
        <v>11294023</v>
      </c>
      <c r="U20" s="54">
        <v>0</v>
      </c>
      <c r="V20" s="54">
        <v>0</v>
      </c>
      <c r="W20" s="54">
        <v>11294023</v>
      </c>
      <c r="X20" s="55">
        <f t="shared" ref="X20:X23" si="38">SUM(Y20:AA20)</f>
        <v>3824808.23</v>
      </c>
      <c r="Y20" s="54">
        <v>0</v>
      </c>
      <c r="Z20" s="54">
        <v>0</v>
      </c>
      <c r="AA20" s="54">
        <v>3824808.23</v>
      </c>
      <c r="AB20" s="54"/>
      <c r="AC20" s="54"/>
      <c r="AD20" s="54"/>
      <c r="AE20" s="54"/>
      <c r="AF20" s="55">
        <f>X11/D20*100</f>
        <v>9.2638844194379324</v>
      </c>
      <c r="AG20" s="55"/>
      <c r="AH20" s="59"/>
      <c r="AI20" s="55">
        <f>AA11/G20*100</f>
        <v>9.2638844194379324</v>
      </c>
    </row>
    <row r="21" spans="1:35" s="1" customFormat="1" ht="39.75" customHeight="1" x14ac:dyDescent="0.3">
      <c r="A21" s="62" t="s">
        <v>124</v>
      </c>
      <c r="B21" s="51" t="s">
        <v>216</v>
      </c>
      <c r="C21" s="52" t="s">
        <v>245</v>
      </c>
      <c r="D21" s="53">
        <f t="shared" ref="D21:D23" si="39">SUM(E21:G21)</f>
        <v>283883</v>
      </c>
      <c r="E21" s="54">
        <f t="shared" ref="E21:E22" si="40">I21+M21+Q21+U21</f>
        <v>241300</v>
      </c>
      <c r="F21" s="54">
        <f t="shared" ref="F21:F23" si="41">J21+N21+R21+V21</f>
        <v>0</v>
      </c>
      <c r="G21" s="54">
        <f t="shared" ref="G21:G27" si="42">K21+O21+S21+W21</f>
        <v>42583</v>
      </c>
      <c r="H21" s="54">
        <f t="shared" si="34"/>
        <v>0</v>
      </c>
      <c r="I21" s="54">
        <v>0</v>
      </c>
      <c r="J21" s="54">
        <v>0</v>
      </c>
      <c r="K21" s="54">
        <v>0</v>
      </c>
      <c r="L21" s="54">
        <f t="shared" si="35"/>
        <v>0</v>
      </c>
      <c r="M21" s="54">
        <v>0</v>
      </c>
      <c r="N21" s="54">
        <v>0</v>
      </c>
      <c r="O21" s="54">
        <v>0</v>
      </c>
      <c r="P21" s="54">
        <f t="shared" si="36"/>
        <v>283883</v>
      </c>
      <c r="Q21" s="54">
        <v>241300</v>
      </c>
      <c r="R21" s="54">
        <v>0</v>
      </c>
      <c r="S21" s="54">
        <v>42583</v>
      </c>
      <c r="T21" s="54">
        <f t="shared" si="37"/>
        <v>0</v>
      </c>
      <c r="U21" s="54">
        <v>0</v>
      </c>
      <c r="V21" s="54">
        <v>0</v>
      </c>
      <c r="W21" s="54">
        <v>0</v>
      </c>
      <c r="X21" s="55">
        <f t="shared" si="38"/>
        <v>0</v>
      </c>
      <c r="Y21" s="55">
        <v>0</v>
      </c>
      <c r="Z21" s="55">
        <v>0</v>
      </c>
      <c r="AA21" s="55">
        <v>0</v>
      </c>
      <c r="AB21" s="55"/>
      <c r="AC21" s="55"/>
      <c r="AD21" s="55"/>
      <c r="AE21" s="55"/>
      <c r="AF21" s="55">
        <f t="shared" ref="AF21:AG24" si="43">X21/D21*100</f>
        <v>0</v>
      </c>
      <c r="AG21" s="55">
        <f t="shared" si="43"/>
        <v>0</v>
      </c>
      <c r="AH21" s="59"/>
      <c r="AI21" s="55">
        <f t="shared" ref="AI21:AI27" si="44">AA21/G21*100</f>
        <v>0</v>
      </c>
    </row>
    <row r="22" spans="1:35" s="1" customFormat="1" ht="92.25" customHeight="1" x14ac:dyDescent="0.3">
      <c r="A22" s="62" t="s">
        <v>125</v>
      </c>
      <c r="B22" s="51" t="s">
        <v>209</v>
      </c>
      <c r="C22" s="52" t="s">
        <v>245</v>
      </c>
      <c r="D22" s="53">
        <f t="shared" si="39"/>
        <v>495765</v>
      </c>
      <c r="E22" s="54">
        <f t="shared" si="40"/>
        <v>421400</v>
      </c>
      <c r="F22" s="54">
        <f t="shared" si="41"/>
        <v>0</v>
      </c>
      <c r="G22" s="54">
        <f t="shared" si="42"/>
        <v>74365</v>
      </c>
      <c r="H22" s="54">
        <f t="shared" si="34"/>
        <v>51749</v>
      </c>
      <c r="I22" s="54">
        <v>43987</v>
      </c>
      <c r="J22" s="54">
        <v>0</v>
      </c>
      <c r="K22" s="54">
        <v>7762</v>
      </c>
      <c r="L22" s="54">
        <f t="shared" si="35"/>
        <v>93749</v>
      </c>
      <c r="M22" s="54">
        <v>79687</v>
      </c>
      <c r="N22" s="54">
        <v>0</v>
      </c>
      <c r="O22" s="54">
        <v>14062</v>
      </c>
      <c r="P22" s="54">
        <f t="shared" si="36"/>
        <v>298514</v>
      </c>
      <c r="Q22" s="54">
        <v>253737</v>
      </c>
      <c r="R22" s="54">
        <v>0</v>
      </c>
      <c r="S22" s="54">
        <v>44777</v>
      </c>
      <c r="T22" s="54">
        <f t="shared" si="37"/>
        <v>51753</v>
      </c>
      <c r="U22" s="54">
        <v>43989</v>
      </c>
      <c r="V22" s="54">
        <v>0</v>
      </c>
      <c r="W22" s="54">
        <v>7764</v>
      </c>
      <c r="X22" s="55">
        <f t="shared" si="38"/>
        <v>0</v>
      </c>
      <c r="Y22" s="55">
        <v>0</v>
      </c>
      <c r="Z22" s="55">
        <v>0</v>
      </c>
      <c r="AA22" s="54">
        <v>0</v>
      </c>
      <c r="AB22" s="54"/>
      <c r="AC22" s="54"/>
      <c r="AD22" s="54"/>
      <c r="AE22" s="54"/>
      <c r="AF22" s="55">
        <f t="shared" si="43"/>
        <v>0</v>
      </c>
      <c r="AG22" s="55">
        <f t="shared" si="43"/>
        <v>0</v>
      </c>
      <c r="AH22" s="59"/>
      <c r="AI22" s="55">
        <f t="shared" si="44"/>
        <v>0</v>
      </c>
    </row>
    <row r="23" spans="1:35" s="1" customFormat="1" ht="180" customHeight="1" x14ac:dyDescent="0.3">
      <c r="A23" s="62" t="s">
        <v>239</v>
      </c>
      <c r="B23" s="61" t="s">
        <v>121</v>
      </c>
      <c r="C23" s="52" t="s">
        <v>245</v>
      </c>
      <c r="D23" s="53">
        <f t="shared" si="39"/>
        <v>32959500</v>
      </c>
      <c r="E23" s="54">
        <v>31311600</v>
      </c>
      <c r="F23" s="54">
        <f t="shared" si="41"/>
        <v>0</v>
      </c>
      <c r="G23" s="54">
        <v>1647900</v>
      </c>
      <c r="H23" s="54">
        <f t="shared" si="34"/>
        <v>5493276</v>
      </c>
      <c r="I23" s="54">
        <v>5218612</v>
      </c>
      <c r="J23" s="54">
        <v>0</v>
      </c>
      <c r="K23" s="54">
        <v>274664</v>
      </c>
      <c r="L23" s="54">
        <f t="shared" si="35"/>
        <v>11175036</v>
      </c>
      <c r="M23" s="54">
        <v>7827918</v>
      </c>
      <c r="N23" s="54">
        <v>0</v>
      </c>
      <c r="O23" s="54">
        <v>3347118</v>
      </c>
      <c r="P23" s="54">
        <f t="shared" si="36"/>
        <v>11175036</v>
      </c>
      <c r="Q23" s="54">
        <v>7827918</v>
      </c>
      <c r="R23" s="54">
        <v>0</v>
      </c>
      <c r="S23" s="54">
        <v>3347118</v>
      </c>
      <c r="T23" s="54">
        <f t="shared" si="37"/>
        <v>14899962</v>
      </c>
      <c r="U23" s="54">
        <v>10437152</v>
      </c>
      <c r="V23" s="54">
        <v>0</v>
      </c>
      <c r="W23" s="54">
        <v>4462810</v>
      </c>
      <c r="X23" s="55">
        <f t="shared" si="38"/>
        <v>0</v>
      </c>
      <c r="Y23" s="55">
        <v>0</v>
      </c>
      <c r="Z23" s="55">
        <v>0</v>
      </c>
      <c r="AA23" s="55">
        <v>0</v>
      </c>
      <c r="AB23" s="55"/>
      <c r="AC23" s="55"/>
      <c r="AD23" s="55"/>
      <c r="AE23" s="55"/>
      <c r="AF23" s="55">
        <f t="shared" si="43"/>
        <v>0</v>
      </c>
      <c r="AG23" s="55">
        <f t="shared" si="43"/>
        <v>0</v>
      </c>
      <c r="AH23" s="59"/>
      <c r="AI23" s="55">
        <f t="shared" si="44"/>
        <v>0</v>
      </c>
    </row>
    <row r="24" spans="1:35" s="1" customFormat="1" ht="25.5" customHeight="1" x14ac:dyDescent="0.3">
      <c r="A24" s="67" t="s">
        <v>72</v>
      </c>
      <c r="B24" s="78" t="s">
        <v>126</v>
      </c>
      <c r="C24" s="77"/>
      <c r="D24" s="59">
        <f>D25+D26+D27</f>
        <v>46372506</v>
      </c>
      <c r="E24" s="59">
        <f t="shared" ref="E24:AA24" si="45">E25+E26+E27</f>
        <v>15099600</v>
      </c>
      <c r="F24" s="59">
        <f t="shared" si="45"/>
        <v>0</v>
      </c>
      <c r="G24" s="59">
        <f t="shared" si="45"/>
        <v>31272906</v>
      </c>
      <c r="H24" s="59">
        <f t="shared" si="45"/>
        <v>10569505</v>
      </c>
      <c r="I24" s="59">
        <f t="shared" si="45"/>
        <v>3352050</v>
      </c>
      <c r="J24" s="59">
        <f t="shared" si="45"/>
        <v>0</v>
      </c>
      <c r="K24" s="59">
        <f t="shared" si="45"/>
        <v>7217455</v>
      </c>
      <c r="L24" s="59">
        <f t="shared" si="45"/>
        <v>12798021</v>
      </c>
      <c r="M24" s="59">
        <f t="shared" si="45"/>
        <v>4503350</v>
      </c>
      <c r="N24" s="59">
        <f t="shared" si="45"/>
        <v>0</v>
      </c>
      <c r="O24" s="59">
        <f t="shared" si="45"/>
        <v>8294671</v>
      </c>
      <c r="P24" s="59">
        <f t="shared" si="45"/>
        <v>11942105</v>
      </c>
      <c r="Q24" s="59">
        <f t="shared" si="45"/>
        <v>3532150</v>
      </c>
      <c r="R24" s="59">
        <f t="shared" si="45"/>
        <v>0</v>
      </c>
      <c r="S24" s="59">
        <f t="shared" si="45"/>
        <v>8409955</v>
      </c>
      <c r="T24" s="59">
        <f t="shared" si="45"/>
        <v>10667283</v>
      </c>
      <c r="U24" s="59">
        <f t="shared" si="45"/>
        <v>3532050</v>
      </c>
      <c r="V24" s="59">
        <f t="shared" si="45"/>
        <v>0</v>
      </c>
      <c r="W24" s="59">
        <f t="shared" si="45"/>
        <v>7135233</v>
      </c>
      <c r="X24" s="59">
        <f t="shared" si="45"/>
        <v>902473.42</v>
      </c>
      <c r="Y24" s="59">
        <f t="shared" si="45"/>
        <v>0</v>
      </c>
      <c r="Z24" s="59">
        <f t="shared" si="45"/>
        <v>0</v>
      </c>
      <c r="AA24" s="59">
        <f t="shared" si="45"/>
        <v>902473.42</v>
      </c>
      <c r="AB24" s="59"/>
      <c r="AC24" s="59"/>
      <c r="AD24" s="59"/>
      <c r="AE24" s="59"/>
      <c r="AF24" s="59">
        <f t="shared" si="43"/>
        <v>1.9461389902025137</v>
      </c>
      <c r="AG24" s="59">
        <f t="shared" si="43"/>
        <v>0</v>
      </c>
      <c r="AH24" s="59"/>
      <c r="AI24" s="59">
        <f t="shared" si="44"/>
        <v>2.8857996759239453</v>
      </c>
    </row>
    <row r="25" spans="1:35" s="1" customFormat="1" ht="84" customHeight="1" x14ac:dyDescent="0.3">
      <c r="A25" s="62" t="s">
        <v>127</v>
      </c>
      <c r="B25" s="51" t="s">
        <v>36</v>
      </c>
      <c r="C25" s="52" t="s">
        <v>245</v>
      </c>
      <c r="D25" s="53">
        <f>SUM(E25:G25)</f>
        <v>30357900</v>
      </c>
      <c r="E25" s="54">
        <f t="shared" ref="E25:E27" si="46">I25+M25+Q25+U25</f>
        <v>0</v>
      </c>
      <c r="F25" s="54">
        <f t="shared" ref="F25:F27" si="47">J25+N25+R25+V25</f>
        <v>0</v>
      </c>
      <c r="G25" s="54">
        <v>30357900</v>
      </c>
      <c r="H25" s="54">
        <f t="shared" si="34"/>
        <v>7031655</v>
      </c>
      <c r="I25" s="54">
        <v>0</v>
      </c>
      <c r="J25" s="54">
        <v>0</v>
      </c>
      <c r="K25" s="54">
        <v>7031655</v>
      </c>
      <c r="L25" s="54">
        <f t="shared" ref="L25:L27" si="48">M25+N25+O25</f>
        <v>6479565</v>
      </c>
      <c r="M25" s="54">
        <v>0</v>
      </c>
      <c r="N25" s="54">
        <v>0</v>
      </c>
      <c r="O25" s="54">
        <v>6479565</v>
      </c>
      <c r="P25" s="54">
        <f t="shared" ref="P25:P27" si="49">Q25+R25+S25</f>
        <v>6766255</v>
      </c>
      <c r="Q25" s="54">
        <v>0</v>
      </c>
      <c r="R25" s="54">
        <v>0</v>
      </c>
      <c r="S25" s="54">
        <v>6766255</v>
      </c>
      <c r="T25" s="54">
        <f t="shared" ref="T25:T26" si="50">U25+V25+W25</f>
        <v>5751433</v>
      </c>
      <c r="U25" s="54">
        <v>0</v>
      </c>
      <c r="V25" s="54">
        <v>0</v>
      </c>
      <c r="W25" s="54">
        <v>5751433</v>
      </c>
      <c r="X25" s="55">
        <f t="shared" ref="X25:X26" si="51">Y25+AA25</f>
        <v>902473.42</v>
      </c>
      <c r="Y25" s="55">
        <v>0</v>
      </c>
      <c r="Z25" s="55">
        <v>0</v>
      </c>
      <c r="AA25" s="55">
        <v>902473.42</v>
      </c>
      <c r="AB25" s="55"/>
      <c r="AC25" s="55"/>
      <c r="AD25" s="55"/>
      <c r="AE25" s="55"/>
      <c r="AF25" s="55">
        <f t="shared" ref="AF25:AF49" si="52">X25/D25*100</f>
        <v>2.9727794742060554</v>
      </c>
      <c r="AG25" s="55"/>
      <c r="AH25" s="55"/>
      <c r="AI25" s="55">
        <f t="shared" si="44"/>
        <v>2.9727794742060554</v>
      </c>
    </row>
    <row r="26" spans="1:35" s="1" customFormat="1" ht="181.5" customHeight="1" x14ac:dyDescent="0.3">
      <c r="A26" s="62" t="s">
        <v>128</v>
      </c>
      <c r="B26" s="61" t="s">
        <v>121</v>
      </c>
      <c r="C26" s="52" t="s">
        <v>245</v>
      </c>
      <c r="D26" s="53">
        <f t="shared" ref="D26:D27" si="53">SUM(E26:G26)</f>
        <v>14871900</v>
      </c>
      <c r="E26" s="54">
        <v>14128300</v>
      </c>
      <c r="F26" s="54">
        <f t="shared" si="47"/>
        <v>0</v>
      </c>
      <c r="G26" s="54">
        <v>743600</v>
      </c>
      <c r="H26" s="54">
        <f t="shared" si="34"/>
        <v>3537850</v>
      </c>
      <c r="I26" s="54">
        <v>3352050</v>
      </c>
      <c r="J26" s="54">
        <v>0</v>
      </c>
      <c r="K26" s="54">
        <v>185800</v>
      </c>
      <c r="L26" s="54">
        <f t="shared" si="48"/>
        <v>5175750</v>
      </c>
      <c r="M26" s="54">
        <v>3532050</v>
      </c>
      <c r="N26" s="54">
        <v>0</v>
      </c>
      <c r="O26" s="54">
        <v>1643700</v>
      </c>
      <c r="P26" s="54">
        <f t="shared" si="49"/>
        <v>5175850</v>
      </c>
      <c r="Q26" s="54">
        <v>3532150</v>
      </c>
      <c r="R26" s="54">
        <v>0</v>
      </c>
      <c r="S26" s="54">
        <v>1643700</v>
      </c>
      <c r="T26" s="54">
        <f t="shared" si="50"/>
        <v>4915850</v>
      </c>
      <c r="U26" s="54">
        <v>3532050</v>
      </c>
      <c r="V26" s="54">
        <v>0</v>
      </c>
      <c r="W26" s="54">
        <v>1383800</v>
      </c>
      <c r="X26" s="55">
        <f t="shared" si="51"/>
        <v>0</v>
      </c>
      <c r="Y26" s="55">
        <v>0</v>
      </c>
      <c r="Z26" s="55">
        <v>0</v>
      </c>
      <c r="AA26" s="54">
        <v>0</v>
      </c>
      <c r="AB26" s="54"/>
      <c r="AC26" s="54"/>
      <c r="AD26" s="54"/>
      <c r="AE26" s="54"/>
      <c r="AF26" s="55">
        <f t="shared" si="52"/>
        <v>0</v>
      </c>
      <c r="AG26" s="55">
        <f>Y26/E26*100</f>
        <v>0</v>
      </c>
      <c r="AH26" s="55"/>
      <c r="AI26" s="55">
        <f t="shared" si="44"/>
        <v>0</v>
      </c>
    </row>
    <row r="27" spans="1:35" s="1" customFormat="1" ht="58.5" customHeight="1" x14ac:dyDescent="0.3">
      <c r="A27" s="62" t="s">
        <v>194</v>
      </c>
      <c r="B27" s="61" t="s">
        <v>209</v>
      </c>
      <c r="C27" s="52" t="s">
        <v>245</v>
      </c>
      <c r="D27" s="53">
        <f t="shared" si="53"/>
        <v>1142706</v>
      </c>
      <c r="E27" s="54">
        <f t="shared" si="46"/>
        <v>971300</v>
      </c>
      <c r="F27" s="54">
        <f t="shared" si="47"/>
        <v>0</v>
      </c>
      <c r="G27" s="54">
        <f t="shared" si="42"/>
        <v>171406</v>
      </c>
      <c r="H27" s="54">
        <f t="shared" si="34"/>
        <v>0</v>
      </c>
      <c r="I27" s="54">
        <v>0</v>
      </c>
      <c r="J27" s="54">
        <v>0</v>
      </c>
      <c r="K27" s="54">
        <v>0</v>
      </c>
      <c r="L27" s="54">
        <f t="shared" si="48"/>
        <v>1142706</v>
      </c>
      <c r="M27" s="54">
        <v>971300</v>
      </c>
      <c r="N27" s="54">
        <v>0</v>
      </c>
      <c r="O27" s="54">
        <v>171406</v>
      </c>
      <c r="P27" s="54">
        <f t="shared" si="49"/>
        <v>0</v>
      </c>
      <c r="Q27" s="54">
        <v>0</v>
      </c>
      <c r="R27" s="54">
        <v>0</v>
      </c>
      <c r="S27" s="54">
        <v>0</v>
      </c>
      <c r="T27" s="54">
        <f t="shared" ref="T27" si="54">U27+V27+W27</f>
        <v>0</v>
      </c>
      <c r="U27" s="54">
        <v>0</v>
      </c>
      <c r="V27" s="54">
        <v>0</v>
      </c>
      <c r="W27" s="54">
        <v>0</v>
      </c>
      <c r="X27" s="55">
        <f>Y27+AA27</f>
        <v>0</v>
      </c>
      <c r="Y27" s="54">
        <v>0</v>
      </c>
      <c r="Z27" s="55">
        <v>0</v>
      </c>
      <c r="AA27" s="55">
        <v>0</v>
      </c>
      <c r="AB27" s="55"/>
      <c r="AC27" s="55"/>
      <c r="AD27" s="55"/>
      <c r="AE27" s="55"/>
      <c r="AF27" s="55">
        <f t="shared" si="52"/>
        <v>0</v>
      </c>
      <c r="AG27" s="55">
        <f>Y27/E27*100</f>
        <v>0</v>
      </c>
      <c r="AH27" s="55"/>
      <c r="AI27" s="55">
        <f t="shared" si="44"/>
        <v>0</v>
      </c>
    </row>
    <row r="28" spans="1:35" s="1" customFormat="1" ht="34.5" customHeight="1" x14ac:dyDescent="0.3">
      <c r="A28" s="67" t="s">
        <v>73</v>
      </c>
      <c r="B28" s="78" t="s">
        <v>129</v>
      </c>
      <c r="C28" s="77"/>
      <c r="D28" s="59">
        <f>D29+D30+D31</f>
        <v>47374800</v>
      </c>
      <c r="E28" s="59">
        <f t="shared" ref="E28:AA28" si="55">E29+E30+E31</f>
        <v>17037600</v>
      </c>
      <c r="F28" s="59">
        <f t="shared" si="55"/>
        <v>0</v>
      </c>
      <c r="G28" s="59">
        <f t="shared" si="55"/>
        <v>30337200</v>
      </c>
      <c r="H28" s="59">
        <f t="shared" si="55"/>
        <v>9516500</v>
      </c>
      <c r="I28" s="59">
        <f t="shared" si="55"/>
        <v>4008975</v>
      </c>
      <c r="J28" s="59">
        <f t="shared" si="55"/>
        <v>0</v>
      </c>
      <c r="K28" s="59">
        <f t="shared" si="55"/>
        <v>5507525</v>
      </c>
      <c r="L28" s="59">
        <f t="shared" si="55"/>
        <v>15242500</v>
      </c>
      <c r="M28" s="59">
        <f t="shared" si="55"/>
        <v>5010275</v>
      </c>
      <c r="N28" s="59">
        <f t="shared" si="55"/>
        <v>0</v>
      </c>
      <c r="O28" s="59">
        <f t="shared" si="55"/>
        <v>10232225</v>
      </c>
      <c r="P28" s="59">
        <f t="shared" si="55"/>
        <v>10183500</v>
      </c>
      <c r="Q28" s="59">
        <f t="shared" si="55"/>
        <v>4010275</v>
      </c>
      <c r="R28" s="59">
        <f t="shared" si="55"/>
        <v>0</v>
      </c>
      <c r="S28" s="59">
        <f t="shared" si="55"/>
        <v>6173225</v>
      </c>
      <c r="T28" s="59">
        <f t="shared" si="55"/>
        <v>12072938</v>
      </c>
      <c r="U28" s="59">
        <f t="shared" si="55"/>
        <v>4008075</v>
      </c>
      <c r="V28" s="59">
        <f t="shared" si="55"/>
        <v>0</v>
      </c>
      <c r="W28" s="59">
        <f t="shared" si="55"/>
        <v>8064863</v>
      </c>
      <c r="X28" s="59">
        <f t="shared" si="55"/>
        <v>545909.44999999995</v>
      </c>
      <c r="Y28" s="59">
        <f t="shared" si="55"/>
        <v>0</v>
      </c>
      <c r="Z28" s="59">
        <f t="shared" si="55"/>
        <v>0</v>
      </c>
      <c r="AA28" s="59">
        <f t="shared" si="55"/>
        <v>545909.44999999995</v>
      </c>
      <c r="AB28" s="59"/>
      <c r="AC28" s="59"/>
      <c r="AD28" s="59"/>
      <c r="AE28" s="59"/>
      <c r="AF28" s="59">
        <f t="shared" si="52"/>
        <v>1.1523203264182647</v>
      </c>
      <c r="AG28" s="59">
        <f>Y28/E28*100</f>
        <v>0</v>
      </c>
      <c r="AH28" s="59"/>
      <c r="AI28" s="59">
        <f t="shared" ref="AI28:AI37" si="56">AA28/G28*100</f>
        <v>1.7994721002597469</v>
      </c>
    </row>
    <row r="29" spans="1:35" s="1" customFormat="1" ht="87" customHeight="1" x14ac:dyDescent="0.3">
      <c r="A29" s="62" t="s">
        <v>131</v>
      </c>
      <c r="B29" s="51" t="s">
        <v>36</v>
      </c>
      <c r="C29" s="52" t="s">
        <v>245</v>
      </c>
      <c r="D29" s="53">
        <f>SUM(E29:G29)</f>
        <v>29493100</v>
      </c>
      <c r="E29" s="54">
        <f t="shared" ref="E29:E31" si="57">I29+M29+Q29+U29</f>
        <v>0</v>
      </c>
      <c r="F29" s="54">
        <f t="shared" ref="F29:F31" si="58">J29+N29+R29+V29</f>
        <v>0</v>
      </c>
      <c r="G29" s="54">
        <v>29493100</v>
      </c>
      <c r="H29" s="54">
        <f t="shared" si="34"/>
        <v>5296500</v>
      </c>
      <c r="I29" s="54">
        <v>0</v>
      </c>
      <c r="J29" s="54">
        <v>0</v>
      </c>
      <c r="K29" s="54">
        <v>5296500</v>
      </c>
      <c r="L29" s="54">
        <f t="shared" ref="L29:L31" si="59">M29+N29+O29</f>
        <v>8462400</v>
      </c>
      <c r="M29" s="54">
        <v>0</v>
      </c>
      <c r="N29" s="54">
        <v>0</v>
      </c>
      <c r="O29" s="54">
        <v>8462400</v>
      </c>
      <c r="P29" s="54">
        <f t="shared" ref="P29:P31" si="60">Q29+R29+S29</f>
        <v>4662300</v>
      </c>
      <c r="Q29" s="54">
        <v>0</v>
      </c>
      <c r="R29" s="54">
        <v>0</v>
      </c>
      <c r="S29" s="54">
        <v>4662300</v>
      </c>
      <c r="T29" s="54">
        <f t="shared" ref="T29:T31" si="61">U29+V29+W29</f>
        <v>5722538</v>
      </c>
      <c r="U29" s="54">
        <v>0</v>
      </c>
      <c r="V29" s="54">
        <v>0</v>
      </c>
      <c r="W29" s="54">
        <v>5722538</v>
      </c>
      <c r="X29" s="55">
        <f>SUM(Y29:AA29)</f>
        <v>545909.44999999995</v>
      </c>
      <c r="Y29" s="55">
        <v>0</v>
      </c>
      <c r="Z29" s="55">
        <v>0</v>
      </c>
      <c r="AA29" s="55">
        <v>545909.44999999995</v>
      </c>
      <c r="AB29" s="55"/>
      <c r="AC29" s="55"/>
      <c r="AD29" s="55"/>
      <c r="AE29" s="55"/>
      <c r="AF29" s="55">
        <f t="shared" si="52"/>
        <v>1.8509734480268265</v>
      </c>
      <c r="AG29" s="59"/>
      <c r="AH29" s="59"/>
      <c r="AI29" s="59">
        <f t="shared" si="56"/>
        <v>1.8509734480268265</v>
      </c>
    </row>
    <row r="30" spans="1:35" s="1" customFormat="1" ht="187.5" x14ac:dyDescent="0.3">
      <c r="A30" s="62" t="s">
        <v>132</v>
      </c>
      <c r="B30" s="61" t="s">
        <v>121</v>
      </c>
      <c r="C30" s="52" t="s">
        <v>245</v>
      </c>
      <c r="D30" s="53">
        <f t="shared" ref="D30:D31" si="62">SUM(E30:G30)</f>
        <v>16881700</v>
      </c>
      <c r="E30" s="54">
        <f t="shared" si="57"/>
        <v>16037600</v>
      </c>
      <c r="F30" s="54">
        <f t="shared" si="58"/>
        <v>0</v>
      </c>
      <c r="G30" s="54">
        <v>844100</v>
      </c>
      <c r="H30" s="54">
        <f t="shared" si="34"/>
        <v>4220000</v>
      </c>
      <c r="I30" s="54">
        <v>4008975</v>
      </c>
      <c r="J30" s="54">
        <v>0</v>
      </c>
      <c r="K30" s="54">
        <v>211025</v>
      </c>
      <c r="L30" s="54">
        <f t="shared" si="59"/>
        <v>5780100</v>
      </c>
      <c r="M30" s="54">
        <v>4010275</v>
      </c>
      <c r="N30" s="54">
        <v>0</v>
      </c>
      <c r="O30" s="54">
        <v>1769825</v>
      </c>
      <c r="P30" s="54">
        <f t="shared" si="60"/>
        <v>5521200</v>
      </c>
      <c r="Q30" s="54">
        <v>4010275</v>
      </c>
      <c r="R30" s="54">
        <v>0</v>
      </c>
      <c r="S30" s="54">
        <v>1510925</v>
      </c>
      <c r="T30" s="54">
        <f t="shared" si="61"/>
        <v>6350400</v>
      </c>
      <c r="U30" s="54">
        <v>4008075</v>
      </c>
      <c r="V30" s="54">
        <v>0</v>
      </c>
      <c r="W30" s="54">
        <v>2342325</v>
      </c>
      <c r="X30" s="55">
        <f t="shared" ref="X30:X49" si="63">SUM(Y30:AA30)</f>
        <v>0</v>
      </c>
      <c r="Y30" s="55">
        <v>0</v>
      </c>
      <c r="Z30" s="55">
        <v>0</v>
      </c>
      <c r="AA30" s="54">
        <v>0</v>
      </c>
      <c r="AB30" s="54"/>
      <c r="AC30" s="54"/>
      <c r="AD30" s="54"/>
      <c r="AE30" s="54"/>
      <c r="AF30" s="55">
        <f t="shared" si="52"/>
        <v>0</v>
      </c>
      <c r="AG30" s="55">
        <f>Y30/E30*100</f>
        <v>0</v>
      </c>
      <c r="AH30" s="59"/>
      <c r="AI30" s="55">
        <f t="shared" si="56"/>
        <v>0</v>
      </c>
    </row>
    <row r="31" spans="1:35" s="1" customFormat="1" ht="93.75" x14ac:dyDescent="0.3">
      <c r="A31" s="62" t="s">
        <v>240</v>
      </c>
      <c r="B31" s="61" t="s">
        <v>282</v>
      </c>
      <c r="C31" s="52" t="s">
        <v>245</v>
      </c>
      <c r="D31" s="53">
        <f t="shared" si="62"/>
        <v>1000000</v>
      </c>
      <c r="E31" s="54">
        <f t="shared" si="57"/>
        <v>1000000</v>
      </c>
      <c r="F31" s="54">
        <f t="shared" si="58"/>
        <v>0</v>
      </c>
      <c r="G31" s="54">
        <f t="shared" ref="G31" si="64">K31+O31+S31+W31</f>
        <v>0</v>
      </c>
      <c r="H31" s="54">
        <f t="shared" si="34"/>
        <v>0</v>
      </c>
      <c r="I31" s="54">
        <v>0</v>
      </c>
      <c r="J31" s="54">
        <v>0</v>
      </c>
      <c r="K31" s="54">
        <v>0</v>
      </c>
      <c r="L31" s="54">
        <f t="shared" si="59"/>
        <v>1000000</v>
      </c>
      <c r="M31" s="54">
        <v>1000000</v>
      </c>
      <c r="N31" s="54">
        <v>0</v>
      </c>
      <c r="O31" s="54">
        <v>0</v>
      </c>
      <c r="P31" s="54">
        <f t="shared" si="60"/>
        <v>0</v>
      </c>
      <c r="Q31" s="54">
        <v>0</v>
      </c>
      <c r="R31" s="54">
        <v>0</v>
      </c>
      <c r="S31" s="54">
        <v>0</v>
      </c>
      <c r="T31" s="54">
        <f t="shared" si="61"/>
        <v>0</v>
      </c>
      <c r="U31" s="54">
        <v>0</v>
      </c>
      <c r="V31" s="54">
        <v>0</v>
      </c>
      <c r="W31" s="54">
        <v>0</v>
      </c>
      <c r="X31" s="55">
        <f t="shared" si="63"/>
        <v>0</v>
      </c>
      <c r="Y31" s="55">
        <v>0</v>
      </c>
      <c r="Z31" s="55">
        <v>0</v>
      </c>
      <c r="AA31" s="55">
        <v>0</v>
      </c>
      <c r="AB31" s="55"/>
      <c r="AC31" s="55"/>
      <c r="AD31" s="55"/>
      <c r="AE31" s="55"/>
      <c r="AF31" s="55">
        <f t="shared" si="52"/>
        <v>0</v>
      </c>
      <c r="AG31" s="55">
        <f>Y31/E31*100</f>
        <v>0</v>
      </c>
      <c r="AH31" s="59"/>
      <c r="AI31" s="55" t="e">
        <f t="shared" si="56"/>
        <v>#DIV/0!</v>
      </c>
    </row>
    <row r="32" spans="1:35" s="1" customFormat="1" ht="56.25" x14ac:dyDescent="0.3">
      <c r="A32" s="67" t="s">
        <v>74</v>
      </c>
      <c r="B32" s="78" t="s">
        <v>130</v>
      </c>
      <c r="C32" s="77"/>
      <c r="D32" s="59">
        <f>D33+D34</f>
        <v>178993900</v>
      </c>
      <c r="E32" s="59">
        <f t="shared" ref="E32:AA32" si="65">E33+E34</f>
        <v>53459100</v>
      </c>
      <c r="F32" s="59">
        <f t="shared" si="65"/>
        <v>0</v>
      </c>
      <c r="G32" s="59">
        <f t="shared" si="65"/>
        <v>125534800</v>
      </c>
      <c r="H32" s="59">
        <f t="shared" si="65"/>
        <v>37637950</v>
      </c>
      <c r="I32" s="59">
        <f t="shared" si="65"/>
        <v>12349725</v>
      </c>
      <c r="J32" s="59">
        <f t="shared" si="65"/>
        <v>0</v>
      </c>
      <c r="K32" s="59">
        <f t="shared" si="65"/>
        <v>25288225</v>
      </c>
      <c r="L32" s="59">
        <f t="shared" si="65"/>
        <v>52492603</v>
      </c>
      <c r="M32" s="59">
        <f t="shared" si="65"/>
        <v>13364725</v>
      </c>
      <c r="N32" s="59">
        <f t="shared" si="65"/>
        <v>0</v>
      </c>
      <c r="O32" s="59">
        <f t="shared" si="65"/>
        <v>39127878</v>
      </c>
      <c r="P32" s="59">
        <f t="shared" si="65"/>
        <v>41873068</v>
      </c>
      <c r="Q32" s="59">
        <f t="shared" si="65"/>
        <v>13364725</v>
      </c>
      <c r="R32" s="59">
        <f t="shared" si="65"/>
        <v>0</v>
      </c>
      <c r="S32" s="59">
        <f t="shared" si="65"/>
        <v>28508343</v>
      </c>
      <c r="T32" s="59">
        <f t="shared" si="65"/>
        <v>45415522</v>
      </c>
      <c r="U32" s="59">
        <f t="shared" si="65"/>
        <v>14379925</v>
      </c>
      <c r="V32" s="59">
        <f t="shared" si="65"/>
        <v>0</v>
      </c>
      <c r="W32" s="59">
        <f t="shared" si="65"/>
        <v>31035597</v>
      </c>
      <c r="X32" s="59">
        <f t="shared" si="65"/>
        <v>2139840.06</v>
      </c>
      <c r="Y32" s="59">
        <f t="shared" si="65"/>
        <v>0</v>
      </c>
      <c r="Z32" s="59">
        <f t="shared" si="65"/>
        <v>0</v>
      </c>
      <c r="AA32" s="59">
        <f t="shared" si="65"/>
        <v>2139840.06</v>
      </c>
      <c r="AB32" s="59"/>
      <c r="AC32" s="59"/>
      <c r="AD32" s="59"/>
      <c r="AE32" s="59"/>
      <c r="AF32" s="55">
        <f t="shared" si="52"/>
        <v>1.1954821141949532</v>
      </c>
      <c r="AG32" s="59">
        <f>Y32/E32*100</f>
        <v>0</v>
      </c>
      <c r="AH32" s="59"/>
      <c r="AI32" s="59">
        <f t="shared" si="56"/>
        <v>1.7045791764514699</v>
      </c>
    </row>
    <row r="33" spans="1:35" s="1" customFormat="1" ht="88.5" customHeight="1" x14ac:dyDescent="0.3">
      <c r="A33" s="62" t="s">
        <v>133</v>
      </c>
      <c r="B33" s="51" t="s">
        <v>36</v>
      </c>
      <c r="C33" s="52" t="s">
        <v>245</v>
      </c>
      <c r="D33" s="53">
        <f>SUM(E33:G33)</f>
        <v>122721100</v>
      </c>
      <c r="E33" s="54">
        <f t="shared" ref="E33" si="66">I33+M33+Q33+U33</f>
        <v>0</v>
      </c>
      <c r="F33" s="54">
        <f t="shared" ref="F33:F34" si="67">J33+N33+R33+V33</f>
        <v>0</v>
      </c>
      <c r="G33" s="54">
        <v>122721100</v>
      </c>
      <c r="H33" s="54">
        <f t="shared" si="34"/>
        <v>24638175</v>
      </c>
      <c r="I33" s="54">
        <v>0</v>
      </c>
      <c r="J33" s="54">
        <v>0</v>
      </c>
      <c r="K33" s="54">
        <v>24638175</v>
      </c>
      <c r="L33" s="54">
        <f t="shared" ref="L33:L34" si="68">M33+N33+O33</f>
        <v>32986678</v>
      </c>
      <c r="M33" s="54">
        <v>0</v>
      </c>
      <c r="N33" s="54">
        <v>0</v>
      </c>
      <c r="O33" s="54">
        <v>32986678</v>
      </c>
      <c r="P33" s="54">
        <f t="shared" ref="P33:P34" si="69">Q33+R33+S33</f>
        <v>23173243</v>
      </c>
      <c r="Q33" s="54">
        <v>0</v>
      </c>
      <c r="R33" s="54">
        <v>0</v>
      </c>
      <c r="S33" s="54">
        <v>23173243</v>
      </c>
      <c r="T33" s="54">
        <f t="shared" ref="T33:T34" si="70">U33+V33+W33</f>
        <v>23695197</v>
      </c>
      <c r="U33" s="54">
        <v>0</v>
      </c>
      <c r="V33" s="54">
        <v>0</v>
      </c>
      <c r="W33" s="54">
        <v>23695197</v>
      </c>
      <c r="X33" s="55">
        <f>SUM(Y33:AA33)</f>
        <v>2139840.06</v>
      </c>
      <c r="Y33" s="55">
        <v>0</v>
      </c>
      <c r="Z33" s="55">
        <v>0</v>
      </c>
      <c r="AA33" s="55">
        <v>2139840.06</v>
      </c>
      <c r="AB33" s="55"/>
      <c r="AC33" s="55"/>
      <c r="AD33" s="55"/>
      <c r="AE33" s="55"/>
      <c r="AF33" s="55">
        <f t="shared" si="52"/>
        <v>1.7436610819166385</v>
      </c>
      <c r="AG33" s="59"/>
      <c r="AH33" s="59"/>
      <c r="AI33" s="55">
        <f t="shared" si="56"/>
        <v>1.7436610819166385</v>
      </c>
    </row>
    <row r="34" spans="1:35" s="1" customFormat="1" ht="187.5" x14ac:dyDescent="0.3">
      <c r="A34" s="62" t="s">
        <v>134</v>
      </c>
      <c r="B34" s="61" t="s">
        <v>121</v>
      </c>
      <c r="C34" s="52" t="s">
        <v>245</v>
      </c>
      <c r="D34" s="53">
        <f>SUM(E34:G34)</f>
        <v>56272800</v>
      </c>
      <c r="E34" s="54">
        <v>53459100</v>
      </c>
      <c r="F34" s="54">
        <f t="shared" si="67"/>
        <v>0</v>
      </c>
      <c r="G34" s="54">
        <v>2813700</v>
      </c>
      <c r="H34" s="54">
        <f t="shared" si="34"/>
        <v>12999775</v>
      </c>
      <c r="I34" s="54">
        <v>12349725</v>
      </c>
      <c r="J34" s="54">
        <v>0</v>
      </c>
      <c r="K34" s="54">
        <v>650050</v>
      </c>
      <c r="L34" s="54">
        <f t="shared" si="68"/>
        <v>19505925</v>
      </c>
      <c r="M34" s="54">
        <v>13364725</v>
      </c>
      <c r="N34" s="54">
        <v>0</v>
      </c>
      <c r="O34" s="54">
        <v>6141200</v>
      </c>
      <c r="P34" s="54">
        <f t="shared" si="69"/>
        <v>18699825</v>
      </c>
      <c r="Q34" s="54">
        <v>13364725</v>
      </c>
      <c r="R34" s="54">
        <v>0</v>
      </c>
      <c r="S34" s="54">
        <v>5335100</v>
      </c>
      <c r="T34" s="54">
        <f t="shared" si="70"/>
        <v>21720325</v>
      </c>
      <c r="U34" s="54">
        <v>14379925</v>
      </c>
      <c r="V34" s="54">
        <v>0</v>
      </c>
      <c r="W34" s="54">
        <v>7340400</v>
      </c>
      <c r="X34" s="55">
        <f t="shared" ref="X34" si="71">SUM(Y34:AA34)</f>
        <v>0</v>
      </c>
      <c r="Y34" s="55">
        <v>0</v>
      </c>
      <c r="Z34" s="55">
        <v>0</v>
      </c>
      <c r="AA34" s="55">
        <v>0</v>
      </c>
      <c r="AB34" s="55"/>
      <c r="AC34" s="55"/>
      <c r="AD34" s="55"/>
      <c r="AE34" s="55"/>
      <c r="AF34" s="55">
        <f t="shared" si="52"/>
        <v>0</v>
      </c>
      <c r="AG34" s="55">
        <f>Y34/E34*100</f>
        <v>0</v>
      </c>
      <c r="AH34" s="59"/>
      <c r="AI34" s="55">
        <f t="shared" si="56"/>
        <v>0</v>
      </c>
    </row>
    <row r="35" spans="1:35" s="1" customFormat="1" ht="43.5" customHeight="1" x14ac:dyDescent="0.3">
      <c r="A35" s="67" t="s">
        <v>136</v>
      </c>
      <c r="B35" s="78" t="s">
        <v>135</v>
      </c>
      <c r="C35" s="77"/>
      <c r="D35" s="59">
        <f>D36+D37+D38</f>
        <v>179652190</v>
      </c>
      <c r="E35" s="59">
        <f t="shared" ref="E35:AA35" si="72">E36+E37+E38</f>
        <v>20482600</v>
      </c>
      <c r="F35" s="59">
        <f t="shared" si="72"/>
        <v>0</v>
      </c>
      <c r="G35" s="59">
        <f t="shared" si="72"/>
        <v>159169590</v>
      </c>
      <c r="H35" s="59">
        <f t="shared" si="72"/>
        <v>36021626</v>
      </c>
      <c r="I35" s="59">
        <f t="shared" si="72"/>
        <v>4387500</v>
      </c>
      <c r="J35" s="59">
        <f t="shared" si="72"/>
        <v>0</v>
      </c>
      <c r="K35" s="59">
        <f t="shared" si="72"/>
        <v>31634126</v>
      </c>
      <c r="L35" s="59">
        <f t="shared" si="72"/>
        <v>72546847</v>
      </c>
      <c r="M35" s="59">
        <f t="shared" si="72"/>
        <v>8647000</v>
      </c>
      <c r="N35" s="59">
        <f t="shared" si="72"/>
        <v>0</v>
      </c>
      <c r="O35" s="59">
        <f t="shared" si="72"/>
        <v>63899847</v>
      </c>
      <c r="P35" s="59">
        <f t="shared" si="72"/>
        <v>26166435</v>
      </c>
      <c r="Q35" s="59">
        <f t="shared" si="72"/>
        <v>2695500</v>
      </c>
      <c r="R35" s="59">
        <f t="shared" si="72"/>
        <v>0</v>
      </c>
      <c r="S35" s="59">
        <f t="shared" si="72"/>
        <v>23470935</v>
      </c>
      <c r="T35" s="59">
        <f t="shared" si="72"/>
        <v>44917282</v>
      </c>
      <c r="U35" s="59">
        <f t="shared" si="72"/>
        <v>4752600</v>
      </c>
      <c r="V35" s="59">
        <f t="shared" si="72"/>
        <v>0</v>
      </c>
      <c r="W35" s="59">
        <f t="shared" si="72"/>
        <v>40164682</v>
      </c>
      <c r="X35" s="59">
        <f t="shared" si="72"/>
        <v>3687036.49</v>
      </c>
      <c r="Y35" s="59">
        <f t="shared" si="72"/>
        <v>0</v>
      </c>
      <c r="Z35" s="59">
        <f t="shared" si="72"/>
        <v>0</v>
      </c>
      <c r="AA35" s="59">
        <f t="shared" si="72"/>
        <v>3687036.49</v>
      </c>
      <c r="AB35" s="59"/>
      <c r="AC35" s="59"/>
      <c r="AD35" s="59"/>
      <c r="AE35" s="59"/>
      <c r="AF35" s="59">
        <f t="shared" si="52"/>
        <v>2.0523192564476949</v>
      </c>
      <c r="AG35" s="59">
        <f>Y35/E35*100</f>
        <v>0</v>
      </c>
      <c r="AH35" s="59"/>
      <c r="AI35" s="59">
        <f t="shared" si="56"/>
        <v>2.3164201717174744</v>
      </c>
    </row>
    <row r="36" spans="1:35" s="1" customFormat="1" ht="56.25" x14ac:dyDescent="0.3">
      <c r="A36" s="62" t="s">
        <v>137</v>
      </c>
      <c r="B36" s="51" t="s">
        <v>36</v>
      </c>
      <c r="C36" s="52" t="s">
        <v>245</v>
      </c>
      <c r="D36" s="53">
        <f>SUM(E36:G36)</f>
        <v>158112090</v>
      </c>
      <c r="E36" s="54">
        <f t="shared" ref="E36:E37" si="73">I36+M36+Q36+U36</f>
        <v>0</v>
      </c>
      <c r="F36" s="54">
        <f t="shared" ref="F36:F37" si="74">J36+N36+R36+V36</f>
        <v>0</v>
      </c>
      <c r="G36" s="54">
        <v>158112090</v>
      </c>
      <c r="H36" s="54">
        <f t="shared" si="34"/>
        <v>31423726</v>
      </c>
      <c r="I36" s="54">
        <v>0</v>
      </c>
      <c r="J36" s="54">
        <v>0</v>
      </c>
      <c r="K36" s="54">
        <v>31423726</v>
      </c>
      <c r="L36" s="54">
        <f t="shared" ref="L36:L38" si="75">M36+N36+O36</f>
        <v>60198047</v>
      </c>
      <c r="M36" s="54">
        <v>0</v>
      </c>
      <c r="N36" s="54">
        <v>0</v>
      </c>
      <c r="O36" s="54">
        <v>60198047</v>
      </c>
      <c r="P36" s="54">
        <f t="shared" ref="P36:P38" si="76">Q36+R36+S36</f>
        <v>22315635</v>
      </c>
      <c r="Q36" s="54">
        <v>0</v>
      </c>
      <c r="R36" s="54">
        <v>0</v>
      </c>
      <c r="S36" s="54">
        <v>22315635</v>
      </c>
      <c r="T36" s="54">
        <f t="shared" ref="T36:T38" si="77">U36+V36+W36</f>
        <v>38123982</v>
      </c>
      <c r="U36" s="54">
        <v>0</v>
      </c>
      <c r="V36" s="54">
        <v>0</v>
      </c>
      <c r="W36" s="54">
        <v>38123982</v>
      </c>
      <c r="X36" s="55">
        <f t="shared" si="63"/>
        <v>3687036.49</v>
      </c>
      <c r="Y36" s="55">
        <v>0</v>
      </c>
      <c r="Z36" s="55">
        <v>0</v>
      </c>
      <c r="AA36" s="55">
        <v>3687036.49</v>
      </c>
      <c r="AB36" s="55"/>
      <c r="AC36" s="55"/>
      <c r="AD36" s="55"/>
      <c r="AE36" s="55"/>
      <c r="AF36" s="55">
        <f t="shared" si="52"/>
        <v>2.33191306876027</v>
      </c>
      <c r="AG36" s="59"/>
      <c r="AH36" s="55"/>
      <c r="AI36" s="55">
        <f t="shared" si="56"/>
        <v>2.33191306876027</v>
      </c>
    </row>
    <row r="37" spans="1:35" s="1" customFormat="1" ht="172.5" customHeight="1" x14ac:dyDescent="0.3">
      <c r="A37" s="62" t="s">
        <v>138</v>
      </c>
      <c r="B37" s="61" t="s">
        <v>121</v>
      </c>
      <c r="C37" s="52" t="s">
        <v>245</v>
      </c>
      <c r="D37" s="53">
        <f t="shared" ref="D37:D38" si="78">SUM(E37:G37)</f>
        <v>21150100</v>
      </c>
      <c r="E37" s="54">
        <f t="shared" si="73"/>
        <v>20092600</v>
      </c>
      <c r="F37" s="54">
        <f t="shared" si="74"/>
        <v>0</v>
      </c>
      <c r="G37" s="54">
        <v>1057500</v>
      </c>
      <c r="H37" s="54">
        <f t="shared" si="34"/>
        <v>4207900</v>
      </c>
      <c r="I37" s="54">
        <v>3997500</v>
      </c>
      <c r="J37" s="54">
        <v>0</v>
      </c>
      <c r="K37" s="54">
        <v>210400</v>
      </c>
      <c r="L37" s="54">
        <f t="shared" si="75"/>
        <v>12348800</v>
      </c>
      <c r="M37" s="54">
        <v>8647000</v>
      </c>
      <c r="N37" s="54">
        <v>0</v>
      </c>
      <c r="O37" s="54">
        <v>3701800</v>
      </c>
      <c r="P37" s="54">
        <f t="shared" si="76"/>
        <v>3850800</v>
      </c>
      <c r="Q37" s="54">
        <v>2695500</v>
      </c>
      <c r="R37" s="54">
        <v>0</v>
      </c>
      <c r="S37" s="54">
        <v>1155300</v>
      </c>
      <c r="T37" s="54">
        <f t="shared" si="77"/>
        <v>6793300</v>
      </c>
      <c r="U37" s="54">
        <v>4752600</v>
      </c>
      <c r="V37" s="54">
        <v>0</v>
      </c>
      <c r="W37" s="54">
        <v>2040700</v>
      </c>
      <c r="X37" s="55">
        <f>SUM(Y37:AA37)</f>
        <v>0</v>
      </c>
      <c r="Y37" s="55">
        <v>0</v>
      </c>
      <c r="Z37" s="55">
        <v>0</v>
      </c>
      <c r="AA37" s="54">
        <v>0</v>
      </c>
      <c r="AB37" s="54"/>
      <c r="AC37" s="54"/>
      <c r="AD37" s="54"/>
      <c r="AE37" s="54"/>
      <c r="AF37" s="55">
        <f t="shared" si="52"/>
        <v>0</v>
      </c>
      <c r="AG37" s="55">
        <f>Y37/E37*100</f>
        <v>0</v>
      </c>
      <c r="AH37" s="55"/>
      <c r="AI37" s="55">
        <f t="shared" si="56"/>
        <v>0</v>
      </c>
    </row>
    <row r="38" spans="1:35" s="1" customFormat="1" ht="175.5" customHeight="1" x14ac:dyDescent="0.3">
      <c r="A38" s="62" t="s">
        <v>195</v>
      </c>
      <c r="B38" s="61" t="s">
        <v>193</v>
      </c>
      <c r="C38" s="52" t="s">
        <v>245</v>
      </c>
      <c r="D38" s="53">
        <f t="shared" si="78"/>
        <v>390000</v>
      </c>
      <c r="E38" s="54">
        <f t="shared" ref="E38" si="79">I38+M38+Q38+U38</f>
        <v>390000</v>
      </c>
      <c r="F38" s="54">
        <f t="shared" ref="F38" si="80">J38+N38+R38+V38</f>
        <v>0</v>
      </c>
      <c r="G38" s="54">
        <f t="shared" ref="G38:G47" si="81">K38+O38+S38+W38</f>
        <v>0</v>
      </c>
      <c r="H38" s="54">
        <f t="shared" si="34"/>
        <v>390000</v>
      </c>
      <c r="I38" s="54">
        <v>390000</v>
      </c>
      <c r="J38" s="54">
        <v>0</v>
      </c>
      <c r="K38" s="54">
        <v>0</v>
      </c>
      <c r="L38" s="54">
        <f t="shared" si="75"/>
        <v>0</v>
      </c>
      <c r="M38" s="54">
        <v>0</v>
      </c>
      <c r="N38" s="54">
        <v>0</v>
      </c>
      <c r="O38" s="54">
        <v>0</v>
      </c>
      <c r="P38" s="54">
        <f t="shared" si="76"/>
        <v>0</v>
      </c>
      <c r="Q38" s="54">
        <v>0</v>
      </c>
      <c r="R38" s="54">
        <v>0</v>
      </c>
      <c r="S38" s="54">
        <v>0</v>
      </c>
      <c r="T38" s="54">
        <f t="shared" si="77"/>
        <v>0</v>
      </c>
      <c r="U38" s="54">
        <v>0</v>
      </c>
      <c r="V38" s="54">
        <v>0</v>
      </c>
      <c r="W38" s="54">
        <v>0</v>
      </c>
      <c r="X38" s="55">
        <f t="shared" si="63"/>
        <v>0</v>
      </c>
      <c r="Y38" s="55">
        <v>0</v>
      </c>
      <c r="Z38" s="55">
        <v>0</v>
      </c>
      <c r="AA38" s="55">
        <v>0</v>
      </c>
      <c r="AB38" s="55"/>
      <c r="AC38" s="55"/>
      <c r="AD38" s="55"/>
      <c r="AE38" s="55"/>
      <c r="AF38" s="55">
        <f t="shared" si="52"/>
        <v>0</v>
      </c>
      <c r="AG38" s="55">
        <f>Y38/E38*100</f>
        <v>0</v>
      </c>
      <c r="AH38" s="55"/>
      <c r="AI38" s="55"/>
    </row>
    <row r="39" spans="1:35" s="23" customFormat="1" ht="77.25" customHeight="1" x14ac:dyDescent="0.3">
      <c r="A39" s="67" t="s">
        <v>140</v>
      </c>
      <c r="B39" s="78" t="s">
        <v>139</v>
      </c>
      <c r="C39" s="77"/>
      <c r="D39" s="59">
        <f>D40+D41+D42</f>
        <v>3241908</v>
      </c>
      <c r="E39" s="59">
        <f t="shared" ref="E39:AA39" si="82">E40+E41+E42</f>
        <v>607999</v>
      </c>
      <c r="F39" s="59">
        <f t="shared" si="82"/>
        <v>0</v>
      </c>
      <c r="G39" s="59">
        <f t="shared" si="82"/>
        <v>2633909</v>
      </c>
      <c r="H39" s="59">
        <f t="shared" si="82"/>
        <v>365000</v>
      </c>
      <c r="I39" s="59">
        <f t="shared" si="82"/>
        <v>0</v>
      </c>
      <c r="J39" s="59">
        <f t="shared" si="82"/>
        <v>0</v>
      </c>
      <c r="K39" s="59">
        <f t="shared" si="82"/>
        <v>365000</v>
      </c>
      <c r="L39" s="59">
        <f t="shared" si="82"/>
        <v>2776908</v>
      </c>
      <c r="M39" s="59">
        <f t="shared" si="82"/>
        <v>607999</v>
      </c>
      <c r="N39" s="59">
        <f t="shared" si="82"/>
        <v>0</v>
      </c>
      <c r="O39" s="59">
        <f t="shared" si="82"/>
        <v>2168909</v>
      </c>
      <c r="P39" s="59">
        <f t="shared" si="82"/>
        <v>165000</v>
      </c>
      <c r="Q39" s="59">
        <f t="shared" si="82"/>
        <v>0</v>
      </c>
      <c r="R39" s="59">
        <f t="shared" si="82"/>
        <v>0</v>
      </c>
      <c r="S39" s="59">
        <f t="shared" si="82"/>
        <v>165000</v>
      </c>
      <c r="T39" s="59">
        <f t="shared" si="82"/>
        <v>935000</v>
      </c>
      <c r="U39" s="59">
        <f t="shared" si="82"/>
        <v>0</v>
      </c>
      <c r="V39" s="59">
        <f t="shared" si="82"/>
        <v>0</v>
      </c>
      <c r="W39" s="59">
        <f t="shared" si="82"/>
        <v>935000</v>
      </c>
      <c r="X39" s="59">
        <f t="shared" si="82"/>
        <v>0</v>
      </c>
      <c r="Y39" s="59">
        <f t="shared" si="82"/>
        <v>0</v>
      </c>
      <c r="Z39" s="59">
        <f t="shared" si="82"/>
        <v>0</v>
      </c>
      <c r="AA39" s="59">
        <f t="shared" si="82"/>
        <v>0</v>
      </c>
      <c r="AB39" s="59"/>
      <c r="AC39" s="59"/>
      <c r="AD39" s="59"/>
      <c r="AE39" s="59"/>
      <c r="AF39" s="59">
        <f t="shared" si="52"/>
        <v>0</v>
      </c>
      <c r="AG39" s="59">
        <f>Y39/E39*100</f>
        <v>0</v>
      </c>
      <c r="AH39" s="59"/>
      <c r="AI39" s="59">
        <f t="shared" ref="AI39:AI49" si="83">AA39/G39*100</f>
        <v>0</v>
      </c>
    </row>
    <row r="40" spans="1:35" s="1" customFormat="1" ht="45.75" customHeight="1" x14ac:dyDescent="0.3">
      <c r="A40" s="62" t="s">
        <v>142</v>
      </c>
      <c r="B40" s="51" t="s">
        <v>40</v>
      </c>
      <c r="C40" s="52" t="s">
        <v>245</v>
      </c>
      <c r="D40" s="53">
        <f>SUM(E40:G40)</f>
        <v>370338</v>
      </c>
      <c r="E40" s="54">
        <f t="shared" ref="E40:E42" si="84">I40+M40+Q40+U40</f>
        <v>0</v>
      </c>
      <c r="F40" s="54">
        <f t="shared" ref="F40:F42" si="85">J40+N40+R40+V40</f>
        <v>0</v>
      </c>
      <c r="G40" s="54">
        <f t="shared" si="81"/>
        <v>370338</v>
      </c>
      <c r="H40" s="54">
        <f t="shared" si="34"/>
        <v>0</v>
      </c>
      <c r="I40" s="54">
        <v>0</v>
      </c>
      <c r="J40" s="54">
        <v>0</v>
      </c>
      <c r="K40" s="54">
        <v>0</v>
      </c>
      <c r="L40" s="54">
        <f t="shared" ref="L40:L49" si="86">M40+N40+O40</f>
        <v>370338</v>
      </c>
      <c r="M40" s="54"/>
      <c r="N40" s="54"/>
      <c r="O40" s="54">
        <v>370338</v>
      </c>
      <c r="P40" s="54">
        <f t="shared" ref="P40:P42" si="87">Q40+R40+S40</f>
        <v>0</v>
      </c>
      <c r="Q40" s="54"/>
      <c r="R40" s="54"/>
      <c r="S40" s="54">
        <v>0</v>
      </c>
      <c r="T40" s="54">
        <f t="shared" ref="T40:T42" si="88">U40+V40+W40</f>
        <v>0</v>
      </c>
      <c r="U40" s="54"/>
      <c r="V40" s="54"/>
      <c r="W40" s="54">
        <v>0</v>
      </c>
      <c r="X40" s="55">
        <f t="shared" si="63"/>
        <v>0</v>
      </c>
      <c r="Y40" s="55">
        <v>0</v>
      </c>
      <c r="Z40" s="55">
        <v>0</v>
      </c>
      <c r="AA40" s="54">
        <v>0</v>
      </c>
      <c r="AB40" s="54"/>
      <c r="AC40" s="54"/>
      <c r="AD40" s="54"/>
      <c r="AE40" s="54"/>
      <c r="AF40" s="55">
        <f t="shared" si="52"/>
        <v>0</v>
      </c>
      <c r="AG40" s="55"/>
      <c r="AH40" s="55"/>
      <c r="AI40" s="55">
        <f t="shared" si="83"/>
        <v>0</v>
      </c>
    </row>
    <row r="41" spans="1:35" s="1" customFormat="1" ht="93.75" customHeight="1" x14ac:dyDescent="0.3">
      <c r="A41" s="62" t="s">
        <v>143</v>
      </c>
      <c r="B41" s="61" t="s">
        <v>283</v>
      </c>
      <c r="C41" s="52" t="s">
        <v>245</v>
      </c>
      <c r="D41" s="53">
        <f t="shared" ref="D41:D42" si="89">SUM(E41:G41)</f>
        <v>868570</v>
      </c>
      <c r="E41" s="54">
        <f t="shared" si="84"/>
        <v>607999</v>
      </c>
      <c r="F41" s="54">
        <f t="shared" si="85"/>
        <v>0</v>
      </c>
      <c r="G41" s="54">
        <f t="shared" si="81"/>
        <v>260571</v>
      </c>
      <c r="H41" s="54">
        <f t="shared" si="34"/>
        <v>0</v>
      </c>
      <c r="I41" s="54">
        <v>0</v>
      </c>
      <c r="J41" s="54">
        <v>0</v>
      </c>
      <c r="K41" s="54">
        <v>0</v>
      </c>
      <c r="L41" s="54">
        <f t="shared" si="86"/>
        <v>868570</v>
      </c>
      <c r="M41" s="54">
        <v>607999</v>
      </c>
      <c r="N41" s="54">
        <v>0</v>
      </c>
      <c r="O41" s="54">
        <v>260571</v>
      </c>
      <c r="P41" s="54">
        <f t="shared" si="87"/>
        <v>0</v>
      </c>
      <c r="Q41" s="54">
        <v>0</v>
      </c>
      <c r="R41" s="54">
        <v>0</v>
      </c>
      <c r="S41" s="54">
        <v>0</v>
      </c>
      <c r="T41" s="54">
        <f t="shared" si="88"/>
        <v>0</v>
      </c>
      <c r="U41" s="54">
        <v>0</v>
      </c>
      <c r="V41" s="54">
        <v>0</v>
      </c>
      <c r="W41" s="54">
        <v>0</v>
      </c>
      <c r="X41" s="55">
        <f t="shared" si="63"/>
        <v>0</v>
      </c>
      <c r="Y41" s="55">
        <v>0</v>
      </c>
      <c r="Z41" s="55">
        <v>0</v>
      </c>
      <c r="AA41" s="55">
        <v>0</v>
      </c>
      <c r="AB41" s="55"/>
      <c r="AC41" s="55"/>
      <c r="AD41" s="55"/>
      <c r="AE41" s="55"/>
      <c r="AF41" s="55">
        <f t="shared" si="52"/>
        <v>0</v>
      </c>
      <c r="AG41" s="55">
        <f>Y41/E41*100</f>
        <v>0</v>
      </c>
      <c r="AH41" s="55"/>
      <c r="AI41" s="55">
        <f t="shared" si="83"/>
        <v>0</v>
      </c>
    </row>
    <row r="42" spans="1:35" s="1" customFormat="1" ht="85.5" customHeight="1" x14ac:dyDescent="0.3">
      <c r="A42" s="62" t="s">
        <v>145</v>
      </c>
      <c r="B42" s="51" t="s">
        <v>144</v>
      </c>
      <c r="C42" s="52" t="s">
        <v>245</v>
      </c>
      <c r="D42" s="53">
        <f t="shared" si="89"/>
        <v>2003000</v>
      </c>
      <c r="E42" s="54">
        <f t="shared" si="84"/>
        <v>0</v>
      </c>
      <c r="F42" s="54">
        <f t="shared" si="85"/>
        <v>0</v>
      </c>
      <c r="G42" s="54">
        <v>2003000</v>
      </c>
      <c r="H42" s="54">
        <f t="shared" si="34"/>
        <v>365000</v>
      </c>
      <c r="I42" s="54">
        <v>0</v>
      </c>
      <c r="J42" s="54">
        <v>0</v>
      </c>
      <c r="K42" s="54">
        <v>365000</v>
      </c>
      <c r="L42" s="54">
        <f t="shared" si="86"/>
        <v>1538000</v>
      </c>
      <c r="M42" s="54">
        <v>0</v>
      </c>
      <c r="N42" s="54">
        <v>0</v>
      </c>
      <c r="O42" s="54">
        <v>1538000</v>
      </c>
      <c r="P42" s="54">
        <f t="shared" si="87"/>
        <v>165000</v>
      </c>
      <c r="Q42" s="54">
        <v>0</v>
      </c>
      <c r="R42" s="54">
        <v>0</v>
      </c>
      <c r="S42" s="54">
        <v>165000</v>
      </c>
      <c r="T42" s="54">
        <f t="shared" si="88"/>
        <v>935000</v>
      </c>
      <c r="U42" s="54">
        <v>0</v>
      </c>
      <c r="V42" s="54">
        <v>0</v>
      </c>
      <c r="W42" s="54">
        <v>935000</v>
      </c>
      <c r="X42" s="55">
        <f t="shared" si="63"/>
        <v>0</v>
      </c>
      <c r="Y42" s="55">
        <v>0</v>
      </c>
      <c r="Z42" s="55">
        <v>0</v>
      </c>
      <c r="AA42" s="55">
        <v>0</v>
      </c>
      <c r="AB42" s="55"/>
      <c r="AC42" s="55"/>
      <c r="AD42" s="55"/>
      <c r="AE42" s="55"/>
      <c r="AF42" s="55">
        <f t="shared" si="52"/>
        <v>0</v>
      </c>
      <c r="AG42" s="55"/>
      <c r="AH42" s="55"/>
      <c r="AI42" s="55">
        <f t="shared" si="83"/>
        <v>0</v>
      </c>
    </row>
    <row r="43" spans="1:35" s="1" customFormat="1" ht="57.75" hidden="1" customHeight="1" x14ac:dyDescent="0.3">
      <c r="A43" s="67" t="s">
        <v>75</v>
      </c>
      <c r="B43" s="78" t="s">
        <v>246</v>
      </c>
      <c r="C43" s="77" t="s">
        <v>226</v>
      </c>
      <c r="D43" s="73">
        <f>D44</f>
        <v>4177972</v>
      </c>
      <c r="E43" s="73">
        <f t="shared" ref="E43:AA43" si="90">E44</f>
        <v>0</v>
      </c>
      <c r="F43" s="73">
        <f t="shared" si="90"/>
        <v>0</v>
      </c>
      <c r="G43" s="73">
        <f t="shared" si="90"/>
        <v>4177972</v>
      </c>
      <c r="H43" s="73">
        <f t="shared" si="90"/>
        <v>4177972</v>
      </c>
      <c r="I43" s="73">
        <f t="shared" si="90"/>
        <v>0</v>
      </c>
      <c r="J43" s="73">
        <f t="shared" si="90"/>
        <v>0</v>
      </c>
      <c r="K43" s="73">
        <f t="shared" si="90"/>
        <v>4177972</v>
      </c>
      <c r="L43" s="73">
        <f t="shared" si="90"/>
        <v>0</v>
      </c>
      <c r="M43" s="73">
        <f t="shared" si="90"/>
        <v>0</v>
      </c>
      <c r="N43" s="73">
        <f t="shared" si="90"/>
        <v>0</v>
      </c>
      <c r="O43" s="73">
        <f t="shared" si="90"/>
        <v>0</v>
      </c>
      <c r="P43" s="73">
        <f t="shared" si="90"/>
        <v>0</v>
      </c>
      <c r="Q43" s="73">
        <f t="shared" si="90"/>
        <v>0</v>
      </c>
      <c r="R43" s="73">
        <f t="shared" si="90"/>
        <v>0</v>
      </c>
      <c r="S43" s="73">
        <f t="shared" si="90"/>
        <v>0</v>
      </c>
      <c r="T43" s="73">
        <f t="shared" si="90"/>
        <v>0</v>
      </c>
      <c r="U43" s="73">
        <f t="shared" si="90"/>
        <v>0</v>
      </c>
      <c r="V43" s="73">
        <f t="shared" si="90"/>
        <v>0</v>
      </c>
      <c r="W43" s="73">
        <f t="shared" si="90"/>
        <v>0</v>
      </c>
      <c r="X43" s="73">
        <f t="shared" si="90"/>
        <v>0</v>
      </c>
      <c r="Y43" s="73">
        <f t="shared" si="90"/>
        <v>0</v>
      </c>
      <c r="Z43" s="73">
        <f t="shared" si="90"/>
        <v>0</v>
      </c>
      <c r="AA43" s="73">
        <f t="shared" si="90"/>
        <v>0</v>
      </c>
      <c r="AB43" s="73"/>
      <c r="AC43" s="73"/>
      <c r="AD43" s="73"/>
      <c r="AE43" s="73"/>
      <c r="AF43" s="59">
        <f t="shared" si="52"/>
        <v>0</v>
      </c>
      <c r="AG43" s="59"/>
      <c r="AH43" s="59"/>
      <c r="AI43" s="59">
        <f t="shared" si="83"/>
        <v>0</v>
      </c>
    </row>
    <row r="44" spans="1:35" s="1" customFormat="1" ht="43.5" hidden="1" customHeight="1" x14ac:dyDescent="0.3">
      <c r="A44" s="62" t="s">
        <v>146</v>
      </c>
      <c r="B44" s="51" t="s">
        <v>247</v>
      </c>
      <c r="C44" s="52" t="s">
        <v>226</v>
      </c>
      <c r="D44" s="53">
        <f>D45+D46+D47</f>
        <v>4177972</v>
      </c>
      <c r="E44" s="53">
        <f t="shared" ref="E44:AA44" si="91">E45+E46+E47</f>
        <v>0</v>
      </c>
      <c r="F44" s="53">
        <f t="shared" si="91"/>
        <v>0</v>
      </c>
      <c r="G44" s="53">
        <f t="shared" si="91"/>
        <v>4177972</v>
      </c>
      <c r="H44" s="53">
        <f t="shared" si="91"/>
        <v>4177972</v>
      </c>
      <c r="I44" s="53">
        <f t="shared" si="91"/>
        <v>0</v>
      </c>
      <c r="J44" s="53">
        <f t="shared" si="91"/>
        <v>0</v>
      </c>
      <c r="K44" s="53">
        <f t="shared" si="91"/>
        <v>4177972</v>
      </c>
      <c r="L44" s="53">
        <f t="shared" si="91"/>
        <v>0</v>
      </c>
      <c r="M44" s="53">
        <f t="shared" si="91"/>
        <v>0</v>
      </c>
      <c r="N44" s="53">
        <f t="shared" si="91"/>
        <v>0</v>
      </c>
      <c r="O44" s="53">
        <f t="shared" si="91"/>
        <v>0</v>
      </c>
      <c r="P44" s="53">
        <f t="shared" si="91"/>
        <v>0</v>
      </c>
      <c r="Q44" s="53">
        <f t="shared" si="91"/>
        <v>0</v>
      </c>
      <c r="R44" s="53">
        <f t="shared" si="91"/>
        <v>0</v>
      </c>
      <c r="S44" s="53">
        <f t="shared" si="91"/>
        <v>0</v>
      </c>
      <c r="T44" s="53">
        <f t="shared" si="91"/>
        <v>0</v>
      </c>
      <c r="U44" s="53">
        <f t="shared" si="91"/>
        <v>0</v>
      </c>
      <c r="V44" s="53">
        <f t="shared" si="91"/>
        <v>0</v>
      </c>
      <c r="W44" s="53">
        <f t="shared" si="91"/>
        <v>0</v>
      </c>
      <c r="X44" s="53">
        <f t="shared" si="91"/>
        <v>0</v>
      </c>
      <c r="Y44" s="53">
        <f t="shared" si="91"/>
        <v>0</v>
      </c>
      <c r="Z44" s="53">
        <f t="shared" si="91"/>
        <v>0</v>
      </c>
      <c r="AA44" s="53">
        <f t="shared" si="91"/>
        <v>0</v>
      </c>
      <c r="AB44" s="53"/>
      <c r="AC44" s="53"/>
      <c r="AD44" s="53"/>
      <c r="AE44" s="53"/>
      <c r="AF44" s="55">
        <f t="shared" si="52"/>
        <v>0</v>
      </c>
      <c r="AG44" s="55"/>
      <c r="AH44" s="55"/>
      <c r="AI44" s="55">
        <f t="shared" si="83"/>
        <v>0</v>
      </c>
    </row>
    <row r="45" spans="1:35" s="1" customFormat="1" ht="98.25" hidden="1" customHeight="1" x14ac:dyDescent="0.3">
      <c r="A45" s="123"/>
      <c r="B45" s="51" t="s">
        <v>248</v>
      </c>
      <c r="C45" s="52"/>
      <c r="D45" s="53">
        <f t="shared" ref="D45:D47" si="92">SUM(E45:G45)</f>
        <v>899225</v>
      </c>
      <c r="E45" s="54">
        <v>0</v>
      </c>
      <c r="F45" s="54">
        <v>0</v>
      </c>
      <c r="G45" s="54">
        <f t="shared" si="81"/>
        <v>899225</v>
      </c>
      <c r="H45" s="54">
        <f t="shared" si="34"/>
        <v>899225</v>
      </c>
      <c r="I45" s="54">
        <v>0</v>
      </c>
      <c r="J45" s="54">
        <v>0</v>
      </c>
      <c r="K45" s="54">
        <v>899225</v>
      </c>
      <c r="L45" s="54">
        <f t="shared" si="86"/>
        <v>0</v>
      </c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5">
        <f t="shared" si="63"/>
        <v>0</v>
      </c>
      <c r="Y45" s="55">
        <v>0</v>
      </c>
      <c r="Z45" s="55">
        <v>0</v>
      </c>
      <c r="AA45" s="55">
        <v>0</v>
      </c>
      <c r="AB45" s="55"/>
      <c r="AC45" s="55"/>
      <c r="AD45" s="55"/>
      <c r="AE45" s="55"/>
      <c r="AF45" s="55">
        <f t="shared" si="52"/>
        <v>0</v>
      </c>
      <c r="AG45" s="55"/>
      <c r="AH45" s="55"/>
      <c r="AI45" s="55">
        <f t="shared" si="83"/>
        <v>0</v>
      </c>
    </row>
    <row r="46" spans="1:35" s="1" customFormat="1" ht="98.25" hidden="1" customHeight="1" x14ac:dyDescent="0.3">
      <c r="A46" s="124"/>
      <c r="B46" s="51" t="s">
        <v>296</v>
      </c>
      <c r="C46" s="52"/>
      <c r="D46" s="53">
        <f t="shared" ref="D46" si="93">SUM(E46:G46)</f>
        <v>2200173</v>
      </c>
      <c r="E46" s="54">
        <v>0</v>
      </c>
      <c r="F46" s="54">
        <v>0</v>
      </c>
      <c r="G46" s="54">
        <f t="shared" ref="G46" si="94">K46+O46+S46+W46</f>
        <v>2200173</v>
      </c>
      <c r="H46" s="54">
        <f t="shared" ref="H46" si="95">I46+J46+K46</f>
        <v>2200173</v>
      </c>
      <c r="I46" s="54">
        <v>0</v>
      </c>
      <c r="J46" s="54">
        <v>0</v>
      </c>
      <c r="K46" s="54">
        <v>2200173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5">
        <f t="shared" si="63"/>
        <v>0</v>
      </c>
      <c r="Y46" s="55">
        <v>0</v>
      </c>
      <c r="Z46" s="55">
        <v>0</v>
      </c>
      <c r="AA46" s="55">
        <v>0</v>
      </c>
      <c r="AB46" s="55"/>
      <c r="AC46" s="55"/>
      <c r="AD46" s="55"/>
      <c r="AE46" s="55"/>
      <c r="AF46" s="55"/>
      <c r="AG46" s="55"/>
      <c r="AH46" s="55"/>
      <c r="AI46" s="55"/>
    </row>
    <row r="47" spans="1:35" s="1" customFormat="1" ht="120.75" hidden="1" customHeight="1" x14ac:dyDescent="0.3">
      <c r="A47" s="125"/>
      <c r="B47" s="51" t="s">
        <v>249</v>
      </c>
      <c r="C47" s="52"/>
      <c r="D47" s="53">
        <f t="shared" si="92"/>
        <v>1078574</v>
      </c>
      <c r="E47" s="54">
        <v>0</v>
      </c>
      <c r="F47" s="54">
        <v>0</v>
      </c>
      <c r="G47" s="54">
        <f t="shared" si="81"/>
        <v>1078574</v>
      </c>
      <c r="H47" s="54">
        <f t="shared" si="34"/>
        <v>1078574</v>
      </c>
      <c r="I47" s="54">
        <v>0</v>
      </c>
      <c r="J47" s="54">
        <v>0</v>
      </c>
      <c r="K47" s="54">
        <v>1078574</v>
      </c>
      <c r="L47" s="54">
        <f t="shared" si="86"/>
        <v>0</v>
      </c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5">
        <f t="shared" si="63"/>
        <v>0</v>
      </c>
      <c r="Y47" s="55">
        <v>0</v>
      </c>
      <c r="Z47" s="55">
        <v>0</v>
      </c>
      <c r="AA47" s="55">
        <v>0</v>
      </c>
      <c r="AB47" s="55"/>
      <c r="AC47" s="55"/>
      <c r="AD47" s="55"/>
      <c r="AE47" s="55"/>
      <c r="AF47" s="55">
        <f t="shared" si="52"/>
        <v>0</v>
      </c>
      <c r="AG47" s="55"/>
      <c r="AH47" s="55"/>
      <c r="AI47" s="55">
        <f t="shared" si="83"/>
        <v>0</v>
      </c>
    </row>
    <row r="48" spans="1:35" s="23" customFormat="1" ht="46.5" customHeight="1" x14ac:dyDescent="0.3">
      <c r="A48" s="67" t="s">
        <v>76</v>
      </c>
      <c r="B48" s="78" t="s">
        <v>35</v>
      </c>
      <c r="C48" s="77"/>
      <c r="D48" s="59">
        <f>D49</f>
        <v>23517500</v>
      </c>
      <c r="E48" s="59">
        <f t="shared" ref="E48:AA48" si="96">E49</f>
        <v>0</v>
      </c>
      <c r="F48" s="59">
        <f t="shared" si="96"/>
        <v>0</v>
      </c>
      <c r="G48" s="59">
        <f t="shared" si="96"/>
        <v>23517500</v>
      </c>
      <c r="H48" s="59">
        <f t="shared" si="96"/>
        <v>8886100</v>
      </c>
      <c r="I48" s="59">
        <f t="shared" si="96"/>
        <v>0</v>
      </c>
      <c r="J48" s="59">
        <f t="shared" si="96"/>
        <v>0</v>
      </c>
      <c r="K48" s="59">
        <f t="shared" si="96"/>
        <v>8886100</v>
      </c>
      <c r="L48" s="59">
        <f t="shared" si="96"/>
        <v>5728700</v>
      </c>
      <c r="M48" s="59">
        <f t="shared" si="96"/>
        <v>0</v>
      </c>
      <c r="N48" s="59">
        <f t="shared" si="96"/>
        <v>0</v>
      </c>
      <c r="O48" s="59">
        <f t="shared" si="96"/>
        <v>5728700</v>
      </c>
      <c r="P48" s="59">
        <f t="shared" si="96"/>
        <v>4474000</v>
      </c>
      <c r="Q48" s="59">
        <f t="shared" si="96"/>
        <v>0</v>
      </c>
      <c r="R48" s="59">
        <f t="shared" si="96"/>
        <v>0</v>
      </c>
      <c r="S48" s="59">
        <f t="shared" si="96"/>
        <v>4474000</v>
      </c>
      <c r="T48" s="59">
        <f t="shared" si="96"/>
        <v>4428700</v>
      </c>
      <c r="U48" s="59">
        <f t="shared" si="96"/>
        <v>0</v>
      </c>
      <c r="V48" s="59">
        <f t="shared" si="96"/>
        <v>0</v>
      </c>
      <c r="W48" s="59">
        <f t="shared" si="96"/>
        <v>4428700</v>
      </c>
      <c r="X48" s="59">
        <f t="shared" si="96"/>
        <v>1803819.33</v>
      </c>
      <c r="Y48" s="59">
        <f t="shared" si="96"/>
        <v>0</v>
      </c>
      <c r="Z48" s="59">
        <f t="shared" si="96"/>
        <v>0</v>
      </c>
      <c r="AA48" s="59">
        <f t="shared" si="96"/>
        <v>1803819.33</v>
      </c>
      <c r="AB48" s="59"/>
      <c r="AC48" s="59"/>
      <c r="AD48" s="59"/>
      <c r="AE48" s="59"/>
      <c r="AF48" s="59">
        <f t="shared" si="52"/>
        <v>7.6701151482938243</v>
      </c>
      <c r="AG48" s="55"/>
      <c r="AH48" s="59"/>
      <c r="AI48" s="59">
        <f t="shared" si="83"/>
        <v>7.6701151482938243</v>
      </c>
    </row>
    <row r="49" spans="1:35" s="1" customFormat="1" ht="80.25" customHeight="1" x14ac:dyDescent="0.3">
      <c r="A49" s="62" t="s">
        <v>77</v>
      </c>
      <c r="B49" s="51" t="s">
        <v>147</v>
      </c>
      <c r="C49" s="52" t="s">
        <v>17</v>
      </c>
      <c r="D49" s="53">
        <f>SUM(E49:G49)</f>
        <v>23517500</v>
      </c>
      <c r="E49" s="54">
        <f t="shared" ref="E49" si="97">I49+M49+Q49+U49</f>
        <v>0</v>
      </c>
      <c r="F49" s="54">
        <f t="shared" ref="F49" si="98">J49+N49+R49+V49</f>
        <v>0</v>
      </c>
      <c r="G49" s="54">
        <v>23517500</v>
      </c>
      <c r="H49" s="54">
        <f t="shared" si="34"/>
        <v>8886100</v>
      </c>
      <c r="I49" s="54">
        <v>0</v>
      </c>
      <c r="J49" s="54">
        <v>0</v>
      </c>
      <c r="K49" s="54">
        <v>8886100</v>
      </c>
      <c r="L49" s="54">
        <f t="shared" si="86"/>
        <v>5728700</v>
      </c>
      <c r="M49" s="54">
        <v>0</v>
      </c>
      <c r="N49" s="54">
        <v>0</v>
      </c>
      <c r="O49" s="54">
        <v>5728700</v>
      </c>
      <c r="P49" s="54">
        <f t="shared" ref="P49" si="99">Q49+R49+S49</f>
        <v>4474000</v>
      </c>
      <c r="Q49" s="54">
        <v>0</v>
      </c>
      <c r="R49" s="54">
        <v>0</v>
      </c>
      <c r="S49" s="54">
        <v>4474000</v>
      </c>
      <c r="T49" s="54">
        <f t="shared" ref="T49" si="100">U49+V49+W49</f>
        <v>4428700</v>
      </c>
      <c r="U49" s="54">
        <v>0</v>
      </c>
      <c r="V49" s="54">
        <v>0</v>
      </c>
      <c r="W49" s="54">
        <v>4428700</v>
      </c>
      <c r="X49" s="55">
        <f t="shared" si="63"/>
        <v>1803819.33</v>
      </c>
      <c r="Y49" s="55">
        <v>0</v>
      </c>
      <c r="Z49" s="55">
        <v>0</v>
      </c>
      <c r="AA49" s="55">
        <v>1803819.33</v>
      </c>
      <c r="AB49" s="55"/>
      <c r="AC49" s="55"/>
      <c r="AD49" s="55"/>
      <c r="AE49" s="55"/>
      <c r="AF49" s="55">
        <f t="shared" si="52"/>
        <v>7.6701151482938243</v>
      </c>
      <c r="AG49" s="55"/>
      <c r="AH49" s="55"/>
      <c r="AI49" s="55">
        <f t="shared" si="83"/>
        <v>7.6701151482938243</v>
      </c>
    </row>
    <row r="50" spans="1:35" s="23" customFormat="1" ht="25.5" hidden="1" customHeight="1" x14ac:dyDescent="0.3">
      <c r="A50" s="107" t="s">
        <v>7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</row>
    <row r="51" spans="1:35" s="1" customFormat="1" ht="40.5" hidden="1" customHeight="1" x14ac:dyDescent="0.3">
      <c r="A51" s="67" t="s">
        <v>95</v>
      </c>
      <c r="B51" s="114" t="s">
        <v>21</v>
      </c>
      <c r="C51" s="114"/>
      <c r="D51" s="73">
        <f t="shared" ref="D51:AA51" si="101">D52+D69+D72+D77+D81</f>
        <v>3528078270</v>
      </c>
      <c r="E51" s="73">
        <f t="shared" si="101"/>
        <v>2763050590</v>
      </c>
      <c r="F51" s="73">
        <f t="shared" si="101"/>
        <v>0</v>
      </c>
      <c r="G51" s="73">
        <f t="shared" si="101"/>
        <v>765027680</v>
      </c>
      <c r="H51" s="73">
        <f t="shared" si="101"/>
        <v>708977939</v>
      </c>
      <c r="I51" s="73">
        <f t="shared" si="101"/>
        <v>534009687</v>
      </c>
      <c r="J51" s="73">
        <f t="shared" si="101"/>
        <v>0</v>
      </c>
      <c r="K51" s="73">
        <f t="shared" si="101"/>
        <v>174968252</v>
      </c>
      <c r="L51" s="73" t="e">
        <f t="shared" si="101"/>
        <v>#REF!</v>
      </c>
      <c r="M51" s="73" t="e">
        <f t="shared" si="101"/>
        <v>#REF!</v>
      </c>
      <c r="N51" s="73" t="e">
        <f t="shared" si="101"/>
        <v>#REF!</v>
      </c>
      <c r="O51" s="73" t="e">
        <f t="shared" si="101"/>
        <v>#REF!</v>
      </c>
      <c r="P51" s="73" t="e">
        <f t="shared" si="101"/>
        <v>#REF!</v>
      </c>
      <c r="Q51" s="73" t="e">
        <f t="shared" si="101"/>
        <v>#REF!</v>
      </c>
      <c r="R51" s="73" t="e">
        <f t="shared" si="101"/>
        <v>#REF!</v>
      </c>
      <c r="S51" s="73" t="e">
        <f t="shared" si="101"/>
        <v>#REF!</v>
      </c>
      <c r="T51" s="73" t="e">
        <f t="shared" si="101"/>
        <v>#REF!</v>
      </c>
      <c r="U51" s="73" t="e">
        <f t="shared" si="101"/>
        <v>#REF!</v>
      </c>
      <c r="V51" s="73" t="e">
        <f t="shared" si="101"/>
        <v>#REF!</v>
      </c>
      <c r="W51" s="73" t="e">
        <f t="shared" si="101"/>
        <v>#REF!</v>
      </c>
      <c r="X51" s="73">
        <f t="shared" si="101"/>
        <v>560253769.44999993</v>
      </c>
      <c r="Y51" s="73">
        <f t="shared" si="101"/>
        <v>439555950.96999997</v>
      </c>
      <c r="Z51" s="73">
        <f t="shared" si="101"/>
        <v>0</v>
      </c>
      <c r="AA51" s="73">
        <f t="shared" si="101"/>
        <v>120697818.48000002</v>
      </c>
      <c r="AB51" s="73"/>
      <c r="AC51" s="73"/>
      <c r="AD51" s="73"/>
      <c r="AE51" s="73"/>
      <c r="AF51" s="59">
        <f t="shared" ref="AF51:AG53" si="102">X51/D51*100</f>
        <v>15.879856584077427</v>
      </c>
      <c r="AG51" s="59">
        <f t="shared" si="102"/>
        <v>15.908356964611347</v>
      </c>
      <c r="AH51" s="59"/>
      <c r="AI51" s="59">
        <f>AA51/G51*100</f>
        <v>15.776921755301721</v>
      </c>
    </row>
    <row r="52" spans="1:35" s="23" customFormat="1" ht="43.5" hidden="1" customHeight="1" x14ac:dyDescent="0.3">
      <c r="A52" s="67" t="s">
        <v>96</v>
      </c>
      <c r="B52" s="74" t="s">
        <v>44</v>
      </c>
      <c r="C52" s="70"/>
      <c r="D52" s="68">
        <f t="shared" ref="D52:AA52" si="103">D53+D65+D68</f>
        <v>3318985501</v>
      </c>
      <c r="E52" s="68">
        <f t="shared" si="103"/>
        <v>2728733400</v>
      </c>
      <c r="F52" s="68">
        <f t="shared" si="103"/>
        <v>0</v>
      </c>
      <c r="G52" s="68">
        <f t="shared" si="103"/>
        <v>590252101</v>
      </c>
      <c r="H52" s="68">
        <f t="shared" si="103"/>
        <v>659935849</v>
      </c>
      <c r="I52" s="68">
        <f t="shared" si="103"/>
        <v>528453777</v>
      </c>
      <c r="J52" s="68">
        <f t="shared" si="103"/>
        <v>0</v>
      </c>
      <c r="K52" s="68">
        <f t="shared" si="103"/>
        <v>131482072</v>
      </c>
      <c r="L52" s="68" t="e">
        <f t="shared" si="103"/>
        <v>#REF!</v>
      </c>
      <c r="M52" s="68" t="e">
        <f t="shared" si="103"/>
        <v>#REF!</v>
      </c>
      <c r="N52" s="68" t="e">
        <f t="shared" si="103"/>
        <v>#REF!</v>
      </c>
      <c r="O52" s="68" t="e">
        <f t="shared" si="103"/>
        <v>#REF!</v>
      </c>
      <c r="P52" s="68" t="e">
        <f t="shared" si="103"/>
        <v>#REF!</v>
      </c>
      <c r="Q52" s="68" t="e">
        <f t="shared" si="103"/>
        <v>#REF!</v>
      </c>
      <c r="R52" s="68" t="e">
        <f t="shared" si="103"/>
        <v>#REF!</v>
      </c>
      <c r="S52" s="68" t="e">
        <f t="shared" si="103"/>
        <v>#REF!</v>
      </c>
      <c r="T52" s="68" t="e">
        <f t="shared" si="103"/>
        <v>#REF!</v>
      </c>
      <c r="U52" s="68" t="e">
        <f t="shared" si="103"/>
        <v>#REF!</v>
      </c>
      <c r="V52" s="68" t="e">
        <f t="shared" si="103"/>
        <v>#REF!</v>
      </c>
      <c r="W52" s="68" t="e">
        <f t="shared" si="103"/>
        <v>#REF!</v>
      </c>
      <c r="X52" s="68">
        <f t="shared" si="103"/>
        <v>522122942.56999999</v>
      </c>
      <c r="Y52" s="68">
        <f t="shared" si="103"/>
        <v>439058721.17000002</v>
      </c>
      <c r="Z52" s="68">
        <f t="shared" si="103"/>
        <v>0</v>
      </c>
      <c r="AA52" s="68">
        <f t="shared" si="103"/>
        <v>83064221.400000006</v>
      </c>
      <c r="AB52" s="68"/>
      <c r="AC52" s="68"/>
      <c r="AD52" s="68"/>
      <c r="AE52" s="68"/>
      <c r="AF52" s="59">
        <f t="shared" si="102"/>
        <v>15.731401731423231</v>
      </c>
      <c r="AG52" s="59">
        <f t="shared" si="102"/>
        <v>16.090202185746691</v>
      </c>
      <c r="AH52" s="59"/>
      <c r="AI52" s="59">
        <f>AA52/G52*100</f>
        <v>14.072668485088544</v>
      </c>
    </row>
    <row r="53" spans="1:35" s="23" customFormat="1" ht="41.25" hidden="1" customHeight="1" x14ac:dyDescent="0.3">
      <c r="A53" s="67" t="s">
        <v>97</v>
      </c>
      <c r="B53" s="74" t="s">
        <v>148</v>
      </c>
      <c r="C53" s="70"/>
      <c r="D53" s="68">
        <f>SUM(D54:D64)</f>
        <v>3196210496</v>
      </c>
      <c r="E53" s="68">
        <f t="shared" ref="E53:AA53" si="104">SUM(E54:E64)</f>
        <v>2728733400</v>
      </c>
      <c r="F53" s="68">
        <f t="shared" si="104"/>
        <v>0</v>
      </c>
      <c r="G53" s="68">
        <f t="shared" si="104"/>
        <v>467477096</v>
      </c>
      <c r="H53" s="68">
        <f t="shared" si="104"/>
        <v>630855880</v>
      </c>
      <c r="I53" s="68">
        <f t="shared" si="104"/>
        <v>528453777</v>
      </c>
      <c r="J53" s="68">
        <f t="shared" si="104"/>
        <v>0</v>
      </c>
      <c r="K53" s="68">
        <f t="shared" si="104"/>
        <v>102402103</v>
      </c>
      <c r="L53" s="68">
        <f t="shared" si="104"/>
        <v>1140094390</v>
      </c>
      <c r="M53" s="68">
        <f t="shared" si="104"/>
        <v>1006573569</v>
      </c>
      <c r="N53" s="68">
        <f t="shared" si="104"/>
        <v>0</v>
      </c>
      <c r="O53" s="68">
        <f t="shared" si="104"/>
        <v>133520821</v>
      </c>
      <c r="P53" s="68">
        <f t="shared" si="104"/>
        <v>617722655</v>
      </c>
      <c r="Q53" s="68">
        <f t="shared" si="104"/>
        <v>489969797</v>
      </c>
      <c r="R53" s="68">
        <f t="shared" si="104"/>
        <v>0</v>
      </c>
      <c r="S53" s="68">
        <f t="shared" si="104"/>
        <v>127752858</v>
      </c>
      <c r="T53" s="68">
        <f t="shared" si="104"/>
        <v>823893630</v>
      </c>
      <c r="U53" s="68">
        <f t="shared" si="104"/>
        <v>718385201</v>
      </c>
      <c r="V53" s="68">
        <f t="shared" si="104"/>
        <v>0</v>
      </c>
      <c r="W53" s="68">
        <f t="shared" si="104"/>
        <v>105508429</v>
      </c>
      <c r="X53" s="68">
        <f t="shared" si="104"/>
        <v>501697791.69</v>
      </c>
      <c r="Y53" s="68">
        <f t="shared" si="104"/>
        <v>439058721.17000002</v>
      </c>
      <c r="Z53" s="68">
        <f t="shared" si="104"/>
        <v>0</v>
      </c>
      <c r="AA53" s="68">
        <f t="shared" si="104"/>
        <v>62639070.520000003</v>
      </c>
      <c r="AB53" s="68"/>
      <c r="AC53" s="68"/>
      <c r="AD53" s="68"/>
      <c r="AE53" s="68"/>
      <c r="AF53" s="59">
        <f t="shared" si="102"/>
        <v>15.696644270390381</v>
      </c>
      <c r="AG53" s="59">
        <f t="shared" si="102"/>
        <v>16.090202185746691</v>
      </c>
      <c r="AH53" s="59"/>
      <c r="AI53" s="59">
        <f>AA53/G53*100</f>
        <v>13.399388131734266</v>
      </c>
    </row>
    <row r="54" spans="1:35" s="1" customFormat="1" ht="39" hidden="1" customHeight="1" x14ac:dyDescent="0.3">
      <c r="A54" s="62" t="s">
        <v>150</v>
      </c>
      <c r="B54" s="51" t="s">
        <v>36</v>
      </c>
      <c r="C54" s="57" t="s">
        <v>4</v>
      </c>
      <c r="D54" s="54">
        <f>SUM(E54:G54)</f>
        <v>458640796</v>
      </c>
      <c r="E54" s="54">
        <f t="shared" ref="E54:E55" si="105">I54+M54+Q54+U54</f>
        <v>0</v>
      </c>
      <c r="F54" s="54">
        <f t="shared" ref="F54:F55" si="106">J54+N54+R54+V54</f>
        <v>0</v>
      </c>
      <c r="G54" s="54">
        <v>458640796</v>
      </c>
      <c r="H54" s="54">
        <f t="shared" ref="H54:H64" si="107">I54+J54+K54</f>
        <v>100285131</v>
      </c>
      <c r="I54" s="54">
        <v>0</v>
      </c>
      <c r="J54" s="54">
        <v>0</v>
      </c>
      <c r="K54" s="54">
        <v>100285131</v>
      </c>
      <c r="L54" s="54">
        <f t="shared" ref="L54:L55" si="108">M54+N54+O54</f>
        <v>131240621</v>
      </c>
      <c r="M54" s="54">
        <v>0</v>
      </c>
      <c r="N54" s="54">
        <v>0</v>
      </c>
      <c r="O54" s="54">
        <v>131240621</v>
      </c>
      <c r="P54" s="54">
        <f t="shared" ref="P54:P55" si="109">Q54+R54+S54</f>
        <v>126958458</v>
      </c>
      <c r="Q54" s="54">
        <v>0</v>
      </c>
      <c r="R54" s="54">
        <v>0</v>
      </c>
      <c r="S54" s="54">
        <v>126958458</v>
      </c>
      <c r="T54" s="54">
        <f t="shared" ref="T54:T55" si="110">U54+V54+W54</f>
        <v>101839229</v>
      </c>
      <c r="U54" s="54">
        <v>0</v>
      </c>
      <c r="V54" s="54">
        <v>0</v>
      </c>
      <c r="W54" s="54">
        <v>101839229</v>
      </c>
      <c r="X54" s="54">
        <f>Y54+AA54</f>
        <v>61089606.759999998</v>
      </c>
      <c r="Y54" s="54">
        <v>0</v>
      </c>
      <c r="Z54" s="54">
        <v>0</v>
      </c>
      <c r="AA54" s="54">
        <v>61089606.759999998</v>
      </c>
      <c r="AB54" s="54"/>
      <c r="AC54" s="54"/>
      <c r="AD54" s="54"/>
      <c r="AE54" s="54"/>
      <c r="AF54" s="55">
        <f t="shared" ref="AF54:AF74" si="111">X54/D54*100</f>
        <v>13.319706247849789</v>
      </c>
      <c r="AG54" s="55"/>
      <c r="AH54" s="55"/>
      <c r="AI54" s="55">
        <f>AA54/G54*100</f>
        <v>13.319706247849789</v>
      </c>
    </row>
    <row r="55" spans="1:35" s="1" customFormat="1" ht="131.25" hidden="1" x14ac:dyDescent="0.3">
      <c r="A55" s="62" t="s">
        <v>151</v>
      </c>
      <c r="B55" s="61" t="s">
        <v>213</v>
      </c>
      <c r="C55" s="57" t="s">
        <v>4</v>
      </c>
      <c r="D55" s="54">
        <f t="shared" ref="D55:D64" si="112">SUM(E55:G55)</f>
        <v>78751000</v>
      </c>
      <c r="E55" s="54">
        <f t="shared" si="105"/>
        <v>78751000</v>
      </c>
      <c r="F55" s="54">
        <f t="shared" si="106"/>
        <v>0</v>
      </c>
      <c r="G55" s="54">
        <f t="shared" ref="G55" si="113">K55+O55+S55+W55</f>
        <v>0</v>
      </c>
      <c r="H55" s="54">
        <f t="shared" si="107"/>
        <v>19428633</v>
      </c>
      <c r="I55" s="54">
        <v>19428633</v>
      </c>
      <c r="J55" s="54">
        <v>0</v>
      </c>
      <c r="K55" s="54">
        <v>0</v>
      </c>
      <c r="L55" s="54">
        <f t="shared" si="108"/>
        <v>19501047</v>
      </c>
      <c r="M55" s="54">
        <v>19501047</v>
      </c>
      <c r="N55" s="54">
        <v>0</v>
      </c>
      <c r="O55" s="54">
        <v>0</v>
      </c>
      <c r="P55" s="54">
        <f t="shared" si="109"/>
        <v>13401097</v>
      </c>
      <c r="Q55" s="54">
        <v>13401097</v>
      </c>
      <c r="R55" s="54">
        <v>0</v>
      </c>
      <c r="S55" s="54">
        <v>0</v>
      </c>
      <c r="T55" s="54">
        <f t="shared" si="110"/>
        <v>26420223</v>
      </c>
      <c r="U55" s="54">
        <v>26420223</v>
      </c>
      <c r="V55" s="54">
        <v>0</v>
      </c>
      <c r="W55" s="54">
        <v>0</v>
      </c>
      <c r="X55" s="54">
        <f>Y55+AA55</f>
        <v>13700314.66</v>
      </c>
      <c r="Y55" s="54">
        <v>13700314.66</v>
      </c>
      <c r="Z55" s="54">
        <v>0</v>
      </c>
      <c r="AA55" s="54">
        <v>0</v>
      </c>
      <c r="AB55" s="54"/>
      <c r="AC55" s="54"/>
      <c r="AD55" s="54"/>
      <c r="AE55" s="54"/>
      <c r="AF55" s="55">
        <f t="shared" si="111"/>
        <v>17.397004050742211</v>
      </c>
      <c r="AG55" s="55">
        <f t="shared" ref="AG55:AG61" si="114">Y55/E55*100</f>
        <v>17.397004050742211</v>
      </c>
      <c r="AH55" s="79"/>
      <c r="AI55" s="79"/>
    </row>
    <row r="56" spans="1:35" s="1" customFormat="1" ht="84" hidden="1" customHeight="1" x14ac:dyDescent="0.3">
      <c r="A56" s="62" t="s">
        <v>152</v>
      </c>
      <c r="B56" s="51" t="s">
        <v>210</v>
      </c>
      <c r="C56" s="57" t="s">
        <v>4</v>
      </c>
      <c r="D56" s="54">
        <f t="shared" si="112"/>
        <v>76292500</v>
      </c>
      <c r="E56" s="54">
        <f t="shared" ref="E56:E62" si="115">I56+M56+Q56+U56</f>
        <v>76292500</v>
      </c>
      <c r="F56" s="54">
        <f t="shared" ref="F56:F62" si="116">J56+N56+R56+V56</f>
        <v>0</v>
      </c>
      <c r="G56" s="54">
        <f t="shared" ref="G56:G62" si="117">K56+O56+S56+W56</f>
        <v>0</v>
      </c>
      <c r="H56" s="54">
        <f t="shared" si="107"/>
        <v>19275000</v>
      </c>
      <c r="I56" s="54">
        <v>19275000</v>
      </c>
      <c r="J56" s="54">
        <v>0</v>
      </c>
      <c r="K56" s="54">
        <v>0</v>
      </c>
      <c r="L56" s="54">
        <f t="shared" ref="L56:L63" si="118">M56+N56+O56</f>
        <v>25839630</v>
      </c>
      <c r="M56" s="54">
        <v>25839630</v>
      </c>
      <c r="N56" s="54">
        <v>0</v>
      </c>
      <c r="O56" s="54">
        <v>0</v>
      </c>
      <c r="P56" s="54">
        <f t="shared" ref="P56:P63" si="119">Q56+R56+S56</f>
        <v>9000000</v>
      </c>
      <c r="Q56" s="54">
        <v>9000000</v>
      </c>
      <c r="R56" s="54">
        <v>0</v>
      </c>
      <c r="S56" s="54">
        <v>0</v>
      </c>
      <c r="T56" s="54">
        <f t="shared" ref="T56:T68" si="120">U56+V56+W56</f>
        <v>22177870</v>
      </c>
      <c r="U56" s="54">
        <v>22177870</v>
      </c>
      <c r="V56" s="54">
        <v>0</v>
      </c>
      <c r="W56" s="54">
        <v>0</v>
      </c>
      <c r="X56" s="54">
        <f t="shared" ref="X56:X64" si="121">Y56+AA56</f>
        <v>5908345.6600000001</v>
      </c>
      <c r="Y56" s="54">
        <v>5908345.6600000001</v>
      </c>
      <c r="Z56" s="54">
        <v>0</v>
      </c>
      <c r="AA56" s="54">
        <v>0</v>
      </c>
      <c r="AB56" s="54"/>
      <c r="AC56" s="54"/>
      <c r="AD56" s="54"/>
      <c r="AE56" s="54"/>
      <c r="AF56" s="55">
        <f t="shared" si="111"/>
        <v>7.744333532129632</v>
      </c>
      <c r="AG56" s="55">
        <f t="shared" si="114"/>
        <v>7.744333532129632</v>
      </c>
      <c r="AH56" s="55"/>
      <c r="AI56" s="55"/>
    </row>
    <row r="57" spans="1:35" s="1" customFormat="1" ht="175.5" hidden="1" customHeight="1" x14ac:dyDescent="0.3">
      <c r="A57" s="62" t="s">
        <v>153</v>
      </c>
      <c r="B57" s="51" t="s">
        <v>211</v>
      </c>
      <c r="C57" s="57" t="s">
        <v>4</v>
      </c>
      <c r="D57" s="54">
        <f t="shared" si="112"/>
        <v>8640000</v>
      </c>
      <c r="E57" s="54">
        <v>8640000</v>
      </c>
      <c r="F57" s="54">
        <f t="shared" si="116"/>
        <v>0</v>
      </c>
      <c r="G57" s="54">
        <f t="shared" si="117"/>
        <v>0</v>
      </c>
      <c r="H57" s="54">
        <f t="shared" si="107"/>
        <v>2235000</v>
      </c>
      <c r="I57" s="54">
        <v>2235000</v>
      </c>
      <c r="J57" s="54">
        <v>0</v>
      </c>
      <c r="K57" s="54">
        <v>0</v>
      </c>
      <c r="L57" s="54">
        <f t="shared" si="118"/>
        <v>2160000</v>
      </c>
      <c r="M57" s="54">
        <v>2160000</v>
      </c>
      <c r="N57" s="54">
        <v>0</v>
      </c>
      <c r="O57" s="54">
        <v>0</v>
      </c>
      <c r="P57" s="54">
        <f t="shared" si="119"/>
        <v>2160000</v>
      </c>
      <c r="Q57" s="54">
        <v>2160000</v>
      </c>
      <c r="R57" s="54">
        <v>0</v>
      </c>
      <c r="S57" s="54">
        <v>0</v>
      </c>
      <c r="T57" s="54">
        <f t="shared" si="120"/>
        <v>2160000</v>
      </c>
      <c r="U57" s="54">
        <v>2160000</v>
      </c>
      <c r="V57" s="54">
        <v>0</v>
      </c>
      <c r="W57" s="54">
        <v>0</v>
      </c>
      <c r="X57" s="54">
        <f t="shared" si="121"/>
        <v>2214000</v>
      </c>
      <c r="Y57" s="54">
        <v>2214000</v>
      </c>
      <c r="Z57" s="54">
        <v>0</v>
      </c>
      <c r="AA57" s="54">
        <v>0</v>
      </c>
      <c r="AB57" s="54"/>
      <c r="AC57" s="54"/>
      <c r="AD57" s="54"/>
      <c r="AE57" s="54"/>
      <c r="AF57" s="55">
        <f t="shared" si="111"/>
        <v>25.624999999999996</v>
      </c>
      <c r="AG57" s="55">
        <f t="shared" si="114"/>
        <v>25.624999999999996</v>
      </c>
      <c r="AH57" s="55"/>
      <c r="AI57" s="55"/>
    </row>
    <row r="58" spans="1:35" s="1" customFormat="1" ht="196.5" hidden="1" customHeight="1" x14ac:dyDescent="0.3">
      <c r="A58" s="62" t="s">
        <v>154</v>
      </c>
      <c r="B58" s="51" t="s">
        <v>212</v>
      </c>
      <c r="C58" s="57" t="s">
        <v>4</v>
      </c>
      <c r="D58" s="54">
        <f t="shared" si="112"/>
        <v>11973200</v>
      </c>
      <c r="E58" s="54">
        <f t="shared" si="115"/>
        <v>11973200</v>
      </c>
      <c r="F58" s="54">
        <f t="shared" si="116"/>
        <v>0</v>
      </c>
      <c r="G58" s="54">
        <f t="shared" si="117"/>
        <v>0</v>
      </c>
      <c r="H58" s="54">
        <f t="shared" si="107"/>
        <v>3991200</v>
      </c>
      <c r="I58" s="54">
        <v>3991200</v>
      </c>
      <c r="J58" s="54">
        <v>0</v>
      </c>
      <c r="K58" s="54">
        <v>0</v>
      </c>
      <c r="L58" s="54">
        <f t="shared" si="118"/>
        <v>2660800</v>
      </c>
      <c r="M58" s="54">
        <v>2660800</v>
      </c>
      <c r="N58" s="54">
        <v>0</v>
      </c>
      <c r="O58" s="54">
        <v>0</v>
      </c>
      <c r="P58" s="54">
        <f t="shared" si="119"/>
        <v>1330400</v>
      </c>
      <c r="Q58" s="54">
        <v>1330400</v>
      </c>
      <c r="R58" s="54">
        <v>0</v>
      </c>
      <c r="S58" s="54">
        <v>0</v>
      </c>
      <c r="T58" s="54">
        <f t="shared" si="120"/>
        <v>3990800</v>
      </c>
      <c r="U58" s="54">
        <v>3990800</v>
      </c>
      <c r="V58" s="54">
        <v>0</v>
      </c>
      <c r="W58" s="54">
        <v>0</v>
      </c>
      <c r="X58" s="54">
        <f t="shared" si="121"/>
        <v>600000</v>
      </c>
      <c r="Y58" s="54">
        <v>600000</v>
      </c>
      <c r="Z58" s="54">
        <v>0</v>
      </c>
      <c r="AA58" s="54">
        <v>0</v>
      </c>
      <c r="AB58" s="54"/>
      <c r="AC58" s="54"/>
      <c r="AD58" s="54"/>
      <c r="AE58" s="54"/>
      <c r="AF58" s="55">
        <f t="shared" si="111"/>
        <v>5.0111916613770759</v>
      </c>
      <c r="AG58" s="55">
        <f t="shared" si="114"/>
        <v>5.0111916613770759</v>
      </c>
      <c r="AH58" s="55"/>
      <c r="AI58" s="55"/>
    </row>
    <row r="59" spans="1:35" s="23" customFormat="1" ht="138" hidden="1" customHeight="1" x14ac:dyDescent="0.3">
      <c r="A59" s="62" t="s">
        <v>155</v>
      </c>
      <c r="B59" s="51" t="s">
        <v>213</v>
      </c>
      <c r="C59" s="57" t="s">
        <v>4</v>
      </c>
      <c r="D59" s="54">
        <f t="shared" si="112"/>
        <v>87833000</v>
      </c>
      <c r="E59" s="54">
        <f t="shared" si="115"/>
        <v>87833000</v>
      </c>
      <c r="F59" s="54">
        <f t="shared" si="116"/>
        <v>0</v>
      </c>
      <c r="G59" s="54">
        <f t="shared" si="117"/>
        <v>0</v>
      </c>
      <c r="H59" s="54">
        <f t="shared" si="107"/>
        <v>20880000</v>
      </c>
      <c r="I59" s="54">
        <v>20880000</v>
      </c>
      <c r="J59" s="54">
        <v>0</v>
      </c>
      <c r="K59" s="54">
        <v>0</v>
      </c>
      <c r="L59" s="54">
        <f t="shared" si="118"/>
        <v>30617392</v>
      </c>
      <c r="M59" s="54">
        <v>30617392</v>
      </c>
      <c r="N59" s="54">
        <v>0</v>
      </c>
      <c r="O59" s="54">
        <v>0</v>
      </c>
      <c r="P59" s="54">
        <f t="shared" si="119"/>
        <v>8800000</v>
      </c>
      <c r="Q59" s="54">
        <v>8800000</v>
      </c>
      <c r="R59" s="54">
        <v>0</v>
      </c>
      <c r="S59" s="54">
        <v>0</v>
      </c>
      <c r="T59" s="54">
        <f t="shared" si="120"/>
        <v>27535608</v>
      </c>
      <c r="U59" s="54">
        <v>27535608</v>
      </c>
      <c r="V59" s="54">
        <v>0</v>
      </c>
      <c r="W59" s="54">
        <v>0</v>
      </c>
      <c r="X59" s="54">
        <f t="shared" si="121"/>
        <v>15740495.800000001</v>
      </c>
      <c r="Y59" s="54">
        <v>15740495.800000001</v>
      </c>
      <c r="Z59" s="54">
        <v>0</v>
      </c>
      <c r="AA59" s="54">
        <v>0</v>
      </c>
      <c r="AB59" s="54"/>
      <c r="AC59" s="54"/>
      <c r="AD59" s="54"/>
      <c r="AE59" s="54"/>
      <c r="AF59" s="55">
        <f t="shared" si="111"/>
        <v>17.920936094634136</v>
      </c>
      <c r="AG59" s="55">
        <f t="shared" si="114"/>
        <v>17.920936094634136</v>
      </c>
      <c r="AH59" s="55"/>
      <c r="AI59" s="55"/>
    </row>
    <row r="60" spans="1:35" s="23" customFormat="1" ht="159" hidden="1" customHeight="1" x14ac:dyDescent="0.3">
      <c r="A60" s="62" t="s">
        <v>156</v>
      </c>
      <c r="B60" s="51" t="s">
        <v>214</v>
      </c>
      <c r="C60" s="57" t="s">
        <v>4</v>
      </c>
      <c r="D60" s="54">
        <f t="shared" si="112"/>
        <v>2465043300</v>
      </c>
      <c r="E60" s="54">
        <v>2465043300</v>
      </c>
      <c r="F60" s="54">
        <f t="shared" si="116"/>
        <v>0</v>
      </c>
      <c r="G60" s="54">
        <f t="shared" si="117"/>
        <v>0</v>
      </c>
      <c r="H60" s="54">
        <f t="shared" si="107"/>
        <v>462588944</v>
      </c>
      <c r="I60" s="54">
        <v>462588944</v>
      </c>
      <c r="J60" s="54">
        <v>0</v>
      </c>
      <c r="K60" s="54">
        <v>0</v>
      </c>
      <c r="L60" s="54">
        <f t="shared" si="118"/>
        <v>925649300</v>
      </c>
      <c r="M60" s="54">
        <v>925649300</v>
      </c>
      <c r="N60" s="54">
        <v>0</v>
      </c>
      <c r="O60" s="54">
        <v>0</v>
      </c>
      <c r="P60" s="54">
        <f t="shared" si="119"/>
        <v>455278300</v>
      </c>
      <c r="Q60" s="54">
        <v>455278300</v>
      </c>
      <c r="R60" s="54">
        <v>0</v>
      </c>
      <c r="S60" s="54">
        <v>0</v>
      </c>
      <c r="T60" s="54">
        <f t="shared" si="120"/>
        <v>636100700</v>
      </c>
      <c r="U60" s="54">
        <v>636100700</v>
      </c>
      <c r="V60" s="54">
        <v>0</v>
      </c>
      <c r="W60" s="54">
        <v>0</v>
      </c>
      <c r="X60" s="54">
        <f t="shared" si="121"/>
        <v>400840565.05000001</v>
      </c>
      <c r="Y60" s="54">
        <v>400840565.05000001</v>
      </c>
      <c r="Z60" s="54">
        <v>0</v>
      </c>
      <c r="AA60" s="54">
        <v>0</v>
      </c>
      <c r="AB60" s="54"/>
      <c r="AC60" s="54"/>
      <c r="AD60" s="54"/>
      <c r="AE60" s="54"/>
      <c r="AF60" s="55">
        <f t="shared" si="111"/>
        <v>16.260994890028911</v>
      </c>
      <c r="AG60" s="55">
        <f t="shared" si="114"/>
        <v>16.260994890028911</v>
      </c>
      <c r="AH60" s="55"/>
      <c r="AI60" s="55"/>
    </row>
    <row r="61" spans="1:35" s="23" customFormat="1" ht="59.25" hidden="1" customHeight="1" x14ac:dyDescent="0.3">
      <c r="A61" s="62" t="s">
        <v>157</v>
      </c>
      <c r="B61" s="51" t="s">
        <v>149</v>
      </c>
      <c r="C61" s="57" t="s">
        <v>4</v>
      </c>
      <c r="D61" s="54">
        <f t="shared" si="112"/>
        <v>145400</v>
      </c>
      <c r="E61" s="54">
        <f t="shared" si="115"/>
        <v>145400</v>
      </c>
      <c r="F61" s="54">
        <f t="shared" si="116"/>
        <v>0</v>
      </c>
      <c r="G61" s="54">
        <f t="shared" si="117"/>
        <v>0</v>
      </c>
      <c r="H61" s="54">
        <f t="shared" si="107"/>
        <v>0</v>
      </c>
      <c r="I61" s="54">
        <v>0</v>
      </c>
      <c r="J61" s="54">
        <v>0</v>
      </c>
      <c r="K61" s="54">
        <v>0</v>
      </c>
      <c r="L61" s="54">
        <f t="shared" si="118"/>
        <v>145400</v>
      </c>
      <c r="M61" s="54">
        <v>145400</v>
      </c>
      <c r="N61" s="54">
        <v>0</v>
      </c>
      <c r="O61" s="54">
        <v>0</v>
      </c>
      <c r="P61" s="54">
        <f t="shared" si="119"/>
        <v>0</v>
      </c>
      <c r="Q61" s="54">
        <v>0</v>
      </c>
      <c r="R61" s="54">
        <v>0</v>
      </c>
      <c r="S61" s="54">
        <v>0</v>
      </c>
      <c r="T61" s="54">
        <f t="shared" si="120"/>
        <v>0</v>
      </c>
      <c r="U61" s="54">
        <v>0</v>
      </c>
      <c r="V61" s="54">
        <v>0</v>
      </c>
      <c r="W61" s="54">
        <v>0</v>
      </c>
      <c r="X61" s="54">
        <f t="shared" si="121"/>
        <v>0</v>
      </c>
      <c r="Y61" s="54">
        <v>0</v>
      </c>
      <c r="Z61" s="54">
        <v>0</v>
      </c>
      <c r="AA61" s="54">
        <v>0</v>
      </c>
      <c r="AB61" s="54"/>
      <c r="AC61" s="54"/>
      <c r="AD61" s="54"/>
      <c r="AE61" s="54"/>
      <c r="AF61" s="55">
        <f t="shared" si="111"/>
        <v>0</v>
      </c>
      <c r="AG61" s="55">
        <f t="shared" si="114"/>
        <v>0</v>
      </c>
      <c r="AH61" s="55"/>
      <c r="AI61" s="55"/>
    </row>
    <row r="62" spans="1:35" s="23" customFormat="1" ht="149.25" hidden="1" customHeight="1" x14ac:dyDescent="0.3">
      <c r="A62" s="62" t="s">
        <v>158</v>
      </c>
      <c r="B62" s="51" t="s">
        <v>284</v>
      </c>
      <c r="C62" s="57" t="s">
        <v>4</v>
      </c>
      <c r="D62" s="54">
        <f t="shared" si="112"/>
        <v>5131400</v>
      </c>
      <c r="E62" s="54">
        <f t="shared" si="115"/>
        <v>0</v>
      </c>
      <c r="F62" s="54">
        <f t="shared" si="116"/>
        <v>0</v>
      </c>
      <c r="G62" s="54">
        <f t="shared" si="117"/>
        <v>5131400</v>
      </c>
      <c r="H62" s="54">
        <f t="shared" si="107"/>
        <v>1710700</v>
      </c>
      <c r="I62" s="54">
        <v>0</v>
      </c>
      <c r="J62" s="54">
        <v>0</v>
      </c>
      <c r="K62" s="54">
        <v>1710700</v>
      </c>
      <c r="L62" s="54">
        <f t="shared" si="118"/>
        <v>1140300</v>
      </c>
      <c r="M62" s="54">
        <v>0</v>
      </c>
      <c r="N62" s="54">
        <v>0</v>
      </c>
      <c r="O62" s="54">
        <v>1140300</v>
      </c>
      <c r="P62" s="54">
        <f t="shared" si="119"/>
        <v>570400</v>
      </c>
      <c r="Q62" s="54">
        <v>0</v>
      </c>
      <c r="R62" s="54">
        <v>0</v>
      </c>
      <c r="S62" s="54">
        <v>570400</v>
      </c>
      <c r="T62" s="54">
        <f t="shared" si="120"/>
        <v>1710000</v>
      </c>
      <c r="U62" s="54">
        <v>0</v>
      </c>
      <c r="V62" s="54">
        <v>0</v>
      </c>
      <c r="W62" s="54">
        <v>1710000</v>
      </c>
      <c r="X62" s="54">
        <f t="shared" si="121"/>
        <v>1502329.06</v>
      </c>
      <c r="Y62" s="54">
        <v>0</v>
      </c>
      <c r="Z62" s="54">
        <v>0</v>
      </c>
      <c r="AA62" s="54">
        <v>1502329.06</v>
      </c>
      <c r="AB62" s="54"/>
      <c r="AC62" s="54"/>
      <c r="AD62" s="54"/>
      <c r="AE62" s="54"/>
      <c r="AF62" s="55">
        <f t="shared" si="111"/>
        <v>29.27717698873602</v>
      </c>
      <c r="AG62" s="55"/>
      <c r="AH62" s="55"/>
      <c r="AI62" s="55"/>
    </row>
    <row r="63" spans="1:35" s="23" customFormat="1" hidden="1" x14ac:dyDescent="0.3">
      <c r="A63" s="62" t="s">
        <v>228</v>
      </c>
      <c r="B63" s="51" t="s">
        <v>144</v>
      </c>
      <c r="C63" s="57" t="s">
        <v>4</v>
      </c>
      <c r="D63" s="54">
        <f t="shared" si="112"/>
        <v>3704900</v>
      </c>
      <c r="E63" s="54">
        <f t="shared" ref="E63" si="122">I63+M63+Q63+U63</f>
        <v>0</v>
      </c>
      <c r="F63" s="54">
        <f t="shared" ref="F63" si="123">J63+N63+R63+V63</f>
        <v>0</v>
      </c>
      <c r="G63" s="54">
        <v>3704900</v>
      </c>
      <c r="H63" s="54">
        <f t="shared" ref="H63" si="124">I63+J63+K63</f>
        <v>406272</v>
      </c>
      <c r="I63" s="54">
        <v>0</v>
      </c>
      <c r="J63" s="54">
        <v>0</v>
      </c>
      <c r="K63" s="54">
        <v>406272</v>
      </c>
      <c r="L63" s="54">
        <f t="shared" si="118"/>
        <v>1139900</v>
      </c>
      <c r="M63" s="54">
        <v>0</v>
      </c>
      <c r="N63" s="54">
        <v>0</v>
      </c>
      <c r="O63" s="54">
        <v>1139900</v>
      </c>
      <c r="P63" s="54">
        <f t="shared" si="119"/>
        <v>224000</v>
      </c>
      <c r="Q63" s="54">
        <v>0</v>
      </c>
      <c r="R63" s="54">
        <v>0</v>
      </c>
      <c r="S63" s="54">
        <v>224000</v>
      </c>
      <c r="T63" s="54">
        <f t="shared" si="120"/>
        <v>1959200</v>
      </c>
      <c r="U63" s="54">
        <v>0</v>
      </c>
      <c r="V63" s="54">
        <v>0</v>
      </c>
      <c r="W63" s="54">
        <v>1959200</v>
      </c>
      <c r="X63" s="54">
        <f t="shared" si="121"/>
        <v>47134.7</v>
      </c>
      <c r="Y63" s="54">
        <v>0</v>
      </c>
      <c r="Z63" s="54">
        <v>0</v>
      </c>
      <c r="AA63" s="54">
        <v>47134.7</v>
      </c>
      <c r="AB63" s="54"/>
      <c r="AC63" s="54"/>
      <c r="AD63" s="54"/>
      <c r="AE63" s="54"/>
      <c r="AF63" s="55"/>
      <c r="AG63" s="55"/>
      <c r="AH63" s="55"/>
      <c r="AI63" s="55"/>
    </row>
    <row r="64" spans="1:35" s="23" customFormat="1" ht="69.75" hidden="1" customHeight="1" x14ac:dyDescent="0.3">
      <c r="A64" s="62" t="s">
        <v>229</v>
      </c>
      <c r="B64" s="51" t="s">
        <v>224</v>
      </c>
      <c r="C64" s="57" t="s">
        <v>4</v>
      </c>
      <c r="D64" s="54">
        <f t="shared" si="112"/>
        <v>55000</v>
      </c>
      <c r="E64" s="54">
        <f t="shared" ref="E64" si="125">I64+M64+Q64+U64</f>
        <v>55000</v>
      </c>
      <c r="F64" s="54">
        <f t="shared" ref="F64" si="126">J64+N64+R64+V64</f>
        <v>0</v>
      </c>
      <c r="G64" s="54">
        <f t="shared" ref="G64" si="127">K64+O64+S64+W64</f>
        <v>0</v>
      </c>
      <c r="H64" s="54">
        <f t="shared" si="107"/>
        <v>55000</v>
      </c>
      <c r="I64" s="54">
        <v>55000</v>
      </c>
      <c r="J64" s="54">
        <v>0</v>
      </c>
      <c r="K64" s="54">
        <v>0</v>
      </c>
      <c r="L64" s="54">
        <f>M64+N64+O64</f>
        <v>0</v>
      </c>
      <c r="M64" s="54">
        <v>0</v>
      </c>
      <c r="N64" s="54">
        <v>0</v>
      </c>
      <c r="O64" s="54">
        <v>0</v>
      </c>
      <c r="P64" s="54">
        <f t="shared" ref="P64:P68" si="128">Q64+R64+S64</f>
        <v>0</v>
      </c>
      <c r="Q64" s="54">
        <v>0</v>
      </c>
      <c r="R64" s="54">
        <v>0</v>
      </c>
      <c r="S64" s="54">
        <v>0</v>
      </c>
      <c r="T64" s="54">
        <f t="shared" si="120"/>
        <v>0</v>
      </c>
      <c r="U64" s="54">
        <v>0</v>
      </c>
      <c r="V64" s="54">
        <v>0</v>
      </c>
      <c r="W64" s="54">
        <v>0</v>
      </c>
      <c r="X64" s="54">
        <f t="shared" si="121"/>
        <v>55000</v>
      </c>
      <c r="Y64" s="54">
        <v>55000</v>
      </c>
      <c r="Z64" s="54">
        <v>0</v>
      </c>
      <c r="AA64" s="54">
        <v>0</v>
      </c>
      <c r="AB64" s="54"/>
      <c r="AC64" s="54"/>
      <c r="AD64" s="54"/>
      <c r="AE64" s="54"/>
      <c r="AF64" s="55">
        <f t="shared" si="111"/>
        <v>100</v>
      </c>
      <c r="AG64" s="55">
        <f>Y64/E64*100</f>
        <v>100</v>
      </c>
      <c r="AH64" s="55"/>
      <c r="AI64" s="55"/>
    </row>
    <row r="65" spans="1:35" s="23" customFormat="1" ht="37.5" hidden="1" x14ac:dyDescent="0.3">
      <c r="A65" s="67" t="s">
        <v>98</v>
      </c>
      <c r="B65" s="78" t="s">
        <v>159</v>
      </c>
      <c r="C65" s="70"/>
      <c r="D65" s="68">
        <f>SUM(D66:D67)</f>
        <v>37219118</v>
      </c>
      <c r="E65" s="68">
        <f t="shared" ref="E65:AA65" si="129">SUM(E66:E67)</f>
        <v>0</v>
      </c>
      <c r="F65" s="68">
        <f t="shared" si="129"/>
        <v>0</v>
      </c>
      <c r="G65" s="68">
        <f t="shared" si="129"/>
        <v>37219118</v>
      </c>
      <c r="H65" s="68">
        <f t="shared" si="129"/>
        <v>8546556</v>
      </c>
      <c r="I65" s="68">
        <f t="shared" si="129"/>
        <v>0</v>
      </c>
      <c r="J65" s="68">
        <f t="shared" si="129"/>
        <v>0</v>
      </c>
      <c r="K65" s="68">
        <f t="shared" si="129"/>
        <v>8546556</v>
      </c>
      <c r="L65" s="68" t="e">
        <f t="shared" si="129"/>
        <v>#REF!</v>
      </c>
      <c r="M65" s="68" t="e">
        <f t="shared" si="129"/>
        <v>#REF!</v>
      </c>
      <c r="N65" s="68" t="e">
        <f t="shared" si="129"/>
        <v>#REF!</v>
      </c>
      <c r="O65" s="68" t="e">
        <f t="shared" si="129"/>
        <v>#REF!</v>
      </c>
      <c r="P65" s="68" t="e">
        <f t="shared" si="129"/>
        <v>#REF!</v>
      </c>
      <c r="Q65" s="68" t="e">
        <f t="shared" si="129"/>
        <v>#REF!</v>
      </c>
      <c r="R65" s="68" t="e">
        <f t="shared" si="129"/>
        <v>#REF!</v>
      </c>
      <c r="S65" s="68" t="e">
        <f t="shared" si="129"/>
        <v>#REF!</v>
      </c>
      <c r="T65" s="68" t="e">
        <f t="shared" si="129"/>
        <v>#REF!</v>
      </c>
      <c r="U65" s="68" t="e">
        <f t="shared" si="129"/>
        <v>#REF!</v>
      </c>
      <c r="V65" s="68" t="e">
        <f t="shared" si="129"/>
        <v>#REF!</v>
      </c>
      <c r="W65" s="68" t="e">
        <f t="shared" si="129"/>
        <v>#REF!</v>
      </c>
      <c r="X65" s="68">
        <f t="shared" si="129"/>
        <v>99453.94</v>
      </c>
      <c r="Y65" s="68">
        <f t="shared" si="129"/>
        <v>0</v>
      </c>
      <c r="Z65" s="68">
        <f t="shared" si="129"/>
        <v>0</v>
      </c>
      <c r="AA65" s="68">
        <f t="shared" si="129"/>
        <v>99453.94</v>
      </c>
      <c r="AB65" s="68"/>
      <c r="AC65" s="68"/>
      <c r="AD65" s="68"/>
      <c r="AE65" s="68"/>
      <c r="AF65" s="59">
        <f t="shared" si="111"/>
        <v>0.26721197423324217</v>
      </c>
      <c r="AG65" s="59"/>
      <c r="AH65" s="59"/>
      <c r="AI65" s="59">
        <f>AA65/G65*100</f>
        <v>0.26721197423324217</v>
      </c>
    </row>
    <row r="66" spans="1:35" s="23" customFormat="1" ht="42.75" hidden="1" customHeight="1" x14ac:dyDescent="0.3">
      <c r="A66" s="62" t="s">
        <v>286</v>
      </c>
      <c r="B66" s="80" t="s">
        <v>285</v>
      </c>
      <c r="C66" s="57"/>
      <c r="D66" s="54">
        <f>SUM(E66:G66)</f>
        <v>15825159</v>
      </c>
      <c r="E66" s="54">
        <v>0</v>
      </c>
      <c r="F66" s="54">
        <v>0</v>
      </c>
      <c r="G66" s="54">
        <v>15825159</v>
      </c>
      <c r="H66" s="54">
        <f>SUM(I66:K66)</f>
        <v>5631611</v>
      </c>
      <c r="I66" s="54">
        <v>0</v>
      </c>
      <c r="J66" s="54">
        <v>0</v>
      </c>
      <c r="K66" s="54">
        <v>5631611</v>
      </c>
      <c r="L66" s="54" t="e">
        <f>#REF!+#REF!+#REF!+#REF!+#REF!</f>
        <v>#REF!</v>
      </c>
      <c r="M66" s="54" t="e">
        <f>#REF!+#REF!+#REF!+#REF!+#REF!</f>
        <v>#REF!</v>
      </c>
      <c r="N66" s="54" t="e">
        <f>#REF!+#REF!+#REF!+#REF!+#REF!</f>
        <v>#REF!</v>
      </c>
      <c r="O66" s="54" t="e">
        <f>#REF!+#REF!+#REF!+#REF!+#REF!</f>
        <v>#REF!</v>
      </c>
      <c r="P66" s="54" t="e">
        <f>#REF!+#REF!+#REF!+#REF!+#REF!</f>
        <v>#REF!</v>
      </c>
      <c r="Q66" s="54" t="e">
        <f>#REF!+#REF!+#REF!+#REF!+#REF!</f>
        <v>#REF!</v>
      </c>
      <c r="R66" s="54" t="e">
        <f>#REF!+#REF!+#REF!+#REF!+#REF!</f>
        <v>#REF!</v>
      </c>
      <c r="S66" s="54" t="e">
        <f>#REF!+#REF!+#REF!+#REF!+#REF!</f>
        <v>#REF!</v>
      </c>
      <c r="T66" s="54" t="e">
        <f>#REF!+#REF!+#REF!+#REF!+#REF!</f>
        <v>#REF!</v>
      </c>
      <c r="U66" s="54" t="e">
        <f>#REF!+#REF!+#REF!+#REF!+#REF!</f>
        <v>#REF!</v>
      </c>
      <c r="V66" s="54" t="e">
        <f>#REF!+#REF!+#REF!+#REF!+#REF!</f>
        <v>#REF!</v>
      </c>
      <c r="W66" s="54" t="e">
        <f>#REF!+#REF!+#REF!+#REF!+#REF!</f>
        <v>#REF!</v>
      </c>
      <c r="X66" s="54">
        <f>SUM(Y66:AA66)</f>
        <v>0</v>
      </c>
      <c r="Y66" s="54">
        <v>0</v>
      </c>
      <c r="Z66" s="54">
        <v>0</v>
      </c>
      <c r="AA66" s="54">
        <v>0</v>
      </c>
      <c r="AB66" s="54"/>
      <c r="AC66" s="54"/>
      <c r="AD66" s="54"/>
      <c r="AE66" s="54"/>
      <c r="AF66" s="55"/>
      <c r="AG66" s="55"/>
      <c r="AH66" s="55"/>
      <c r="AI66" s="55"/>
    </row>
    <row r="67" spans="1:35" s="23" customFormat="1" ht="30.75" hidden="1" customHeight="1" x14ac:dyDescent="0.3">
      <c r="A67" s="62" t="s">
        <v>294</v>
      </c>
      <c r="B67" s="80" t="s">
        <v>144</v>
      </c>
      <c r="C67" s="57"/>
      <c r="D67" s="54">
        <f>SUM(E67:G67)</f>
        <v>21393959</v>
      </c>
      <c r="E67" s="54">
        <v>0</v>
      </c>
      <c r="F67" s="54">
        <v>0</v>
      </c>
      <c r="G67" s="54">
        <v>21393959</v>
      </c>
      <c r="H67" s="54">
        <f>SUM(I67:K67)</f>
        <v>2914945</v>
      </c>
      <c r="I67" s="54">
        <v>0</v>
      </c>
      <c r="J67" s="54">
        <v>0</v>
      </c>
      <c r="K67" s="54">
        <v>2914945</v>
      </c>
      <c r="L67" s="54" t="e">
        <f>#REF!+#REF!+#REF!+#REF!+#REF!+#REF!+#REF!+#REF!+#REF!+#REF!+#REF!+#REF!</f>
        <v>#REF!</v>
      </c>
      <c r="M67" s="54" t="e">
        <f>#REF!+#REF!+#REF!+#REF!+#REF!+#REF!+#REF!+#REF!+#REF!+#REF!+#REF!+#REF!</f>
        <v>#REF!</v>
      </c>
      <c r="N67" s="54" t="e">
        <f>#REF!+#REF!+#REF!+#REF!+#REF!+#REF!+#REF!+#REF!+#REF!+#REF!+#REF!+#REF!</f>
        <v>#REF!</v>
      </c>
      <c r="O67" s="54" t="e">
        <f>#REF!+#REF!+#REF!+#REF!+#REF!+#REF!+#REF!+#REF!+#REF!+#REF!+#REF!+#REF!</f>
        <v>#REF!</v>
      </c>
      <c r="P67" s="54" t="e">
        <f>#REF!+#REF!+#REF!+#REF!+#REF!+#REF!+#REF!+#REF!+#REF!+#REF!+#REF!+#REF!</f>
        <v>#REF!</v>
      </c>
      <c r="Q67" s="54" t="e">
        <f>#REF!+#REF!+#REF!+#REF!+#REF!+#REF!+#REF!+#REF!+#REF!+#REF!+#REF!+#REF!</f>
        <v>#REF!</v>
      </c>
      <c r="R67" s="54" t="e">
        <f>#REF!+#REF!+#REF!+#REF!+#REF!+#REF!+#REF!+#REF!+#REF!+#REF!+#REF!+#REF!</f>
        <v>#REF!</v>
      </c>
      <c r="S67" s="54" t="e">
        <f>#REF!+#REF!+#REF!+#REF!+#REF!+#REF!+#REF!+#REF!+#REF!+#REF!+#REF!+#REF!</f>
        <v>#REF!</v>
      </c>
      <c r="T67" s="54" t="e">
        <f>#REF!+#REF!+#REF!+#REF!+#REF!+#REF!+#REF!+#REF!+#REF!+#REF!+#REF!+#REF!</f>
        <v>#REF!</v>
      </c>
      <c r="U67" s="54" t="e">
        <f>#REF!+#REF!+#REF!+#REF!+#REF!+#REF!+#REF!+#REF!+#REF!+#REF!+#REF!+#REF!</f>
        <v>#REF!</v>
      </c>
      <c r="V67" s="54" t="e">
        <f>#REF!+#REF!+#REF!+#REF!+#REF!+#REF!+#REF!+#REF!+#REF!+#REF!+#REF!+#REF!</f>
        <v>#REF!</v>
      </c>
      <c r="W67" s="54" t="e">
        <f>#REF!+#REF!+#REF!+#REF!+#REF!+#REF!+#REF!+#REF!+#REF!+#REF!+#REF!+#REF!</f>
        <v>#REF!</v>
      </c>
      <c r="X67" s="54">
        <f>SUM(Y67:AA67)</f>
        <v>99453.94</v>
      </c>
      <c r="Y67" s="54">
        <v>0</v>
      </c>
      <c r="Z67" s="54">
        <v>0</v>
      </c>
      <c r="AA67" s="54">
        <v>99453.94</v>
      </c>
      <c r="AB67" s="54"/>
      <c r="AC67" s="54"/>
      <c r="AD67" s="54"/>
      <c r="AE67" s="54"/>
      <c r="AF67" s="55"/>
      <c r="AG67" s="55"/>
      <c r="AH67" s="55"/>
      <c r="AI67" s="55"/>
    </row>
    <row r="68" spans="1:35" s="23" customFormat="1" ht="93.75" hidden="1" x14ac:dyDescent="0.3">
      <c r="A68" s="81" t="s">
        <v>234</v>
      </c>
      <c r="B68" s="78" t="s">
        <v>235</v>
      </c>
      <c r="C68" s="57" t="s">
        <v>4</v>
      </c>
      <c r="D68" s="68">
        <f t="shared" ref="D68" si="130">SUM(E68:G68)</f>
        <v>85555887</v>
      </c>
      <c r="E68" s="68">
        <f t="shared" ref="E68" si="131">I68+M68+Q68+U68</f>
        <v>0</v>
      </c>
      <c r="F68" s="68">
        <f t="shared" ref="F68" si="132">J68+N68+R68+V68</f>
        <v>0</v>
      </c>
      <c r="G68" s="68">
        <f t="shared" ref="G68" si="133">K68+O68+S68+W68</f>
        <v>85555887</v>
      </c>
      <c r="H68" s="68">
        <f t="shared" ref="H68" si="134">I68+J68+K68</f>
        <v>20533413</v>
      </c>
      <c r="I68" s="68">
        <v>0</v>
      </c>
      <c r="J68" s="68">
        <v>0</v>
      </c>
      <c r="K68" s="68">
        <v>20533413</v>
      </c>
      <c r="L68" s="68">
        <f t="shared" ref="L68" si="135">M68+N68+O68</f>
        <v>29089002</v>
      </c>
      <c r="M68" s="68"/>
      <c r="N68" s="68"/>
      <c r="O68" s="68">
        <v>29089002</v>
      </c>
      <c r="P68" s="68">
        <f t="shared" si="128"/>
        <v>16255619</v>
      </c>
      <c r="Q68" s="68"/>
      <c r="R68" s="68"/>
      <c r="S68" s="68">
        <v>16255619</v>
      </c>
      <c r="T68" s="68">
        <f t="shared" si="120"/>
        <v>19677853</v>
      </c>
      <c r="U68" s="68"/>
      <c r="V68" s="68"/>
      <c r="W68" s="68">
        <v>19677853</v>
      </c>
      <c r="X68" s="68">
        <f>SUM(Y68:AA68)</f>
        <v>20325696.940000001</v>
      </c>
      <c r="Y68" s="68">
        <v>0</v>
      </c>
      <c r="Z68" s="68">
        <v>0</v>
      </c>
      <c r="AA68" s="68">
        <v>20325696.940000001</v>
      </c>
      <c r="AB68" s="68"/>
      <c r="AC68" s="68"/>
      <c r="AD68" s="68"/>
      <c r="AE68" s="68"/>
      <c r="AF68" s="59"/>
      <c r="AG68" s="55"/>
      <c r="AH68" s="55"/>
      <c r="AI68" s="55"/>
    </row>
    <row r="69" spans="1:35" s="23" customFormat="1" ht="79.5" hidden="1" customHeight="1" x14ac:dyDescent="0.3">
      <c r="A69" s="67" t="s">
        <v>99</v>
      </c>
      <c r="B69" s="78" t="s">
        <v>45</v>
      </c>
      <c r="C69" s="70"/>
      <c r="D69" s="68">
        <f>SUM(D70:D71)</f>
        <v>482000</v>
      </c>
      <c r="E69" s="68">
        <f t="shared" ref="E69:AA69" si="136">SUM(E70:E71)</f>
        <v>482000</v>
      </c>
      <c r="F69" s="68">
        <f t="shared" si="136"/>
        <v>0</v>
      </c>
      <c r="G69" s="68">
        <f t="shared" si="136"/>
        <v>0</v>
      </c>
      <c r="H69" s="68">
        <f t="shared" si="136"/>
        <v>0</v>
      </c>
      <c r="I69" s="68">
        <f t="shared" si="136"/>
        <v>0</v>
      </c>
      <c r="J69" s="68">
        <f t="shared" si="136"/>
        <v>0</v>
      </c>
      <c r="K69" s="68">
        <f t="shared" si="136"/>
        <v>0</v>
      </c>
      <c r="L69" s="68">
        <f t="shared" si="136"/>
        <v>162000</v>
      </c>
      <c r="M69" s="68">
        <f t="shared" si="136"/>
        <v>162000</v>
      </c>
      <c r="N69" s="68">
        <f t="shared" si="136"/>
        <v>0</v>
      </c>
      <c r="O69" s="68">
        <f t="shared" si="136"/>
        <v>0</v>
      </c>
      <c r="P69" s="68">
        <f t="shared" si="136"/>
        <v>320000</v>
      </c>
      <c r="Q69" s="68">
        <f t="shared" si="136"/>
        <v>320000</v>
      </c>
      <c r="R69" s="68">
        <f t="shared" si="136"/>
        <v>0</v>
      </c>
      <c r="S69" s="68">
        <f t="shared" si="136"/>
        <v>0</v>
      </c>
      <c r="T69" s="68">
        <f t="shared" si="136"/>
        <v>0</v>
      </c>
      <c r="U69" s="68">
        <f t="shared" si="136"/>
        <v>0</v>
      </c>
      <c r="V69" s="68">
        <f t="shared" si="136"/>
        <v>0</v>
      </c>
      <c r="W69" s="68">
        <f t="shared" si="136"/>
        <v>0</v>
      </c>
      <c r="X69" s="68">
        <f t="shared" si="136"/>
        <v>0</v>
      </c>
      <c r="Y69" s="68">
        <f t="shared" si="136"/>
        <v>0</v>
      </c>
      <c r="Z69" s="68">
        <f t="shared" si="136"/>
        <v>0</v>
      </c>
      <c r="AA69" s="68">
        <f t="shared" si="136"/>
        <v>0</v>
      </c>
      <c r="AB69" s="68"/>
      <c r="AC69" s="68"/>
      <c r="AD69" s="68"/>
      <c r="AE69" s="68"/>
      <c r="AF69" s="59">
        <f t="shared" si="111"/>
        <v>0</v>
      </c>
      <c r="AG69" s="59">
        <f>Y69/E69*100</f>
        <v>0</v>
      </c>
      <c r="AH69" s="59"/>
      <c r="AI69" s="59"/>
    </row>
    <row r="70" spans="1:35" s="23" customFormat="1" ht="30.75" hidden="1" customHeight="1" x14ac:dyDescent="0.3">
      <c r="A70" s="62" t="s">
        <v>110</v>
      </c>
      <c r="B70" s="51" t="s">
        <v>144</v>
      </c>
      <c r="C70" s="57" t="s">
        <v>4</v>
      </c>
      <c r="D70" s="54">
        <f>SUM(E70:G70)</f>
        <v>320000</v>
      </c>
      <c r="E70" s="54">
        <f t="shared" ref="E70:E71" si="137">I70+M70+Q70+U70</f>
        <v>320000</v>
      </c>
      <c r="F70" s="54">
        <f t="shared" ref="F70:F71" si="138">J70+N70+R70+V70</f>
        <v>0</v>
      </c>
      <c r="G70" s="54">
        <f t="shared" ref="G70:G71" si="139">K70+O70+S70+W70</f>
        <v>0</v>
      </c>
      <c r="H70" s="54">
        <f t="shared" ref="H70:H83" si="140">I70+J70+K70</f>
        <v>0</v>
      </c>
      <c r="I70" s="54">
        <v>0</v>
      </c>
      <c r="J70" s="54">
        <v>0</v>
      </c>
      <c r="K70" s="54">
        <v>0</v>
      </c>
      <c r="L70" s="54">
        <f t="shared" ref="L70:L71" si="141">M70+N70+O70</f>
        <v>0</v>
      </c>
      <c r="M70" s="54">
        <v>0</v>
      </c>
      <c r="N70" s="54"/>
      <c r="O70" s="54"/>
      <c r="P70" s="54">
        <f t="shared" ref="P70:P71" si="142">Q70+R70+S70</f>
        <v>320000</v>
      </c>
      <c r="Q70" s="54">
        <v>320000</v>
      </c>
      <c r="R70" s="54">
        <v>0</v>
      </c>
      <c r="S70" s="54">
        <v>0</v>
      </c>
      <c r="T70" s="54">
        <f t="shared" ref="T70:T71" si="143">U70+V70+W70</f>
        <v>0</v>
      </c>
      <c r="U70" s="54">
        <v>0</v>
      </c>
      <c r="V70" s="54">
        <v>0</v>
      </c>
      <c r="W70" s="54">
        <v>0</v>
      </c>
      <c r="X70" s="54">
        <f>Y70+AA70</f>
        <v>0</v>
      </c>
      <c r="Y70" s="54">
        <v>0</v>
      </c>
      <c r="Z70" s="54">
        <v>0</v>
      </c>
      <c r="AA70" s="54">
        <v>0</v>
      </c>
      <c r="AB70" s="54"/>
      <c r="AC70" s="54"/>
      <c r="AD70" s="54"/>
      <c r="AE70" s="54"/>
      <c r="AF70" s="55">
        <f t="shared" si="111"/>
        <v>0</v>
      </c>
      <c r="AG70" s="55"/>
      <c r="AH70" s="55"/>
      <c r="AI70" s="55"/>
    </row>
    <row r="71" spans="1:35" s="23" customFormat="1" ht="66" hidden="1" customHeight="1" x14ac:dyDescent="0.3">
      <c r="A71" s="62" t="s">
        <v>223</v>
      </c>
      <c r="B71" s="51" t="s">
        <v>217</v>
      </c>
      <c r="C71" s="57" t="s">
        <v>4</v>
      </c>
      <c r="D71" s="54">
        <f>SUM(E71:G71)</f>
        <v>162000</v>
      </c>
      <c r="E71" s="54">
        <f t="shared" si="137"/>
        <v>162000</v>
      </c>
      <c r="F71" s="54">
        <f t="shared" si="138"/>
        <v>0</v>
      </c>
      <c r="G71" s="54">
        <f t="shared" si="139"/>
        <v>0</v>
      </c>
      <c r="H71" s="54">
        <f t="shared" si="140"/>
        <v>0</v>
      </c>
      <c r="I71" s="54">
        <v>0</v>
      </c>
      <c r="J71" s="54">
        <v>0</v>
      </c>
      <c r="K71" s="54">
        <v>0</v>
      </c>
      <c r="L71" s="54">
        <f t="shared" si="141"/>
        <v>162000</v>
      </c>
      <c r="M71" s="54">
        <v>162000</v>
      </c>
      <c r="N71" s="54">
        <v>0</v>
      </c>
      <c r="O71" s="54">
        <v>0</v>
      </c>
      <c r="P71" s="54">
        <f t="shared" si="142"/>
        <v>0</v>
      </c>
      <c r="Q71" s="54">
        <v>0</v>
      </c>
      <c r="R71" s="54">
        <v>0</v>
      </c>
      <c r="S71" s="54">
        <v>0</v>
      </c>
      <c r="T71" s="54">
        <f t="shared" si="143"/>
        <v>0</v>
      </c>
      <c r="U71" s="54">
        <v>0</v>
      </c>
      <c r="V71" s="54">
        <v>0</v>
      </c>
      <c r="W71" s="54">
        <v>0</v>
      </c>
      <c r="X71" s="54">
        <f>Y71+AA71</f>
        <v>0</v>
      </c>
      <c r="Y71" s="54">
        <v>0</v>
      </c>
      <c r="Z71" s="54">
        <v>0</v>
      </c>
      <c r="AA71" s="54">
        <v>0</v>
      </c>
      <c r="AB71" s="54"/>
      <c r="AC71" s="54"/>
      <c r="AD71" s="54"/>
      <c r="AE71" s="54"/>
      <c r="AF71" s="55">
        <f t="shared" si="111"/>
        <v>0</v>
      </c>
      <c r="AG71" s="55">
        <f>Y71/E71*100</f>
        <v>0</v>
      </c>
      <c r="AH71" s="59"/>
      <c r="AI71" s="59"/>
    </row>
    <row r="72" spans="1:35" s="23" customFormat="1" ht="39.75" hidden="1" customHeight="1" x14ac:dyDescent="0.3">
      <c r="A72" s="67" t="s">
        <v>100</v>
      </c>
      <c r="B72" s="78" t="s">
        <v>46</v>
      </c>
      <c r="C72" s="70"/>
      <c r="D72" s="68">
        <f>SUM(D73:D76)</f>
        <v>44849393</v>
      </c>
      <c r="E72" s="68">
        <f t="shared" ref="E72:AA72" si="144">SUM(E73:E76)</f>
        <v>32010390</v>
      </c>
      <c r="F72" s="68">
        <f t="shared" si="144"/>
        <v>0</v>
      </c>
      <c r="G72" s="68">
        <f t="shared" si="144"/>
        <v>12839003</v>
      </c>
      <c r="H72" s="68">
        <f t="shared" si="144"/>
        <v>5439250</v>
      </c>
      <c r="I72" s="68">
        <f t="shared" si="144"/>
        <v>5400000</v>
      </c>
      <c r="J72" s="68">
        <f t="shared" si="144"/>
        <v>0</v>
      </c>
      <c r="K72" s="68">
        <f t="shared" si="144"/>
        <v>39250</v>
      </c>
      <c r="L72" s="68">
        <f t="shared" si="144"/>
        <v>13836519</v>
      </c>
      <c r="M72" s="68">
        <f t="shared" si="144"/>
        <v>10988439</v>
      </c>
      <c r="N72" s="68">
        <f t="shared" si="144"/>
        <v>0</v>
      </c>
      <c r="O72" s="68">
        <f t="shared" si="144"/>
        <v>2848080</v>
      </c>
      <c r="P72" s="68">
        <f t="shared" si="144"/>
        <v>24526648</v>
      </c>
      <c r="Q72" s="68">
        <f t="shared" si="144"/>
        <v>14574975</v>
      </c>
      <c r="R72" s="68">
        <f t="shared" si="144"/>
        <v>0</v>
      </c>
      <c r="S72" s="68">
        <f t="shared" si="144"/>
        <v>9951673</v>
      </c>
      <c r="T72" s="68">
        <f t="shared" si="144"/>
        <v>1046976</v>
      </c>
      <c r="U72" s="68">
        <f t="shared" si="144"/>
        <v>1046976</v>
      </c>
      <c r="V72" s="68">
        <f t="shared" si="144"/>
        <v>0</v>
      </c>
      <c r="W72" s="68">
        <f t="shared" si="144"/>
        <v>0</v>
      </c>
      <c r="X72" s="68">
        <f t="shared" si="144"/>
        <v>364132.02</v>
      </c>
      <c r="Y72" s="68">
        <f t="shared" si="144"/>
        <v>347182.02</v>
      </c>
      <c r="Z72" s="68">
        <f t="shared" si="144"/>
        <v>0</v>
      </c>
      <c r="AA72" s="68">
        <f t="shared" si="144"/>
        <v>16950</v>
      </c>
      <c r="AB72" s="68"/>
      <c r="AC72" s="68"/>
      <c r="AD72" s="68"/>
      <c r="AE72" s="68"/>
      <c r="AF72" s="59">
        <f t="shared" si="111"/>
        <v>0.81189955012323134</v>
      </c>
      <c r="AG72" s="59">
        <f>Y72/E72*100</f>
        <v>1.0845916591456712</v>
      </c>
      <c r="AH72" s="59"/>
      <c r="AI72" s="59">
        <f>AA72/G72*100</f>
        <v>0.13201959684875844</v>
      </c>
    </row>
    <row r="73" spans="1:35" s="23" customFormat="1" ht="44.25" hidden="1" customHeight="1" x14ac:dyDescent="0.3">
      <c r="A73" s="62" t="s">
        <v>101</v>
      </c>
      <c r="B73" s="51" t="s">
        <v>40</v>
      </c>
      <c r="C73" s="57" t="s">
        <v>4</v>
      </c>
      <c r="D73" s="54">
        <f>SUM(E73:G73)</f>
        <v>8663208</v>
      </c>
      <c r="E73" s="54">
        <f t="shared" ref="E73:E76" si="145">I73+M73+Q73+U73</f>
        <v>0</v>
      </c>
      <c r="F73" s="54">
        <f t="shared" ref="F73:F76" si="146">J73+N73+R73+V73</f>
        <v>0</v>
      </c>
      <c r="G73" s="54">
        <f t="shared" ref="G73:G76" si="147">K73+O73+S73+W73</f>
        <v>8663208</v>
      </c>
      <c r="H73" s="54">
        <f t="shared" si="140"/>
        <v>39250</v>
      </c>
      <c r="I73" s="54">
        <v>0</v>
      </c>
      <c r="J73" s="54">
        <v>0</v>
      </c>
      <c r="K73" s="54">
        <v>39250</v>
      </c>
      <c r="L73" s="54">
        <f t="shared" ref="L73:L80" si="148">M73+N73+O73</f>
        <v>1305981</v>
      </c>
      <c r="M73" s="54">
        <v>0</v>
      </c>
      <c r="N73" s="54">
        <v>0</v>
      </c>
      <c r="O73" s="54">
        <v>1305981</v>
      </c>
      <c r="P73" s="54">
        <f t="shared" ref="P73:P80" si="149">Q73+R73+S73</f>
        <v>7317977</v>
      </c>
      <c r="Q73" s="54">
        <v>0</v>
      </c>
      <c r="R73" s="54">
        <v>0</v>
      </c>
      <c r="S73" s="54">
        <v>7317977</v>
      </c>
      <c r="T73" s="54">
        <f t="shared" ref="T73:T76" si="150">U73+V73+W73</f>
        <v>0</v>
      </c>
      <c r="U73" s="54"/>
      <c r="V73" s="54"/>
      <c r="W73" s="54"/>
      <c r="X73" s="54">
        <f>Y73+AA73</f>
        <v>16950</v>
      </c>
      <c r="Y73" s="54">
        <v>0</v>
      </c>
      <c r="Z73" s="54">
        <v>0</v>
      </c>
      <c r="AA73" s="54">
        <v>16950</v>
      </c>
      <c r="AB73" s="54"/>
      <c r="AC73" s="54"/>
      <c r="AD73" s="54"/>
      <c r="AE73" s="54"/>
      <c r="AF73" s="55">
        <f t="shared" si="111"/>
        <v>0.1956550044740932</v>
      </c>
      <c r="AG73" s="55"/>
      <c r="AH73" s="55"/>
      <c r="AI73" s="55">
        <f>AA73/G73*100</f>
        <v>0.1956550044740932</v>
      </c>
    </row>
    <row r="74" spans="1:35" s="23" customFormat="1" ht="112.5" hidden="1" x14ac:dyDescent="0.3">
      <c r="A74" s="62" t="s">
        <v>102</v>
      </c>
      <c r="B74" s="61" t="s">
        <v>218</v>
      </c>
      <c r="C74" s="57" t="s">
        <v>4</v>
      </c>
      <c r="D74" s="54">
        <f t="shared" ref="D74:D76" si="151">SUM(E74:G74)</f>
        <v>9743390</v>
      </c>
      <c r="E74" s="54">
        <f t="shared" si="145"/>
        <v>9743390</v>
      </c>
      <c r="F74" s="54">
        <f t="shared" si="146"/>
        <v>0</v>
      </c>
      <c r="G74" s="54">
        <f t="shared" si="147"/>
        <v>0</v>
      </c>
      <c r="H74" s="54">
        <f t="shared" si="140"/>
        <v>0</v>
      </c>
      <c r="I74" s="54">
        <v>0</v>
      </c>
      <c r="J74" s="54">
        <v>0</v>
      </c>
      <c r="K74" s="54">
        <v>0</v>
      </c>
      <c r="L74" s="54">
        <f t="shared" si="148"/>
        <v>4988439</v>
      </c>
      <c r="M74" s="54">
        <v>4988439</v>
      </c>
      <c r="N74" s="54">
        <v>0</v>
      </c>
      <c r="O74" s="54">
        <v>0</v>
      </c>
      <c r="P74" s="54">
        <f t="shared" si="149"/>
        <v>4574975</v>
      </c>
      <c r="Q74" s="54">
        <v>4574975</v>
      </c>
      <c r="R74" s="54">
        <v>0</v>
      </c>
      <c r="S74" s="54">
        <v>0</v>
      </c>
      <c r="T74" s="54">
        <f t="shared" si="150"/>
        <v>179976</v>
      </c>
      <c r="U74" s="54">
        <v>179976</v>
      </c>
      <c r="V74" s="54">
        <v>0</v>
      </c>
      <c r="W74" s="54">
        <v>0</v>
      </c>
      <c r="X74" s="54">
        <f t="shared" ref="X74:X76" si="152">Y74+AA74</f>
        <v>0</v>
      </c>
      <c r="Y74" s="54">
        <v>0</v>
      </c>
      <c r="Z74" s="54">
        <v>0</v>
      </c>
      <c r="AA74" s="54">
        <v>0</v>
      </c>
      <c r="AB74" s="54"/>
      <c r="AC74" s="54"/>
      <c r="AD74" s="54"/>
      <c r="AE74" s="54"/>
      <c r="AF74" s="55">
        <f t="shared" si="111"/>
        <v>0</v>
      </c>
      <c r="AG74" s="55">
        <f>Y74/E74*100</f>
        <v>0</v>
      </c>
      <c r="AH74" s="55"/>
      <c r="AI74" s="55"/>
    </row>
    <row r="75" spans="1:35" s="23" customFormat="1" ht="93.75" hidden="1" x14ac:dyDescent="0.3">
      <c r="A75" s="62" t="s">
        <v>288</v>
      </c>
      <c r="B75" s="61" t="s">
        <v>287</v>
      </c>
      <c r="C75" s="57" t="s">
        <v>4</v>
      </c>
      <c r="D75" s="54">
        <f t="shared" si="151"/>
        <v>22267000</v>
      </c>
      <c r="E75" s="54">
        <f t="shared" si="145"/>
        <v>22267000</v>
      </c>
      <c r="F75" s="54">
        <f t="shared" si="146"/>
        <v>0</v>
      </c>
      <c r="G75" s="54">
        <f t="shared" si="147"/>
        <v>0</v>
      </c>
      <c r="H75" s="54">
        <f t="shared" si="140"/>
        <v>5400000</v>
      </c>
      <c r="I75" s="54">
        <v>5400000</v>
      </c>
      <c r="J75" s="54">
        <v>0</v>
      </c>
      <c r="K75" s="54">
        <v>0</v>
      </c>
      <c r="L75" s="54">
        <f t="shared" si="148"/>
        <v>6000000</v>
      </c>
      <c r="M75" s="54">
        <v>6000000</v>
      </c>
      <c r="N75" s="54">
        <v>0</v>
      </c>
      <c r="O75" s="54">
        <v>0</v>
      </c>
      <c r="P75" s="54">
        <f t="shared" si="149"/>
        <v>10000000</v>
      </c>
      <c r="Q75" s="54">
        <v>10000000</v>
      </c>
      <c r="R75" s="54">
        <v>0</v>
      </c>
      <c r="S75" s="54">
        <v>0</v>
      </c>
      <c r="T75" s="54">
        <f t="shared" si="150"/>
        <v>867000</v>
      </c>
      <c r="U75" s="54">
        <v>867000</v>
      </c>
      <c r="V75" s="54">
        <v>0</v>
      </c>
      <c r="W75" s="54">
        <v>0</v>
      </c>
      <c r="X75" s="54">
        <f t="shared" si="152"/>
        <v>347182.02</v>
      </c>
      <c r="Y75" s="54">
        <v>347182.02</v>
      </c>
      <c r="Z75" s="54">
        <v>0</v>
      </c>
      <c r="AA75" s="54">
        <v>0</v>
      </c>
      <c r="AB75" s="54"/>
      <c r="AC75" s="54"/>
      <c r="AD75" s="54"/>
      <c r="AE75" s="54"/>
      <c r="AF75" s="55"/>
      <c r="AG75" s="55"/>
      <c r="AH75" s="55"/>
      <c r="AI75" s="55"/>
    </row>
    <row r="76" spans="1:35" s="23" customFormat="1" ht="64.5" hidden="1" customHeight="1" x14ac:dyDescent="0.3">
      <c r="A76" s="62" t="s">
        <v>230</v>
      </c>
      <c r="B76" s="51" t="s">
        <v>141</v>
      </c>
      <c r="C76" s="57" t="s">
        <v>4</v>
      </c>
      <c r="D76" s="54">
        <f t="shared" si="151"/>
        <v>4175795</v>
      </c>
      <c r="E76" s="54">
        <f t="shared" si="145"/>
        <v>0</v>
      </c>
      <c r="F76" s="54">
        <f t="shared" si="146"/>
        <v>0</v>
      </c>
      <c r="G76" s="54">
        <f t="shared" si="147"/>
        <v>4175795</v>
      </c>
      <c r="H76" s="54">
        <f t="shared" si="140"/>
        <v>0</v>
      </c>
      <c r="I76" s="54">
        <v>0</v>
      </c>
      <c r="J76" s="54">
        <v>0</v>
      </c>
      <c r="K76" s="54">
        <v>0</v>
      </c>
      <c r="L76" s="54">
        <f t="shared" si="148"/>
        <v>1542099</v>
      </c>
      <c r="M76" s="54">
        <v>0</v>
      </c>
      <c r="N76" s="54">
        <v>0</v>
      </c>
      <c r="O76" s="54">
        <v>1542099</v>
      </c>
      <c r="P76" s="54">
        <f t="shared" si="149"/>
        <v>2633696</v>
      </c>
      <c r="Q76" s="54">
        <v>0</v>
      </c>
      <c r="R76" s="54">
        <v>0</v>
      </c>
      <c r="S76" s="54">
        <v>2633696</v>
      </c>
      <c r="T76" s="54">
        <f t="shared" si="150"/>
        <v>0</v>
      </c>
      <c r="U76" s="54">
        <v>0</v>
      </c>
      <c r="V76" s="54">
        <v>0</v>
      </c>
      <c r="W76" s="54">
        <v>0</v>
      </c>
      <c r="X76" s="54">
        <f t="shared" si="152"/>
        <v>0</v>
      </c>
      <c r="Y76" s="54">
        <v>0</v>
      </c>
      <c r="Z76" s="54">
        <v>0</v>
      </c>
      <c r="AA76" s="54">
        <v>0</v>
      </c>
      <c r="AB76" s="54"/>
      <c r="AC76" s="54"/>
      <c r="AD76" s="54"/>
      <c r="AE76" s="54"/>
      <c r="AF76" s="55">
        <f t="shared" ref="AF76:AF83" si="153">X76/D76*100</f>
        <v>0</v>
      </c>
      <c r="AG76" s="55"/>
      <c r="AH76" s="55"/>
      <c r="AI76" s="55">
        <f t="shared" ref="AI76:AI83" si="154">AA76/G76*100</f>
        <v>0</v>
      </c>
    </row>
    <row r="77" spans="1:35" s="23" customFormat="1" ht="37.5" hidden="1" x14ac:dyDescent="0.3">
      <c r="A77" s="67" t="s">
        <v>103</v>
      </c>
      <c r="B77" s="78" t="s">
        <v>47</v>
      </c>
      <c r="C77" s="70"/>
      <c r="D77" s="68">
        <f>D78+D79+D80</f>
        <v>48028600</v>
      </c>
      <c r="E77" s="68">
        <f t="shared" ref="E77:AA77" si="155">E78+E79+E80</f>
        <v>1824800</v>
      </c>
      <c r="F77" s="68">
        <f t="shared" si="155"/>
        <v>0</v>
      </c>
      <c r="G77" s="68">
        <f t="shared" si="155"/>
        <v>46203800</v>
      </c>
      <c r="H77" s="68">
        <f t="shared" si="155"/>
        <v>9180235</v>
      </c>
      <c r="I77" s="68">
        <f t="shared" si="155"/>
        <v>155910</v>
      </c>
      <c r="J77" s="68">
        <f t="shared" si="155"/>
        <v>0</v>
      </c>
      <c r="K77" s="68">
        <f t="shared" si="155"/>
        <v>9024325</v>
      </c>
      <c r="L77" s="68">
        <f t="shared" si="155"/>
        <v>14457190</v>
      </c>
      <c r="M77" s="68">
        <f t="shared" si="155"/>
        <v>677690</v>
      </c>
      <c r="N77" s="68">
        <f t="shared" si="155"/>
        <v>0</v>
      </c>
      <c r="O77" s="68">
        <f t="shared" si="155"/>
        <v>13779500</v>
      </c>
      <c r="P77" s="68">
        <f t="shared" si="155"/>
        <v>12457450</v>
      </c>
      <c r="Q77" s="68">
        <f t="shared" si="155"/>
        <v>658000</v>
      </c>
      <c r="R77" s="68">
        <f t="shared" si="155"/>
        <v>0</v>
      </c>
      <c r="S77" s="68">
        <f t="shared" si="155"/>
        <v>11799450</v>
      </c>
      <c r="T77" s="68">
        <f t="shared" si="155"/>
        <v>11933725</v>
      </c>
      <c r="U77" s="68">
        <f t="shared" si="155"/>
        <v>333200</v>
      </c>
      <c r="V77" s="68">
        <f t="shared" si="155"/>
        <v>0</v>
      </c>
      <c r="W77" s="68">
        <f t="shared" si="155"/>
        <v>11600525</v>
      </c>
      <c r="X77" s="68">
        <f t="shared" si="155"/>
        <v>7102939.370000001</v>
      </c>
      <c r="Y77" s="68">
        <f t="shared" si="155"/>
        <v>150047.78</v>
      </c>
      <c r="Z77" s="68">
        <f t="shared" si="155"/>
        <v>0</v>
      </c>
      <c r="AA77" s="68">
        <f t="shared" si="155"/>
        <v>6952891.5900000008</v>
      </c>
      <c r="AB77" s="68"/>
      <c r="AC77" s="68"/>
      <c r="AD77" s="68"/>
      <c r="AE77" s="68"/>
      <c r="AF77" s="59">
        <f t="shared" si="153"/>
        <v>14.78897858775813</v>
      </c>
      <c r="AG77" s="59">
        <f>Y77/E77*100</f>
        <v>8.2226972818939057</v>
      </c>
      <c r="AH77" s="59"/>
      <c r="AI77" s="59">
        <f t="shared" si="154"/>
        <v>15.048311156225246</v>
      </c>
    </row>
    <row r="78" spans="1:35" s="23" customFormat="1" ht="53.25" hidden="1" customHeight="1" x14ac:dyDescent="0.3">
      <c r="A78" s="62" t="s">
        <v>104</v>
      </c>
      <c r="B78" s="51" t="s">
        <v>36</v>
      </c>
      <c r="C78" s="57" t="s">
        <v>4</v>
      </c>
      <c r="D78" s="54">
        <f>SUM(E78:G78)</f>
        <v>35991300</v>
      </c>
      <c r="E78" s="54">
        <f t="shared" ref="E78:E79" si="156">I78+M78+Q78+U78</f>
        <v>0</v>
      </c>
      <c r="F78" s="54">
        <f t="shared" ref="F78:F79" si="157">J78+N78+R78+V78</f>
        <v>0</v>
      </c>
      <c r="G78" s="54">
        <f t="shared" ref="G78:G79" si="158">K78+O78+S78+W78</f>
        <v>35991300</v>
      </c>
      <c r="H78" s="54">
        <f t="shared" si="140"/>
        <v>6997550</v>
      </c>
      <c r="I78" s="54">
        <v>0</v>
      </c>
      <c r="J78" s="54">
        <v>0</v>
      </c>
      <c r="K78" s="54">
        <v>6997550</v>
      </c>
      <c r="L78" s="54">
        <f t="shared" si="148"/>
        <v>9849650</v>
      </c>
      <c r="M78" s="54">
        <v>0</v>
      </c>
      <c r="N78" s="54">
        <v>0</v>
      </c>
      <c r="O78" s="54">
        <v>9849650</v>
      </c>
      <c r="P78" s="54">
        <f t="shared" si="149"/>
        <v>8411750</v>
      </c>
      <c r="Q78" s="54">
        <v>0</v>
      </c>
      <c r="R78" s="54">
        <v>0</v>
      </c>
      <c r="S78" s="54">
        <v>8411750</v>
      </c>
      <c r="T78" s="54">
        <f t="shared" ref="T78:T80" si="159">U78+V78+W78</f>
        <v>10732350</v>
      </c>
      <c r="U78" s="54">
        <v>0</v>
      </c>
      <c r="V78" s="54">
        <v>0</v>
      </c>
      <c r="W78" s="54">
        <v>10732350</v>
      </c>
      <c r="X78" s="54">
        <f>Y78+AA78</f>
        <v>5605231.4800000004</v>
      </c>
      <c r="Y78" s="54">
        <v>0</v>
      </c>
      <c r="Z78" s="54">
        <v>0</v>
      </c>
      <c r="AA78" s="54">
        <v>5605231.4800000004</v>
      </c>
      <c r="AB78" s="54"/>
      <c r="AC78" s="54"/>
      <c r="AD78" s="54"/>
      <c r="AE78" s="54"/>
      <c r="AF78" s="55">
        <f t="shared" si="153"/>
        <v>15.57385112513302</v>
      </c>
      <c r="AG78" s="55"/>
      <c r="AH78" s="55"/>
      <c r="AI78" s="55">
        <f t="shared" si="154"/>
        <v>15.57385112513302</v>
      </c>
    </row>
    <row r="79" spans="1:35" s="23" customFormat="1" ht="45" hidden="1" customHeight="1" x14ac:dyDescent="0.3">
      <c r="A79" s="62" t="s">
        <v>105</v>
      </c>
      <c r="B79" s="51" t="s">
        <v>48</v>
      </c>
      <c r="C79" s="57" t="s">
        <v>4</v>
      </c>
      <c r="D79" s="54">
        <f t="shared" ref="D79:D80" si="160">H79+L79+P79+T79</f>
        <v>11244300</v>
      </c>
      <c r="E79" s="54">
        <f t="shared" si="156"/>
        <v>1824800</v>
      </c>
      <c r="F79" s="54">
        <f t="shared" si="157"/>
        <v>0</v>
      </c>
      <c r="G79" s="54">
        <f t="shared" si="158"/>
        <v>9419500</v>
      </c>
      <c r="H79" s="54">
        <f t="shared" si="140"/>
        <v>1687660</v>
      </c>
      <c r="I79" s="54">
        <v>155910</v>
      </c>
      <c r="J79" s="54">
        <v>0</v>
      </c>
      <c r="K79" s="54">
        <v>1531750</v>
      </c>
      <c r="L79" s="54">
        <f t="shared" si="148"/>
        <v>4500540</v>
      </c>
      <c r="M79" s="54">
        <v>677690</v>
      </c>
      <c r="N79" s="54">
        <v>0</v>
      </c>
      <c r="O79" s="54">
        <v>3822850</v>
      </c>
      <c r="P79" s="54">
        <f t="shared" si="149"/>
        <v>4025700</v>
      </c>
      <c r="Q79" s="54">
        <v>658000</v>
      </c>
      <c r="R79" s="54">
        <v>0</v>
      </c>
      <c r="S79" s="54">
        <v>3367700</v>
      </c>
      <c r="T79" s="54">
        <f t="shared" si="159"/>
        <v>1030400</v>
      </c>
      <c r="U79" s="54">
        <v>333200</v>
      </c>
      <c r="V79" s="54">
        <v>0</v>
      </c>
      <c r="W79" s="54">
        <v>697200</v>
      </c>
      <c r="X79" s="54">
        <f t="shared" ref="X79:X80" si="161">Y79+AA79</f>
        <v>1497707.8900000001</v>
      </c>
      <c r="Y79" s="54">
        <v>150047.78</v>
      </c>
      <c r="Z79" s="54">
        <v>0</v>
      </c>
      <c r="AA79" s="54">
        <v>1347660.11</v>
      </c>
      <c r="AB79" s="54"/>
      <c r="AC79" s="54"/>
      <c r="AD79" s="54"/>
      <c r="AE79" s="54"/>
      <c r="AF79" s="55">
        <f t="shared" si="153"/>
        <v>13.31970767411044</v>
      </c>
      <c r="AG79" s="55">
        <f>Y79/E79*100</f>
        <v>8.2226972818939057</v>
      </c>
      <c r="AH79" s="55"/>
      <c r="AI79" s="55">
        <f t="shared" si="154"/>
        <v>14.307129996284305</v>
      </c>
    </row>
    <row r="80" spans="1:35" s="23" customFormat="1" ht="30" hidden="1" customHeight="1" x14ac:dyDescent="0.3">
      <c r="A80" s="62" t="s">
        <v>106</v>
      </c>
      <c r="B80" s="51" t="s">
        <v>144</v>
      </c>
      <c r="C80" s="57" t="s">
        <v>4</v>
      </c>
      <c r="D80" s="54">
        <f t="shared" si="160"/>
        <v>793000</v>
      </c>
      <c r="E80" s="54">
        <f t="shared" ref="E80" si="162">I80+M80+Q80+U80</f>
        <v>0</v>
      </c>
      <c r="F80" s="54">
        <f t="shared" ref="F80" si="163">J80+N80+R80+V80</f>
        <v>0</v>
      </c>
      <c r="G80" s="54">
        <f t="shared" ref="G80" si="164">K80+O80+S80+W80</f>
        <v>793000</v>
      </c>
      <c r="H80" s="54">
        <f t="shared" si="140"/>
        <v>495025</v>
      </c>
      <c r="I80" s="54">
        <v>0</v>
      </c>
      <c r="J80" s="54">
        <v>0</v>
      </c>
      <c r="K80" s="54">
        <v>495025</v>
      </c>
      <c r="L80" s="54">
        <f t="shared" si="148"/>
        <v>107000</v>
      </c>
      <c r="M80" s="54">
        <v>0</v>
      </c>
      <c r="N80" s="54">
        <v>0</v>
      </c>
      <c r="O80" s="54">
        <v>107000</v>
      </c>
      <c r="P80" s="54">
        <f t="shared" si="149"/>
        <v>20000</v>
      </c>
      <c r="Q80" s="54">
        <v>0</v>
      </c>
      <c r="R80" s="54">
        <v>0</v>
      </c>
      <c r="S80" s="54">
        <v>20000</v>
      </c>
      <c r="T80" s="54">
        <f t="shared" si="159"/>
        <v>170975</v>
      </c>
      <c r="U80" s="54">
        <v>0</v>
      </c>
      <c r="V80" s="54">
        <v>0</v>
      </c>
      <c r="W80" s="54">
        <v>170975</v>
      </c>
      <c r="X80" s="54">
        <f t="shared" si="161"/>
        <v>0</v>
      </c>
      <c r="Y80" s="54">
        <v>0</v>
      </c>
      <c r="Z80" s="54">
        <v>0</v>
      </c>
      <c r="AA80" s="54">
        <v>0</v>
      </c>
      <c r="AB80" s="54"/>
      <c r="AC80" s="54"/>
      <c r="AD80" s="54"/>
      <c r="AE80" s="54"/>
      <c r="AF80" s="55">
        <f t="shared" si="153"/>
        <v>0</v>
      </c>
      <c r="AG80" s="55"/>
      <c r="AH80" s="55"/>
      <c r="AI80" s="55">
        <f t="shared" si="154"/>
        <v>0</v>
      </c>
    </row>
    <row r="81" spans="1:35" s="23" customFormat="1" ht="56.25" hidden="1" x14ac:dyDescent="0.3">
      <c r="A81" s="67" t="s">
        <v>107</v>
      </c>
      <c r="B81" s="78" t="s">
        <v>49</v>
      </c>
      <c r="C81" s="70"/>
      <c r="D81" s="68">
        <f>D82+D83</f>
        <v>115732776</v>
      </c>
      <c r="E81" s="68">
        <f t="shared" ref="E81:AA81" si="165">E82+E83</f>
        <v>0</v>
      </c>
      <c r="F81" s="68">
        <f t="shared" si="165"/>
        <v>0</v>
      </c>
      <c r="G81" s="68">
        <f t="shared" si="165"/>
        <v>115732776</v>
      </c>
      <c r="H81" s="68">
        <f t="shared" si="165"/>
        <v>34422605</v>
      </c>
      <c r="I81" s="68">
        <f t="shared" si="165"/>
        <v>0</v>
      </c>
      <c r="J81" s="68">
        <f t="shared" si="165"/>
        <v>0</v>
      </c>
      <c r="K81" s="68">
        <f t="shared" si="165"/>
        <v>34422605</v>
      </c>
      <c r="L81" s="68">
        <f t="shared" si="165"/>
        <v>30638849</v>
      </c>
      <c r="M81" s="68">
        <f t="shared" si="165"/>
        <v>0</v>
      </c>
      <c r="N81" s="68">
        <f t="shared" si="165"/>
        <v>0</v>
      </c>
      <c r="O81" s="68">
        <f t="shared" si="165"/>
        <v>30638849</v>
      </c>
      <c r="P81" s="68">
        <f t="shared" si="165"/>
        <v>25695522</v>
      </c>
      <c r="Q81" s="68">
        <f t="shared" si="165"/>
        <v>0</v>
      </c>
      <c r="R81" s="68">
        <f t="shared" si="165"/>
        <v>0</v>
      </c>
      <c r="S81" s="68">
        <f t="shared" si="165"/>
        <v>25695522</v>
      </c>
      <c r="T81" s="68">
        <f t="shared" si="165"/>
        <v>27081700</v>
      </c>
      <c r="U81" s="68">
        <f t="shared" si="165"/>
        <v>0</v>
      </c>
      <c r="V81" s="68">
        <f t="shared" si="165"/>
        <v>0</v>
      </c>
      <c r="W81" s="68">
        <f t="shared" si="165"/>
        <v>27081700</v>
      </c>
      <c r="X81" s="68">
        <f t="shared" si="165"/>
        <v>30663755.490000002</v>
      </c>
      <c r="Y81" s="68">
        <f t="shared" si="165"/>
        <v>0</v>
      </c>
      <c r="Z81" s="68">
        <f t="shared" si="165"/>
        <v>0</v>
      </c>
      <c r="AA81" s="68">
        <f t="shared" si="165"/>
        <v>30663755.490000002</v>
      </c>
      <c r="AB81" s="68"/>
      <c r="AC81" s="68"/>
      <c r="AD81" s="68"/>
      <c r="AE81" s="68"/>
      <c r="AF81" s="59">
        <f t="shared" si="153"/>
        <v>26.495308027520224</v>
      </c>
      <c r="AG81" s="59"/>
      <c r="AH81" s="59"/>
      <c r="AI81" s="59">
        <f t="shared" si="154"/>
        <v>26.495308027520224</v>
      </c>
    </row>
    <row r="82" spans="1:35" s="23" customFormat="1" ht="56.25" hidden="1" x14ac:dyDescent="0.3">
      <c r="A82" s="62" t="s">
        <v>108</v>
      </c>
      <c r="B82" s="51" t="s">
        <v>160</v>
      </c>
      <c r="C82" s="57" t="s">
        <v>4</v>
      </c>
      <c r="D82" s="54">
        <f>SUM(E82:G82)</f>
        <v>52439900</v>
      </c>
      <c r="E82" s="54">
        <f t="shared" ref="E82:E83" si="166">I82+M82+Q82+U82</f>
        <v>0</v>
      </c>
      <c r="F82" s="54">
        <f t="shared" ref="F82:F83" si="167">J82+N82+R82+V82</f>
        <v>0</v>
      </c>
      <c r="G82" s="54">
        <v>52439900</v>
      </c>
      <c r="H82" s="54">
        <f t="shared" si="140"/>
        <v>15819505</v>
      </c>
      <c r="I82" s="54">
        <v>0</v>
      </c>
      <c r="J82" s="54">
        <v>0</v>
      </c>
      <c r="K82" s="54">
        <v>15819505</v>
      </c>
      <c r="L82" s="54">
        <f t="shared" ref="L82:L83" si="168">M82+N82+O82</f>
        <v>13490949</v>
      </c>
      <c r="M82" s="54">
        <v>0</v>
      </c>
      <c r="N82" s="54">
        <v>0</v>
      </c>
      <c r="O82" s="54">
        <v>13490949</v>
      </c>
      <c r="P82" s="54">
        <f t="shared" ref="P82:P83" si="169">Q82+R82+S82</f>
        <v>8973946</v>
      </c>
      <c r="Q82" s="54">
        <v>0</v>
      </c>
      <c r="R82" s="54">
        <v>0</v>
      </c>
      <c r="S82" s="54">
        <v>8973946</v>
      </c>
      <c r="T82" s="54">
        <f t="shared" ref="T82:T83" si="170">U82+V82+W82</f>
        <v>16261400</v>
      </c>
      <c r="U82" s="54">
        <v>0</v>
      </c>
      <c r="V82" s="54">
        <v>0</v>
      </c>
      <c r="W82" s="54">
        <v>16261400</v>
      </c>
      <c r="X82" s="54">
        <f>Y82+AA82</f>
        <v>15046023.210000001</v>
      </c>
      <c r="Y82" s="54">
        <v>0</v>
      </c>
      <c r="Z82" s="54">
        <v>0</v>
      </c>
      <c r="AA82" s="54">
        <v>15046023.210000001</v>
      </c>
      <c r="AB82" s="54"/>
      <c r="AC82" s="54"/>
      <c r="AD82" s="54"/>
      <c r="AE82" s="54"/>
      <c r="AF82" s="55">
        <f t="shared" si="153"/>
        <v>28.691937265326594</v>
      </c>
      <c r="AG82" s="55"/>
      <c r="AH82" s="55"/>
      <c r="AI82" s="55">
        <f t="shared" si="154"/>
        <v>28.691937265326594</v>
      </c>
    </row>
    <row r="83" spans="1:35" s="23" customFormat="1" ht="55.5" hidden="1" customHeight="1" x14ac:dyDescent="0.3">
      <c r="A83" s="62" t="s">
        <v>231</v>
      </c>
      <c r="B83" s="51" t="s">
        <v>232</v>
      </c>
      <c r="C83" s="57" t="s">
        <v>4</v>
      </c>
      <c r="D83" s="54">
        <f>SUM(E83:G83)</f>
        <v>63292876</v>
      </c>
      <c r="E83" s="54">
        <f t="shared" si="166"/>
        <v>0</v>
      </c>
      <c r="F83" s="54">
        <f t="shared" si="167"/>
        <v>0</v>
      </c>
      <c r="G83" s="54">
        <v>63292876</v>
      </c>
      <c r="H83" s="54">
        <f t="shared" si="140"/>
        <v>18603100</v>
      </c>
      <c r="I83" s="54">
        <v>0</v>
      </c>
      <c r="J83" s="54">
        <v>0</v>
      </c>
      <c r="K83" s="54">
        <v>18603100</v>
      </c>
      <c r="L83" s="54">
        <f t="shared" si="168"/>
        <v>17147900</v>
      </c>
      <c r="M83" s="54">
        <v>0</v>
      </c>
      <c r="N83" s="54">
        <v>0</v>
      </c>
      <c r="O83" s="54">
        <v>17147900</v>
      </c>
      <c r="P83" s="54">
        <f t="shared" si="169"/>
        <v>16721576</v>
      </c>
      <c r="Q83" s="54">
        <v>0</v>
      </c>
      <c r="R83" s="54">
        <v>0</v>
      </c>
      <c r="S83" s="54">
        <v>16721576</v>
      </c>
      <c r="T83" s="54">
        <f t="shared" si="170"/>
        <v>10820300</v>
      </c>
      <c r="U83" s="54">
        <v>0</v>
      </c>
      <c r="V83" s="54">
        <v>0</v>
      </c>
      <c r="W83" s="54">
        <v>10820300</v>
      </c>
      <c r="X83" s="54">
        <f>Y83+AA83</f>
        <v>15617732.279999999</v>
      </c>
      <c r="Y83" s="54">
        <v>0</v>
      </c>
      <c r="Z83" s="54">
        <v>0</v>
      </c>
      <c r="AA83" s="54">
        <v>15617732.279999999</v>
      </c>
      <c r="AB83" s="54"/>
      <c r="AC83" s="54"/>
      <c r="AD83" s="54"/>
      <c r="AE83" s="54"/>
      <c r="AF83" s="55">
        <f t="shared" si="153"/>
        <v>24.67533989133311</v>
      </c>
      <c r="AG83" s="55"/>
      <c r="AH83" s="55"/>
      <c r="AI83" s="55">
        <f t="shared" si="154"/>
        <v>24.67533989133311</v>
      </c>
    </row>
    <row r="84" spans="1:35" s="1" customFormat="1" ht="26.25" hidden="1" customHeight="1" x14ac:dyDescent="0.3">
      <c r="A84" s="107" t="s">
        <v>22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</row>
    <row r="85" spans="1:35" s="1" customFormat="1" ht="44.25" hidden="1" customHeight="1" x14ac:dyDescent="0.3">
      <c r="A85" s="67" t="s">
        <v>32</v>
      </c>
      <c r="B85" s="114" t="s">
        <v>23</v>
      </c>
      <c r="C85" s="114"/>
      <c r="D85" s="73">
        <f t="shared" ref="D85:AA85" si="171">D86+D91+D103</f>
        <v>265157608</v>
      </c>
      <c r="E85" s="73">
        <f t="shared" si="171"/>
        <v>93319700</v>
      </c>
      <c r="F85" s="73">
        <f t="shared" si="171"/>
        <v>3364700</v>
      </c>
      <c r="G85" s="73">
        <f t="shared" si="171"/>
        <v>168473208</v>
      </c>
      <c r="H85" s="73">
        <f t="shared" si="171"/>
        <v>58210568</v>
      </c>
      <c r="I85" s="73">
        <f t="shared" si="171"/>
        <v>0</v>
      </c>
      <c r="J85" s="73">
        <f t="shared" si="171"/>
        <v>0</v>
      </c>
      <c r="K85" s="73">
        <f t="shared" si="171"/>
        <v>58210568</v>
      </c>
      <c r="L85" s="73">
        <f t="shared" si="171"/>
        <v>39763573</v>
      </c>
      <c r="M85" s="73">
        <f t="shared" si="171"/>
        <v>11513100</v>
      </c>
      <c r="N85" s="73">
        <f t="shared" si="171"/>
        <v>0</v>
      </c>
      <c r="O85" s="73">
        <f t="shared" si="171"/>
        <v>28250473</v>
      </c>
      <c r="P85" s="73">
        <f t="shared" si="171"/>
        <v>97763978</v>
      </c>
      <c r="Q85" s="73">
        <f t="shared" si="171"/>
        <v>59616900</v>
      </c>
      <c r="R85" s="73">
        <f t="shared" si="171"/>
        <v>2175600</v>
      </c>
      <c r="S85" s="73">
        <f t="shared" si="171"/>
        <v>35971478</v>
      </c>
      <c r="T85" s="73">
        <f t="shared" si="171"/>
        <v>69529489</v>
      </c>
      <c r="U85" s="73">
        <f t="shared" si="171"/>
        <v>22189700</v>
      </c>
      <c r="V85" s="73">
        <f t="shared" si="171"/>
        <v>1189100</v>
      </c>
      <c r="W85" s="73">
        <f t="shared" si="171"/>
        <v>46150689</v>
      </c>
      <c r="X85" s="73">
        <f t="shared" si="171"/>
        <v>26203421.09</v>
      </c>
      <c r="Y85" s="73">
        <f t="shared" si="171"/>
        <v>0</v>
      </c>
      <c r="Z85" s="73">
        <f t="shared" si="171"/>
        <v>0</v>
      </c>
      <c r="AA85" s="73">
        <f t="shared" si="171"/>
        <v>26203421.09</v>
      </c>
      <c r="AB85" s="73"/>
      <c r="AC85" s="73"/>
      <c r="AD85" s="73"/>
      <c r="AE85" s="73"/>
      <c r="AF85" s="59">
        <f>X85/D85*100</f>
        <v>9.8822060161290946</v>
      </c>
      <c r="AG85" s="59">
        <f>Y85/E85*100</f>
        <v>0</v>
      </c>
      <c r="AH85" s="59">
        <f>Z85/F85*100</f>
        <v>0</v>
      </c>
      <c r="AI85" s="59">
        <f>AA85/G85*100</f>
        <v>15.553464791861742</v>
      </c>
    </row>
    <row r="86" spans="1:35" s="1" customFormat="1" ht="51.75" hidden="1" customHeight="1" x14ac:dyDescent="0.3">
      <c r="A86" s="67" t="s">
        <v>13</v>
      </c>
      <c r="B86" s="74" t="s">
        <v>50</v>
      </c>
      <c r="C86" s="74"/>
      <c r="D86" s="73">
        <f t="shared" ref="D86:AA86" si="172">SUM(D87:D90)</f>
        <v>132910919</v>
      </c>
      <c r="E86" s="73">
        <f t="shared" si="172"/>
        <v>9344600</v>
      </c>
      <c r="F86" s="73">
        <f t="shared" si="172"/>
        <v>0</v>
      </c>
      <c r="G86" s="73">
        <f t="shared" si="172"/>
        <v>123566319</v>
      </c>
      <c r="H86" s="73">
        <f t="shared" si="172"/>
        <v>35654683</v>
      </c>
      <c r="I86" s="73">
        <f t="shared" si="172"/>
        <v>0</v>
      </c>
      <c r="J86" s="73">
        <f t="shared" si="172"/>
        <v>0</v>
      </c>
      <c r="K86" s="73">
        <f t="shared" si="172"/>
        <v>35654683</v>
      </c>
      <c r="L86" s="73">
        <f t="shared" si="172"/>
        <v>26013701</v>
      </c>
      <c r="M86" s="73">
        <f t="shared" si="172"/>
        <v>0</v>
      </c>
      <c r="N86" s="73">
        <f t="shared" si="172"/>
        <v>0</v>
      </c>
      <c r="O86" s="73">
        <f t="shared" si="172"/>
        <v>26013701</v>
      </c>
      <c r="P86" s="73">
        <f t="shared" si="172"/>
        <v>26376488</v>
      </c>
      <c r="Q86" s="73">
        <f t="shared" si="172"/>
        <v>0</v>
      </c>
      <c r="R86" s="73">
        <f t="shared" si="172"/>
        <v>0</v>
      </c>
      <c r="S86" s="73">
        <f t="shared" si="172"/>
        <v>26376488</v>
      </c>
      <c r="T86" s="73">
        <f t="shared" si="172"/>
        <v>44976047</v>
      </c>
      <c r="U86" s="73">
        <f t="shared" si="172"/>
        <v>9344600</v>
      </c>
      <c r="V86" s="73">
        <f t="shared" si="172"/>
        <v>0</v>
      </c>
      <c r="W86" s="73">
        <f t="shared" si="172"/>
        <v>35631447</v>
      </c>
      <c r="X86" s="73">
        <f t="shared" si="172"/>
        <v>26203421.09</v>
      </c>
      <c r="Y86" s="73">
        <f t="shared" si="172"/>
        <v>0</v>
      </c>
      <c r="Z86" s="73">
        <f t="shared" si="172"/>
        <v>0</v>
      </c>
      <c r="AA86" s="73">
        <f t="shared" si="172"/>
        <v>26203421.09</v>
      </c>
      <c r="AB86" s="73"/>
      <c r="AC86" s="73"/>
      <c r="AD86" s="73"/>
      <c r="AE86" s="73"/>
      <c r="AF86" s="59">
        <f t="shared" ref="AF86:AF92" si="173">X86/D86*100</f>
        <v>19.715025136497626</v>
      </c>
      <c r="AG86" s="59"/>
      <c r="AH86" s="59"/>
      <c r="AI86" s="59">
        <f t="shared" ref="AI86:AI92" si="174">AA86/G86*100</f>
        <v>21.205957498822961</v>
      </c>
    </row>
    <row r="87" spans="1:35" s="1" customFormat="1" ht="37.5" hidden="1" x14ac:dyDescent="0.3">
      <c r="A87" s="62" t="s">
        <v>37</v>
      </c>
      <c r="B87" s="61" t="s">
        <v>161</v>
      </c>
      <c r="C87" s="58" t="s">
        <v>226</v>
      </c>
      <c r="D87" s="54">
        <f>SUM(E87:G87)</f>
        <v>18807390</v>
      </c>
      <c r="E87" s="54">
        <v>9344600</v>
      </c>
      <c r="F87" s="54">
        <f t="shared" ref="E87:F90" si="175">J87+N87+R87+V87</f>
        <v>0</v>
      </c>
      <c r="G87" s="54">
        <v>9462790</v>
      </c>
      <c r="H87" s="54">
        <f>I87+J87+K87</f>
        <v>3658973</v>
      </c>
      <c r="I87" s="54">
        <v>0</v>
      </c>
      <c r="J87" s="54">
        <v>0</v>
      </c>
      <c r="K87" s="54">
        <v>3658973</v>
      </c>
      <c r="L87" s="54">
        <f>M87+N87+O87</f>
        <v>432938</v>
      </c>
      <c r="M87" s="54">
        <v>0</v>
      </c>
      <c r="N87" s="54">
        <v>0</v>
      </c>
      <c r="O87" s="54">
        <v>432938</v>
      </c>
      <c r="P87" s="54">
        <f>Q87+R87+S87</f>
        <v>2832938</v>
      </c>
      <c r="Q87" s="54">
        <v>0</v>
      </c>
      <c r="R87" s="54">
        <v>0</v>
      </c>
      <c r="S87" s="54">
        <v>2832938</v>
      </c>
      <c r="T87" s="54">
        <f>U87+V87+W87</f>
        <v>11882541</v>
      </c>
      <c r="U87" s="54">
        <v>9344600</v>
      </c>
      <c r="V87" s="54">
        <v>0</v>
      </c>
      <c r="W87" s="54">
        <f>1382941+1155000</f>
        <v>2537941</v>
      </c>
      <c r="X87" s="82">
        <f>SUM(Y87:AA87)</f>
        <v>336020.32</v>
      </c>
      <c r="Y87" s="82">
        <v>0</v>
      </c>
      <c r="Z87" s="82">
        <v>0</v>
      </c>
      <c r="AA87" s="82">
        <v>336020.32</v>
      </c>
      <c r="AB87" s="82"/>
      <c r="AC87" s="82"/>
      <c r="AD87" s="82"/>
      <c r="AE87" s="82"/>
      <c r="AF87" s="55">
        <f t="shared" si="173"/>
        <v>1.7866398261534429</v>
      </c>
      <c r="AG87" s="59"/>
      <c r="AH87" s="59"/>
      <c r="AI87" s="55">
        <f t="shared" si="174"/>
        <v>3.5509645675324086</v>
      </c>
    </row>
    <row r="88" spans="1:35" s="1" customFormat="1" ht="45" hidden="1" customHeight="1" x14ac:dyDescent="0.3">
      <c r="A88" s="62" t="s">
        <v>241</v>
      </c>
      <c r="B88" s="71" t="s">
        <v>36</v>
      </c>
      <c r="C88" s="58" t="s">
        <v>226</v>
      </c>
      <c r="D88" s="54">
        <f t="shared" ref="D88:D89" si="176">SUM(E88:G88)</f>
        <v>40307629</v>
      </c>
      <c r="E88" s="54">
        <f t="shared" si="175"/>
        <v>0</v>
      </c>
      <c r="F88" s="54">
        <f t="shared" si="175"/>
        <v>0</v>
      </c>
      <c r="G88" s="54">
        <v>40307629</v>
      </c>
      <c r="H88" s="54">
        <f t="shared" ref="H88:H90" si="177">I88+J88+K88</f>
        <v>7907310</v>
      </c>
      <c r="I88" s="54">
        <v>0</v>
      </c>
      <c r="J88" s="54">
        <v>0</v>
      </c>
      <c r="K88" s="54">
        <v>7907310</v>
      </c>
      <c r="L88" s="54">
        <f t="shared" ref="L88:L90" si="178">M88+N88+O88</f>
        <v>10476913</v>
      </c>
      <c r="M88" s="54">
        <v>0</v>
      </c>
      <c r="N88" s="54">
        <v>0</v>
      </c>
      <c r="O88" s="54">
        <v>10476913</v>
      </c>
      <c r="P88" s="54">
        <f t="shared" ref="P88:P90" si="179">Q88+R88+S88</f>
        <v>10876800</v>
      </c>
      <c r="Q88" s="54">
        <v>0</v>
      </c>
      <c r="R88" s="54">
        <v>0</v>
      </c>
      <c r="S88" s="54">
        <v>10876800</v>
      </c>
      <c r="T88" s="54">
        <f t="shared" ref="T88:T90" si="180">U88+V88+W88</f>
        <v>11073606</v>
      </c>
      <c r="U88" s="54">
        <v>0</v>
      </c>
      <c r="V88" s="54">
        <v>0</v>
      </c>
      <c r="W88" s="54">
        <v>11073606</v>
      </c>
      <c r="X88" s="82">
        <f t="shared" ref="X88:X90" si="181">SUM(Y88:AA88)</f>
        <v>6240355.54</v>
      </c>
      <c r="Y88" s="54">
        <v>0</v>
      </c>
      <c r="Z88" s="54">
        <v>0</v>
      </c>
      <c r="AA88" s="82">
        <v>6240355.54</v>
      </c>
      <c r="AB88" s="82"/>
      <c r="AC88" s="82"/>
      <c r="AD88" s="82"/>
      <c r="AE88" s="82"/>
      <c r="AF88" s="55">
        <f t="shared" si="173"/>
        <v>15.48182241133558</v>
      </c>
      <c r="AG88" s="59"/>
      <c r="AH88" s="59"/>
      <c r="AI88" s="55">
        <f t="shared" si="174"/>
        <v>15.48182241133558</v>
      </c>
    </row>
    <row r="89" spans="1:35" s="1" customFormat="1" ht="40.5" hidden="1" customHeight="1" x14ac:dyDescent="0.3">
      <c r="A89" s="62" t="s">
        <v>119</v>
      </c>
      <c r="B89" s="71" t="s">
        <v>42</v>
      </c>
      <c r="C89" s="58" t="s">
        <v>226</v>
      </c>
      <c r="D89" s="54">
        <f t="shared" si="176"/>
        <v>72092700</v>
      </c>
      <c r="E89" s="54">
        <f t="shared" si="175"/>
        <v>0</v>
      </c>
      <c r="F89" s="54">
        <f t="shared" si="175"/>
        <v>0</v>
      </c>
      <c r="G89" s="54">
        <v>72092700</v>
      </c>
      <c r="H89" s="54">
        <f t="shared" si="177"/>
        <v>23662600</v>
      </c>
      <c r="I89" s="54">
        <v>0</v>
      </c>
      <c r="J89" s="54">
        <v>0</v>
      </c>
      <c r="K89" s="54">
        <v>23662600</v>
      </c>
      <c r="L89" s="54">
        <f t="shared" si="178"/>
        <v>14678050</v>
      </c>
      <c r="M89" s="54">
        <v>0</v>
      </c>
      <c r="N89" s="54">
        <v>0</v>
      </c>
      <c r="O89" s="54">
        <v>14678050</v>
      </c>
      <c r="P89" s="54">
        <f t="shared" si="179"/>
        <v>12240950</v>
      </c>
      <c r="Q89" s="54">
        <v>0</v>
      </c>
      <c r="R89" s="54">
        <v>0</v>
      </c>
      <c r="S89" s="54">
        <v>12240950</v>
      </c>
      <c r="T89" s="54">
        <f t="shared" si="180"/>
        <v>21594100</v>
      </c>
      <c r="U89" s="54">
        <v>0</v>
      </c>
      <c r="V89" s="54">
        <v>0</v>
      </c>
      <c r="W89" s="54">
        <v>21594100</v>
      </c>
      <c r="X89" s="82">
        <f t="shared" si="181"/>
        <v>19337696.77</v>
      </c>
      <c r="Y89" s="54">
        <v>0</v>
      </c>
      <c r="Z89" s="54">
        <v>0</v>
      </c>
      <c r="AA89" s="82">
        <v>19337696.77</v>
      </c>
      <c r="AB89" s="82"/>
      <c r="AC89" s="82"/>
      <c r="AD89" s="82"/>
      <c r="AE89" s="82"/>
      <c r="AF89" s="55">
        <f t="shared" si="173"/>
        <v>26.823377082561755</v>
      </c>
      <c r="AG89" s="59"/>
      <c r="AH89" s="59"/>
      <c r="AI89" s="55">
        <f t="shared" si="174"/>
        <v>26.823377082561755</v>
      </c>
    </row>
    <row r="90" spans="1:35" s="1" customFormat="1" ht="39.75" hidden="1" customHeight="1" x14ac:dyDescent="0.3">
      <c r="A90" s="62" t="s">
        <v>78</v>
      </c>
      <c r="B90" s="71" t="s">
        <v>165</v>
      </c>
      <c r="C90" s="58" t="s">
        <v>226</v>
      </c>
      <c r="D90" s="54">
        <f>SUM(E90:G90)</f>
        <v>1703200</v>
      </c>
      <c r="E90" s="54">
        <f t="shared" si="175"/>
        <v>0</v>
      </c>
      <c r="F90" s="54">
        <f t="shared" si="175"/>
        <v>0</v>
      </c>
      <c r="G90" s="54">
        <f t="shared" ref="G90" si="182">K90+O90+S90+W90</f>
        <v>1703200</v>
      </c>
      <c r="H90" s="54">
        <f t="shared" si="177"/>
        <v>425800</v>
      </c>
      <c r="I90" s="54">
        <v>0</v>
      </c>
      <c r="J90" s="54">
        <v>0</v>
      </c>
      <c r="K90" s="54">
        <v>425800</v>
      </c>
      <c r="L90" s="54">
        <f t="shared" si="178"/>
        <v>425800</v>
      </c>
      <c r="M90" s="54">
        <v>0</v>
      </c>
      <c r="N90" s="54">
        <v>0</v>
      </c>
      <c r="O90" s="54">
        <v>425800</v>
      </c>
      <c r="P90" s="54">
        <f t="shared" si="179"/>
        <v>425800</v>
      </c>
      <c r="Q90" s="54">
        <v>0</v>
      </c>
      <c r="R90" s="54">
        <v>0</v>
      </c>
      <c r="S90" s="54">
        <v>425800</v>
      </c>
      <c r="T90" s="54">
        <f t="shared" si="180"/>
        <v>425800</v>
      </c>
      <c r="U90" s="54">
        <v>0</v>
      </c>
      <c r="V90" s="54">
        <v>0</v>
      </c>
      <c r="W90" s="54">
        <v>425800</v>
      </c>
      <c r="X90" s="82">
        <f t="shared" si="181"/>
        <v>289348.46000000002</v>
      </c>
      <c r="Y90" s="54">
        <v>0</v>
      </c>
      <c r="Z90" s="54">
        <v>0</v>
      </c>
      <c r="AA90" s="82">
        <v>289348.46000000002</v>
      </c>
      <c r="AB90" s="82"/>
      <c r="AC90" s="82"/>
      <c r="AD90" s="82"/>
      <c r="AE90" s="82"/>
      <c r="AF90" s="55">
        <f t="shared" si="173"/>
        <v>16.988519257867544</v>
      </c>
      <c r="AG90" s="59"/>
      <c r="AH90" s="59"/>
      <c r="AI90" s="55">
        <f t="shared" si="174"/>
        <v>16.988519257867544</v>
      </c>
    </row>
    <row r="91" spans="1:35" s="23" customFormat="1" ht="56.25" hidden="1" x14ac:dyDescent="0.3">
      <c r="A91" s="67" t="s">
        <v>14</v>
      </c>
      <c r="B91" s="69" t="s">
        <v>51</v>
      </c>
      <c r="C91" s="75"/>
      <c r="D91" s="73">
        <f t="shared" ref="D91:AA91" si="183">D92+D98</f>
        <v>127038366</v>
      </c>
      <c r="E91" s="73">
        <f t="shared" si="183"/>
        <v>82742000</v>
      </c>
      <c r="F91" s="73">
        <f t="shared" si="183"/>
        <v>0</v>
      </c>
      <c r="G91" s="73">
        <f t="shared" si="183"/>
        <v>44296366</v>
      </c>
      <c r="H91" s="73">
        <f t="shared" si="183"/>
        <v>22555885</v>
      </c>
      <c r="I91" s="73">
        <f t="shared" si="183"/>
        <v>0</v>
      </c>
      <c r="J91" s="73">
        <f t="shared" si="183"/>
        <v>0</v>
      </c>
      <c r="K91" s="73">
        <f t="shared" si="183"/>
        <v>22555885</v>
      </c>
      <c r="L91" s="73">
        <f t="shared" si="183"/>
        <v>13749872</v>
      </c>
      <c r="M91" s="73">
        <f t="shared" si="183"/>
        <v>11513100</v>
      </c>
      <c r="N91" s="73">
        <f t="shared" si="183"/>
        <v>0</v>
      </c>
      <c r="O91" s="73">
        <f t="shared" si="183"/>
        <v>2236772</v>
      </c>
      <c r="P91" s="73">
        <f t="shared" si="183"/>
        <v>67368267</v>
      </c>
      <c r="Q91" s="73">
        <f t="shared" si="183"/>
        <v>58383800</v>
      </c>
      <c r="R91" s="73">
        <f t="shared" si="183"/>
        <v>0</v>
      </c>
      <c r="S91" s="73">
        <f t="shared" si="183"/>
        <v>8984467</v>
      </c>
      <c r="T91" s="73">
        <f t="shared" si="183"/>
        <v>23364342</v>
      </c>
      <c r="U91" s="73">
        <f t="shared" si="183"/>
        <v>12845100</v>
      </c>
      <c r="V91" s="73">
        <f t="shared" si="183"/>
        <v>0</v>
      </c>
      <c r="W91" s="73">
        <f t="shared" si="183"/>
        <v>10519242</v>
      </c>
      <c r="X91" s="73">
        <f t="shared" si="183"/>
        <v>0</v>
      </c>
      <c r="Y91" s="73">
        <f t="shared" si="183"/>
        <v>0</v>
      </c>
      <c r="Z91" s="73">
        <f t="shared" si="183"/>
        <v>0</v>
      </c>
      <c r="AA91" s="73">
        <f t="shared" si="183"/>
        <v>0</v>
      </c>
      <c r="AB91" s="73"/>
      <c r="AC91" s="73"/>
      <c r="AD91" s="73"/>
      <c r="AE91" s="73"/>
      <c r="AF91" s="59">
        <f t="shared" si="173"/>
        <v>0</v>
      </c>
      <c r="AG91" s="59">
        <f>Y91/E91*100</f>
        <v>0</v>
      </c>
      <c r="AH91" s="59"/>
      <c r="AI91" s="59">
        <f t="shared" si="174"/>
        <v>0</v>
      </c>
    </row>
    <row r="92" spans="1:35" s="1" customFormat="1" ht="108" hidden="1" customHeight="1" x14ac:dyDescent="0.3">
      <c r="A92" s="62" t="s">
        <v>38</v>
      </c>
      <c r="B92" s="71" t="s">
        <v>292</v>
      </c>
      <c r="C92" s="58"/>
      <c r="D92" s="53">
        <f>D93+D94+D95+D96+D97</f>
        <v>29458904</v>
      </c>
      <c r="E92" s="53">
        <f t="shared" ref="E92:AA92" si="184">E93+E94+E95+E96+E97</f>
        <v>8431400</v>
      </c>
      <c r="F92" s="53">
        <f t="shared" si="184"/>
        <v>0</v>
      </c>
      <c r="G92" s="53">
        <f t="shared" si="184"/>
        <v>21027504</v>
      </c>
      <c r="H92" s="53">
        <f t="shared" si="184"/>
        <v>10568274</v>
      </c>
      <c r="I92" s="53">
        <f t="shared" si="184"/>
        <v>0</v>
      </c>
      <c r="J92" s="53">
        <f t="shared" si="184"/>
        <v>0</v>
      </c>
      <c r="K92" s="53">
        <f t="shared" si="184"/>
        <v>10568274</v>
      </c>
      <c r="L92" s="53">
        <f t="shared" si="184"/>
        <v>0</v>
      </c>
      <c r="M92" s="53">
        <f t="shared" si="184"/>
        <v>0</v>
      </c>
      <c r="N92" s="53">
        <f t="shared" si="184"/>
        <v>0</v>
      </c>
      <c r="O92" s="53">
        <f t="shared" si="184"/>
        <v>0</v>
      </c>
      <c r="P92" s="53">
        <f t="shared" si="184"/>
        <v>11241900</v>
      </c>
      <c r="Q92" s="53">
        <f t="shared" si="184"/>
        <v>8431400</v>
      </c>
      <c r="R92" s="53">
        <f t="shared" si="184"/>
        <v>0</v>
      </c>
      <c r="S92" s="53">
        <f t="shared" si="184"/>
        <v>2810500</v>
      </c>
      <c r="T92" s="53">
        <f t="shared" si="184"/>
        <v>7648730</v>
      </c>
      <c r="U92" s="53">
        <f t="shared" si="184"/>
        <v>0</v>
      </c>
      <c r="V92" s="53">
        <f t="shared" si="184"/>
        <v>0</v>
      </c>
      <c r="W92" s="53">
        <f t="shared" si="184"/>
        <v>7648730</v>
      </c>
      <c r="X92" s="53">
        <f t="shared" si="184"/>
        <v>0</v>
      </c>
      <c r="Y92" s="53">
        <f t="shared" si="184"/>
        <v>0</v>
      </c>
      <c r="Z92" s="53">
        <f t="shared" si="184"/>
        <v>0</v>
      </c>
      <c r="AA92" s="53">
        <f t="shared" si="184"/>
        <v>0</v>
      </c>
      <c r="AB92" s="53"/>
      <c r="AC92" s="53"/>
      <c r="AD92" s="53"/>
      <c r="AE92" s="53"/>
      <c r="AF92" s="55">
        <f t="shared" si="173"/>
        <v>0</v>
      </c>
      <c r="AG92" s="55">
        <f>Y92/E92*100</f>
        <v>0</v>
      </c>
      <c r="AH92" s="55"/>
      <c r="AI92" s="55">
        <f t="shared" si="174"/>
        <v>0</v>
      </c>
    </row>
    <row r="93" spans="1:35" s="1" customFormat="1" ht="78" hidden="1" customHeight="1" x14ac:dyDescent="0.3">
      <c r="A93" s="98"/>
      <c r="B93" s="71" t="s">
        <v>280</v>
      </c>
      <c r="C93" s="58" t="s">
        <v>226</v>
      </c>
      <c r="D93" s="53">
        <f>E93+F93+G93</f>
        <v>2915194</v>
      </c>
      <c r="E93" s="54">
        <f t="shared" ref="E93:E94" si="185">I93+M93+Q93+U93</f>
        <v>0</v>
      </c>
      <c r="F93" s="54">
        <f t="shared" ref="F93:F94" si="186">J93+N93+R93+V93</f>
        <v>0</v>
      </c>
      <c r="G93" s="54">
        <f t="shared" ref="G93:G94" si="187">K93+O93+S93+W93</f>
        <v>2915194</v>
      </c>
      <c r="H93" s="53">
        <f>I93+J93+K93</f>
        <v>0</v>
      </c>
      <c r="I93" s="53">
        <v>0</v>
      </c>
      <c r="J93" s="53">
        <v>0</v>
      </c>
      <c r="K93" s="53">
        <v>0</v>
      </c>
      <c r="L93" s="53">
        <f>M93+N93+O93</f>
        <v>0</v>
      </c>
      <c r="M93" s="53">
        <v>0</v>
      </c>
      <c r="N93" s="53">
        <v>0</v>
      </c>
      <c r="O93" s="53">
        <v>0</v>
      </c>
      <c r="P93" s="53">
        <f>Q93+R93+S93</f>
        <v>0</v>
      </c>
      <c r="Q93" s="53">
        <v>0</v>
      </c>
      <c r="R93" s="53">
        <v>0</v>
      </c>
      <c r="S93" s="53">
        <v>0</v>
      </c>
      <c r="T93" s="53">
        <f>U93+V93+W93</f>
        <v>2915194</v>
      </c>
      <c r="U93" s="53">
        <v>0</v>
      </c>
      <c r="V93" s="53">
        <v>0</v>
      </c>
      <c r="W93" s="53">
        <v>2915194</v>
      </c>
      <c r="X93" s="53">
        <f>Y93+Z93+AA93</f>
        <v>0</v>
      </c>
      <c r="Y93" s="53">
        <v>0</v>
      </c>
      <c r="Z93" s="53">
        <v>0</v>
      </c>
      <c r="AA93" s="53">
        <v>0</v>
      </c>
      <c r="AB93" s="53"/>
      <c r="AC93" s="53"/>
      <c r="AD93" s="53"/>
      <c r="AE93" s="53"/>
      <c r="AF93" s="55"/>
      <c r="AG93" s="55"/>
      <c r="AH93" s="55"/>
      <c r="AI93" s="55"/>
    </row>
    <row r="94" spans="1:35" s="1" customFormat="1" ht="78" hidden="1" customHeight="1" x14ac:dyDescent="0.3">
      <c r="A94" s="129"/>
      <c r="B94" s="71" t="s">
        <v>281</v>
      </c>
      <c r="C94" s="58" t="s">
        <v>226</v>
      </c>
      <c r="D94" s="53">
        <f>E94+F94+G94</f>
        <v>4733536</v>
      </c>
      <c r="E94" s="54">
        <f t="shared" si="185"/>
        <v>0</v>
      </c>
      <c r="F94" s="54">
        <f t="shared" si="186"/>
        <v>0</v>
      </c>
      <c r="G94" s="54">
        <f t="shared" si="187"/>
        <v>4733536</v>
      </c>
      <c r="H94" s="53">
        <f>I94+J94+K94</f>
        <v>0</v>
      </c>
      <c r="I94" s="53">
        <v>0</v>
      </c>
      <c r="J94" s="53">
        <v>0</v>
      </c>
      <c r="K94" s="53">
        <v>0</v>
      </c>
      <c r="L94" s="53">
        <f>M94+N94+O94</f>
        <v>0</v>
      </c>
      <c r="M94" s="53">
        <v>0</v>
      </c>
      <c r="N94" s="53">
        <v>0</v>
      </c>
      <c r="O94" s="53">
        <v>0</v>
      </c>
      <c r="P94" s="53">
        <f>Q94+R94+S94</f>
        <v>0</v>
      </c>
      <c r="Q94" s="53">
        <v>0</v>
      </c>
      <c r="R94" s="53">
        <v>0</v>
      </c>
      <c r="S94" s="53">
        <v>0</v>
      </c>
      <c r="T94" s="53">
        <f>U94+V94+W94</f>
        <v>4733536</v>
      </c>
      <c r="U94" s="53">
        <v>0</v>
      </c>
      <c r="V94" s="53">
        <v>0</v>
      </c>
      <c r="W94" s="53">
        <v>4733536</v>
      </c>
      <c r="X94" s="53">
        <f>Y94+Z94+AA94</f>
        <v>0</v>
      </c>
      <c r="Y94" s="53">
        <v>0</v>
      </c>
      <c r="Z94" s="53">
        <v>0</v>
      </c>
      <c r="AA94" s="53">
        <v>0</v>
      </c>
      <c r="AB94" s="53"/>
      <c r="AC94" s="53"/>
      <c r="AD94" s="53"/>
      <c r="AE94" s="53"/>
      <c r="AF94" s="55"/>
      <c r="AG94" s="55"/>
      <c r="AH94" s="55"/>
      <c r="AI94" s="55"/>
    </row>
    <row r="95" spans="1:35" s="1" customFormat="1" ht="102.75" hidden="1" customHeight="1" x14ac:dyDescent="0.3">
      <c r="A95" s="129"/>
      <c r="B95" s="71" t="s">
        <v>208</v>
      </c>
      <c r="C95" s="58" t="s">
        <v>226</v>
      </c>
      <c r="D95" s="53">
        <f>E95+F95+G95</f>
        <v>98274</v>
      </c>
      <c r="E95" s="54">
        <f t="shared" ref="E95" si="188">I95+M95+Q95+U95</f>
        <v>0</v>
      </c>
      <c r="F95" s="54">
        <f t="shared" ref="F95" si="189">J95+N95+R95+V95</f>
        <v>0</v>
      </c>
      <c r="G95" s="54">
        <f t="shared" ref="G95" si="190">K95+O95+S95+W95</f>
        <v>98274</v>
      </c>
      <c r="H95" s="53">
        <f>I95+J95+K95</f>
        <v>98274</v>
      </c>
      <c r="I95" s="54">
        <v>0</v>
      </c>
      <c r="J95" s="54">
        <v>0</v>
      </c>
      <c r="K95" s="54">
        <v>98274</v>
      </c>
      <c r="L95" s="54"/>
      <c r="M95" s="54">
        <v>0</v>
      </c>
      <c r="N95" s="54">
        <v>0</v>
      </c>
      <c r="O95" s="54">
        <v>0</v>
      </c>
      <c r="P95" s="53">
        <f>Q95+R95+S95</f>
        <v>0</v>
      </c>
      <c r="Q95" s="54">
        <v>0</v>
      </c>
      <c r="R95" s="54">
        <v>0</v>
      </c>
      <c r="S95" s="54">
        <v>0</v>
      </c>
      <c r="T95" s="53">
        <f>U95+V95+W95</f>
        <v>0</v>
      </c>
      <c r="U95" s="54">
        <v>0</v>
      </c>
      <c r="V95" s="54">
        <v>0</v>
      </c>
      <c r="W95" s="54">
        <v>0</v>
      </c>
      <c r="X95" s="53">
        <f t="shared" ref="X95:X102" si="191">SUM(Y95:AA95)</f>
        <v>0</v>
      </c>
      <c r="Y95" s="54">
        <v>0</v>
      </c>
      <c r="Z95" s="54">
        <v>0</v>
      </c>
      <c r="AA95" s="54">
        <v>0</v>
      </c>
      <c r="AB95" s="54"/>
      <c r="AC95" s="54"/>
      <c r="AD95" s="54"/>
      <c r="AE95" s="54"/>
      <c r="AF95" s="55">
        <f t="shared" ref="AF95:AG96" si="192">X95/D95*100</f>
        <v>0</v>
      </c>
      <c r="AG95" s="55" t="e">
        <f t="shared" si="192"/>
        <v>#DIV/0!</v>
      </c>
      <c r="AH95" s="55"/>
      <c r="AI95" s="55">
        <f t="shared" ref="AI95:AI101" si="193">AA95/G95*100</f>
        <v>0</v>
      </c>
    </row>
    <row r="96" spans="1:35" s="1" customFormat="1" ht="43.5" hidden="1" customHeight="1" x14ac:dyDescent="0.3">
      <c r="A96" s="129"/>
      <c r="B96" s="71" t="s">
        <v>207</v>
      </c>
      <c r="C96" s="58" t="s">
        <v>226</v>
      </c>
      <c r="D96" s="54">
        <f t="shared" ref="D96" si="194">SUM(E96:G96)</f>
        <v>11241900</v>
      </c>
      <c r="E96" s="54">
        <f t="shared" ref="E96" si="195">I96+M96+Q96+U96</f>
        <v>8431400</v>
      </c>
      <c r="F96" s="54">
        <f t="shared" ref="F96" si="196">J96+N96+R96+V96</f>
        <v>0</v>
      </c>
      <c r="G96" s="54">
        <f t="shared" ref="G96" si="197">K96+O96+S96+W96</f>
        <v>2810500</v>
      </c>
      <c r="H96" s="53">
        <f>I96+J96+K96</f>
        <v>0</v>
      </c>
      <c r="I96" s="54">
        <v>0</v>
      </c>
      <c r="J96" s="54">
        <v>0</v>
      </c>
      <c r="K96" s="54">
        <v>0</v>
      </c>
      <c r="L96" s="53">
        <f>M96+N96+O96</f>
        <v>0</v>
      </c>
      <c r="M96" s="54">
        <v>0</v>
      </c>
      <c r="N96" s="54">
        <v>0</v>
      </c>
      <c r="O96" s="54">
        <v>0</v>
      </c>
      <c r="P96" s="53">
        <f>Q96+R96+S96</f>
        <v>11241900</v>
      </c>
      <c r="Q96" s="54">
        <v>8431400</v>
      </c>
      <c r="R96" s="54">
        <v>0</v>
      </c>
      <c r="S96" s="54">
        <v>2810500</v>
      </c>
      <c r="T96" s="53">
        <f>U96+V96+W96</f>
        <v>0</v>
      </c>
      <c r="U96" s="54">
        <v>0</v>
      </c>
      <c r="V96" s="54">
        <v>0</v>
      </c>
      <c r="W96" s="54">
        <v>0</v>
      </c>
      <c r="X96" s="53">
        <f t="shared" si="191"/>
        <v>0</v>
      </c>
      <c r="Y96" s="54">
        <v>0</v>
      </c>
      <c r="Z96" s="54">
        <v>0</v>
      </c>
      <c r="AA96" s="54">
        <v>0</v>
      </c>
      <c r="AB96" s="54"/>
      <c r="AC96" s="54"/>
      <c r="AD96" s="54"/>
      <c r="AE96" s="54"/>
      <c r="AF96" s="55">
        <f t="shared" si="192"/>
        <v>0</v>
      </c>
      <c r="AG96" s="55">
        <f t="shared" si="192"/>
        <v>0</v>
      </c>
      <c r="AH96" s="55"/>
      <c r="AI96" s="55">
        <f t="shared" si="193"/>
        <v>0</v>
      </c>
    </row>
    <row r="97" spans="1:35" s="1" customFormat="1" ht="47.25" hidden="1" customHeight="1" x14ac:dyDescent="0.3">
      <c r="A97" s="130"/>
      <c r="B97" s="71" t="s">
        <v>220</v>
      </c>
      <c r="C97" s="58" t="s">
        <v>226</v>
      </c>
      <c r="D97" s="54">
        <f t="shared" ref="D97" si="198">SUM(E97:G97)</f>
        <v>10470000</v>
      </c>
      <c r="E97" s="54">
        <f t="shared" ref="E97" si="199">I97+M97+Q97+U97</f>
        <v>0</v>
      </c>
      <c r="F97" s="54">
        <f t="shared" ref="F97" si="200">J97+N97+R97+V97</f>
        <v>0</v>
      </c>
      <c r="G97" s="54">
        <f t="shared" ref="G97" si="201">K97+O97+S97+W97</f>
        <v>10470000</v>
      </c>
      <c r="H97" s="53">
        <f>I97+J97+K97</f>
        <v>10470000</v>
      </c>
      <c r="I97" s="54">
        <v>0</v>
      </c>
      <c r="J97" s="54">
        <v>0</v>
      </c>
      <c r="K97" s="54">
        <v>10470000</v>
      </c>
      <c r="L97" s="53">
        <f>M97+N97+O97</f>
        <v>0</v>
      </c>
      <c r="M97" s="54">
        <v>0</v>
      </c>
      <c r="N97" s="54">
        <v>0</v>
      </c>
      <c r="O97" s="54">
        <v>0</v>
      </c>
      <c r="P97" s="53">
        <f>Q97+R97+S97</f>
        <v>0</v>
      </c>
      <c r="Q97" s="54">
        <v>0</v>
      </c>
      <c r="R97" s="54">
        <v>0</v>
      </c>
      <c r="S97" s="54">
        <v>0</v>
      </c>
      <c r="T97" s="53">
        <f>U97+V97+W97</f>
        <v>0</v>
      </c>
      <c r="U97" s="54">
        <v>0</v>
      </c>
      <c r="V97" s="54">
        <v>0</v>
      </c>
      <c r="W97" s="54">
        <v>0</v>
      </c>
      <c r="X97" s="53">
        <f t="shared" si="191"/>
        <v>0</v>
      </c>
      <c r="Y97" s="54">
        <v>0</v>
      </c>
      <c r="Z97" s="54">
        <v>0</v>
      </c>
      <c r="AA97" s="54">
        <v>0</v>
      </c>
      <c r="AB97" s="54"/>
      <c r="AC97" s="54"/>
      <c r="AD97" s="54"/>
      <c r="AE97" s="54"/>
      <c r="AF97" s="55">
        <f t="shared" ref="AF97:AF104" si="202">X97/D97*100</f>
        <v>0</v>
      </c>
      <c r="AG97" s="55"/>
      <c r="AH97" s="55"/>
      <c r="AI97" s="55">
        <f t="shared" si="193"/>
        <v>0</v>
      </c>
    </row>
    <row r="98" spans="1:35" s="1" customFormat="1" ht="44.25" hidden="1" customHeight="1" x14ac:dyDescent="0.3">
      <c r="A98" s="62" t="s">
        <v>198</v>
      </c>
      <c r="B98" s="61" t="s">
        <v>162</v>
      </c>
      <c r="C98" s="58"/>
      <c r="D98" s="53">
        <f>SUM(D99:D102)</f>
        <v>97579462</v>
      </c>
      <c r="E98" s="53">
        <f t="shared" ref="E98:AA98" si="203">SUM(E99:E102)</f>
        <v>74310600</v>
      </c>
      <c r="F98" s="53">
        <f t="shared" si="203"/>
        <v>0</v>
      </c>
      <c r="G98" s="53">
        <f t="shared" si="203"/>
        <v>23268862</v>
      </c>
      <c r="H98" s="53">
        <f t="shared" si="203"/>
        <v>11987611</v>
      </c>
      <c r="I98" s="53">
        <f t="shared" si="203"/>
        <v>0</v>
      </c>
      <c r="J98" s="53">
        <f t="shared" si="203"/>
        <v>0</v>
      </c>
      <c r="K98" s="53">
        <f t="shared" si="203"/>
        <v>11987611</v>
      </c>
      <c r="L98" s="53">
        <f t="shared" si="203"/>
        <v>13749872</v>
      </c>
      <c r="M98" s="53">
        <f t="shared" si="203"/>
        <v>11513100</v>
      </c>
      <c r="N98" s="53">
        <f t="shared" si="203"/>
        <v>0</v>
      </c>
      <c r="O98" s="53">
        <f t="shared" si="203"/>
        <v>2236772</v>
      </c>
      <c r="P98" s="53">
        <f t="shared" si="203"/>
        <v>56126367</v>
      </c>
      <c r="Q98" s="53">
        <f t="shared" si="203"/>
        <v>49952400</v>
      </c>
      <c r="R98" s="53">
        <f t="shared" si="203"/>
        <v>0</v>
      </c>
      <c r="S98" s="53">
        <f t="shared" si="203"/>
        <v>6173967</v>
      </c>
      <c r="T98" s="53">
        <f t="shared" si="203"/>
        <v>15715612</v>
      </c>
      <c r="U98" s="53">
        <f t="shared" si="203"/>
        <v>12845100</v>
      </c>
      <c r="V98" s="53">
        <f t="shared" si="203"/>
        <v>0</v>
      </c>
      <c r="W98" s="53">
        <f t="shared" si="203"/>
        <v>2870512</v>
      </c>
      <c r="X98" s="53">
        <f t="shared" si="203"/>
        <v>0</v>
      </c>
      <c r="Y98" s="53">
        <f t="shared" si="203"/>
        <v>0</v>
      </c>
      <c r="Z98" s="53">
        <f t="shared" si="203"/>
        <v>0</v>
      </c>
      <c r="AA98" s="53">
        <f t="shared" si="203"/>
        <v>0</v>
      </c>
      <c r="AB98" s="53"/>
      <c r="AC98" s="53"/>
      <c r="AD98" s="53"/>
      <c r="AE98" s="53"/>
      <c r="AF98" s="55">
        <f t="shared" si="202"/>
        <v>0</v>
      </c>
      <c r="AG98" s="55">
        <f t="shared" ref="AG98:AG104" si="204">Y98/E98*100</f>
        <v>0</v>
      </c>
      <c r="AH98" s="55"/>
      <c r="AI98" s="55">
        <f t="shared" si="193"/>
        <v>0</v>
      </c>
    </row>
    <row r="99" spans="1:35" s="1" customFormat="1" ht="78.75" hidden="1" customHeight="1" x14ac:dyDescent="0.3">
      <c r="A99" s="121"/>
      <c r="B99" s="61" t="s">
        <v>199</v>
      </c>
      <c r="C99" s="58" t="s">
        <v>225</v>
      </c>
      <c r="D99" s="54">
        <f t="shared" ref="D99" si="205">H99+L99+P99+T99</f>
        <v>43016444</v>
      </c>
      <c r="E99" s="54">
        <f t="shared" ref="E99" si="206">I99+M99+Q99+U99</f>
        <v>37139300</v>
      </c>
      <c r="F99" s="54">
        <f t="shared" ref="F99:F100" si="207">J99+N99+R99+V99</f>
        <v>0</v>
      </c>
      <c r="G99" s="54">
        <f t="shared" ref="G99:G102" si="208">K99+O99+S99+W99</f>
        <v>5877144</v>
      </c>
      <c r="H99" s="53">
        <f>I99+J99+K99</f>
        <v>0</v>
      </c>
      <c r="I99" s="54">
        <v>0</v>
      </c>
      <c r="J99" s="54">
        <v>0</v>
      </c>
      <c r="K99" s="54">
        <v>0</v>
      </c>
      <c r="L99" s="53">
        <f>M99+N99+O99</f>
        <v>0</v>
      </c>
      <c r="M99" s="54">
        <v>0</v>
      </c>
      <c r="N99" s="54">
        <v>0</v>
      </c>
      <c r="O99" s="54">
        <v>0</v>
      </c>
      <c r="P99" s="53">
        <f>Q99+R99+S99</f>
        <v>41729600</v>
      </c>
      <c r="Q99" s="54">
        <v>37139300</v>
      </c>
      <c r="R99" s="54">
        <v>0</v>
      </c>
      <c r="S99" s="54">
        <v>4590300</v>
      </c>
      <c r="T99" s="53">
        <f>U99+V99+W99</f>
        <v>1286844</v>
      </c>
      <c r="U99" s="54">
        <v>0</v>
      </c>
      <c r="V99" s="54">
        <v>0</v>
      </c>
      <c r="W99" s="54">
        <v>1286844</v>
      </c>
      <c r="X99" s="53">
        <f t="shared" si="191"/>
        <v>0</v>
      </c>
      <c r="Y99" s="54">
        <v>0</v>
      </c>
      <c r="Z99" s="54">
        <v>0</v>
      </c>
      <c r="AA99" s="54">
        <v>0</v>
      </c>
      <c r="AB99" s="54"/>
      <c r="AC99" s="54"/>
      <c r="AD99" s="54"/>
      <c r="AE99" s="54"/>
      <c r="AF99" s="55">
        <f t="shared" si="202"/>
        <v>0</v>
      </c>
      <c r="AG99" s="55">
        <f t="shared" si="204"/>
        <v>0</v>
      </c>
      <c r="AH99" s="55"/>
      <c r="AI99" s="55">
        <f t="shared" si="193"/>
        <v>0</v>
      </c>
    </row>
    <row r="100" spans="1:35" s="1" customFormat="1" ht="64.5" hidden="1" customHeight="1" x14ac:dyDescent="0.3">
      <c r="A100" s="122"/>
      <c r="B100" s="61" t="s">
        <v>200</v>
      </c>
      <c r="C100" s="58" t="s">
        <v>3</v>
      </c>
      <c r="D100" s="54">
        <f>H100+L100+P100+T100</f>
        <v>41729602</v>
      </c>
      <c r="E100" s="54">
        <v>37139300</v>
      </c>
      <c r="F100" s="54">
        <f t="shared" si="207"/>
        <v>0</v>
      </c>
      <c r="G100" s="54">
        <f t="shared" ref="G100" si="209">K100+O100+S100+W100</f>
        <v>4590302</v>
      </c>
      <c r="H100" s="53">
        <f>I100+J100+K100</f>
        <v>0</v>
      </c>
      <c r="I100" s="54">
        <v>0</v>
      </c>
      <c r="J100" s="54">
        <v>0</v>
      </c>
      <c r="K100" s="54">
        <v>0</v>
      </c>
      <c r="L100" s="53">
        <f>M100+N100+O100</f>
        <v>12936067</v>
      </c>
      <c r="M100" s="54">
        <v>11513100</v>
      </c>
      <c r="N100" s="54">
        <v>0</v>
      </c>
      <c r="O100" s="54">
        <v>1422967</v>
      </c>
      <c r="P100" s="53">
        <f>Q100+R100+S100</f>
        <v>14396767</v>
      </c>
      <c r="Q100" s="54">
        <v>12813100</v>
      </c>
      <c r="R100" s="54">
        <v>0</v>
      </c>
      <c r="S100" s="54">
        <v>1583667</v>
      </c>
      <c r="T100" s="53">
        <f>U100+V100+W100</f>
        <v>14396768</v>
      </c>
      <c r="U100" s="54">
        <v>12813100</v>
      </c>
      <c r="V100" s="54">
        <v>0</v>
      </c>
      <c r="W100" s="54">
        <v>1583668</v>
      </c>
      <c r="X100" s="53">
        <f t="shared" si="191"/>
        <v>0</v>
      </c>
      <c r="Y100" s="54">
        <v>0</v>
      </c>
      <c r="Z100" s="54">
        <v>0</v>
      </c>
      <c r="AA100" s="54">
        <v>0</v>
      </c>
      <c r="AB100" s="54"/>
      <c r="AC100" s="54"/>
      <c r="AD100" s="54"/>
      <c r="AE100" s="54"/>
      <c r="AF100" s="55">
        <f t="shared" si="202"/>
        <v>0</v>
      </c>
      <c r="AG100" s="55">
        <f t="shared" si="204"/>
        <v>0</v>
      </c>
      <c r="AH100" s="55"/>
      <c r="AI100" s="55">
        <f t="shared" si="193"/>
        <v>0</v>
      </c>
    </row>
    <row r="101" spans="1:35" s="1" customFormat="1" ht="64.5" hidden="1" customHeight="1" x14ac:dyDescent="0.3">
      <c r="A101" s="122"/>
      <c r="B101" s="61" t="s">
        <v>293</v>
      </c>
      <c r="C101" s="58" t="s">
        <v>225</v>
      </c>
      <c r="D101" s="54">
        <f>H101+L101+P101+T101</f>
        <v>12801416</v>
      </c>
      <c r="E101" s="54">
        <f t="shared" ref="E101" si="210">I101+M101+Q101+U101</f>
        <v>0</v>
      </c>
      <c r="F101" s="54">
        <f t="shared" ref="F101" si="211">J101+N101+R101+V101</f>
        <v>0</v>
      </c>
      <c r="G101" s="54">
        <f t="shared" ref="G101" si="212">K101+O101+S101+W101</f>
        <v>12801416</v>
      </c>
      <c r="H101" s="53">
        <f>I101+J101+K101</f>
        <v>11987611</v>
      </c>
      <c r="I101" s="54">
        <v>0</v>
      </c>
      <c r="J101" s="54">
        <v>0</v>
      </c>
      <c r="K101" s="54">
        <v>11987611</v>
      </c>
      <c r="L101" s="53">
        <f>M101+N101+O101</f>
        <v>813805</v>
      </c>
      <c r="M101" s="54">
        <v>0</v>
      </c>
      <c r="N101" s="54">
        <v>0</v>
      </c>
      <c r="O101" s="54">
        <v>813805</v>
      </c>
      <c r="P101" s="53"/>
      <c r="Q101" s="54"/>
      <c r="R101" s="54"/>
      <c r="S101" s="54"/>
      <c r="T101" s="53"/>
      <c r="U101" s="54"/>
      <c r="V101" s="54"/>
      <c r="W101" s="54"/>
      <c r="X101" s="53">
        <f t="shared" si="191"/>
        <v>0</v>
      </c>
      <c r="Y101" s="54">
        <v>0</v>
      </c>
      <c r="Z101" s="54">
        <v>0</v>
      </c>
      <c r="AA101" s="54">
        <v>0</v>
      </c>
      <c r="AB101" s="54"/>
      <c r="AC101" s="54"/>
      <c r="AD101" s="54"/>
      <c r="AE101" s="54"/>
      <c r="AF101" s="55">
        <f t="shared" si="202"/>
        <v>0</v>
      </c>
      <c r="AG101" s="55" t="e">
        <f t="shared" si="204"/>
        <v>#DIV/0!</v>
      </c>
      <c r="AH101" s="55"/>
      <c r="AI101" s="55">
        <f t="shared" si="193"/>
        <v>0</v>
      </c>
    </row>
    <row r="102" spans="1:35" s="1" customFormat="1" ht="83.25" hidden="1" customHeight="1" x14ac:dyDescent="0.3">
      <c r="A102" s="122"/>
      <c r="B102" s="61" t="s">
        <v>219</v>
      </c>
      <c r="C102" s="58" t="s">
        <v>3</v>
      </c>
      <c r="D102" s="54">
        <f t="shared" ref="D102" si="213">SUM(E102:G102)</f>
        <v>32000</v>
      </c>
      <c r="E102" s="54">
        <f t="shared" ref="E102" si="214">I102+M102+Q102+U102</f>
        <v>32000</v>
      </c>
      <c r="F102" s="54">
        <f t="shared" ref="F102" si="215">J102+N102+R102+V102</f>
        <v>0</v>
      </c>
      <c r="G102" s="54">
        <f t="shared" si="208"/>
        <v>0</v>
      </c>
      <c r="H102" s="54">
        <v>0</v>
      </c>
      <c r="I102" s="54">
        <v>0</v>
      </c>
      <c r="J102" s="54">
        <v>0</v>
      </c>
      <c r="K102" s="54">
        <v>0</v>
      </c>
      <c r="L102" s="53">
        <f>M102+N102+O102</f>
        <v>0</v>
      </c>
      <c r="M102" s="54">
        <v>0</v>
      </c>
      <c r="N102" s="54">
        <v>0</v>
      </c>
      <c r="O102" s="54">
        <v>0</v>
      </c>
      <c r="P102" s="53">
        <f>Q102+R102+S102</f>
        <v>0</v>
      </c>
      <c r="Q102" s="54">
        <v>0</v>
      </c>
      <c r="R102" s="54">
        <v>0</v>
      </c>
      <c r="S102" s="54">
        <v>0</v>
      </c>
      <c r="T102" s="53">
        <f>U102+V102+W102</f>
        <v>32000</v>
      </c>
      <c r="U102" s="54">
        <v>32000</v>
      </c>
      <c r="V102" s="54">
        <v>0</v>
      </c>
      <c r="W102" s="54">
        <v>0</v>
      </c>
      <c r="X102" s="53">
        <f t="shared" si="191"/>
        <v>0</v>
      </c>
      <c r="Y102" s="54">
        <v>0</v>
      </c>
      <c r="Z102" s="54">
        <v>0</v>
      </c>
      <c r="AA102" s="54">
        <v>0</v>
      </c>
      <c r="AB102" s="54"/>
      <c r="AC102" s="54"/>
      <c r="AD102" s="54"/>
      <c r="AE102" s="54"/>
      <c r="AF102" s="55">
        <f t="shared" si="202"/>
        <v>0</v>
      </c>
      <c r="AG102" s="55">
        <f t="shared" si="204"/>
        <v>0</v>
      </c>
      <c r="AH102" s="55"/>
      <c r="AI102" s="55"/>
    </row>
    <row r="103" spans="1:35" s="23" customFormat="1" ht="81" hidden="1" customHeight="1" x14ac:dyDescent="0.3">
      <c r="A103" s="67" t="s">
        <v>33</v>
      </c>
      <c r="B103" s="74" t="s">
        <v>52</v>
      </c>
      <c r="C103" s="75"/>
      <c r="D103" s="73">
        <f t="shared" ref="D103:AA103" si="216">SUM(D104:D105)</f>
        <v>5208323</v>
      </c>
      <c r="E103" s="73">
        <f t="shared" si="216"/>
        <v>1233100</v>
      </c>
      <c r="F103" s="73">
        <f t="shared" si="216"/>
        <v>3364700</v>
      </c>
      <c r="G103" s="73">
        <f t="shared" si="216"/>
        <v>610523</v>
      </c>
      <c r="H103" s="73">
        <f t="shared" si="216"/>
        <v>0</v>
      </c>
      <c r="I103" s="73">
        <f t="shared" si="216"/>
        <v>0</v>
      </c>
      <c r="J103" s="73">
        <f t="shared" si="216"/>
        <v>0</v>
      </c>
      <c r="K103" s="73">
        <f t="shared" si="216"/>
        <v>0</v>
      </c>
      <c r="L103" s="73">
        <f t="shared" si="216"/>
        <v>0</v>
      </c>
      <c r="M103" s="73">
        <f t="shared" si="216"/>
        <v>0</v>
      </c>
      <c r="N103" s="73">
        <f t="shared" si="216"/>
        <v>0</v>
      </c>
      <c r="O103" s="73">
        <f t="shared" si="216"/>
        <v>0</v>
      </c>
      <c r="P103" s="73">
        <f t="shared" si="216"/>
        <v>4019223</v>
      </c>
      <c r="Q103" s="73">
        <f t="shared" si="216"/>
        <v>1233100</v>
      </c>
      <c r="R103" s="73">
        <f t="shared" si="216"/>
        <v>2175600</v>
      </c>
      <c r="S103" s="73">
        <f t="shared" si="216"/>
        <v>610523</v>
      </c>
      <c r="T103" s="73">
        <f t="shared" si="216"/>
        <v>1189100</v>
      </c>
      <c r="U103" s="73">
        <f t="shared" si="216"/>
        <v>0</v>
      </c>
      <c r="V103" s="73">
        <f t="shared" si="216"/>
        <v>1189100</v>
      </c>
      <c r="W103" s="73">
        <f t="shared" si="216"/>
        <v>0</v>
      </c>
      <c r="X103" s="73">
        <f t="shared" si="216"/>
        <v>0</v>
      </c>
      <c r="Y103" s="73">
        <f t="shared" si="216"/>
        <v>0</v>
      </c>
      <c r="Z103" s="73">
        <f t="shared" si="216"/>
        <v>0</v>
      </c>
      <c r="AA103" s="73">
        <f t="shared" si="216"/>
        <v>0</v>
      </c>
      <c r="AB103" s="73"/>
      <c r="AC103" s="73"/>
      <c r="AD103" s="73"/>
      <c r="AE103" s="73"/>
      <c r="AF103" s="59">
        <f t="shared" si="202"/>
        <v>0</v>
      </c>
      <c r="AG103" s="59">
        <f t="shared" si="204"/>
        <v>0</v>
      </c>
      <c r="AH103" s="59">
        <f>Z103/F103*100</f>
        <v>0</v>
      </c>
      <c r="AI103" s="59">
        <f>AA103/G103*100</f>
        <v>0</v>
      </c>
    </row>
    <row r="104" spans="1:35" s="1" customFormat="1" ht="56.25" hidden="1" customHeight="1" x14ac:dyDescent="0.3">
      <c r="A104" s="98" t="s">
        <v>56</v>
      </c>
      <c r="B104" s="117" t="s">
        <v>29</v>
      </c>
      <c r="C104" s="58" t="s">
        <v>4</v>
      </c>
      <c r="D104" s="54">
        <f>SUM(E104:G104)</f>
        <v>2037423</v>
      </c>
      <c r="E104" s="54">
        <f>I104+M104+Q104+U104</f>
        <v>1233100</v>
      </c>
      <c r="F104" s="54">
        <f t="shared" ref="F104:F105" si="217">J104+N104+R104+V104</f>
        <v>193800</v>
      </c>
      <c r="G104" s="54">
        <f t="shared" ref="G104:G105" si="218">K104+O104+S104+W104</f>
        <v>610523</v>
      </c>
      <c r="H104" s="54">
        <f>I104+J104+K104</f>
        <v>0</v>
      </c>
      <c r="I104" s="54">
        <v>0</v>
      </c>
      <c r="J104" s="54">
        <v>0</v>
      </c>
      <c r="K104" s="54">
        <v>0</v>
      </c>
      <c r="L104" s="54">
        <f>M104+N104+O104</f>
        <v>0</v>
      </c>
      <c r="M104" s="54">
        <v>0</v>
      </c>
      <c r="N104" s="54">
        <v>0</v>
      </c>
      <c r="O104" s="54">
        <v>0</v>
      </c>
      <c r="P104" s="54">
        <f>Q104+R104+S104</f>
        <v>2037423</v>
      </c>
      <c r="Q104" s="54">
        <v>1233100</v>
      </c>
      <c r="R104" s="54">
        <v>193800</v>
      </c>
      <c r="S104" s="54">
        <v>610523</v>
      </c>
      <c r="T104" s="54">
        <f>U104+V104+W104</f>
        <v>0</v>
      </c>
      <c r="U104" s="54">
        <v>0</v>
      </c>
      <c r="V104" s="54">
        <v>0</v>
      </c>
      <c r="W104" s="54">
        <v>0</v>
      </c>
      <c r="X104" s="54">
        <f>SUM(Y104:AA104)</f>
        <v>0</v>
      </c>
      <c r="Y104" s="54">
        <v>0</v>
      </c>
      <c r="Z104" s="54">
        <v>0</v>
      </c>
      <c r="AA104" s="54">
        <v>0</v>
      </c>
      <c r="AB104" s="54"/>
      <c r="AC104" s="54"/>
      <c r="AD104" s="54"/>
      <c r="AE104" s="54"/>
      <c r="AF104" s="55">
        <f t="shared" si="202"/>
        <v>0</v>
      </c>
      <c r="AG104" s="55">
        <f t="shared" si="204"/>
        <v>0</v>
      </c>
      <c r="AH104" s="55">
        <f>Z104/F104*100</f>
        <v>0</v>
      </c>
      <c r="AI104" s="55">
        <f>AA104/G104*100</f>
        <v>0</v>
      </c>
    </row>
    <row r="105" spans="1:35" s="1" customFormat="1" ht="56.25" hidden="1" customHeight="1" x14ac:dyDescent="0.3">
      <c r="A105" s="119"/>
      <c r="B105" s="118"/>
      <c r="C105" s="58" t="s">
        <v>3</v>
      </c>
      <c r="D105" s="54">
        <f>SUM(E105:G105)</f>
        <v>3170900</v>
      </c>
      <c r="E105" s="54">
        <f t="shared" ref="E105" si="219">I105+M105+Q105+U105</f>
        <v>0</v>
      </c>
      <c r="F105" s="54">
        <f t="shared" si="217"/>
        <v>3170900</v>
      </c>
      <c r="G105" s="54">
        <f t="shared" si="218"/>
        <v>0</v>
      </c>
      <c r="H105" s="54">
        <f t="shared" ref="H105" si="220">I105+J105+K105</f>
        <v>0</v>
      </c>
      <c r="I105" s="54">
        <v>0</v>
      </c>
      <c r="J105" s="54">
        <v>0</v>
      </c>
      <c r="K105" s="54">
        <v>0</v>
      </c>
      <c r="L105" s="54">
        <f t="shared" ref="L105" si="221">M105+N105+O105</f>
        <v>0</v>
      </c>
      <c r="M105" s="54">
        <v>0</v>
      </c>
      <c r="N105" s="54">
        <v>0</v>
      </c>
      <c r="O105" s="54">
        <v>0</v>
      </c>
      <c r="P105" s="54">
        <f t="shared" ref="P105" si="222">Q105+R105+S105</f>
        <v>1981800</v>
      </c>
      <c r="Q105" s="54">
        <v>0</v>
      </c>
      <c r="R105" s="54">
        <f>1189100+792700</f>
        <v>1981800</v>
      </c>
      <c r="S105" s="54">
        <v>0</v>
      </c>
      <c r="T105" s="54">
        <f t="shared" ref="T105" si="223">U105+V105+W105</f>
        <v>1189100</v>
      </c>
      <c r="U105" s="54">
        <v>0</v>
      </c>
      <c r="V105" s="54">
        <v>1189100</v>
      </c>
      <c r="W105" s="54">
        <v>0</v>
      </c>
      <c r="X105" s="54">
        <f>SUM(Y105:AA105)</f>
        <v>0</v>
      </c>
      <c r="Y105" s="54">
        <v>0</v>
      </c>
      <c r="Z105" s="54">
        <v>0</v>
      </c>
      <c r="AA105" s="54">
        <v>0</v>
      </c>
      <c r="AB105" s="54"/>
      <c r="AC105" s="54"/>
      <c r="AD105" s="54"/>
      <c r="AE105" s="54"/>
      <c r="AF105" s="55"/>
      <c r="AG105" s="55"/>
      <c r="AH105" s="55"/>
      <c r="AI105" s="55"/>
    </row>
    <row r="106" spans="1:35" s="1" customFormat="1" ht="21.75" hidden="1" customHeight="1" x14ac:dyDescent="0.3">
      <c r="A106" s="110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</row>
    <row r="107" spans="1:35" s="1" customFormat="1" ht="122.25" hidden="1" customHeight="1" x14ac:dyDescent="0.3">
      <c r="A107" s="67" t="s">
        <v>79</v>
      </c>
      <c r="B107" s="114" t="s">
        <v>24</v>
      </c>
      <c r="C107" s="114"/>
      <c r="D107" s="73">
        <f>D108+D111</f>
        <v>13362053</v>
      </c>
      <c r="E107" s="73">
        <f t="shared" ref="E107:W107" si="224">E108+E111</f>
        <v>92000</v>
      </c>
      <c r="F107" s="73">
        <f t="shared" si="224"/>
        <v>0</v>
      </c>
      <c r="G107" s="73">
        <f t="shared" si="224"/>
        <v>13270053</v>
      </c>
      <c r="H107" s="73">
        <f t="shared" si="224"/>
        <v>518533</v>
      </c>
      <c r="I107" s="73">
        <f t="shared" si="224"/>
        <v>7000</v>
      </c>
      <c r="J107" s="73">
        <f t="shared" si="224"/>
        <v>0</v>
      </c>
      <c r="K107" s="73">
        <f t="shared" si="224"/>
        <v>511533</v>
      </c>
      <c r="L107" s="73">
        <f t="shared" si="224"/>
        <v>1713312</v>
      </c>
      <c r="M107" s="73">
        <f t="shared" si="224"/>
        <v>42500</v>
      </c>
      <c r="N107" s="73">
        <f t="shared" si="224"/>
        <v>0</v>
      </c>
      <c r="O107" s="73">
        <f t="shared" si="224"/>
        <v>1670812</v>
      </c>
      <c r="P107" s="73">
        <f t="shared" si="224"/>
        <v>8052641</v>
      </c>
      <c r="Q107" s="73">
        <f t="shared" si="224"/>
        <v>0</v>
      </c>
      <c r="R107" s="73">
        <f t="shared" si="224"/>
        <v>0</v>
      </c>
      <c r="S107" s="73">
        <f t="shared" si="224"/>
        <v>8052641</v>
      </c>
      <c r="T107" s="73">
        <f t="shared" si="224"/>
        <v>3077567</v>
      </c>
      <c r="U107" s="73">
        <f t="shared" si="224"/>
        <v>42500</v>
      </c>
      <c r="V107" s="73">
        <f t="shared" si="224"/>
        <v>0</v>
      </c>
      <c r="W107" s="73">
        <f t="shared" si="224"/>
        <v>3035067</v>
      </c>
      <c r="X107" s="73">
        <f>X108+X111</f>
        <v>106055.81</v>
      </c>
      <c r="Y107" s="73">
        <f t="shared" ref="Y107:AA107" si="225">Y108+Y111</f>
        <v>0</v>
      </c>
      <c r="Z107" s="73">
        <f>Z108+Z111</f>
        <v>0</v>
      </c>
      <c r="AA107" s="73">
        <f t="shared" si="225"/>
        <v>106055.81</v>
      </c>
      <c r="AB107" s="73"/>
      <c r="AC107" s="73"/>
      <c r="AD107" s="73"/>
      <c r="AE107" s="73"/>
      <c r="AF107" s="59">
        <f t="shared" ref="AF107:AG110" si="226">X107/D107*100</f>
        <v>0.79370894577352746</v>
      </c>
      <c r="AG107" s="59">
        <f t="shared" si="226"/>
        <v>0</v>
      </c>
      <c r="AH107" s="59"/>
      <c r="AI107" s="59">
        <f t="shared" ref="AI107:AI122" si="227">AA107/G107*100</f>
        <v>0.79921165348774414</v>
      </c>
    </row>
    <row r="108" spans="1:35" s="23" customFormat="1" ht="42.75" hidden="1" customHeight="1" x14ac:dyDescent="0.3">
      <c r="A108" s="67" t="s">
        <v>80</v>
      </c>
      <c r="B108" s="74" t="s">
        <v>53</v>
      </c>
      <c r="C108" s="75"/>
      <c r="D108" s="73">
        <f>SUM(D109:D110)</f>
        <v>4762053</v>
      </c>
      <c r="E108" s="73">
        <f t="shared" ref="E108:W108" si="228">SUM(E109:E110)</f>
        <v>92000</v>
      </c>
      <c r="F108" s="73">
        <f t="shared" si="228"/>
        <v>0</v>
      </c>
      <c r="G108" s="73">
        <f t="shared" si="228"/>
        <v>4670053</v>
      </c>
      <c r="H108" s="73">
        <f t="shared" si="228"/>
        <v>518533</v>
      </c>
      <c r="I108" s="73">
        <f t="shared" si="228"/>
        <v>7000</v>
      </c>
      <c r="J108" s="73">
        <f t="shared" si="228"/>
        <v>0</v>
      </c>
      <c r="K108" s="73">
        <f t="shared" si="228"/>
        <v>511533</v>
      </c>
      <c r="L108" s="73">
        <f t="shared" si="228"/>
        <v>1713312</v>
      </c>
      <c r="M108" s="73">
        <f t="shared" si="228"/>
        <v>42500</v>
      </c>
      <c r="N108" s="73">
        <f t="shared" si="228"/>
        <v>0</v>
      </c>
      <c r="O108" s="73">
        <f t="shared" si="228"/>
        <v>1670812</v>
      </c>
      <c r="P108" s="73">
        <f t="shared" si="228"/>
        <v>1452641</v>
      </c>
      <c r="Q108" s="73">
        <f t="shared" si="228"/>
        <v>0</v>
      </c>
      <c r="R108" s="73">
        <f t="shared" si="228"/>
        <v>0</v>
      </c>
      <c r="S108" s="73">
        <f t="shared" si="228"/>
        <v>1452641</v>
      </c>
      <c r="T108" s="73">
        <f t="shared" si="228"/>
        <v>1077567</v>
      </c>
      <c r="U108" s="73">
        <f t="shared" si="228"/>
        <v>42500</v>
      </c>
      <c r="V108" s="73">
        <f t="shared" si="228"/>
        <v>0</v>
      </c>
      <c r="W108" s="73">
        <f t="shared" si="228"/>
        <v>1035067</v>
      </c>
      <c r="X108" s="73">
        <f t="shared" ref="X108:AA108" si="229">SUM(X109:X110)</f>
        <v>106055.81</v>
      </c>
      <c r="Y108" s="73">
        <f t="shared" si="229"/>
        <v>0</v>
      </c>
      <c r="Z108" s="73">
        <f t="shared" si="229"/>
        <v>0</v>
      </c>
      <c r="AA108" s="73">
        <f t="shared" si="229"/>
        <v>106055.81</v>
      </c>
      <c r="AB108" s="73"/>
      <c r="AC108" s="73"/>
      <c r="AD108" s="73"/>
      <c r="AE108" s="73"/>
      <c r="AF108" s="59">
        <f t="shared" si="226"/>
        <v>2.2271026802935623</v>
      </c>
      <c r="AG108" s="59">
        <f t="shared" si="226"/>
        <v>0</v>
      </c>
      <c r="AH108" s="59"/>
      <c r="AI108" s="59">
        <f t="shared" si="227"/>
        <v>2.270976582064486</v>
      </c>
    </row>
    <row r="109" spans="1:35" s="1" customFormat="1" ht="48" hidden="1" customHeight="1" x14ac:dyDescent="0.3">
      <c r="A109" s="62" t="s">
        <v>242</v>
      </c>
      <c r="B109" s="61" t="s">
        <v>163</v>
      </c>
      <c r="C109" s="58" t="s">
        <v>25</v>
      </c>
      <c r="D109" s="54">
        <f>SUM(E109:G109)</f>
        <v>131500</v>
      </c>
      <c r="E109" s="53">
        <f t="shared" ref="E109:E110" si="230">I109+M109+Q109+U109</f>
        <v>92000</v>
      </c>
      <c r="F109" s="53">
        <f t="shared" ref="F109:F110" si="231">J109+N109+R109+V109</f>
        <v>0</v>
      </c>
      <c r="G109" s="53">
        <f t="shared" ref="G109:G110" si="232">K109+O109+S109+W109</f>
        <v>39500</v>
      </c>
      <c r="H109" s="54">
        <f>I109+J109+K109</f>
        <v>10000</v>
      </c>
      <c r="I109" s="54">
        <v>7000</v>
      </c>
      <c r="J109" s="54">
        <v>0</v>
      </c>
      <c r="K109" s="54">
        <v>3000</v>
      </c>
      <c r="L109" s="54">
        <f>M109+N109+O109</f>
        <v>60900</v>
      </c>
      <c r="M109" s="54">
        <v>42500</v>
      </c>
      <c r="N109" s="54">
        <v>0</v>
      </c>
      <c r="O109" s="54">
        <v>18400</v>
      </c>
      <c r="P109" s="54">
        <f>Q109+R109+S109</f>
        <v>0</v>
      </c>
      <c r="Q109" s="54">
        <v>0</v>
      </c>
      <c r="R109" s="54">
        <v>0</v>
      </c>
      <c r="S109" s="54">
        <v>0</v>
      </c>
      <c r="T109" s="54">
        <f>U109+V109+W109</f>
        <v>60600</v>
      </c>
      <c r="U109" s="54">
        <v>42500</v>
      </c>
      <c r="V109" s="54">
        <v>0</v>
      </c>
      <c r="W109" s="54">
        <v>18100</v>
      </c>
      <c r="X109" s="55">
        <f t="shared" ref="X109:X110" si="233">Y109+AA109</f>
        <v>0</v>
      </c>
      <c r="Y109" s="55">
        <v>0</v>
      </c>
      <c r="Z109" s="55">
        <v>0</v>
      </c>
      <c r="AA109" s="55">
        <v>0</v>
      </c>
      <c r="AB109" s="55"/>
      <c r="AC109" s="55"/>
      <c r="AD109" s="55"/>
      <c r="AE109" s="55"/>
      <c r="AF109" s="55">
        <f t="shared" si="226"/>
        <v>0</v>
      </c>
      <c r="AG109" s="55">
        <f t="shared" si="226"/>
        <v>0</v>
      </c>
      <c r="AH109" s="55"/>
      <c r="AI109" s="55">
        <f t="shared" si="227"/>
        <v>0</v>
      </c>
    </row>
    <row r="110" spans="1:35" s="1" customFormat="1" ht="61.5" hidden="1" customHeight="1" x14ac:dyDescent="0.3">
      <c r="A110" s="62" t="s">
        <v>81</v>
      </c>
      <c r="B110" s="61" t="s">
        <v>221</v>
      </c>
      <c r="C110" s="58" t="s">
        <v>3</v>
      </c>
      <c r="D110" s="54">
        <f>SUM(E110:G110)</f>
        <v>4630553</v>
      </c>
      <c r="E110" s="53">
        <f t="shared" si="230"/>
        <v>0</v>
      </c>
      <c r="F110" s="53">
        <f t="shared" si="231"/>
        <v>0</v>
      </c>
      <c r="G110" s="53">
        <f t="shared" si="232"/>
        <v>4630553</v>
      </c>
      <c r="H110" s="54">
        <f>I110+J110+K110</f>
        <v>508533</v>
      </c>
      <c r="I110" s="54">
        <v>0</v>
      </c>
      <c r="J110" s="54">
        <v>0</v>
      </c>
      <c r="K110" s="54">
        <v>508533</v>
      </c>
      <c r="L110" s="54">
        <f>M110+N110+O110</f>
        <v>1652412</v>
      </c>
      <c r="M110" s="54">
        <v>0</v>
      </c>
      <c r="N110" s="54">
        <v>0</v>
      </c>
      <c r="O110" s="54">
        <v>1652412</v>
      </c>
      <c r="P110" s="54">
        <f>Q110+R110+S110</f>
        <v>1452641</v>
      </c>
      <c r="Q110" s="54">
        <v>0</v>
      </c>
      <c r="R110" s="54">
        <v>0</v>
      </c>
      <c r="S110" s="54">
        <v>1452641</v>
      </c>
      <c r="T110" s="54">
        <f>U110+V110+W110</f>
        <v>1016967</v>
      </c>
      <c r="U110" s="54">
        <v>0</v>
      </c>
      <c r="V110" s="54">
        <v>0</v>
      </c>
      <c r="W110" s="54">
        <v>1016967</v>
      </c>
      <c r="X110" s="55">
        <f t="shared" si="233"/>
        <v>106055.81</v>
      </c>
      <c r="Y110" s="55">
        <v>0</v>
      </c>
      <c r="Z110" s="55">
        <v>0</v>
      </c>
      <c r="AA110" s="55">
        <v>106055.81</v>
      </c>
      <c r="AB110" s="55"/>
      <c r="AC110" s="55"/>
      <c r="AD110" s="55"/>
      <c r="AE110" s="55"/>
      <c r="AF110" s="55">
        <f t="shared" si="226"/>
        <v>2.2903486905343704</v>
      </c>
      <c r="AG110" s="55" t="e">
        <f t="shared" si="226"/>
        <v>#DIV/0!</v>
      </c>
      <c r="AH110" s="55"/>
      <c r="AI110" s="55">
        <f t="shared" si="227"/>
        <v>2.2903486905343704</v>
      </c>
    </row>
    <row r="111" spans="1:35" s="1" customFormat="1" ht="46.5" hidden="1" customHeight="1" x14ac:dyDescent="0.3">
      <c r="A111" s="67" t="s">
        <v>264</v>
      </c>
      <c r="B111" s="74" t="s">
        <v>265</v>
      </c>
      <c r="C111" s="58"/>
      <c r="D111" s="68">
        <f>D112</f>
        <v>8600000</v>
      </c>
      <c r="E111" s="68">
        <f t="shared" ref="E111:AA111" si="234">E112</f>
        <v>0</v>
      </c>
      <c r="F111" s="68">
        <f t="shared" si="234"/>
        <v>0</v>
      </c>
      <c r="G111" s="68">
        <f t="shared" si="234"/>
        <v>8600000</v>
      </c>
      <c r="H111" s="68">
        <f t="shared" si="234"/>
        <v>0</v>
      </c>
      <c r="I111" s="68">
        <f t="shared" si="234"/>
        <v>0</v>
      </c>
      <c r="J111" s="68">
        <f t="shared" si="234"/>
        <v>0</v>
      </c>
      <c r="K111" s="68">
        <f t="shared" si="234"/>
        <v>0</v>
      </c>
      <c r="L111" s="68">
        <f t="shared" si="234"/>
        <v>0</v>
      </c>
      <c r="M111" s="68">
        <f t="shared" si="234"/>
        <v>0</v>
      </c>
      <c r="N111" s="68">
        <f t="shared" si="234"/>
        <v>0</v>
      </c>
      <c r="O111" s="68">
        <f t="shared" si="234"/>
        <v>0</v>
      </c>
      <c r="P111" s="68">
        <f t="shared" si="234"/>
        <v>6600000</v>
      </c>
      <c r="Q111" s="68">
        <f t="shared" si="234"/>
        <v>0</v>
      </c>
      <c r="R111" s="68">
        <f t="shared" si="234"/>
        <v>0</v>
      </c>
      <c r="S111" s="68">
        <f t="shared" si="234"/>
        <v>6600000</v>
      </c>
      <c r="T111" s="68">
        <f t="shared" si="234"/>
        <v>2000000</v>
      </c>
      <c r="U111" s="68">
        <f t="shared" si="234"/>
        <v>0</v>
      </c>
      <c r="V111" s="68">
        <f t="shared" si="234"/>
        <v>0</v>
      </c>
      <c r="W111" s="68">
        <f t="shared" si="234"/>
        <v>2000000</v>
      </c>
      <c r="X111" s="68">
        <f t="shared" si="234"/>
        <v>0</v>
      </c>
      <c r="Y111" s="68">
        <f t="shared" si="234"/>
        <v>0</v>
      </c>
      <c r="Z111" s="68">
        <f t="shared" si="234"/>
        <v>0</v>
      </c>
      <c r="AA111" s="68">
        <f t="shared" si="234"/>
        <v>0</v>
      </c>
      <c r="AB111" s="68"/>
      <c r="AC111" s="68"/>
      <c r="AD111" s="68"/>
      <c r="AE111" s="68"/>
      <c r="AF111" s="59">
        <f t="shared" ref="AF111:AF113" si="235">X111/D111*100</f>
        <v>0</v>
      </c>
      <c r="AG111" s="59"/>
      <c r="AH111" s="59"/>
      <c r="AI111" s="59">
        <f t="shared" si="227"/>
        <v>0</v>
      </c>
    </row>
    <row r="112" spans="1:35" s="1" customFormat="1" ht="80.25" hidden="1" customHeight="1" x14ac:dyDescent="0.3">
      <c r="A112" s="62" t="s">
        <v>267</v>
      </c>
      <c r="B112" s="61" t="s">
        <v>266</v>
      </c>
      <c r="C112" s="58" t="s">
        <v>3</v>
      </c>
      <c r="D112" s="54">
        <f>E112+F112+G112</f>
        <v>8600000</v>
      </c>
      <c r="E112" s="54">
        <v>0</v>
      </c>
      <c r="F112" s="54">
        <v>0</v>
      </c>
      <c r="G112" s="53">
        <f>K112+O112+S112+W112</f>
        <v>8600000</v>
      </c>
      <c r="H112" s="53">
        <f t="shared" ref="H112" si="236">I112+J112+K112</f>
        <v>0</v>
      </c>
      <c r="I112" s="54">
        <v>0</v>
      </c>
      <c r="J112" s="54">
        <v>0</v>
      </c>
      <c r="K112" s="54">
        <v>0</v>
      </c>
      <c r="L112" s="53">
        <f t="shared" ref="L112" si="237">M112+N112+O112</f>
        <v>0</v>
      </c>
      <c r="M112" s="54">
        <v>0</v>
      </c>
      <c r="N112" s="54">
        <v>0</v>
      </c>
      <c r="O112" s="54">
        <v>0</v>
      </c>
      <c r="P112" s="53">
        <f>Q112+R112+S112</f>
        <v>6600000</v>
      </c>
      <c r="Q112" s="54">
        <v>0</v>
      </c>
      <c r="R112" s="54">
        <v>0</v>
      </c>
      <c r="S112" s="54">
        <v>6600000</v>
      </c>
      <c r="T112" s="53">
        <f>U112+V112+W112</f>
        <v>2000000</v>
      </c>
      <c r="U112" s="54">
        <v>0</v>
      </c>
      <c r="V112" s="54">
        <v>0</v>
      </c>
      <c r="W112" s="54">
        <v>2000000</v>
      </c>
      <c r="X112" s="54">
        <f>Y112+Z112+AA112</f>
        <v>0</v>
      </c>
      <c r="Y112" s="55">
        <v>0</v>
      </c>
      <c r="Z112" s="55">
        <v>0</v>
      </c>
      <c r="AA112" s="55">
        <v>0</v>
      </c>
      <c r="AB112" s="55"/>
      <c r="AC112" s="55"/>
      <c r="AD112" s="55"/>
      <c r="AE112" s="55"/>
      <c r="AF112" s="55">
        <f t="shared" si="235"/>
        <v>0</v>
      </c>
      <c r="AG112" s="55"/>
      <c r="AH112" s="55"/>
      <c r="AI112" s="55">
        <f t="shared" si="227"/>
        <v>0</v>
      </c>
    </row>
    <row r="113" spans="1:35" s="1" customFormat="1" ht="67.5" hidden="1" customHeight="1" x14ac:dyDescent="0.3">
      <c r="A113" s="67" t="s">
        <v>82</v>
      </c>
      <c r="B113" s="120" t="s">
        <v>26</v>
      </c>
      <c r="C113" s="120"/>
      <c r="D113" s="73" t="e">
        <f>SUM(#REF!)</f>
        <v>#REF!</v>
      </c>
      <c r="E113" s="73" t="e">
        <f>SUM(#REF!)</f>
        <v>#REF!</v>
      </c>
      <c r="F113" s="73" t="e">
        <f>SUM(#REF!)</f>
        <v>#REF!</v>
      </c>
      <c r="G113" s="73" t="e">
        <f>SUM(#REF!)</f>
        <v>#REF!</v>
      </c>
      <c r="H113" s="73" t="e">
        <f>SUM(#REF!)</f>
        <v>#REF!</v>
      </c>
      <c r="I113" s="73" t="e">
        <f>SUM(#REF!)</f>
        <v>#REF!</v>
      </c>
      <c r="J113" s="73" t="e">
        <f>SUM(#REF!)</f>
        <v>#REF!</v>
      </c>
      <c r="K113" s="73" t="e">
        <f>SUM(#REF!)</f>
        <v>#REF!</v>
      </c>
      <c r="L113" s="73" t="e">
        <f>SUM(#REF!)</f>
        <v>#REF!</v>
      </c>
      <c r="M113" s="73" t="e">
        <f>SUM(#REF!)</f>
        <v>#REF!</v>
      </c>
      <c r="N113" s="73" t="e">
        <f>SUM(#REF!)</f>
        <v>#REF!</v>
      </c>
      <c r="O113" s="73" t="e">
        <f>SUM(#REF!)</f>
        <v>#REF!</v>
      </c>
      <c r="P113" s="73" t="e">
        <f>SUM(#REF!)</f>
        <v>#REF!</v>
      </c>
      <c r="Q113" s="73" t="e">
        <f>SUM(#REF!)</f>
        <v>#REF!</v>
      </c>
      <c r="R113" s="73" t="e">
        <f>SUM(#REF!)</f>
        <v>#REF!</v>
      </c>
      <c r="S113" s="73" t="e">
        <f>SUM(#REF!)</f>
        <v>#REF!</v>
      </c>
      <c r="T113" s="73" t="e">
        <f>SUM(#REF!)</f>
        <v>#REF!</v>
      </c>
      <c r="U113" s="73" t="e">
        <f>SUM(#REF!)</f>
        <v>#REF!</v>
      </c>
      <c r="V113" s="73" t="e">
        <f>SUM(#REF!)</f>
        <v>#REF!</v>
      </c>
      <c r="W113" s="73" t="e">
        <f>SUM(#REF!)</f>
        <v>#REF!</v>
      </c>
      <c r="X113" s="73" t="e">
        <f>SUM(#REF!)</f>
        <v>#REF!</v>
      </c>
      <c r="Y113" s="73" t="e">
        <f>SUM(#REF!)</f>
        <v>#REF!</v>
      </c>
      <c r="Z113" s="73" t="e">
        <f>SUM(#REF!)</f>
        <v>#REF!</v>
      </c>
      <c r="AA113" s="73" t="e">
        <f>SUM(#REF!)</f>
        <v>#REF!</v>
      </c>
      <c r="AB113" s="73"/>
      <c r="AC113" s="73"/>
      <c r="AD113" s="73"/>
      <c r="AE113" s="73"/>
      <c r="AF113" s="59" t="e">
        <f t="shared" si="235"/>
        <v>#REF!</v>
      </c>
      <c r="AG113" s="59"/>
      <c r="AH113" s="59"/>
      <c r="AI113" s="59" t="e">
        <f t="shared" si="227"/>
        <v>#REF!</v>
      </c>
    </row>
    <row r="114" spans="1:35" s="1" customFormat="1" ht="75.75" hidden="1" customHeight="1" x14ac:dyDescent="0.3">
      <c r="A114" s="67" t="s">
        <v>85</v>
      </c>
      <c r="B114" s="115" t="s">
        <v>30</v>
      </c>
      <c r="C114" s="115"/>
      <c r="D114" s="83">
        <f>SUM(D115:D116)</f>
        <v>2465200</v>
      </c>
      <c r="E114" s="83">
        <f t="shared" ref="E114:W114" si="238">SUM(E115:E116)</f>
        <v>0</v>
      </c>
      <c r="F114" s="83">
        <f t="shared" si="238"/>
        <v>0</v>
      </c>
      <c r="G114" s="83">
        <f t="shared" si="238"/>
        <v>2465200</v>
      </c>
      <c r="H114" s="83">
        <f t="shared" si="238"/>
        <v>358700</v>
      </c>
      <c r="I114" s="83">
        <f t="shared" si="238"/>
        <v>0</v>
      </c>
      <c r="J114" s="83">
        <f t="shared" si="238"/>
        <v>0</v>
      </c>
      <c r="K114" s="83">
        <f t="shared" si="238"/>
        <v>358700</v>
      </c>
      <c r="L114" s="83">
        <f t="shared" si="238"/>
        <v>360050</v>
      </c>
      <c r="M114" s="83">
        <f t="shared" si="238"/>
        <v>0</v>
      </c>
      <c r="N114" s="83">
        <f t="shared" si="238"/>
        <v>0</v>
      </c>
      <c r="O114" s="83">
        <f t="shared" si="238"/>
        <v>360050</v>
      </c>
      <c r="P114" s="83">
        <f t="shared" si="238"/>
        <v>1040050</v>
      </c>
      <c r="Q114" s="83">
        <f t="shared" si="238"/>
        <v>0</v>
      </c>
      <c r="R114" s="83">
        <f t="shared" si="238"/>
        <v>0</v>
      </c>
      <c r="S114" s="83">
        <f t="shared" si="238"/>
        <v>1040050</v>
      </c>
      <c r="T114" s="83">
        <f t="shared" si="238"/>
        <v>706400</v>
      </c>
      <c r="U114" s="83">
        <f t="shared" si="238"/>
        <v>0</v>
      </c>
      <c r="V114" s="83">
        <f t="shared" si="238"/>
        <v>0</v>
      </c>
      <c r="W114" s="83">
        <f t="shared" si="238"/>
        <v>706400</v>
      </c>
      <c r="X114" s="83">
        <f t="shared" ref="X114:AA114" si="239">SUM(X115:X116)</f>
        <v>358700</v>
      </c>
      <c r="Y114" s="83">
        <f t="shared" si="239"/>
        <v>0</v>
      </c>
      <c r="Z114" s="83">
        <f t="shared" si="239"/>
        <v>0</v>
      </c>
      <c r="AA114" s="83">
        <f t="shared" si="239"/>
        <v>358700</v>
      </c>
      <c r="AB114" s="83"/>
      <c r="AC114" s="83"/>
      <c r="AD114" s="83"/>
      <c r="AE114" s="83"/>
      <c r="AF114" s="59">
        <f t="shared" ref="AF114:AF135" si="240">X114/D114*100</f>
        <v>14.550543566444912</v>
      </c>
      <c r="AG114" s="55"/>
      <c r="AH114" s="55"/>
      <c r="AI114" s="55">
        <f t="shared" si="227"/>
        <v>14.550543566444912</v>
      </c>
    </row>
    <row r="115" spans="1:35" s="1" customFormat="1" ht="26.25" hidden="1" customHeight="1" x14ac:dyDescent="0.3">
      <c r="A115" s="96" t="s">
        <v>15</v>
      </c>
      <c r="B115" s="112" t="s">
        <v>164</v>
      </c>
      <c r="C115" s="57" t="s">
        <v>25</v>
      </c>
      <c r="D115" s="54">
        <f>SUM(E115:G115)</f>
        <v>950000</v>
      </c>
      <c r="E115" s="54">
        <v>0</v>
      </c>
      <c r="F115" s="54">
        <v>0</v>
      </c>
      <c r="G115" s="54">
        <f>K115+O115+S115+W115</f>
        <v>950000</v>
      </c>
      <c r="H115" s="54">
        <f>I115+J115+K115</f>
        <v>0</v>
      </c>
      <c r="I115" s="54">
        <v>0</v>
      </c>
      <c r="J115" s="54">
        <v>0</v>
      </c>
      <c r="K115" s="54">
        <v>0</v>
      </c>
      <c r="L115" s="54">
        <f t="shared" ref="L115:L116" si="241">M115+N115+O115</f>
        <v>0</v>
      </c>
      <c r="M115" s="54">
        <v>0</v>
      </c>
      <c r="N115" s="54">
        <v>0</v>
      </c>
      <c r="O115" s="54">
        <v>0</v>
      </c>
      <c r="P115" s="54">
        <f t="shared" ref="P115:P116" si="242">Q115+R115+S115</f>
        <v>950000</v>
      </c>
      <c r="Q115" s="54">
        <v>0</v>
      </c>
      <c r="R115" s="54">
        <v>0</v>
      </c>
      <c r="S115" s="54">
        <v>950000</v>
      </c>
      <c r="T115" s="54">
        <f t="shared" ref="T115:T116" si="243">U115+V115+W115</f>
        <v>0</v>
      </c>
      <c r="U115" s="54">
        <v>0</v>
      </c>
      <c r="V115" s="54">
        <v>0</v>
      </c>
      <c r="W115" s="54">
        <v>0</v>
      </c>
      <c r="X115" s="54">
        <f>Y115+AA115</f>
        <v>0</v>
      </c>
      <c r="Y115" s="54">
        <v>0</v>
      </c>
      <c r="Z115" s="54">
        <v>0</v>
      </c>
      <c r="AA115" s="54">
        <v>0</v>
      </c>
      <c r="AB115" s="54"/>
      <c r="AC115" s="54"/>
      <c r="AD115" s="54"/>
      <c r="AE115" s="54"/>
      <c r="AF115" s="55">
        <f t="shared" si="240"/>
        <v>0</v>
      </c>
      <c r="AG115" s="55"/>
      <c r="AH115" s="55"/>
      <c r="AI115" s="55">
        <f t="shared" si="227"/>
        <v>0</v>
      </c>
    </row>
    <row r="116" spans="1:35" s="1" customFormat="1" ht="42" hidden="1" customHeight="1" x14ac:dyDescent="0.3">
      <c r="A116" s="96"/>
      <c r="B116" s="112"/>
      <c r="C116" s="57" t="s">
        <v>4</v>
      </c>
      <c r="D116" s="54">
        <f>SUM(E116:G116)</f>
        <v>1515200</v>
      </c>
      <c r="E116" s="54">
        <v>0</v>
      </c>
      <c r="F116" s="54">
        <v>0</v>
      </c>
      <c r="G116" s="54">
        <f>K116+O116+S116+W116</f>
        <v>1515200</v>
      </c>
      <c r="H116" s="54">
        <f>I116+J116+K116</f>
        <v>358700</v>
      </c>
      <c r="I116" s="54">
        <v>0</v>
      </c>
      <c r="J116" s="54">
        <v>0</v>
      </c>
      <c r="K116" s="54">
        <v>358700</v>
      </c>
      <c r="L116" s="54">
        <f t="shared" si="241"/>
        <v>360050</v>
      </c>
      <c r="M116" s="54">
        <v>0</v>
      </c>
      <c r="N116" s="54">
        <v>0</v>
      </c>
      <c r="O116" s="54">
        <v>360050</v>
      </c>
      <c r="P116" s="54">
        <f t="shared" si="242"/>
        <v>90050</v>
      </c>
      <c r="Q116" s="54">
        <v>0</v>
      </c>
      <c r="R116" s="54">
        <v>0</v>
      </c>
      <c r="S116" s="54">
        <v>90050</v>
      </c>
      <c r="T116" s="54">
        <f t="shared" si="243"/>
        <v>706400</v>
      </c>
      <c r="U116" s="54">
        <v>0</v>
      </c>
      <c r="V116" s="54">
        <v>0</v>
      </c>
      <c r="W116" s="54">
        <v>706400</v>
      </c>
      <c r="X116" s="54">
        <f t="shared" ref="X116" si="244">Y116+AA116</f>
        <v>358700</v>
      </c>
      <c r="Y116" s="54">
        <v>0</v>
      </c>
      <c r="Z116" s="54">
        <v>0</v>
      </c>
      <c r="AA116" s="54">
        <v>358700</v>
      </c>
      <c r="AB116" s="54"/>
      <c r="AC116" s="54"/>
      <c r="AD116" s="54"/>
      <c r="AE116" s="54"/>
      <c r="AF116" s="55">
        <f t="shared" si="240"/>
        <v>23.673442449841605</v>
      </c>
      <c r="AG116" s="55"/>
      <c r="AH116" s="55"/>
      <c r="AI116" s="55">
        <f t="shared" si="227"/>
        <v>23.673442449841605</v>
      </c>
    </row>
    <row r="117" spans="1:35" s="1" customFormat="1" ht="61.5" hidden="1" customHeight="1" x14ac:dyDescent="0.3">
      <c r="A117" s="67" t="s">
        <v>86</v>
      </c>
      <c r="B117" s="115" t="s">
        <v>269</v>
      </c>
      <c r="C117" s="115"/>
      <c r="D117" s="83">
        <f>D118+D123+D131+D133</f>
        <v>409729055</v>
      </c>
      <c r="E117" s="83">
        <f t="shared" ref="E117:AA117" si="245">E118+E123+E131+E133</f>
        <v>47658300</v>
      </c>
      <c r="F117" s="83">
        <f t="shared" si="245"/>
        <v>9596200</v>
      </c>
      <c r="G117" s="83">
        <f t="shared" si="245"/>
        <v>352474555</v>
      </c>
      <c r="H117" s="83">
        <f t="shared" si="245"/>
        <v>113983785</v>
      </c>
      <c r="I117" s="83">
        <f t="shared" si="245"/>
        <v>12223266</v>
      </c>
      <c r="J117" s="83">
        <f t="shared" si="245"/>
        <v>5500000</v>
      </c>
      <c r="K117" s="83">
        <f t="shared" si="245"/>
        <v>96260519</v>
      </c>
      <c r="L117" s="83">
        <f t="shared" si="245"/>
        <v>102156349</v>
      </c>
      <c r="M117" s="83">
        <f t="shared" si="245"/>
        <v>11593249</v>
      </c>
      <c r="N117" s="83">
        <f t="shared" si="245"/>
        <v>1750000</v>
      </c>
      <c r="O117" s="83">
        <f t="shared" si="245"/>
        <v>88813100</v>
      </c>
      <c r="P117" s="83">
        <f t="shared" si="245"/>
        <v>101169103</v>
      </c>
      <c r="Q117" s="83">
        <f t="shared" si="245"/>
        <v>12586149</v>
      </c>
      <c r="R117" s="83">
        <f t="shared" si="245"/>
        <v>1200000</v>
      </c>
      <c r="S117" s="83">
        <f t="shared" si="245"/>
        <v>87382954</v>
      </c>
      <c r="T117" s="83">
        <f t="shared" si="245"/>
        <v>92419818</v>
      </c>
      <c r="U117" s="83">
        <f t="shared" si="245"/>
        <v>11255636</v>
      </c>
      <c r="V117" s="83">
        <f t="shared" si="245"/>
        <v>1146200</v>
      </c>
      <c r="W117" s="83">
        <f t="shared" si="245"/>
        <v>80017982</v>
      </c>
      <c r="X117" s="83">
        <f t="shared" si="245"/>
        <v>72542813.729999989</v>
      </c>
      <c r="Y117" s="83">
        <f t="shared" si="245"/>
        <v>3748355.64</v>
      </c>
      <c r="Z117" s="83">
        <f t="shared" si="245"/>
        <v>3644705.9</v>
      </c>
      <c r="AA117" s="83">
        <f t="shared" si="245"/>
        <v>65149752.18999999</v>
      </c>
      <c r="AB117" s="83"/>
      <c r="AC117" s="83"/>
      <c r="AD117" s="83"/>
      <c r="AE117" s="83"/>
      <c r="AF117" s="59">
        <f t="shared" si="240"/>
        <v>17.705069446441865</v>
      </c>
      <c r="AG117" s="59">
        <f>Y117/E117*100</f>
        <v>7.8650636720151583</v>
      </c>
      <c r="AH117" s="59">
        <f>Z117/F117*100</f>
        <v>37.980720493528686</v>
      </c>
      <c r="AI117" s="59">
        <f t="shared" si="227"/>
        <v>18.483533425554644</v>
      </c>
    </row>
    <row r="118" spans="1:35" s="1" customFormat="1" ht="40.5" hidden="1" customHeight="1" x14ac:dyDescent="0.3">
      <c r="A118" s="67" t="s">
        <v>87</v>
      </c>
      <c r="B118" s="84" t="s">
        <v>54</v>
      </c>
      <c r="C118" s="84"/>
      <c r="D118" s="83">
        <f>SUM(D119:D122)</f>
        <v>305628500</v>
      </c>
      <c r="E118" s="83">
        <f t="shared" ref="E118:AA118" si="246">SUM(E119:E122)</f>
        <v>0</v>
      </c>
      <c r="F118" s="83">
        <f t="shared" si="246"/>
        <v>0</v>
      </c>
      <c r="G118" s="83">
        <f t="shared" si="246"/>
        <v>305628500</v>
      </c>
      <c r="H118" s="83">
        <f t="shared" si="246"/>
        <v>88547649</v>
      </c>
      <c r="I118" s="83">
        <f t="shared" si="246"/>
        <v>0</v>
      </c>
      <c r="J118" s="83">
        <f t="shared" si="246"/>
        <v>0</v>
      </c>
      <c r="K118" s="83">
        <f t="shared" si="246"/>
        <v>88547649</v>
      </c>
      <c r="L118" s="83">
        <f t="shared" si="246"/>
        <v>75587875</v>
      </c>
      <c r="M118" s="83">
        <f t="shared" si="246"/>
        <v>0</v>
      </c>
      <c r="N118" s="83">
        <f t="shared" si="246"/>
        <v>0</v>
      </c>
      <c r="O118" s="83">
        <f t="shared" si="246"/>
        <v>75587875</v>
      </c>
      <c r="P118" s="83">
        <f t="shared" si="246"/>
        <v>72478054</v>
      </c>
      <c r="Q118" s="83">
        <f t="shared" si="246"/>
        <v>0</v>
      </c>
      <c r="R118" s="83">
        <f t="shared" si="246"/>
        <v>0</v>
      </c>
      <c r="S118" s="83">
        <f t="shared" si="246"/>
        <v>72478054</v>
      </c>
      <c r="T118" s="83">
        <f t="shared" si="246"/>
        <v>69014922</v>
      </c>
      <c r="U118" s="83">
        <f t="shared" si="246"/>
        <v>0</v>
      </c>
      <c r="V118" s="83">
        <f t="shared" si="246"/>
        <v>0</v>
      </c>
      <c r="W118" s="83">
        <f t="shared" si="246"/>
        <v>69014922</v>
      </c>
      <c r="X118" s="83">
        <f t="shared" si="246"/>
        <v>61713715.499999993</v>
      </c>
      <c r="Y118" s="83">
        <f t="shared" si="246"/>
        <v>0</v>
      </c>
      <c r="Z118" s="83">
        <f t="shared" si="246"/>
        <v>0</v>
      </c>
      <c r="AA118" s="83">
        <f t="shared" si="246"/>
        <v>61713715.499999993</v>
      </c>
      <c r="AB118" s="83"/>
      <c r="AC118" s="83"/>
      <c r="AD118" s="83"/>
      <c r="AE118" s="83"/>
      <c r="AF118" s="59">
        <f t="shared" si="240"/>
        <v>20.192395506309126</v>
      </c>
      <c r="AG118" s="59"/>
      <c r="AH118" s="59"/>
      <c r="AI118" s="59">
        <f t="shared" si="227"/>
        <v>20.192395506309126</v>
      </c>
    </row>
    <row r="119" spans="1:35" s="1" customFormat="1" ht="42" hidden="1" customHeight="1" x14ac:dyDescent="0.3">
      <c r="A119" s="62" t="s">
        <v>88</v>
      </c>
      <c r="B119" s="85" t="s">
        <v>36</v>
      </c>
      <c r="C119" s="57" t="s">
        <v>25</v>
      </c>
      <c r="D119" s="54">
        <f>SUM(E119:G119)</f>
        <v>77119200</v>
      </c>
      <c r="E119" s="54">
        <v>0</v>
      </c>
      <c r="F119" s="54">
        <v>0</v>
      </c>
      <c r="G119" s="54">
        <f>K119+O119+S119+W119</f>
        <v>77119200</v>
      </c>
      <c r="H119" s="54">
        <f>I119++J119+K119</f>
        <v>19055037</v>
      </c>
      <c r="I119" s="54">
        <v>0</v>
      </c>
      <c r="J119" s="54">
        <v>0</v>
      </c>
      <c r="K119" s="54">
        <v>19055037</v>
      </c>
      <c r="L119" s="54">
        <f t="shared" ref="L119:L122" si="247">M119++N119+O119</f>
        <v>18131855</v>
      </c>
      <c r="M119" s="54">
        <v>0</v>
      </c>
      <c r="N119" s="54">
        <v>0</v>
      </c>
      <c r="O119" s="54">
        <v>18131855</v>
      </c>
      <c r="P119" s="54">
        <f t="shared" ref="P119:P122" si="248">Q119++R119+S119</f>
        <v>19679490</v>
      </c>
      <c r="Q119" s="54">
        <v>0</v>
      </c>
      <c r="R119" s="54">
        <v>0</v>
      </c>
      <c r="S119" s="54">
        <v>19679490</v>
      </c>
      <c r="T119" s="54">
        <f t="shared" ref="T119:T122" si="249">U119++V119+W119</f>
        <v>20252818</v>
      </c>
      <c r="U119" s="54">
        <v>0</v>
      </c>
      <c r="V119" s="54">
        <v>0</v>
      </c>
      <c r="W119" s="54">
        <v>20252818</v>
      </c>
      <c r="X119" s="54">
        <f>Y119+AA119</f>
        <v>14301775.689999999</v>
      </c>
      <c r="Y119" s="54">
        <v>0</v>
      </c>
      <c r="Z119" s="54">
        <v>0</v>
      </c>
      <c r="AA119" s="54">
        <v>14301775.689999999</v>
      </c>
      <c r="AB119" s="54"/>
      <c r="AC119" s="54"/>
      <c r="AD119" s="54"/>
      <c r="AE119" s="54"/>
      <c r="AF119" s="55">
        <f t="shared" si="240"/>
        <v>18.54502599871368</v>
      </c>
      <c r="AG119" s="55"/>
      <c r="AH119" s="55"/>
      <c r="AI119" s="55">
        <f t="shared" si="227"/>
        <v>18.54502599871368</v>
      </c>
    </row>
    <row r="120" spans="1:35" s="1" customFormat="1" ht="48" hidden="1" customHeight="1" x14ac:dyDescent="0.3">
      <c r="A120" s="62" t="s">
        <v>89</v>
      </c>
      <c r="B120" s="85" t="s">
        <v>42</v>
      </c>
      <c r="C120" s="57" t="s">
        <v>25</v>
      </c>
      <c r="D120" s="54">
        <f t="shared" ref="D120:D122" si="250">SUM(E120:G120)</f>
        <v>179665700</v>
      </c>
      <c r="E120" s="54">
        <v>0</v>
      </c>
      <c r="F120" s="54">
        <v>0</v>
      </c>
      <c r="G120" s="54">
        <f t="shared" ref="G120:G122" si="251">K120+O120+S120+W120</f>
        <v>179665700</v>
      </c>
      <c r="H120" s="54">
        <f t="shared" ref="H120:H122" si="252">I120++J120+K120</f>
        <v>61200112</v>
      </c>
      <c r="I120" s="54">
        <v>0</v>
      </c>
      <c r="J120" s="54">
        <v>0</v>
      </c>
      <c r="K120" s="54">
        <v>61200112</v>
      </c>
      <c r="L120" s="54">
        <f t="shared" si="247"/>
        <v>44793520</v>
      </c>
      <c r="M120" s="54">
        <v>0</v>
      </c>
      <c r="N120" s="54">
        <v>0</v>
      </c>
      <c r="O120" s="54">
        <v>44793520</v>
      </c>
      <c r="P120" s="54">
        <f t="shared" si="248"/>
        <v>40801764</v>
      </c>
      <c r="Q120" s="54">
        <v>0</v>
      </c>
      <c r="R120" s="54">
        <v>0</v>
      </c>
      <c r="S120" s="54">
        <v>40801764</v>
      </c>
      <c r="T120" s="54">
        <f t="shared" si="249"/>
        <v>32870304</v>
      </c>
      <c r="U120" s="54">
        <v>0</v>
      </c>
      <c r="V120" s="54">
        <v>0</v>
      </c>
      <c r="W120" s="54">
        <v>32870304</v>
      </c>
      <c r="X120" s="54">
        <f t="shared" ref="X120:X122" si="253">Y120+AA120</f>
        <v>43666335.079999998</v>
      </c>
      <c r="Y120" s="54">
        <v>0</v>
      </c>
      <c r="Z120" s="54">
        <v>0</v>
      </c>
      <c r="AA120" s="54">
        <v>43666335.079999998</v>
      </c>
      <c r="AB120" s="54"/>
      <c r="AC120" s="54"/>
      <c r="AD120" s="54"/>
      <c r="AE120" s="54"/>
      <c r="AF120" s="55">
        <f t="shared" si="240"/>
        <v>24.30421336960811</v>
      </c>
      <c r="AG120" s="55"/>
      <c r="AH120" s="55"/>
      <c r="AI120" s="55">
        <f t="shared" si="227"/>
        <v>24.30421336960811</v>
      </c>
    </row>
    <row r="121" spans="1:35" s="1" customFormat="1" ht="39" hidden="1" customHeight="1" x14ac:dyDescent="0.3">
      <c r="A121" s="62" t="s">
        <v>243</v>
      </c>
      <c r="B121" s="85" t="s">
        <v>165</v>
      </c>
      <c r="C121" s="57" t="s">
        <v>25</v>
      </c>
      <c r="D121" s="54">
        <f t="shared" si="250"/>
        <v>3258600</v>
      </c>
      <c r="E121" s="54">
        <v>0</v>
      </c>
      <c r="F121" s="54">
        <v>0</v>
      </c>
      <c r="G121" s="54">
        <f t="shared" si="251"/>
        <v>3258600</v>
      </c>
      <c r="H121" s="54">
        <f t="shared" si="252"/>
        <v>497000</v>
      </c>
      <c r="I121" s="54">
        <v>0</v>
      </c>
      <c r="J121" s="54">
        <v>0</v>
      </c>
      <c r="K121" s="54">
        <v>497000</v>
      </c>
      <c r="L121" s="54">
        <f t="shared" si="247"/>
        <v>1117000</v>
      </c>
      <c r="M121" s="54">
        <v>0</v>
      </c>
      <c r="N121" s="54">
        <v>0</v>
      </c>
      <c r="O121" s="54">
        <v>1117000</v>
      </c>
      <c r="P121" s="54">
        <f t="shared" si="248"/>
        <v>733800</v>
      </c>
      <c r="Q121" s="54">
        <v>0</v>
      </c>
      <c r="R121" s="54">
        <v>0</v>
      </c>
      <c r="S121" s="54">
        <v>733800</v>
      </c>
      <c r="T121" s="54">
        <f t="shared" si="249"/>
        <v>910800</v>
      </c>
      <c r="U121" s="54">
        <v>0</v>
      </c>
      <c r="V121" s="54">
        <v>0</v>
      </c>
      <c r="W121" s="54">
        <v>910800</v>
      </c>
      <c r="X121" s="54">
        <f t="shared" si="253"/>
        <v>74859.399999999994</v>
      </c>
      <c r="Y121" s="54">
        <v>0</v>
      </c>
      <c r="Z121" s="54">
        <v>0</v>
      </c>
      <c r="AA121" s="54">
        <v>74859.399999999994</v>
      </c>
      <c r="AB121" s="54"/>
      <c r="AC121" s="54"/>
      <c r="AD121" s="54"/>
      <c r="AE121" s="54"/>
      <c r="AF121" s="55">
        <f t="shared" si="240"/>
        <v>2.2972871785429323</v>
      </c>
      <c r="AG121" s="55"/>
      <c r="AH121" s="55"/>
      <c r="AI121" s="55">
        <f t="shared" si="227"/>
        <v>2.2972871785429323</v>
      </c>
    </row>
    <row r="122" spans="1:35" s="1" customFormat="1" ht="60.75" hidden="1" customHeight="1" x14ac:dyDescent="0.3">
      <c r="A122" s="62" t="s">
        <v>244</v>
      </c>
      <c r="B122" s="85" t="s">
        <v>222</v>
      </c>
      <c r="C122" s="57" t="s">
        <v>25</v>
      </c>
      <c r="D122" s="54">
        <f t="shared" si="250"/>
        <v>45585000</v>
      </c>
      <c r="E122" s="54">
        <v>0</v>
      </c>
      <c r="F122" s="54">
        <v>0</v>
      </c>
      <c r="G122" s="54">
        <f t="shared" si="251"/>
        <v>45585000</v>
      </c>
      <c r="H122" s="54">
        <f t="shared" si="252"/>
        <v>7795500</v>
      </c>
      <c r="I122" s="54">
        <v>0</v>
      </c>
      <c r="J122" s="54">
        <v>0</v>
      </c>
      <c r="K122" s="54">
        <v>7795500</v>
      </c>
      <c r="L122" s="54">
        <f t="shared" si="247"/>
        <v>11545500</v>
      </c>
      <c r="M122" s="54">
        <v>0</v>
      </c>
      <c r="N122" s="54">
        <v>0</v>
      </c>
      <c r="O122" s="54">
        <v>11545500</v>
      </c>
      <c r="P122" s="54">
        <f t="shared" si="248"/>
        <v>11263000</v>
      </c>
      <c r="Q122" s="54">
        <v>0</v>
      </c>
      <c r="R122" s="54">
        <v>0</v>
      </c>
      <c r="S122" s="54">
        <v>11263000</v>
      </c>
      <c r="T122" s="54">
        <f t="shared" si="249"/>
        <v>14981000</v>
      </c>
      <c r="U122" s="54">
        <v>0</v>
      </c>
      <c r="V122" s="54">
        <v>0</v>
      </c>
      <c r="W122" s="54">
        <v>14981000</v>
      </c>
      <c r="X122" s="54">
        <f t="shared" si="253"/>
        <v>3670745.33</v>
      </c>
      <c r="Y122" s="54">
        <v>0</v>
      </c>
      <c r="Z122" s="54">
        <v>0</v>
      </c>
      <c r="AA122" s="54">
        <v>3670745.33</v>
      </c>
      <c r="AB122" s="54"/>
      <c r="AC122" s="54"/>
      <c r="AD122" s="54"/>
      <c r="AE122" s="54"/>
      <c r="AF122" s="55">
        <f t="shared" si="240"/>
        <v>8.0525289678622354</v>
      </c>
      <c r="AG122" s="55"/>
      <c r="AH122" s="55"/>
      <c r="AI122" s="55">
        <f t="shared" si="227"/>
        <v>8.0525289678622354</v>
      </c>
    </row>
    <row r="123" spans="1:35" s="1" customFormat="1" ht="49.5" hidden="1" customHeight="1" x14ac:dyDescent="0.3">
      <c r="A123" s="67" t="s">
        <v>90</v>
      </c>
      <c r="B123" s="84" t="s">
        <v>166</v>
      </c>
      <c r="C123" s="70"/>
      <c r="D123" s="68">
        <f>SUM(D124:D130)</f>
        <v>57411700</v>
      </c>
      <c r="E123" s="68">
        <f t="shared" ref="E123:AA123" si="254">SUM(E124:E130)</f>
        <v>47658300</v>
      </c>
      <c r="F123" s="68">
        <f t="shared" si="254"/>
        <v>9596200</v>
      </c>
      <c r="G123" s="68">
        <f t="shared" si="254"/>
        <v>157200</v>
      </c>
      <c r="H123" s="68">
        <f t="shared" si="254"/>
        <v>17763866</v>
      </c>
      <c r="I123" s="68">
        <f t="shared" si="254"/>
        <v>12223266</v>
      </c>
      <c r="J123" s="68">
        <f t="shared" si="254"/>
        <v>5500000</v>
      </c>
      <c r="K123" s="68">
        <f t="shared" si="254"/>
        <v>40600</v>
      </c>
      <c r="L123" s="68">
        <f t="shared" si="254"/>
        <v>13383449</v>
      </c>
      <c r="M123" s="68">
        <f t="shared" si="254"/>
        <v>11593249</v>
      </c>
      <c r="N123" s="68">
        <f t="shared" si="254"/>
        <v>1750000</v>
      </c>
      <c r="O123" s="68">
        <f t="shared" si="254"/>
        <v>40200</v>
      </c>
      <c r="P123" s="68">
        <f t="shared" si="254"/>
        <v>13825849</v>
      </c>
      <c r="Q123" s="68">
        <f t="shared" si="254"/>
        <v>12586149</v>
      </c>
      <c r="R123" s="68">
        <f t="shared" si="254"/>
        <v>1200000</v>
      </c>
      <c r="S123" s="68">
        <f t="shared" si="254"/>
        <v>39700</v>
      </c>
      <c r="T123" s="68">
        <f t="shared" si="254"/>
        <v>12438536</v>
      </c>
      <c r="U123" s="68">
        <f t="shared" si="254"/>
        <v>11255636</v>
      </c>
      <c r="V123" s="68">
        <f t="shared" si="254"/>
        <v>1146200</v>
      </c>
      <c r="W123" s="68">
        <f t="shared" si="254"/>
        <v>36700</v>
      </c>
      <c r="X123" s="68">
        <f t="shared" si="254"/>
        <v>7393061.540000001</v>
      </c>
      <c r="Y123" s="68">
        <f t="shared" si="254"/>
        <v>3748355.64</v>
      </c>
      <c r="Z123" s="68">
        <f t="shared" si="254"/>
        <v>3644705.9</v>
      </c>
      <c r="AA123" s="68">
        <f t="shared" si="254"/>
        <v>0</v>
      </c>
      <c r="AB123" s="68"/>
      <c r="AC123" s="68"/>
      <c r="AD123" s="68"/>
      <c r="AE123" s="68"/>
      <c r="AF123" s="59">
        <f t="shared" si="240"/>
        <v>12.877273343238402</v>
      </c>
      <c r="AG123" s="59">
        <f>Y123/E123*100</f>
        <v>7.8650636720151583</v>
      </c>
      <c r="AH123" s="59">
        <f>Z123/F123*100</f>
        <v>37.980720493528686</v>
      </c>
      <c r="AI123" s="59"/>
    </row>
    <row r="124" spans="1:35" s="1" customFormat="1" ht="62.25" hidden="1" customHeight="1" x14ac:dyDescent="0.3">
      <c r="A124" s="62" t="s">
        <v>91</v>
      </c>
      <c r="B124" s="85" t="s">
        <v>167</v>
      </c>
      <c r="C124" s="57" t="s">
        <v>168</v>
      </c>
      <c r="D124" s="54">
        <f>SUM(E124:G124)</f>
        <v>10843000</v>
      </c>
      <c r="E124" s="54">
        <f t="shared" ref="E124:E130" si="255">I124+M124+Q124+U124</f>
        <v>1187000</v>
      </c>
      <c r="F124" s="54">
        <f t="shared" ref="F124:F125" si="256">J124+N124+R124+V124</f>
        <v>9498800</v>
      </c>
      <c r="G124" s="54">
        <f t="shared" ref="G124:G125" si="257">K124+O124+S124+W124</f>
        <v>157200</v>
      </c>
      <c r="H124" s="54">
        <f t="shared" ref="H124:H130" si="258">I124++J124+K124</f>
        <v>5853200</v>
      </c>
      <c r="I124" s="54">
        <v>312600</v>
      </c>
      <c r="J124" s="54">
        <v>5500000</v>
      </c>
      <c r="K124" s="54">
        <v>40600</v>
      </c>
      <c r="L124" s="54">
        <f t="shared" ref="L124:L130" si="259">M124++N124+O124</f>
        <v>2039500</v>
      </c>
      <c r="M124" s="54">
        <v>249300</v>
      </c>
      <c r="N124" s="54">
        <v>1750000</v>
      </c>
      <c r="O124" s="54">
        <v>40200</v>
      </c>
      <c r="P124" s="54">
        <f t="shared" ref="P124:P130" si="260">Q124++R124+S124</f>
        <v>1540600</v>
      </c>
      <c r="Q124" s="54">
        <v>300900</v>
      </c>
      <c r="R124" s="54">
        <v>1200000</v>
      </c>
      <c r="S124" s="54">
        <v>39700</v>
      </c>
      <c r="T124" s="54">
        <f t="shared" ref="T124:T130" si="261">U124++V124+W124</f>
        <v>1409700</v>
      </c>
      <c r="U124" s="54">
        <v>324200</v>
      </c>
      <c r="V124" s="54">
        <v>1048800</v>
      </c>
      <c r="W124" s="54">
        <v>36700</v>
      </c>
      <c r="X124" s="54">
        <f>SUM(Y124:AA124)</f>
        <v>3740238.08</v>
      </c>
      <c r="Y124" s="54">
        <v>95532.18</v>
      </c>
      <c r="Z124" s="54">
        <v>3644705.9</v>
      </c>
      <c r="AA124" s="54">
        <v>0</v>
      </c>
      <c r="AB124" s="54"/>
      <c r="AC124" s="54"/>
      <c r="AD124" s="54"/>
      <c r="AE124" s="54"/>
      <c r="AF124" s="55">
        <f t="shared" si="240"/>
        <v>34.494494881490361</v>
      </c>
      <c r="AG124" s="55">
        <f>Y124/E124*100</f>
        <v>8.048203875315922</v>
      </c>
      <c r="AH124" s="55">
        <f>Z124/F124*100</f>
        <v>38.370172021729061</v>
      </c>
      <c r="AI124" s="55"/>
    </row>
    <row r="125" spans="1:35" s="1" customFormat="1" ht="114.75" hidden="1" customHeight="1" x14ac:dyDescent="0.3">
      <c r="A125" s="62" t="s">
        <v>170</v>
      </c>
      <c r="B125" s="85" t="s">
        <v>169</v>
      </c>
      <c r="C125" s="57" t="s">
        <v>25</v>
      </c>
      <c r="D125" s="54">
        <f t="shared" ref="D125:D130" si="262">SUM(E125:G125)</f>
        <v>521400</v>
      </c>
      <c r="E125" s="54">
        <f t="shared" si="255"/>
        <v>521400</v>
      </c>
      <c r="F125" s="54">
        <f t="shared" si="256"/>
        <v>0</v>
      </c>
      <c r="G125" s="54">
        <f t="shared" si="257"/>
        <v>0</v>
      </c>
      <c r="H125" s="54">
        <f t="shared" si="258"/>
        <v>0</v>
      </c>
      <c r="I125" s="54">
        <v>0</v>
      </c>
      <c r="J125" s="54">
        <v>0</v>
      </c>
      <c r="K125" s="54">
        <v>0</v>
      </c>
      <c r="L125" s="54">
        <f t="shared" si="259"/>
        <v>521400</v>
      </c>
      <c r="M125" s="54">
        <v>521400</v>
      </c>
      <c r="N125" s="54">
        <v>0</v>
      </c>
      <c r="O125" s="54">
        <v>0</v>
      </c>
      <c r="P125" s="54">
        <f t="shared" si="260"/>
        <v>0</v>
      </c>
      <c r="Q125" s="54">
        <v>0</v>
      </c>
      <c r="R125" s="54">
        <v>0</v>
      </c>
      <c r="S125" s="54">
        <v>0</v>
      </c>
      <c r="T125" s="54">
        <f t="shared" si="261"/>
        <v>0</v>
      </c>
      <c r="U125" s="54">
        <v>0</v>
      </c>
      <c r="V125" s="54">
        <v>0</v>
      </c>
      <c r="W125" s="54">
        <v>0</v>
      </c>
      <c r="X125" s="54">
        <f t="shared" ref="X125:X130" si="263">SUM(Y125:AA125)</f>
        <v>0</v>
      </c>
      <c r="Y125" s="54">
        <v>0</v>
      </c>
      <c r="Z125" s="54">
        <v>0</v>
      </c>
      <c r="AA125" s="54">
        <v>0</v>
      </c>
      <c r="AB125" s="54"/>
      <c r="AC125" s="54"/>
      <c r="AD125" s="54"/>
      <c r="AE125" s="54"/>
      <c r="AF125" s="55">
        <f t="shared" si="240"/>
        <v>0</v>
      </c>
      <c r="AG125" s="55">
        <f>Y125/E125*100</f>
        <v>0</v>
      </c>
      <c r="AH125" s="55"/>
      <c r="AI125" s="55"/>
    </row>
    <row r="126" spans="1:35" s="1" customFormat="1" ht="84" hidden="1" customHeight="1" x14ac:dyDescent="0.3">
      <c r="A126" s="62" t="s">
        <v>173</v>
      </c>
      <c r="B126" s="85" t="s">
        <v>171</v>
      </c>
      <c r="C126" s="57" t="s">
        <v>25</v>
      </c>
      <c r="D126" s="54">
        <f t="shared" si="262"/>
        <v>3639800</v>
      </c>
      <c r="E126" s="54">
        <f t="shared" si="255"/>
        <v>3639800</v>
      </c>
      <c r="F126" s="54">
        <f t="shared" ref="F126:F129" si="264">J126+N126+R126+V126</f>
        <v>0</v>
      </c>
      <c r="G126" s="54">
        <f t="shared" ref="G126:G129" si="265">K126+O126+S126+W126</f>
        <v>0</v>
      </c>
      <c r="H126" s="54">
        <f t="shared" si="258"/>
        <v>1152566</v>
      </c>
      <c r="I126" s="54">
        <v>1152566</v>
      </c>
      <c r="J126" s="54">
        <v>0</v>
      </c>
      <c r="K126" s="54">
        <v>0</v>
      </c>
      <c r="L126" s="54">
        <f t="shared" si="259"/>
        <v>1043849</v>
      </c>
      <c r="M126" s="54">
        <v>1043849</v>
      </c>
      <c r="N126" s="54">
        <v>0</v>
      </c>
      <c r="O126" s="54">
        <v>0</v>
      </c>
      <c r="P126" s="54">
        <f t="shared" si="260"/>
        <v>745349</v>
      </c>
      <c r="Q126" s="54">
        <v>745349</v>
      </c>
      <c r="R126" s="54">
        <v>0</v>
      </c>
      <c r="S126" s="54">
        <v>0</v>
      </c>
      <c r="T126" s="54">
        <f t="shared" si="261"/>
        <v>698036</v>
      </c>
      <c r="U126" s="54">
        <v>698036</v>
      </c>
      <c r="V126" s="54">
        <v>0</v>
      </c>
      <c r="W126" s="54">
        <v>0</v>
      </c>
      <c r="X126" s="54">
        <f t="shared" si="263"/>
        <v>938681.11</v>
      </c>
      <c r="Y126" s="54">
        <v>938681.11</v>
      </c>
      <c r="Z126" s="54">
        <v>0</v>
      </c>
      <c r="AA126" s="54">
        <v>0</v>
      </c>
      <c r="AB126" s="54"/>
      <c r="AC126" s="54"/>
      <c r="AD126" s="54"/>
      <c r="AE126" s="54"/>
      <c r="AF126" s="55">
        <f t="shared" si="240"/>
        <v>25.789359580196713</v>
      </c>
      <c r="AG126" s="55">
        <f>Y126/E126*100</f>
        <v>25.789359580196713</v>
      </c>
      <c r="AH126" s="55"/>
      <c r="AI126" s="55"/>
    </row>
    <row r="127" spans="1:35" s="1" customFormat="1" ht="60.75" hidden="1" customHeight="1" x14ac:dyDescent="0.3">
      <c r="A127" s="62" t="s">
        <v>174</v>
      </c>
      <c r="B127" s="85" t="s">
        <v>172</v>
      </c>
      <c r="C127" s="57" t="s">
        <v>25</v>
      </c>
      <c r="D127" s="54">
        <f t="shared" si="262"/>
        <v>4413500</v>
      </c>
      <c r="E127" s="54">
        <f t="shared" si="255"/>
        <v>4413500</v>
      </c>
      <c r="F127" s="54">
        <f t="shared" si="264"/>
        <v>0</v>
      </c>
      <c r="G127" s="54">
        <f t="shared" si="265"/>
        <v>0</v>
      </c>
      <c r="H127" s="54">
        <f t="shared" si="258"/>
        <v>1464100</v>
      </c>
      <c r="I127" s="54">
        <v>1464100</v>
      </c>
      <c r="J127" s="54">
        <v>0</v>
      </c>
      <c r="K127" s="54">
        <v>0</v>
      </c>
      <c r="L127" s="54">
        <f t="shared" si="259"/>
        <v>1455400</v>
      </c>
      <c r="M127" s="54">
        <v>1455400</v>
      </c>
      <c r="N127" s="54">
        <v>0</v>
      </c>
      <c r="O127" s="54">
        <v>0</v>
      </c>
      <c r="P127" s="54">
        <f t="shared" si="260"/>
        <v>571100</v>
      </c>
      <c r="Q127" s="54">
        <v>571100</v>
      </c>
      <c r="R127" s="54">
        <v>0</v>
      </c>
      <c r="S127" s="54">
        <v>0</v>
      </c>
      <c r="T127" s="54">
        <f t="shared" si="261"/>
        <v>922900</v>
      </c>
      <c r="U127" s="54">
        <v>922900</v>
      </c>
      <c r="V127" s="54">
        <v>0</v>
      </c>
      <c r="W127" s="54">
        <v>0</v>
      </c>
      <c r="X127" s="54">
        <f t="shared" si="263"/>
        <v>756239.03</v>
      </c>
      <c r="Y127" s="54">
        <v>756239.03</v>
      </c>
      <c r="Z127" s="54">
        <v>0</v>
      </c>
      <c r="AA127" s="54">
        <v>0</v>
      </c>
      <c r="AB127" s="54"/>
      <c r="AC127" s="54"/>
      <c r="AD127" s="54"/>
      <c r="AE127" s="54"/>
      <c r="AF127" s="55">
        <f t="shared" si="240"/>
        <v>17.13467837317322</v>
      </c>
      <c r="AG127" s="55">
        <f>Y127/E127*100</f>
        <v>17.13467837317322</v>
      </c>
      <c r="AH127" s="55"/>
      <c r="AI127" s="55"/>
    </row>
    <row r="128" spans="1:35" s="1" customFormat="1" ht="81" hidden="1" customHeight="1" x14ac:dyDescent="0.3">
      <c r="A128" s="62" t="s">
        <v>176</v>
      </c>
      <c r="B128" s="85" t="s">
        <v>175</v>
      </c>
      <c r="C128" s="57" t="s">
        <v>25</v>
      </c>
      <c r="D128" s="54">
        <f t="shared" si="262"/>
        <v>9576600</v>
      </c>
      <c r="E128" s="54">
        <f t="shared" si="255"/>
        <v>9576600</v>
      </c>
      <c r="F128" s="54">
        <f t="shared" si="264"/>
        <v>0</v>
      </c>
      <c r="G128" s="54">
        <f t="shared" si="265"/>
        <v>0</v>
      </c>
      <c r="H128" s="54">
        <f t="shared" si="258"/>
        <v>3351000</v>
      </c>
      <c r="I128" s="54">
        <v>3351000</v>
      </c>
      <c r="J128" s="54">
        <v>0</v>
      </c>
      <c r="K128" s="54">
        <v>0</v>
      </c>
      <c r="L128" s="54">
        <f t="shared" si="259"/>
        <v>2360300</v>
      </c>
      <c r="M128" s="54">
        <v>2360300</v>
      </c>
      <c r="N128" s="54">
        <v>0</v>
      </c>
      <c r="O128" s="54">
        <v>0</v>
      </c>
      <c r="P128" s="54">
        <f t="shared" si="260"/>
        <v>2195800</v>
      </c>
      <c r="Q128" s="54">
        <v>2195800</v>
      </c>
      <c r="R128" s="54">
        <v>0</v>
      </c>
      <c r="S128" s="54">
        <v>0</v>
      </c>
      <c r="T128" s="54">
        <f t="shared" si="261"/>
        <v>1669500</v>
      </c>
      <c r="U128" s="54">
        <v>1669500</v>
      </c>
      <c r="V128" s="54">
        <v>0</v>
      </c>
      <c r="W128" s="54">
        <v>0</v>
      </c>
      <c r="X128" s="54">
        <f t="shared" si="263"/>
        <v>1957903.32</v>
      </c>
      <c r="Y128" s="54">
        <v>1957903.32</v>
      </c>
      <c r="Z128" s="54">
        <v>0</v>
      </c>
      <c r="AA128" s="54">
        <v>0</v>
      </c>
      <c r="AB128" s="54"/>
      <c r="AC128" s="54"/>
      <c r="AD128" s="54"/>
      <c r="AE128" s="54"/>
      <c r="AF128" s="55">
        <f t="shared" si="240"/>
        <v>20.444660109015729</v>
      </c>
      <c r="AG128" s="55">
        <f>Y128/E128*100</f>
        <v>20.444660109015729</v>
      </c>
      <c r="AH128" s="55"/>
      <c r="AI128" s="55"/>
    </row>
    <row r="129" spans="1:35" s="1" customFormat="1" ht="80.25" hidden="1" customHeight="1" x14ac:dyDescent="0.3">
      <c r="A129" s="62" t="s">
        <v>237</v>
      </c>
      <c r="B129" s="85" t="s">
        <v>233</v>
      </c>
      <c r="C129" s="57" t="s">
        <v>25</v>
      </c>
      <c r="D129" s="54">
        <f t="shared" si="262"/>
        <v>97400</v>
      </c>
      <c r="E129" s="54">
        <f t="shared" si="255"/>
        <v>0</v>
      </c>
      <c r="F129" s="54">
        <f t="shared" si="264"/>
        <v>97400</v>
      </c>
      <c r="G129" s="54">
        <f t="shared" si="265"/>
        <v>0</v>
      </c>
      <c r="H129" s="54">
        <f t="shared" si="258"/>
        <v>0</v>
      </c>
      <c r="I129" s="54">
        <v>0</v>
      </c>
      <c r="J129" s="54">
        <v>0</v>
      </c>
      <c r="K129" s="54">
        <v>0</v>
      </c>
      <c r="L129" s="54">
        <f t="shared" si="259"/>
        <v>0</v>
      </c>
      <c r="M129" s="54">
        <v>0</v>
      </c>
      <c r="N129" s="54">
        <v>0</v>
      </c>
      <c r="O129" s="54">
        <v>0</v>
      </c>
      <c r="P129" s="54">
        <f t="shared" si="260"/>
        <v>0</v>
      </c>
      <c r="Q129" s="54">
        <v>0</v>
      </c>
      <c r="R129" s="54">
        <v>0</v>
      </c>
      <c r="S129" s="54">
        <v>0</v>
      </c>
      <c r="T129" s="54">
        <f t="shared" si="261"/>
        <v>97400</v>
      </c>
      <c r="U129" s="54">
        <v>0</v>
      </c>
      <c r="V129" s="54">
        <v>97400</v>
      </c>
      <c r="W129" s="54">
        <v>0</v>
      </c>
      <c r="X129" s="54">
        <f t="shared" si="263"/>
        <v>0</v>
      </c>
      <c r="Y129" s="54">
        <v>0</v>
      </c>
      <c r="Z129" s="54">
        <v>0</v>
      </c>
      <c r="AA129" s="54">
        <v>0</v>
      </c>
      <c r="AB129" s="54"/>
      <c r="AC129" s="54"/>
      <c r="AD129" s="54"/>
      <c r="AE129" s="54"/>
      <c r="AF129" s="55">
        <f t="shared" si="240"/>
        <v>0</v>
      </c>
      <c r="AG129" s="55"/>
      <c r="AH129" s="55">
        <f>Z129/F129*100</f>
        <v>0</v>
      </c>
      <c r="AI129" s="55"/>
    </row>
    <row r="130" spans="1:35" s="1" customFormat="1" ht="63" hidden="1" customHeight="1" x14ac:dyDescent="0.3">
      <c r="A130" s="62" t="s">
        <v>178</v>
      </c>
      <c r="B130" s="85" t="s">
        <v>177</v>
      </c>
      <c r="C130" s="57" t="s">
        <v>25</v>
      </c>
      <c r="D130" s="54">
        <f t="shared" si="262"/>
        <v>28320000</v>
      </c>
      <c r="E130" s="54">
        <f t="shared" si="255"/>
        <v>28320000</v>
      </c>
      <c r="F130" s="54">
        <f t="shared" ref="F130" si="266">J130+N130+R130+V130</f>
        <v>0</v>
      </c>
      <c r="G130" s="54">
        <f t="shared" ref="G130" si="267">K130+O130+S130+W130</f>
        <v>0</v>
      </c>
      <c r="H130" s="54">
        <f t="shared" si="258"/>
        <v>5943000</v>
      </c>
      <c r="I130" s="54">
        <v>5943000</v>
      </c>
      <c r="J130" s="54">
        <v>0</v>
      </c>
      <c r="K130" s="54">
        <v>0</v>
      </c>
      <c r="L130" s="54">
        <f t="shared" si="259"/>
        <v>5963000</v>
      </c>
      <c r="M130" s="54">
        <v>5963000</v>
      </c>
      <c r="N130" s="54">
        <v>0</v>
      </c>
      <c r="O130" s="54">
        <v>0</v>
      </c>
      <c r="P130" s="54">
        <f t="shared" si="260"/>
        <v>8773000</v>
      </c>
      <c r="Q130" s="54">
        <v>8773000</v>
      </c>
      <c r="R130" s="54">
        <v>0</v>
      </c>
      <c r="S130" s="54">
        <v>0</v>
      </c>
      <c r="T130" s="54">
        <f t="shared" si="261"/>
        <v>7641000</v>
      </c>
      <c r="U130" s="54">
        <v>7641000</v>
      </c>
      <c r="V130" s="54">
        <v>0</v>
      </c>
      <c r="W130" s="54">
        <v>0</v>
      </c>
      <c r="X130" s="54">
        <f t="shared" si="263"/>
        <v>0</v>
      </c>
      <c r="Y130" s="54">
        <v>0</v>
      </c>
      <c r="Z130" s="54">
        <v>0</v>
      </c>
      <c r="AA130" s="54">
        <v>0</v>
      </c>
      <c r="AB130" s="54"/>
      <c r="AC130" s="54"/>
      <c r="AD130" s="54"/>
      <c r="AE130" s="54"/>
      <c r="AF130" s="55">
        <f t="shared" si="240"/>
        <v>0</v>
      </c>
      <c r="AG130" s="55">
        <f>Y130/E130*100</f>
        <v>0</v>
      </c>
      <c r="AH130" s="55"/>
      <c r="AI130" s="55"/>
    </row>
    <row r="131" spans="1:35" s="23" customFormat="1" ht="42" hidden="1" customHeight="1" x14ac:dyDescent="0.3">
      <c r="A131" s="67" t="s">
        <v>180</v>
      </c>
      <c r="B131" s="84" t="s">
        <v>55</v>
      </c>
      <c r="C131" s="70"/>
      <c r="D131" s="68">
        <f>SUM(D132:D132)</f>
        <v>2497855</v>
      </c>
      <c r="E131" s="68">
        <f t="shared" ref="E131:AA131" si="268">SUM(E132:E132)</f>
        <v>0</v>
      </c>
      <c r="F131" s="68">
        <f t="shared" si="268"/>
        <v>0</v>
      </c>
      <c r="G131" s="68">
        <f t="shared" si="268"/>
        <v>2497855</v>
      </c>
      <c r="H131" s="68">
        <f t="shared" si="268"/>
        <v>0</v>
      </c>
      <c r="I131" s="68">
        <f t="shared" si="268"/>
        <v>0</v>
      </c>
      <c r="J131" s="68">
        <f t="shared" si="268"/>
        <v>0</v>
      </c>
      <c r="K131" s="68">
        <f t="shared" si="268"/>
        <v>0</v>
      </c>
      <c r="L131" s="68">
        <f t="shared" si="268"/>
        <v>510815</v>
      </c>
      <c r="M131" s="68">
        <f t="shared" si="268"/>
        <v>0</v>
      </c>
      <c r="N131" s="68">
        <f t="shared" si="268"/>
        <v>0</v>
      </c>
      <c r="O131" s="68">
        <f t="shared" si="268"/>
        <v>510815</v>
      </c>
      <c r="P131" s="68">
        <f t="shared" si="268"/>
        <v>1887040</v>
      </c>
      <c r="Q131" s="68">
        <f t="shared" si="268"/>
        <v>0</v>
      </c>
      <c r="R131" s="68">
        <f t="shared" si="268"/>
        <v>0</v>
      </c>
      <c r="S131" s="68">
        <f t="shared" si="268"/>
        <v>1887040</v>
      </c>
      <c r="T131" s="68">
        <f t="shared" si="268"/>
        <v>100000</v>
      </c>
      <c r="U131" s="68">
        <f t="shared" si="268"/>
        <v>0</v>
      </c>
      <c r="V131" s="68">
        <f t="shared" si="268"/>
        <v>0</v>
      </c>
      <c r="W131" s="68">
        <f t="shared" si="268"/>
        <v>100000</v>
      </c>
      <c r="X131" s="68">
        <f t="shared" si="268"/>
        <v>0</v>
      </c>
      <c r="Y131" s="68">
        <f t="shared" si="268"/>
        <v>0</v>
      </c>
      <c r="Z131" s="68">
        <f t="shared" si="268"/>
        <v>0</v>
      </c>
      <c r="AA131" s="68">
        <f t="shared" si="268"/>
        <v>0</v>
      </c>
      <c r="AB131" s="68"/>
      <c r="AC131" s="68"/>
      <c r="AD131" s="68"/>
      <c r="AE131" s="68"/>
      <c r="AF131" s="59">
        <f t="shared" si="240"/>
        <v>0</v>
      </c>
      <c r="AG131" s="59"/>
      <c r="AH131" s="59"/>
      <c r="AI131" s="59">
        <f>AA131/G131*100</f>
        <v>0</v>
      </c>
    </row>
    <row r="132" spans="1:35" s="1" customFormat="1" ht="62.25" hidden="1" customHeight="1" x14ac:dyDescent="0.3">
      <c r="A132" s="62" t="s">
        <v>183</v>
      </c>
      <c r="B132" s="85" t="s">
        <v>179</v>
      </c>
      <c r="C132" s="57" t="s">
        <v>25</v>
      </c>
      <c r="D132" s="54">
        <f>SUM(E132:G132)</f>
        <v>2497855</v>
      </c>
      <c r="E132" s="54">
        <f t="shared" ref="E132" si="269">I132+M132+Q132+U132</f>
        <v>0</v>
      </c>
      <c r="F132" s="54">
        <f t="shared" ref="F132" si="270">J132+N132+R132+V132</f>
        <v>0</v>
      </c>
      <c r="G132" s="54">
        <f t="shared" ref="G132" si="271">K132+O132+S132+W132</f>
        <v>2497855</v>
      </c>
      <c r="H132" s="54">
        <f>I132++J132+K132</f>
        <v>0</v>
      </c>
      <c r="I132" s="54">
        <v>0</v>
      </c>
      <c r="J132" s="54">
        <v>0</v>
      </c>
      <c r="K132" s="54">
        <v>0</v>
      </c>
      <c r="L132" s="54">
        <f>M132++N132+O132</f>
        <v>510815</v>
      </c>
      <c r="M132" s="54">
        <v>0</v>
      </c>
      <c r="N132" s="54">
        <v>0</v>
      </c>
      <c r="O132" s="54">
        <v>510815</v>
      </c>
      <c r="P132" s="54">
        <f>Q132++R132+S132</f>
        <v>1887040</v>
      </c>
      <c r="Q132" s="54">
        <v>0</v>
      </c>
      <c r="R132" s="54">
        <v>0</v>
      </c>
      <c r="S132" s="54">
        <v>1887040</v>
      </c>
      <c r="T132" s="54">
        <f>U132++V132+W132</f>
        <v>100000</v>
      </c>
      <c r="U132" s="54">
        <v>0</v>
      </c>
      <c r="V132" s="54">
        <v>0</v>
      </c>
      <c r="W132" s="54">
        <v>100000</v>
      </c>
      <c r="X132" s="54">
        <f>Y132+AA132</f>
        <v>0</v>
      </c>
      <c r="Y132" s="54">
        <v>0</v>
      </c>
      <c r="Z132" s="54">
        <v>0</v>
      </c>
      <c r="AA132" s="54">
        <v>0</v>
      </c>
      <c r="AB132" s="54"/>
      <c r="AC132" s="54"/>
      <c r="AD132" s="54"/>
      <c r="AE132" s="54"/>
      <c r="AF132" s="55">
        <f t="shared" si="240"/>
        <v>0</v>
      </c>
      <c r="AG132" s="55"/>
      <c r="AH132" s="55"/>
      <c r="AI132" s="55">
        <f>AA132/G132*100</f>
        <v>0</v>
      </c>
    </row>
    <row r="133" spans="1:35" s="1" customFormat="1" ht="96.75" hidden="1" customHeight="1" x14ac:dyDescent="0.3">
      <c r="A133" s="67" t="s">
        <v>202</v>
      </c>
      <c r="B133" s="84" t="s">
        <v>181</v>
      </c>
      <c r="C133" s="70"/>
      <c r="D133" s="86">
        <f>SUM(D134:D135)</f>
        <v>44191000</v>
      </c>
      <c r="E133" s="86">
        <f t="shared" ref="E133:AA133" si="272">SUM(E134:E135)</f>
        <v>0</v>
      </c>
      <c r="F133" s="86">
        <f t="shared" si="272"/>
        <v>0</v>
      </c>
      <c r="G133" s="86">
        <f t="shared" si="272"/>
        <v>44191000</v>
      </c>
      <c r="H133" s="86">
        <f t="shared" si="272"/>
        <v>7672270</v>
      </c>
      <c r="I133" s="86">
        <f t="shared" si="272"/>
        <v>0</v>
      </c>
      <c r="J133" s="86">
        <f t="shared" si="272"/>
        <v>0</v>
      </c>
      <c r="K133" s="86">
        <f t="shared" si="272"/>
        <v>7672270</v>
      </c>
      <c r="L133" s="86">
        <f t="shared" si="272"/>
        <v>12674210</v>
      </c>
      <c r="M133" s="86">
        <f t="shared" si="272"/>
        <v>0</v>
      </c>
      <c r="N133" s="86">
        <f t="shared" si="272"/>
        <v>0</v>
      </c>
      <c r="O133" s="86">
        <f t="shared" si="272"/>
        <v>12674210</v>
      </c>
      <c r="P133" s="86">
        <f t="shared" si="272"/>
        <v>12978160</v>
      </c>
      <c r="Q133" s="86">
        <f t="shared" si="272"/>
        <v>0</v>
      </c>
      <c r="R133" s="86">
        <f t="shared" si="272"/>
        <v>0</v>
      </c>
      <c r="S133" s="86">
        <f t="shared" si="272"/>
        <v>12978160</v>
      </c>
      <c r="T133" s="86">
        <f t="shared" si="272"/>
        <v>10866360</v>
      </c>
      <c r="U133" s="86">
        <f t="shared" si="272"/>
        <v>0</v>
      </c>
      <c r="V133" s="86">
        <f t="shared" si="272"/>
        <v>0</v>
      </c>
      <c r="W133" s="86">
        <f t="shared" si="272"/>
        <v>10866360</v>
      </c>
      <c r="X133" s="86">
        <f t="shared" si="272"/>
        <v>3436036.69</v>
      </c>
      <c r="Y133" s="86">
        <f t="shared" si="272"/>
        <v>0</v>
      </c>
      <c r="Z133" s="86">
        <f t="shared" si="272"/>
        <v>0</v>
      </c>
      <c r="AA133" s="86">
        <f t="shared" si="272"/>
        <v>3436036.69</v>
      </c>
      <c r="AB133" s="86"/>
      <c r="AC133" s="86"/>
      <c r="AD133" s="86"/>
      <c r="AE133" s="86"/>
      <c r="AF133" s="59">
        <f t="shared" si="240"/>
        <v>7.7754218958611485</v>
      </c>
      <c r="AG133" s="59"/>
      <c r="AH133" s="59"/>
      <c r="AI133" s="59">
        <f>AA133/G133*100</f>
        <v>7.7754218958611485</v>
      </c>
    </row>
    <row r="134" spans="1:35" s="1" customFormat="1" ht="50.25" hidden="1" customHeight="1" x14ac:dyDescent="0.3">
      <c r="A134" s="98" t="s">
        <v>203</v>
      </c>
      <c r="B134" s="109" t="s">
        <v>182</v>
      </c>
      <c r="C134" s="57" t="s">
        <v>25</v>
      </c>
      <c r="D134" s="54">
        <f>SUM(E134:G134)</f>
        <v>22788400</v>
      </c>
      <c r="E134" s="54">
        <f t="shared" ref="E134:E135" si="273">I134+M134+Q134+U134</f>
        <v>0</v>
      </c>
      <c r="F134" s="54">
        <f t="shared" ref="F134:F135" si="274">J134+N134+R134+V134</f>
        <v>0</v>
      </c>
      <c r="G134" s="54">
        <f t="shared" ref="G134:G135" si="275">K134+O134+S134+W134</f>
        <v>22788400</v>
      </c>
      <c r="H134" s="54">
        <f t="shared" ref="H134:H135" si="276">I134++J134+K134</f>
        <v>3282400</v>
      </c>
      <c r="I134" s="54">
        <v>0</v>
      </c>
      <c r="J134" s="54">
        <v>0</v>
      </c>
      <c r="K134" s="54">
        <v>3282400</v>
      </c>
      <c r="L134" s="54">
        <f t="shared" ref="L134:L135" si="277">M134++N134+O134</f>
        <v>6793300</v>
      </c>
      <c r="M134" s="54">
        <v>0</v>
      </c>
      <c r="N134" s="54">
        <v>0</v>
      </c>
      <c r="O134" s="54">
        <v>6793300</v>
      </c>
      <c r="P134" s="54">
        <f t="shared" ref="P134:P135" si="278">Q134++R134+S134</f>
        <v>7164350</v>
      </c>
      <c r="Q134" s="54">
        <v>0</v>
      </c>
      <c r="R134" s="54">
        <v>0</v>
      </c>
      <c r="S134" s="54">
        <v>7164350</v>
      </c>
      <c r="T134" s="54">
        <f t="shared" ref="T134:T135" si="279">U134++V134+W134</f>
        <v>5548350</v>
      </c>
      <c r="U134" s="54">
        <v>0</v>
      </c>
      <c r="V134" s="54">
        <v>0</v>
      </c>
      <c r="W134" s="54">
        <v>5548350</v>
      </c>
      <c r="X134" s="54">
        <f>SUM(Y134:AA134)</f>
        <v>1772375.5</v>
      </c>
      <c r="Y134" s="54">
        <v>0</v>
      </c>
      <c r="Z134" s="54">
        <v>0</v>
      </c>
      <c r="AA134" s="54">
        <v>1772375.5</v>
      </c>
      <c r="AB134" s="54"/>
      <c r="AC134" s="54"/>
      <c r="AD134" s="54"/>
      <c r="AE134" s="54"/>
      <c r="AF134" s="55">
        <f t="shared" si="240"/>
        <v>7.7775337452388058</v>
      </c>
      <c r="AG134" s="55"/>
      <c r="AH134" s="55"/>
      <c r="AI134" s="55">
        <f>AA134/G134*100</f>
        <v>7.7775337452388058</v>
      </c>
    </row>
    <row r="135" spans="1:35" s="1" customFormat="1" ht="51.75" hidden="1" customHeight="1" x14ac:dyDescent="0.3">
      <c r="A135" s="113"/>
      <c r="B135" s="116"/>
      <c r="C135" s="57" t="s">
        <v>225</v>
      </c>
      <c r="D135" s="54">
        <f>SUM(E135:G135)</f>
        <v>21402600</v>
      </c>
      <c r="E135" s="54">
        <f t="shared" si="273"/>
        <v>0</v>
      </c>
      <c r="F135" s="54">
        <f t="shared" si="274"/>
        <v>0</v>
      </c>
      <c r="G135" s="54">
        <f t="shared" si="275"/>
        <v>21402600</v>
      </c>
      <c r="H135" s="54">
        <f t="shared" si="276"/>
        <v>4389870</v>
      </c>
      <c r="I135" s="54">
        <v>0</v>
      </c>
      <c r="J135" s="54">
        <v>0</v>
      </c>
      <c r="K135" s="54">
        <v>4389870</v>
      </c>
      <c r="L135" s="54">
        <f t="shared" si="277"/>
        <v>5880910</v>
      </c>
      <c r="M135" s="54">
        <v>0</v>
      </c>
      <c r="N135" s="54">
        <v>0</v>
      </c>
      <c r="O135" s="54">
        <v>5880910</v>
      </c>
      <c r="P135" s="54">
        <f t="shared" si="278"/>
        <v>5813810</v>
      </c>
      <c r="Q135" s="54">
        <v>0</v>
      </c>
      <c r="R135" s="54">
        <v>0</v>
      </c>
      <c r="S135" s="54">
        <v>5813810</v>
      </c>
      <c r="T135" s="54">
        <f t="shared" si="279"/>
        <v>5318010</v>
      </c>
      <c r="U135" s="54">
        <v>0</v>
      </c>
      <c r="V135" s="54">
        <v>0</v>
      </c>
      <c r="W135" s="54">
        <v>5318010</v>
      </c>
      <c r="X135" s="54">
        <f>SUM(Y135:AA135)</f>
        <v>1663661.19</v>
      </c>
      <c r="Y135" s="54">
        <v>0</v>
      </c>
      <c r="Z135" s="54">
        <v>0</v>
      </c>
      <c r="AA135" s="54">
        <v>1663661.19</v>
      </c>
      <c r="AB135" s="54"/>
      <c r="AC135" s="54"/>
      <c r="AD135" s="54"/>
      <c r="AE135" s="54"/>
      <c r="AF135" s="55">
        <f t="shared" si="240"/>
        <v>7.7731733060469281</v>
      </c>
      <c r="AG135" s="55"/>
      <c r="AH135" s="55"/>
      <c r="AI135" s="55">
        <f>AA135/G135*100</f>
        <v>7.7731733060469281</v>
      </c>
    </row>
    <row r="136" spans="1:35" ht="33.75" hidden="1" customHeight="1" x14ac:dyDescent="0.3">
      <c r="A136" s="110" t="s">
        <v>185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</row>
    <row r="137" spans="1:35" ht="63.75" hidden="1" customHeight="1" x14ac:dyDescent="0.3">
      <c r="A137" s="67" t="s">
        <v>92</v>
      </c>
      <c r="B137" s="103" t="s">
        <v>184</v>
      </c>
      <c r="C137" s="104"/>
      <c r="D137" s="68">
        <f>D138+D140</f>
        <v>99232800</v>
      </c>
      <c r="E137" s="68">
        <f t="shared" ref="E137:AA137" si="280">E138+E140</f>
        <v>99232800</v>
      </c>
      <c r="F137" s="68">
        <f t="shared" si="280"/>
        <v>0</v>
      </c>
      <c r="G137" s="68">
        <f t="shared" si="280"/>
        <v>0</v>
      </c>
      <c r="H137" s="68">
        <f t="shared" si="280"/>
        <v>16509620</v>
      </c>
      <c r="I137" s="68">
        <f t="shared" si="280"/>
        <v>16509620</v>
      </c>
      <c r="J137" s="68">
        <f t="shared" si="280"/>
        <v>0</v>
      </c>
      <c r="K137" s="68">
        <f t="shared" si="280"/>
        <v>0</v>
      </c>
      <c r="L137" s="68">
        <f t="shared" si="280"/>
        <v>13426650</v>
      </c>
      <c r="M137" s="68">
        <f t="shared" si="280"/>
        <v>13426650</v>
      </c>
      <c r="N137" s="68">
        <f t="shared" si="280"/>
        <v>0</v>
      </c>
      <c r="O137" s="68">
        <f t="shared" si="280"/>
        <v>0</v>
      </c>
      <c r="P137" s="68">
        <f t="shared" si="280"/>
        <v>55670950</v>
      </c>
      <c r="Q137" s="68">
        <f t="shared" si="280"/>
        <v>55670950</v>
      </c>
      <c r="R137" s="68">
        <f t="shared" si="280"/>
        <v>0</v>
      </c>
      <c r="S137" s="68">
        <f t="shared" si="280"/>
        <v>0</v>
      </c>
      <c r="T137" s="68">
        <f t="shared" si="280"/>
        <v>14108580</v>
      </c>
      <c r="U137" s="68">
        <f t="shared" si="280"/>
        <v>14108580</v>
      </c>
      <c r="V137" s="68">
        <f t="shared" si="280"/>
        <v>0</v>
      </c>
      <c r="W137" s="68">
        <f t="shared" si="280"/>
        <v>0</v>
      </c>
      <c r="X137" s="68">
        <f t="shared" si="280"/>
        <v>13104261.48</v>
      </c>
      <c r="Y137" s="68">
        <f t="shared" si="280"/>
        <v>13104261.48</v>
      </c>
      <c r="Z137" s="68">
        <f t="shared" si="280"/>
        <v>0</v>
      </c>
      <c r="AA137" s="68">
        <f t="shared" si="280"/>
        <v>0</v>
      </c>
      <c r="AB137" s="68"/>
      <c r="AC137" s="68"/>
      <c r="AD137" s="68"/>
      <c r="AE137" s="68"/>
      <c r="AF137" s="59">
        <f t="shared" ref="AF137:AG142" si="281">X137/D137*100</f>
        <v>13.205574648704864</v>
      </c>
      <c r="AG137" s="59">
        <f t="shared" si="281"/>
        <v>13.205574648704864</v>
      </c>
      <c r="AH137" s="55"/>
      <c r="AI137" s="55"/>
    </row>
    <row r="138" spans="1:35" ht="56.25" hidden="1" x14ac:dyDescent="0.3">
      <c r="A138" s="67" t="s">
        <v>93</v>
      </c>
      <c r="B138" s="87" t="s">
        <v>186</v>
      </c>
      <c r="C138" s="70"/>
      <c r="D138" s="68">
        <f>D139</f>
        <v>32088300</v>
      </c>
      <c r="E138" s="68">
        <f t="shared" ref="E138:AA138" si="282">E139</f>
        <v>32088300</v>
      </c>
      <c r="F138" s="68">
        <f t="shared" si="282"/>
        <v>0</v>
      </c>
      <c r="G138" s="68">
        <f t="shared" si="282"/>
        <v>0</v>
      </c>
      <c r="H138" s="68">
        <f t="shared" si="282"/>
        <v>10456820</v>
      </c>
      <c r="I138" s="68">
        <f t="shared" si="282"/>
        <v>10456820</v>
      </c>
      <c r="J138" s="68">
        <f t="shared" si="282"/>
        <v>0</v>
      </c>
      <c r="K138" s="68">
        <f t="shared" si="282"/>
        <v>0</v>
      </c>
      <c r="L138" s="68">
        <f t="shared" si="282"/>
        <v>7816650</v>
      </c>
      <c r="M138" s="68">
        <f t="shared" si="282"/>
        <v>7816650</v>
      </c>
      <c r="N138" s="68">
        <f t="shared" si="282"/>
        <v>0</v>
      </c>
      <c r="O138" s="68">
        <f t="shared" si="282"/>
        <v>0</v>
      </c>
      <c r="P138" s="68">
        <f t="shared" si="282"/>
        <v>6300250</v>
      </c>
      <c r="Q138" s="68">
        <f t="shared" si="282"/>
        <v>6300250</v>
      </c>
      <c r="R138" s="68">
        <f t="shared" si="282"/>
        <v>0</v>
      </c>
      <c r="S138" s="68">
        <f t="shared" si="282"/>
        <v>0</v>
      </c>
      <c r="T138" s="68">
        <f t="shared" si="282"/>
        <v>7997580</v>
      </c>
      <c r="U138" s="68">
        <f t="shared" si="282"/>
        <v>7997580</v>
      </c>
      <c r="V138" s="68">
        <f t="shared" si="282"/>
        <v>0</v>
      </c>
      <c r="W138" s="68">
        <f t="shared" si="282"/>
        <v>0</v>
      </c>
      <c r="X138" s="68">
        <f t="shared" si="282"/>
        <v>9353858.9199999999</v>
      </c>
      <c r="Y138" s="68">
        <f t="shared" si="282"/>
        <v>9353858.9199999999</v>
      </c>
      <c r="Z138" s="68">
        <f t="shared" si="282"/>
        <v>0</v>
      </c>
      <c r="AA138" s="68">
        <f t="shared" si="282"/>
        <v>0</v>
      </c>
      <c r="AB138" s="68"/>
      <c r="AC138" s="68"/>
      <c r="AD138" s="68"/>
      <c r="AE138" s="68"/>
      <c r="AF138" s="59">
        <f t="shared" si="281"/>
        <v>29.150372316389461</v>
      </c>
      <c r="AG138" s="59">
        <f t="shared" si="281"/>
        <v>29.150372316389461</v>
      </c>
      <c r="AH138" s="55"/>
      <c r="AI138" s="55"/>
    </row>
    <row r="139" spans="1:35" ht="60" hidden="1" customHeight="1" x14ac:dyDescent="0.3">
      <c r="A139" s="62" t="s">
        <v>188</v>
      </c>
      <c r="B139" s="56" t="s">
        <v>187</v>
      </c>
      <c r="C139" s="57" t="s">
        <v>189</v>
      </c>
      <c r="D139" s="54">
        <f>SUM(E139:G139)</f>
        <v>32088300</v>
      </c>
      <c r="E139" s="54">
        <v>32088300</v>
      </c>
      <c r="F139" s="54">
        <v>0</v>
      </c>
      <c r="G139" s="54">
        <v>0</v>
      </c>
      <c r="H139" s="54">
        <f>SUM(I139:K139)</f>
        <v>10456820</v>
      </c>
      <c r="I139" s="54">
        <v>10456820</v>
      </c>
      <c r="J139" s="54">
        <v>0</v>
      </c>
      <c r="K139" s="54">
        <v>0</v>
      </c>
      <c r="L139" s="54">
        <f>SUM(M139:O139)</f>
        <v>7816650</v>
      </c>
      <c r="M139" s="54">
        <v>7816650</v>
      </c>
      <c r="N139" s="54">
        <v>0</v>
      </c>
      <c r="O139" s="54">
        <v>0</v>
      </c>
      <c r="P139" s="54">
        <f>SUM(Q139:S139)</f>
        <v>6300250</v>
      </c>
      <c r="Q139" s="54">
        <v>6300250</v>
      </c>
      <c r="R139" s="54">
        <v>0</v>
      </c>
      <c r="S139" s="54">
        <v>0</v>
      </c>
      <c r="T139" s="54">
        <f>SUM(U139:W139)</f>
        <v>7997580</v>
      </c>
      <c r="U139" s="54">
        <v>7997580</v>
      </c>
      <c r="V139" s="54">
        <v>0</v>
      </c>
      <c r="W139" s="54">
        <v>0</v>
      </c>
      <c r="X139" s="55">
        <f>SUM(Y139:AA139)</f>
        <v>9353858.9199999999</v>
      </c>
      <c r="Y139" s="55">
        <v>9353858.9199999999</v>
      </c>
      <c r="Z139" s="88">
        <v>0</v>
      </c>
      <c r="AA139" s="88">
        <v>0</v>
      </c>
      <c r="AB139" s="88"/>
      <c r="AC139" s="88"/>
      <c r="AD139" s="88"/>
      <c r="AE139" s="88"/>
      <c r="AF139" s="55">
        <f t="shared" si="281"/>
        <v>29.150372316389461</v>
      </c>
      <c r="AG139" s="55">
        <f t="shared" si="281"/>
        <v>29.150372316389461</v>
      </c>
      <c r="AH139" s="55"/>
      <c r="AI139" s="55"/>
    </row>
    <row r="140" spans="1:35" ht="112.5" hidden="1" x14ac:dyDescent="0.3">
      <c r="A140" s="67" t="s">
        <v>94</v>
      </c>
      <c r="B140" s="87" t="s">
        <v>190</v>
      </c>
      <c r="C140" s="70"/>
      <c r="D140" s="68">
        <f t="shared" ref="D140:AA140" si="283">D141+D142</f>
        <v>67144500</v>
      </c>
      <c r="E140" s="68">
        <f t="shared" si="283"/>
        <v>67144500</v>
      </c>
      <c r="F140" s="68">
        <f t="shared" si="283"/>
        <v>0</v>
      </c>
      <c r="G140" s="68">
        <f t="shared" si="283"/>
        <v>0</v>
      </c>
      <c r="H140" s="68">
        <f t="shared" si="283"/>
        <v>6052800</v>
      </c>
      <c r="I140" s="68">
        <f t="shared" si="283"/>
        <v>6052800</v>
      </c>
      <c r="J140" s="68">
        <f t="shared" si="283"/>
        <v>0</v>
      </c>
      <c r="K140" s="68">
        <f t="shared" si="283"/>
        <v>0</v>
      </c>
      <c r="L140" s="68">
        <f t="shared" si="283"/>
        <v>5610000</v>
      </c>
      <c r="M140" s="68">
        <f t="shared" si="283"/>
        <v>5610000</v>
      </c>
      <c r="N140" s="68">
        <f t="shared" si="283"/>
        <v>0</v>
      </c>
      <c r="O140" s="68">
        <f t="shared" si="283"/>
        <v>0</v>
      </c>
      <c r="P140" s="68">
        <f t="shared" si="283"/>
        <v>49370700</v>
      </c>
      <c r="Q140" s="68">
        <f t="shared" si="283"/>
        <v>49370700</v>
      </c>
      <c r="R140" s="68">
        <f t="shared" si="283"/>
        <v>0</v>
      </c>
      <c r="S140" s="68">
        <f t="shared" si="283"/>
        <v>0</v>
      </c>
      <c r="T140" s="68">
        <f t="shared" si="283"/>
        <v>6111000</v>
      </c>
      <c r="U140" s="68">
        <f t="shared" si="283"/>
        <v>6111000</v>
      </c>
      <c r="V140" s="68">
        <f t="shared" si="283"/>
        <v>0</v>
      </c>
      <c r="W140" s="68">
        <f t="shared" si="283"/>
        <v>0</v>
      </c>
      <c r="X140" s="68">
        <f t="shared" si="283"/>
        <v>3750402.56</v>
      </c>
      <c r="Y140" s="68">
        <f t="shared" si="283"/>
        <v>3750402.56</v>
      </c>
      <c r="Z140" s="68">
        <f t="shared" si="283"/>
        <v>0</v>
      </c>
      <c r="AA140" s="68">
        <f t="shared" si="283"/>
        <v>0</v>
      </c>
      <c r="AB140" s="68"/>
      <c r="AC140" s="68"/>
      <c r="AD140" s="68"/>
      <c r="AE140" s="68"/>
      <c r="AF140" s="59">
        <f t="shared" si="281"/>
        <v>5.5855692722412114</v>
      </c>
      <c r="AG140" s="59">
        <f t="shared" si="281"/>
        <v>5.5855692722412114</v>
      </c>
      <c r="AH140" s="55"/>
      <c r="AI140" s="55"/>
    </row>
    <row r="141" spans="1:35" ht="51" hidden="1" customHeight="1" x14ac:dyDescent="0.3">
      <c r="A141" s="96" t="s">
        <v>192</v>
      </c>
      <c r="B141" s="106" t="s">
        <v>191</v>
      </c>
      <c r="C141" s="57" t="s">
        <v>189</v>
      </c>
      <c r="D141" s="54">
        <f>SUM(E141:G141)</f>
        <v>23389000</v>
      </c>
      <c r="E141" s="54">
        <f t="shared" ref="E141" si="284">I141+M141+Q141+U141</f>
        <v>23389000</v>
      </c>
      <c r="F141" s="54">
        <v>0</v>
      </c>
      <c r="G141" s="54">
        <v>0</v>
      </c>
      <c r="H141" s="54">
        <f t="shared" ref="H141" si="285">I141+J141+K141</f>
        <v>6052800</v>
      </c>
      <c r="I141" s="54">
        <v>6052800</v>
      </c>
      <c r="J141" s="54">
        <v>0</v>
      </c>
      <c r="K141" s="54">
        <v>0</v>
      </c>
      <c r="L141" s="54">
        <f t="shared" ref="L141" si="286">M141+N141+O141</f>
        <v>5610000</v>
      </c>
      <c r="M141" s="54">
        <v>5610000</v>
      </c>
      <c r="N141" s="54">
        <v>0</v>
      </c>
      <c r="O141" s="54">
        <v>0</v>
      </c>
      <c r="P141" s="54">
        <f t="shared" ref="P141" si="287">Q141+R141+S141</f>
        <v>5615200</v>
      </c>
      <c r="Q141" s="54">
        <v>5615200</v>
      </c>
      <c r="R141" s="54">
        <v>0</v>
      </c>
      <c r="S141" s="54">
        <v>0</v>
      </c>
      <c r="T141" s="54">
        <f t="shared" ref="T141" si="288">U141+V141+W141</f>
        <v>6111000</v>
      </c>
      <c r="U141" s="54">
        <f>5720000+391000</f>
        <v>6111000</v>
      </c>
      <c r="V141" s="54">
        <v>0</v>
      </c>
      <c r="W141" s="54">
        <v>0</v>
      </c>
      <c r="X141" s="88">
        <f t="shared" ref="X141:X142" si="289">SUM(Y141:AA141)</f>
        <v>3750402.56</v>
      </c>
      <c r="Y141" s="55">
        <v>3750402.56</v>
      </c>
      <c r="Z141" s="88">
        <v>0</v>
      </c>
      <c r="AA141" s="88">
        <v>0</v>
      </c>
      <c r="AB141" s="88"/>
      <c r="AC141" s="88"/>
      <c r="AD141" s="88"/>
      <c r="AE141" s="88"/>
      <c r="AF141" s="55">
        <f t="shared" si="281"/>
        <v>16.034899140621661</v>
      </c>
      <c r="AG141" s="55">
        <f t="shared" si="281"/>
        <v>16.034899140621661</v>
      </c>
      <c r="AH141" s="55"/>
      <c r="AI141" s="55"/>
    </row>
    <row r="142" spans="1:35" ht="81" hidden="1" customHeight="1" x14ac:dyDescent="0.3">
      <c r="A142" s="105"/>
      <c r="B142" s="97"/>
      <c r="C142" s="57" t="s">
        <v>225</v>
      </c>
      <c r="D142" s="54">
        <f>SUM(E142:G142)</f>
        <v>43755500</v>
      </c>
      <c r="E142" s="54">
        <f>I142+M142+Q142+U142</f>
        <v>43755500</v>
      </c>
      <c r="F142" s="54">
        <v>0</v>
      </c>
      <c r="G142" s="54">
        <v>0</v>
      </c>
      <c r="H142" s="54">
        <f>I142+J142+K142</f>
        <v>0</v>
      </c>
      <c r="I142" s="54">
        <v>0</v>
      </c>
      <c r="J142" s="54">
        <v>0</v>
      </c>
      <c r="K142" s="54">
        <v>0</v>
      </c>
      <c r="L142" s="54">
        <f>M142+N142+O142</f>
        <v>0</v>
      </c>
      <c r="M142" s="54">
        <v>0</v>
      </c>
      <c r="N142" s="54">
        <v>0</v>
      </c>
      <c r="O142" s="54">
        <v>0</v>
      </c>
      <c r="P142" s="54">
        <f>Q142+R142+S142</f>
        <v>43755500</v>
      </c>
      <c r="Q142" s="54">
        <v>43755500</v>
      </c>
      <c r="R142" s="54">
        <v>0</v>
      </c>
      <c r="S142" s="54">
        <v>0</v>
      </c>
      <c r="T142" s="54">
        <f>U142+V142+W142</f>
        <v>0</v>
      </c>
      <c r="U142" s="54">
        <v>0</v>
      </c>
      <c r="V142" s="54">
        <v>0</v>
      </c>
      <c r="W142" s="54">
        <v>0</v>
      </c>
      <c r="X142" s="88">
        <f t="shared" si="289"/>
        <v>0</v>
      </c>
      <c r="Y142" s="54">
        <v>0</v>
      </c>
      <c r="Z142" s="54">
        <v>0</v>
      </c>
      <c r="AA142" s="54">
        <v>0</v>
      </c>
      <c r="AB142" s="54"/>
      <c r="AC142" s="54"/>
      <c r="AD142" s="54"/>
      <c r="AE142" s="54"/>
      <c r="AF142" s="55">
        <f t="shared" si="281"/>
        <v>0</v>
      </c>
      <c r="AG142" s="55">
        <f t="shared" si="281"/>
        <v>0</v>
      </c>
      <c r="AH142" s="55"/>
      <c r="AI142" s="55"/>
    </row>
    <row r="143" spans="1:35" s="1" customFormat="1" ht="78.75" customHeight="1" x14ac:dyDescent="0.3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1"/>
      <c r="Y143" s="92"/>
      <c r="Z143" s="92"/>
      <c r="AA143" s="92"/>
      <c r="AB143" s="92"/>
      <c r="AC143" s="92"/>
      <c r="AD143" s="92"/>
      <c r="AE143" s="92"/>
      <c r="AF143" s="93"/>
      <c r="AG143" s="93"/>
      <c r="AH143" s="93"/>
      <c r="AI143" s="93"/>
    </row>
    <row r="144" spans="1:35" s="1" customFormat="1" x14ac:dyDescent="0.3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2"/>
      <c r="Y144" s="92"/>
      <c r="Z144" s="92"/>
      <c r="AA144" s="92"/>
      <c r="AB144" s="92"/>
      <c r="AC144" s="92"/>
      <c r="AD144" s="92"/>
      <c r="AE144" s="92"/>
      <c r="AF144" s="93"/>
      <c r="AG144" s="93"/>
      <c r="AH144" s="93"/>
      <c r="AI144" s="93"/>
    </row>
    <row r="145" spans="1:35" s="1" customFormat="1" x14ac:dyDescent="0.3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2"/>
      <c r="Y145" s="92"/>
      <c r="Z145" s="92"/>
      <c r="AA145" s="92"/>
      <c r="AB145" s="92"/>
      <c r="AC145" s="92"/>
      <c r="AD145" s="92"/>
      <c r="AE145" s="92"/>
      <c r="AF145" s="93"/>
      <c r="AG145" s="93"/>
      <c r="AH145" s="93"/>
      <c r="AI145" s="93"/>
    </row>
    <row r="146" spans="1:35" s="1" customFormat="1" x14ac:dyDescent="0.3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2"/>
      <c r="Y146" s="92"/>
      <c r="Z146" s="92"/>
      <c r="AA146" s="92"/>
      <c r="AB146" s="92"/>
      <c r="AC146" s="92"/>
      <c r="AD146" s="92"/>
      <c r="AE146" s="92"/>
      <c r="AF146" s="93"/>
      <c r="AG146" s="93"/>
      <c r="AH146" s="93"/>
      <c r="AI146" s="93"/>
    </row>
    <row r="147" spans="1:35" s="1" customFormat="1" x14ac:dyDescent="0.3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2"/>
      <c r="Y147" s="92"/>
      <c r="Z147" s="92"/>
      <c r="AA147" s="92"/>
      <c r="AB147" s="92"/>
      <c r="AC147" s="92"/>
      <c r="AD147" s="92"/>
      <c r="AE147" s="92"/>
      <c r="AF147" s="93"/>
      <c r="AG147" s="93"/>
      <c r="AH147" s="93"/>
      <c r="AI147" s="93"/>
    </row>
    <row r="148" spans="1:35" s="1" customFormat="1" x14ac:dyDescent="0.3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2"/>
      <c r="Y148" s="92"/>
      <c r="Z148" s="92"/>
      <c r="AA148" s="92"/>
      <c r="AB148" s="92"/>
      <c r="AC148" s="92"/>
      <c r="AD148" s="92"/>
      <c r="AE148" s="92"/>
      <c r="AF148" s="93"/>
      <c r="AG148" s="93"/>
      <c r="AH148" s="93"/>
      <c r="AI148" s="93"/>
    </row>
    <row r="149" spans="1:35" s="1" customFormat="1" x14ac:dyDescent="0.3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2"/>
      <c r="Y149" s="92"/>
      <c r="Z149" s="92"/>
      <c r="AA149" s="92"/>
      <c r="AB149" s="92"/>
      <c r="AC149" s="92"/>
      <c r="AD149" s="92"/>
      <c r="AE149" s="92"/>
      <c r="AF149" s="93"/>
      <c r="AG149" s="93"/>
      <c r="AH149" s="93"/>
      <c r="AI149" s="93"/>
    </row>
    <row r="150" spans="1:35" s="1" customFormat="1" x14ac:dyDescent="0.3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2"/>
      <c r="Y150" s="92"/>
      <c r="Z150" s="92"/>
      <c r="AA150" s="92"/>
      <c r="AB150" s="92"/>
      <c r="AC150" s="92"/>
      <c r="AD150" s="92"/>
      <c r="AE150" s="92"/>
      <c r="AF150" s="93"/>
      <c r="AG150" s="93"/>
      <c r="AH150" s="93"/>
      <c r="AI150" s="93"/>
    </row>
    <row r="151" spans="1:35" s="1" customFormat="1" x14ac:dyDescent="0.3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2"/>
      <c r="Y151" s="92"/>
      <c r="Z151" s="92"/>
      <c r="AA151" s="92"/>
      <c r="AB151" s="92"/>
      <c r="AC151" s="92"/>
      <c r="AD151" s="92"/>
      <c r="AE151" s="92"/>
      <c r="AF151" s="93"/>
      <c r="AG151" s="93"/>
      <c r="AH151" s="93"/>
      <c r="AI151" s="93"/>
    </row>
    <row r="152" spans="1:35" s="1" customFormat="1" x14ac:dyDescent="0.3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2"/>
      <c r="Y152" s="92"/>
      <c r="Z152" s="92"/>
      <c r="AA152" s="92"/>
      <c r="AB152" s="92"/>
      <c r="AC152" s="92"/>
      <c r="AD152" s="92"/>
      <c r="AE152" s="92"/>
      <c r="AF152" s="93"/>
      <c r="AG152" s="93"/>
      <c r="AH152" s="93"/>
      <c r="AI152" s="93"/>
    </row>
    <row r="153" spans="1:35" s="1" customFormat="1" x14ac:dyDescent="0.3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2"/>
      <c r="Y153" s="92"/>
      <c r="Z153" s="92"/>
      <c r="AA153" s="92"/>
      <c r="AB153" s="92"/>
      <c r="AC153" s="92"/>
      <c r="AD153" s="92"/>
      <c r="AE153" s="92"/>
      <c r="AF153" s="93"/>
      <c r="AG153" s="93"/>
      <c r="AH153" s="93"/>
      <c r="AI153" s="93"/>
    </row>
    <row r="154" spans="1:35" s="1" customFormat="1" x14ac:dyDescent="0.3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2"/>
      <c r="Y154" s="92"/>
      <c r="Z154" s="92"/>
      <c r="AA154" s="92"/>
      <c r="AB154" s="92"/>
      <c r="AC154" s="92"/>
      <c r="AD154" s="92"/>
      <c r="AE154" s="92"/>
      <c r="AF154" s="93"/>
      <c r="AG154" s="93"/>
      <c r="AH154" s="93"/>
      <c r="AI154" s="93"/>
    </row>
    <row r="155" spans="1:35" s="1" customFormat="1" x14ac:dyDescent="0.3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2"/>
      <c r="Y155" s="92"/>
      <c r="Z155" s="92"/>
      <c r="AA155" s="92"/>
      <c r="AB155" s="92"/>
      <c r="AC155" s="92"/>
      <c r="AD155" s="92"/>
      <c r="AE155" s="92"/>
      <c r="AF155" s="93"/>
      <c r="AG155" s="93"/>
      <c r="AH155" s="93"/>
      <c r="AI155" s="93"/>
    </row>
    <row r="156" spans="1:35" s="1" customFormat="1" x14ac:dyDescent="0.3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2"/>
      <c r="Y156" s="92"/>
      <c r="Z156" s="92"/>
      <c r="AA156" s="92"/>
      <c r="AB156" s="92"/>
      <c r="AC156" s="92"/>
      <c r="AD156" s="92"/>
      <c r="AE156" s="92"/>
      <c r="AF156" s="93"/>
      <c r="AG156" s="93"/>
      <c r="AH156" s="93"/>
      <c r="AI156" s="93"/>
    </row>
    <row r="157" spans="1:35" s="1" customFormat="1" x14ac:dyDescent="0.3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2"/>
      <c r="Y157" s="92"/>
      <c r="Z157" s="92"/>
      <c r="AA157" s="92"/>
      <c r="AB157" s="92"/>
      <c r="AC157" s="92"/>
      <c r="AD157" s="92"/>
      <c r="AE157" s="92"/>
      <c r="AF157" s="93"/>
      <c r="AG157" s="93"/>
      <c r="AH157" s="93"/>
      <c r="AI157" s="93"/>
    </row>
    <row r="158" spans="1:35" s="1" customFormat="1" x14ac:dyDescent="0.3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2"/>
      <c r="Y158" s="92"/>
      <c r="Z158" s="92"/>
      <c r="AA158" s="92"/>
      <c r="AB158" s="92"/>
      <c r="AC158" s="92"/>
      <c r="AD158" s="92"/>
      <c r="AE158" s="92"/>
      <c r="AF158" s="93"/>
      <c r="AG158" s="93"/>
      <c r="AH158" s="93"/>
      <c r="AI158" s="93"/>
    </row>
    <row r="159" spans="1:35" s="1" customFormat="1" x14ac:dyDescent="0.3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2"/>
      <c r="Y159" s="92"/>
      <c r="Z159" s="92"/>
      <c r="AA159" s="92"/>
      <c r="AB159" s="92"/>
      <c r="AC159" s="92"/>
      <c r="AD159" s="92"/>
      <c r="AE159" s="92"/>
      <c r="AF159" s="93"/>
      <c r="AG159" s="93"/>
      <c r="AH159" s="93"/>
      <c r="AI159" s="93"/>
    </row>
    <row r="160" spans="1:35" s="1" customFormat="1" x14ac:dyDescent="0.3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2"/>
      <c r="Y160" s="92"/>
      <c r="Z160" s="92"/>
      <c r="AA160" s="92"/>
      <c r="AB160" s="92"/>
      <c r="AC160" s="92"/>
      <c r="AD160" s="92"/>
      <c r="AE160" s="92"/>
      <c r="AF160" s="93"/>
      <c r="AG160" s="93"/>
      <c r="AH160" s="93"/>
      <c r="AI160" s="93"/>
    </row>
    <row r="161" spans="1:35" s="1" customFormat="1" x14ac:dyDescent="0.3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2"/>
      <c r="Y161" s="92"/>
      <c r="Z161" s="92"/>
      <c r="AA161" s="92"/>
      <c r="AB161" s="92"/>
      <c r="AC161" s="92"/>
      <c r="AD161" s="92"/>
      <c r="AE161" s="92"/>
      <c r="AF161" s="93"/>
      <c r="AG161" s="93"/>
      <c r="AH161" s="93"/>
      <c r="AI161" s="93"/>
    </row>
    <row r="162" spans="1:35" s="1" customFormat="1" x14ac:dyDescent="0.3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2"/>
      <c r="Y162" s="92"/>
      <c r="Z162" s="92"/>
      <c r="AA162" s="92"/>
      <c r="AB162" s="92"/>
      <c r="AC162" s="92"/>
      <c r="AD162" s="92"/>
      <c r="AE162" s="92"/>
      <c r="AF162" s="93"/>
      <c r="AG162" s="93"/>
      <c r="AH162" s="93"/>
      <c r="AI162" s="93"/>
    </row>
    <row r="163" spans="1:35" s="1" customFormat="1" x14ac:dyDescent="0.3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2"/>
      <c r="Y163" s="92"/>
      <c r="Z163" s="92"/>
      <c r="AA163" s="92"/>
      <c r="AB163" s="92"/>
      <c r="AC163" s="92"/>
      <c r="AD163" s="92"/>
      <c r="AE163" s="92"/>
      <c r="AF163" s="93"/>
      <c r="AG163" s="93"/>
      <c r="AH163" s="93"/>
      <c r="AI163" s="93"/>
    </row>
    <row r="164" spans="1:35" s="1" customFormat="1" x14ac:dyDescent="0.3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2"/>
      <c r="Y164" s="92"/>
      <c r="Z164" s="92"/>
      <c r="AA164" s="92"/>
      <c r="AB164" s="92"/>
      <c r="AC164" s="92"/>
      <c r="AD164" s="92"/>
      <c r="AE164" s="92"/>
      <c r="AF164" s="93"/>
      <c r="AG164" s="93"/>
      <c r="AH164" s="93"/>
      <c r="AI164" s="93"/>
    </row>
    <row r="165" spans="1:35" s="1" customFormat="1" x14ac:dyDescent="0.3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2"/>
      <c r="Y165" s="92"/>
      <c r="Z165" s="92"/>
      <c r="AA165" s="92"/>
      <c r="AB165" s="92"/>
      <c r="AC165" s="92"/>
      <c r="AD165" s="92"/>
      <c r="AE165" s="92"/>
      <c r="AF165" s="93"/>
      <c r="AG165" s="93"/>
      <c r="AH165" s="93"/>
      <c r="AI165" s="93"/>
    </row>
    <row r="166" spans="1:35" s="1" customFormat="1" x14ac:dyDescent="0.3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2"/>
      <c r="Y166" s="92"/>
      <c r="Z166" s="92"/>
      <c r="AA166" s="92"/>
      <c r="AB166" s="92"/>
      <c r="AC166" s="92"/>
      <c r="AD166" s="92"/>
      <c r="AE166" s="92"/>
      <c r="AF166" s="93"/>
      <c r="AG166" s="93"/>
      <c r="AH166" s="93"/>
      <c r="AI166" s="93"/>
    </row>
    <row r="167" spans="1:35" s="1" customFormat="1" x14ac:dyDescent="0.3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2"/>
      <c r="Y167" s="92"/>
      <c r="Z167" s="92"/>
      <c r="AA167" s="92"/>
      <c r="AB167" s="92"/>
      <c r="AC167" s="92"/>
      <c r="AD167" s="92"/>
      <c r="AE167" s="92"/>
      <c r="AF167" s="93"/>
      <c r="AG167" s="93"/>
      <c r="AH167" s="93"/>
      <c r="AI167" s="93"/>
    </row>
    <row r="168" spans="1:35" s="1" customFormat="1" x14ac:dyDescent="0.3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2"/>
      <c r="Y168" s="92"/>
      <c r="Z168" s="92"/>
      <c r="AA168" s="92"/>
      <c r="AB168" s="92"/>
      <c r="AC168" s="92"/>
      <c r="AD168" s="92"/>
      <c r="AE168" s="92"/>
      <c r="AF168" s="93"/>
      <c r="AG168" s="93"/>
      <c r="AH168" s="93"/>
      <c r="AI168" s="93"/>
    </row>
    <row r="169" spans="1:35" s="1" customFormat="1" x14ac:dyDescent="0.3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2"/>
      <c r="Y169" s="92"/>
      <c r="Z169" s="92"/>
      <c r="AA169" s="92"/>
      <c r="AB169" s="92"/>
      <c r="AC169" s="92"/>
      <c r="AD169" s="92"/>
      <c r="AE169" s="92"/>
      <c r="AF169" s="93"/>
      <c r="AG169" s="93"/>
      <c r="AH169" s="93"/>
      <c r="AI169" s="93"/>
    </row>
    <row r="170" spans="1:35" s="1" customFormat="1" x14ac:dyDescent="0.3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2"/>
      <c r="Y170" s="92"/>
      <c r="Z170" s="92"/>
      <c r="AA170" s="92"/>
      <c r="AB170" s="92"/>
      <c r="AC170" s="92"/>
      <c r="AD170" s="92"/>
      <c r="AE170" s="92"/>
      <c r="AF170" s="93"/>
      <c r="AG170" s="93"/>
      <c r="AH170" s="93"/>
      <c r="AI170" s="93"/>
    </row>
    <row r="171" spans="1:35" s="1" customFormat="1" x14ac:dyDescent="0.3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2"/>
      <c r="Y171" s="92"/>
      <c r="Z171" s="92"/>
      <c r="AA171" s="92"/>
      <c r="AB171" s="92"/>
      <c r="AC171" s="92"/>
      <c r="AD171" s="92"/>
      <c r="AE171" s="92"/>
      <c r="AF171" s="93"/>
      <c r="AG171" s="93"/>
      <c r="AH171" s="93"/>
      <c r="AI171" s="93"/>
    </row>
    <row r="172" spans="1:35" s="1" customFormat="1" x14ac:dyDescent="0.3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2"/>
      <c r="Y172" s="92"/>
      <c r="Z172" s="92"/>
      <c r="AA172" s="92"/>
      <c r="AB172" s="92"/>
      <c r="AC172" s="92"/>
      <c r="AD172" s="92"/>
      <c r="AE172" s="92"/>
      <c r="AF172" s="93"/>
      <c r="AG172" s="93"/>
      <c r="AH172" s="93"/>
      <c r="AI172" s="93"/>
    </row>
    <row r="173" spans="1:35" s="1" customFormat="1" x14ac:dyDescent="0.3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2"/>
      <c r="Y173" s="92"/>
      <c r="Z173" s="92"/>
      <c r="AA173" s="92"/>
      <c r="AB173" s="92"/>
      <c r="AC173" s="92"/>
      <c r="AD173" s="92"/>
      <c r="AE173" s="92"/>
      <c r="AF173" s="93"/>
      <c r="AG173" s="93"/>
      <c r="AH173" s="93"/>
      <c r="AI173" s="93"/>
    </row>
    <row r="174" spans="1:35" s="1" customFormat="1" x14ac:dyDescent="0.3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2"/>
      <c r="Y174" s="92"/>
      <c r="Z174" s="92"/>
      <c r="AA174" s="92"/>
      <c r="AB174" s="92"/>
      <c r="AC174" s="92"/>
      <c r="AD174" s="92"/>
      <c r="AE174" s="92"/>
      <c r="AF174" s="93"/>
      <c r="AG174" s="93"/>
      <c r="AH174" s="93"/>
      <c r="AI174" s="93"/>
    </row>
    <row r="175" spans="1:35" s="1" customFormat="1" x14ac:dyDescent="0.3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2"/>
      <c r="Y175" s="92"/>
      <c r="Z175" s="92"/>
      <c r="AA175" s="92"/>
      <c r="AB175" s="92"/>
      <c r="AC175" s="92"/>
      <c r="AD175" s="92"/>
      <c r="AE175" s="92"/>
      <c r="AF175" s="93"/>
      <c r="AG175" s="93"/>
      <c r="AH175" s="93"/>
      <c r="AI175" s="93"/>
    </row>
    <row r="176" spans="1:35" s="1" customFormat="1" x14ac:dyDescent="0.3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2"/>
      <c r="Y176" s="92"/>
      <c r="Z176" s="92"/>
      <c r="AA176" s="92"/>
      <c r="AB176" s="92"/>
      <c r="AC176" s="92"/>
      <c r="AD176" s="92"/>
      <c r="AE176" s="92"/>
      <c r="AF176" s="93"/>
      <c r="AG176" s="93"/>
      <c r="AH176" s="93"/>
      <c r="AI176" s="93"/>
    </row>
    <row r="177" spans="1:35" s="1" customFormat="1" x14ac:dyDescent="0.3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2"/>
      <c r="Y177" s="92"/>
      <c r="Z177" s="92"/>
      <c r="AA177" s="92"/>
      <c r="AB177" s="92"/>
      <c r="AC177" s="92"/>
      <c r="AD177" s="92"/>
      <c r="AE177" s="92"/>
      <c r="AF177" s="93"/>
      <c r="AG177" s="93"/>
      <c r="AH177" s="93"/>
      <c r="AI177" s="93"/>
    </row>
    <row r="178" spans="1:35" s="1" customFormat="1" x14ac:dyDescent="0.3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2"/>
      <c r="Y178" s="92"/>
      <c r="Z178" s="92"/>
      <c r="AA178" s="92"/>
      <c r="AB178" s="92"/>
      <c r="AC178" s="92"/>
      <c r="AD178" s="92"/>
      <c r="AE178" s="92"/>
      <c r="AF178" s="93"/>
      <c r="AG178" s="93"/>
      <c r="AH178" s="93"/>
      <c r="AI178" s="93"/>
    </row>
    <row r="179" spans="1:35" s="1" customFormat="1" x14ac:dyDescent="0.3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2"/>
      <c r="Y179" s="92"/>
      <c r="Z179" s="92"/>
      <c r="AA179" s="92"/>
      <c r="AB179" s="92"/>
      <c r="AC179" s="92"/>
      <c r="AD179" s="92"/>
      <c r="AE179" s="92"/>
      <c r="AF179" s="93"/>
      <c r="AG179" s="93"/>
      <c r="AH179" s="93"/>
      <c r="AI179" s="93"/>
    </row>
    <row r="180" spans="1:35" s="1" customFormat="1" x14ac:dyDescent="0.3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2"/>
      <c r="Y180" s="92"/>
      <c r="Z180" s="92"/>
      <c r="AA180" s="92"/>
      <c r="AB180" s="92"/>
      <c r="AC180" s="92"/>
      <c r="AD180" s="92"/>
      <c r="AE180" s="92"/>
      <c r="AF180" s="93"/>
      <c r="AG180" s="93"/>
      <c r="AH180" s="93"/>
      <c r="AI180" s="93"/>
    </row>
    <row r="181" spans="1:35" s="1" customFormat="1" x14ac:dyDescent="0.3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2"/>
      <c r="Y181" s="92"/>
      <c r="Z181" s="92"/>
      <c r="AA181" s="92"/>
      <c r="AB181" s="92"/>
      <c r="AC181" s="92"/>
      <c r="AD181" s="92"/>
      <c r="AE181" s="92"/>
      <c r="AF181" s="93"/>
      <c r="AG181" s="93"/>
      <c r="AH181" s="93"/>
      <c r="AI181" s="93"/>
    </row>
    <row r="182" spans="1:35" s="1" customFormat="1" x14ac:dyDescent="0.3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2"/>
      <c r="Y182" s="92"/>
      <c r="Z182" s="92"/>
      <c r="AA182" s="92"/>
      <c r="AB182" s="92"/>
      <c r="AC182" s="92"/>
      <c r="AD182" s="92"/>
      <c r="AE182" s="92"/>
      <c r="AF182" s="93"/>
      <c r="AG182" s="93"/>
      <c r="AH182" s="93"/>
      <c r="AI182" s="93"/>
    </row>
    <row r="183" spans="1:35" s="1" customFormat="1" x14ac:dyDescent="0.3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2"/>
      <c r="Y183" s="92"/>
      <c r="Z183" s="92"/>
      <c r="AA183" s="92"/>
      <c r="AB183" s="92"/>
      <c r="AC183" s="92"/>
      <c r="AD183" s="92"/>
      <c r="AE183" s="92"/>
      <c r="AF183" s="93"/>
      <c r="AG183" s="93"/>
      <c r="AH183" s="93"/>
      <c r="AI183" s="93"/>
    </row>
    <row r="184" spans="1:35" s="1" customFormat="1" x14ac:dyDescent="0.3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2"/>
      <c r="Y184" s="92"/>
      <c r="Z184" s="92"/>
      <c r="AA184" s="92"/>
      <c r="AB184" s="92"/>
      <c r="AC184" s="92"/>
      <c r="AD184" s="92"/>
      <c r="AE184" s="92"/>
      <c r="AF184" s="93"/>
      <c r="AG184" s="93"/>
      <c r="AH184" s="93"/>
      <c r="AI184" s="93"/>
    </row>
    <row r="185" spans="1:35" s="1" customFormat="1" x14ac:dyDescent="0.3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2"/>
      <c r="Y185" s="92"/>
      <c r="Z185" s="92"/>
      <c r="AA185" s="92"/>
      <c r="AB185" s="92"/>
      <c r="AC185" s="92"/>
      <c r="AD185" s="92"/>
      <c r="AE185" s="92"/>
      <c r="AF185" s="93"/>
      <c r="AG185" s="93"/>
      <c r="AH185" s="93"/>
      <c r="AI185" s="93"/>
    </row>
    <row r="186" spans="1:35" s="1" customFormat="1" x14ac:dyDescent="0.3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2"/>
      <c r="Y186" s="92"/>
      <c r="Z186" s="92"/>
      <c r="AA186" s="92"/>
      <c r="AB186" s="92"/>
      <c r="AC186" s="92"/>
      <c r="AD186" s="92"/>
      <c r="AE186" s="92"/>
      <c r="AF186" s="93"/>
      <c r="AG186" s="93"/>
      <c r="AH186" s="93"/>
      <c r="AI186" s="93"/>
    </row>
    <row r="187" spans="1:35" s="1" customFormat="1" x14ac:dyDescent="0.3">
      <c r="A187" s="3"/>
      <c r="X187" s="20"/>
      <c r="Y187" s="20"/>
      <c r="Z187" s="20"/>
      <c r="AA187" s="20"/>
      <c r="AB187" s="20"/>
      <c r="AC187" s="20"/>
      <c r="AD187" s="20"/>
      <c r="AE187" s="20"/>
      <c r="AF187" s="21"/>
      <c r="AG187" s="21"/>
      <c r="AH187" s="21"/>
      <c r="AI187" s="21"/>
    </row>
    <row r="188" spans="1:35" s="1" customFormat="1" x14ac:dyDescent="0.3">
      <c r="A188" s="3"/>
      <c r="X188" s="20"/>
      <c r="Y188" s="20"/>
      <c r="Z188" s="20"/>
      <c r="AA188" s="20"/>
      <c r="AB188" s="20"/>
      <c r="AC188" s="20"/>
      <c r="AD188" s="20"/>
      <c r="AE188" s="20"/>
      <c r="AF188" s="21"/>
      <c r="AG188" s="21"/>
      <c r="AH188" s="21"/>
      <c r="AI188" s="21"/>
    </row>
    <row r="189" spans="1:35" s="1" customFormat="1" x14ac:dyDescent="0.3">
      <c r="A189" s="3"/>
      <c r="X189" s="20"/>
      <c r="Y189" s="20"/>
      <c r="Z189" s="20"/>
      <c r="AA189" s="20"/>
      <c r="AB189" s="20"/>
      <c r="AC189" s="20"/>
      <c r="AD189" s="20"/>
      <c r="AE189" s="20"/>
      <c r="AF189" s="21"/>
      <c r="AG189" s="21"/>
      <c r="AH189" s="21"/>
      <c r="AI189" s="21"/>
    </row>
    <row r="190" spans="1:35" s="1" customFormat="1" x14ac:dyDescent="0.3">
      <c r="A190" s="3"/>
      <c r="X190" s="20"/>
      <c r="Y190" s="20"/>
      <c r="Z190" s="20"/>
      <c r="AA190" s="20"/>
      <c r="AB190" s="20"/>
      <c r="AC190" s="20"/>
      <c r="AD190" s="20"/>
      <c r="AE190" s="20"/>
      <c r="AF190" s="21"/>
      <c r="AG190" s="21"/>
      <c r="AH190" s="21"/>
      <c r="AI190" s="21"/>
    </row>
    <row r="191" spans="1:35" s="1" customFormat="1" x14ac:dyDescent="0.3">
      <c r="A191" s="3"/>
      <c r="X191" s="20"/>
      <c r="Y191" s="20"/>
      <c r="Z191" s="20"/>
      <c r="AA191" s="20"/>
      <c r="AB191" s="20"/>
      <c r="AC191" s="20"/>
      <c r="AD191" s="20"/>
      <c r="AE191" s="20"/>
      <c r="AF191" s="21"/>
      <c r="AG191" s="21"/>
      <c r="AH191" s="21"/>
      <c r="AI191" s="21"/>
    </row>
    <row r="192" spans="1:35" s="1" customFormat="1" x14ac:dyDescent="0.3">
      <c r="A192" s="3"/>
      <c r="X192" s="20"/>
      <c r="Y192" s="20"/>
      <c r="Z192" s="20"/>
      <c r="AA192" s="20"/>
      <c r="AB192" s="20"/>
      <c r="AC192" s="20"/>
      <c r="AD192" s="20"/>
      <c r="AE192" s="20"/>
      <c r="AF192" s="21"/>
      <c r="AG192" s="21"/>
      <c r="AH192" s="21"/>
      <c r="AI192" s="21"/>
    </row>
    <row r="193" spans="1:35" s="1" customFormat="1" x14ac:dyDescent="0.3">
      <c r="A193" s="3"/>
      <c r="X193" s="20"/>
      <c r="Y193" s="20"/>
      <c r="Z193" s="20"/>
      <c r="AA193" s="20"/>
      <c r="AB193" s="20"/>
      <c r="AC193" s="20"/>
      <c r="AD193" s="20"/>
      <c r="AE193" s="20"/>
      <c r="AF193" s="21"/>
      <c r="AG193" s="21"/>
      <c r="AH193" s="21"/>
      <c r="AI193" s="21"/>
    </row>
    <row r="194" spans="1:35" s="1" customFormat="1" x14ac:dyDescent="0.3">
      <c r="A194" s="3"/>
      <c r="X194" s="20"/>
      <c r="Y194" s="20"/>
      <c r="Z194" s="20"/>
      <c r="AA194" s="20"/>
      <c r="AB194" s="20"/>
      <c r="AC194" s="20"/>
      <c r="AD194" s="20"/>
      <c r="AE194" s="20"/>
      <c r="AF194" s="21"/>
      <c r="AG194" s="21"/>
      <c r="AH194" s="21"/>
      <c r="AI194" s="21"/>
    </row>
    <row r="195" spans="1:35" s="1" customFormat="1" x14ac:dyDescent="0.3">
      <c r="A195" s="3"/>
      <c r="X195" s="20"/>
      <c r="Y195" s="20"/>
      <c r="Z195" s="20"/>
      <c r="AA195" s="20"/>
      <c r="AB195" s="20"/>
      <c r="AC195" s="20"/>
      <c r="AD195" s="20"/>
      <c r="AE195" s="20"/>
      <c r="AF195" s="21"/>
      <c r="AG195" s="21"/>
      <c r="AH195" s="21"/>
      <c r="AI195" s="21"/>
    </row>
    <row r="196" spans="1:35" s="1" customFormat="1" x14ac:dyDescent="0.3">
      <c r="A196" s="3"/>
      <c r="X196" s="20"/>
      <c r="Y196" s="20"/>
      <c r="Z196" s="20"/>
      <c r="AA196" s="20"/>
      <c r="AB196" s="20"/>
      <c r="AC196" s="20"/>
      <c r="AD196" s="20"/>
      <c r="AE196" s="20"/>
      <c r="AF196" s="21"/>
      <c r="AG196" s="21"/>
      <c r="AH196" s="21"/>
      <c r="AI196" s="21"/>
    </row>
    <row r="197" spans="1:35" s="1" customFormat="1" x14ac:dyDescent="0.3">
      <c r="A197" s="3"/>
      <c r="X197" s="20"/>
      <c r="Y197" s="20"/>
      <c r="Z197" s="20"/>
      <c r="AA197" s="20"/>
      <c r="AB197" s="20"/>
      <c r="AC197" s="20"/>
      <c r="AD197" s="20"/>
      <c r="AE197" s="20"/>
      <c r="AF197" s="21"/>
      <c r="AG197" s="21"/>
      <c r="AH197" s="21"/>
      <c r="AI197" s="21"/>
    </row>
    <row r="198" spans="1:35" s="1" customFormat="1" x14ac:dyDescent="0.3">
      <c r="A198" s="3"/>
      <c r="X198" s="20"/>
      <c r="Y198" s="20"/>
      <c r="Z198" s="20"/>
      <c r="AA198" s="20"/>
      <c r="AB198" s="20"/>
      <c r="AC198" s="20"/>
      <c r="AD198" s="20"/>
      <c r="AE198" s="20"/>
      <c r="AF198" s="21"/>
      <c r="AG198" s="21"/>
      <c r="AH198" s="21"/>
      <c r="AI198" s="21"/>
    </row>
    <row r="199" spans="1:35" s="1" customFormat="1" x14ac:dyDescent="0.3">
      <c r="A199" s="3"/>
      <c r="X199" s="20"/>
      <c r="Y199" s="20"/>
      <c r="Z199" s="20"/>
      <c r="AA199" s="20"/>
      <c r="AB199" s="20"/>
      <c r="AC199" s="20"/>
      <c r="AD199" s="20"/>
      <c r="AE199" s="20"/>
      <c r="AF199" s="21"/>
      <c r="AG199" s="21"/>
      <c r="AH199" s="21"/>
      <c r="AI199" s="21"/>
    </row>
    <row r="200" spans="1:35" s="1" customFormat="1" x14ac:dyDescent="0.3">
      <c r="A200" s="3"/>
      <c r="X200" s="20"/>
      <c r="Y200" s="20"/>
      <c r="Z200" s="20"/>
      <c r="AA200" s="20"/>
      <c r="AB200" s="20"/>
      <c r="AC200" s="20"/>
      <c r="AD200" s="20"/>
      <c r="AE200" s="20"/>
      <c r="AF200" s="21"/>
      <c r="AG200" s="21"/>
      <c r="AH200" s="21"/>
      <c r="AI200" s="21"/>
    </row>
    <row r="201" spans="1:35" s="1" customFormat="1" x14ac:dyDescent="0.3">
      <c r="A201" s="3"/>
      <c r="X201" s="20"/>
      <c r="Y201" s="20"/>
      <c r="Z201" s="20"/>
      <c r="AA201" s="20"/>
      <c r="AB201" s="20"/>
      <c r="AC201" s="20"/>
      <c r="AD201" s="20"/>
      <c r="AE201" s="20"/>
      <c r="AF201" s="21"/>
      <c r="AG201" s="21"/>
      <c r="AH201" s="21"/>
      <c r="AI201" s="21"/>
    </row>
    <row r="202" spans="1:35" s="1" customFormat="1" x14ac:dyDescent="0.3">
      <c r="A202" s="3"/>
      <c r="X202" s="20"/>
      <c r="Y202" s="20"/>
      <c r="Z202" s="20"/>
      <c r="AA202" s="20"/>
      <c r="AB202" s="20"/>
      <c r="AC202" s="20"/>
      <c r="AD202" s="20"/>
      <c r="AE202" s="20"/>
      <c r="AF202" s="21"/>
      <c r="AG202" s="21"/>
      <c r="AH202" s="21"/>
      <c r="AI202" s="21"/>
    </row>
    <row r="203" spans="1:35" s="1" customFormat="1" x14ac:dyDescent="0.3">
      <c r="A203" s="3"/>
      <c r="X203" s="20"/>
      <c r="Y203" s="20"/>
      <c r="Z203" s="20"/>
      <c r="AA203" s="20"/>
      <c r="AB203" s="20"/>
      <c r="AC203" s="20"/>
      <c r="AD203" s="20"/>
      <c r="AE203" s="20"/>
      <c r="AF203" s="21"/>
      <c r="AG203" s="21"/>
      <c r="AH203" s="21"/>
      <c r="AI203" s="21"/>
    </row>
    <row r="204" spans="1:35" s="1" customFormat="1" x14ac:dyDescent="0.3">
      <c r="A204" s="3"/>
      <c r="X204" s="20"/>
      <c r="Y204" s="20"/>
      <c r="Z204" s="20"/>
      <c r="AA204" s="20"/>
      <c r="AB204" s="20"/>
      <c r="AC204" s="20"/>
      <c r="AD204" s="20"/>
      <c r="AE204" s="20"/>
      <c r="AF204" s="21"/>
      <c r="AG204" s="21"/>
      <c r="AH204" s="21"/>
      <c r="AI204" s="21"/>
    </row>
    <row r="205" spans="1:35" s="1" customFormat="1" x14ac:dyDescent="0.3">
      <c r="A205" s="3"/>
      <c r="X205" s="20"/>
      <c r="Y205" s="20"/>
      <c r="Z205" s="20"/>
      <c r="AA205" s="20"/>
      <c r="AB205" s="20"/>
      <c r="AC205" s="20"/>
      <c r="AD205" s="20"/>
      <c r="AE205" s="20"/>
      <c r="AF205" s="21"/>
      <c r="AG205" s="21"/>
      <c r="AH205" s="21"/>
      <c r="AI205" s="21"/>
    </row>
    <row r="206" spans="1:35" s="1" customFormat="1" x14ac:dyDescent="0.3">
      <c r="A206" s="3"/>
      <c r="X206" s="20"/>
      <c r="Y206" s="20"/>
      <c r="Z206" s="20"/>
      <c r="AA206" s="20"/>
      <c r="AB206" s="20"/>
      <c r="AC206" s="20"/>
      <c r="AD206" s="20"/>
      <c r="AE206" s="20"/>
      <c r="AF206" s="21"/>
      <c r="AG206" s="21"/>
      <c r="AH206" s="21"/>
      <c r="AI206" s="21"/>
    </row>
    <row r="207" spans="1:35" s="1" customFormat="1" x14ac:dyDescent="0.3">
      <c r="A207" s="3"/>
      <c r="X207" s="20"/>
      <c r="Y207" s="20"/>
      <c r="Z207" s="20"/>
      <c r="AA207" s="20"/>
      <c r="AB207" s="20"/>
      <c r="AC207" s="20"/>
      <c r="AD207" s="20"/>
      <c r="AE207" s="20"/>
      <c r="AF207" s="21"/>
      <c r="AG207" s="21"/>
      <c r="AH207" s="21"/>
      <c r="AI207" s="21"/>
    </row>
    <row r="208" spans="1:35" s="1" customFormat="1" x14ac:dyDescent="0.3">
      <c r="A208" s="3"/>
      <c r="X208" s="20"/>
      <c r="Y208" s="20"/>
      <c r="Z208" s="20"/>
      <c r="AA208" s="20"/>
      <c r="AB208" s="20"/>
      <c r="AC208" s="20"/>
      <c r="AD208" s="20"/>
      <c r="AE208" s="20"/>
      <c r="AF208" s="21"/>
      <c r="AG208" s="21"/>
      <c r="AH208" s="21"/>
      <c r="AI208" s="21"/>
    </row>
    <row r="209" spans="1:35" s="1" customFormat="1" x14ac:dyDescent="0.3">
      <c r="A209" s="3"/>
      <c r="X209" s="20"/>
      <c r="Y209" s="20"/>
      <c r="Z209" s="20"/>
      <c r="AA209" s="20"/>
      <c r="AB209" s="20"/>
      <c r="AC209" s="20"/>
      <c r="AD209" s="20"/>
      <c r="AE209" s="20"/>
      <c r="AF209" s="21"/>
      <c r="AG209" s="21"/>
      <c r="AH209" s="21"/>
      <c r="AI209" s="21"/>
    </row>
    <row r="210" spans="1:35" s="1" customFormat="1" x14ac:dyDescent="0.3">
      <c r="A210" s="3"/>
      <c r="X210" s="20"/>
      <c r="Y210" s="20"/>
      <c r="Z210" s="20"/>
      <c r="AA210" s="20"/>
      <c r="AB210" s="20"/>
      <c r="AC210" s="20"/>
      <c r="AD210" s="20"/>
      <c r="AE210" s="20"/>
      <c r="AF210" s="21"/>
      <c r="AG210" s="21"/>
      <c r="AH210" s="21"/>
      <c r="AI210" s="21"/>
    </row>
    <row r="211" spans="1:35" s="1" customFormat="1" x14ac:dyDescent="0.3">
      <c r="A211" s="3"/>
      <c r="X211" s="20"/>
      <c r="Y211" s="20"/>
      <c r="Z211" s="20"/>
      <c r="AA211" s="20"/>
      <c r="AB211" s="20"/>
      <c r="AC211" s="20"/>
      <c r="AD211" s="20"/>
      <c r="AE211" s="20"/>
      <c r="AF211" s="21"/>
      <c r="AG211" s="21"/>
      <c r="AH211" s="21"/>
      <c r="AI211" s="21"/>
    </row>
    <row r="212" spans="1:35" s="1" customFormat="1" x14ac:dyDescent="0.3">
      <c r="A212" s="3"/>
      <c r="X212" s="20"/>
      <c r="Y212" s="20"/>
      <c r="Z212" s="20"/>
      <c r="AA212" s="20"/>
      <c r="AB212" s="20"/>
      <c r="AC212" s="20"/>
      <c r="AD212" s="20"/>
      <c r="AE212" s="20"/>
      <c r="AF212" s="21"/>
      <c r="AG212" s="21"/>
      <c r="AH212" s="21"/>
      <c r="AI212" s="21"/>
    </row>
    <row r="213" spans="1:35" s="1" customFormat="1" x14ac:dyDescent="0.3">
      <c r="A213" s="3"/>
      <c r="X213" s="20"/>
      <c r="Y213" s="20"/>
      <c r="Z213" s="20"/>
      <c r="AA213" s="20"/>
      <c r="AB213" s="20"/>
      <c r="AC213" s="20"/>
      <c r="AD213" s="20"/>
      <c r="AE213" s="20"/>
      <c r="AF213" s="21"/>
      <c r="AG213" s="21"/>
      <c r="AH213" s="21"/>
      <c r="AI213" s="21"/>
    </row>
    <row r="214" spans="1:35" s="1" customFormat="1" x14ac:dyDescent="0.3">
      <c r="A214" s="3"/>
      <c r="X214" s="20"/>
      <c r="Y214" s="20"/>
      <c r="Z214" s="20"/>
      <c r="AA214" s="20"/>
      <c r="AB214" s="20"/>
      <c r="AC214" s="20"/>
      <c r="AD214" s="20"/>
      <c r="AE214" s="20"/>
      <c r="AF214" s="21"/>
      <c r="AG214" s="21"/>
      <c r="AH214" s="21"/>
      <c r="AI214" s="21"/>
    </row>
    <row r="215" spans="1:35" s="1" customFormat="1" x14ac:dyDescent="0.3">
      <c r="A215" s="3"/>
      <c r="X215" s="20"/>
      <c r="Y215" s="20"/>
      <c r="Z215" s="20"/>
      <c r="AA215" s="20"/>
      <c r="AB215" s="20"/>
      <c r="AC215" s="20"/>
      <c r="AD215" s="20"/>
      <c r="AE215" s="20"/>
      <c r="AF215" s="21"/>
      <c r="AG215" s="21"/>
      <c r="AH215" s="21"/>
      <c r="AI215" s="21"/>
    </row>
    <row r="216" spans="1:35" s="1" customFormat="1" x14ac:dyDescent="0.3">
      <c r="A216" s="3"/>
      <c r="X216" s="20"/>
      <c r="Y216" s="20"/>
      <c r="Z216" s="20"/>
      <c r="AA216" s="20"/>
      <c r="AB216" s="20"/>
      <c r="AC216" s="20"/>
      <c r="AD216" s="20"/>
      <c r="AE216" s="20"/>
      <c r="AF216" s="21"/>
      <c r="AG216" s="21"/>
      <c r="AH216" s="21"/>
      <c r="AI216" s="21"/>
    </row>
    <row r="217" spans="1:35" s="1" customFormat="1" x14ac:dyDescent="0.3">
      <c r="A217" s="3"/>
      <c r="X217" s="20"/>
      <c r="Y217" s="20"/>
      <c r="Z217" s="20"/>
      <c r="AA217" s="20"/>
      <c r="AB217" s="20"/>
      <c r="AC217" s="20"/>
      <c r="AD217" s="20"/>
      <c r="AE217" s="20"/>
      <c r="AF217" s="21"/>
      <c r="AG217" s="21"/>
      <c r="AH217" s="21"/>
      <c r="AI217" s="21"/>
    </row>
    <row r="218" spans="1:35" s="1" customFormat="1" x14ac:dyDescent="0.3">
      <c r="A218" s="3"/>
      <c r="X218" s="20"/>
      <c r="Y218" s="20"/>
      <c r="Z218" s="20"/>
      <c r="AA218" s="20"/>
      <c r="AB218" s="20"/>
      <c r="AC218" s="20"/>
      <c r="AD218" s="20"/>
      <c r="AE218" s="20"/>
      <c r="AF218" s="21"/>
      <c r="AG218" s="21"/>
      <c r="AH218" s="21"/>
      <c r="AI218" s="21"/>
    </row>
    <row r="219" spans="1:35" s="1" customFormat="1" x14ac:dyDescent="0.3">
      <c r="A219" s="3"/>
      <c r="X219" s="20"/>
      <c r="Y219" s="20"/>
      <c r="Z219" s="20"/>
      <c r="AA219" s="20"/>
      <c r="AB219" s="20"/>
      <c r="AC219" s="20"/>
      <c r="AD219" s="20"/>
      <c r="AE219" s="20"/>
      <c r="AF219" s="21"/>
      <c r="AG219" s="21"/>
      <c r="AH219" s="21"/>
      <c r="AI219" s="21"/>
    </row>
    <row r="220" spans="1:35" s="1" customFormat="1" x14ac:dyDescent="0.3">
      <c r="A220" s="3"/>
      <c r="X220" s="20"/>
      <c r="Y220" s="20"/>
      <c r="Z220" s="20"/>
      <c r="AA220" s="20"/>
      <c r="AB220" s="20"/>
      <c r="AC220" s="20"/>
      <c r="AD220" s="20"/>
      <c r="AE220" s="20"/>
      <c r="AF220" s="21"/>
      <c r="AG220" s="21"/>
      <c r="AH220" s="21"/>
      <c r="AI220" s="21"/>
    </row>
    <row r="221" spans="1:35" s="1" customFormat="1" x14ac:dyDescent="0.3">
      <c r="A221" s="3"/>
      <c r="X221" s="20"/>
      <c r="Y221" s="20"/>
      <c r="Z221" s="20"/>
      <c r="AA221" s="20"/>
      <c r="AB221" s="20"/>
      <c r="AC221" s="20"/>
      <c r="AD221" s="20"/>
      <c r="AE221" s="20"/>
      <c r="AF221" s="21"/>
      <c r="AG221" s="21"/>
      <c r="AH221" s="21"/>
      <c r="AI221" s="21"/>
    </row>
    <row r="222" spans="1:35" s="1" customFormat="1" x14ac:dyDescent="0.3">
      <c r="A222" s="3"/>
      <c r="X222" s="20"/>
      <c r="Y222" s="20"/>
      <c r="Z222" s="20"/>
      <c r="AA222" s="20"/>
      <c r="AB222" s="20"/>
      <c r="AC222" s="20"/>
      <c r="AD222" s="20"/>
      <c r="AE222" s="20"/>
      <c r="AF222" s="21"/>
      <c r="AG222" s="21"/>
      <c r="AH222" s="21"/>
      <c r="AI222" s="21"/>
    </row>
    <row r="223" spans="1:35" s="1" customFormat="1" x14ac:dyDescent="0.3">
      <c r="A223" s="3"/>
      <c r="X223" s="20"/>
      <c r="Y223" s="20"/>
      <c r="Z223" s="20"/>
      <c r="AA223" s="20"/>
      <c r="AB223" s="20"/>
      <c r="AC223" s="20"/>
      <c r="AD223" s="20"/>
      <c r="AE223" s="20"/>
      <c r="AF223" s="21"/>
      <c r="AG223" s="21"/>
      <c r="AH223" s="21"/>
      <c r="AI223" s="21"/>
    </row>
    <row r="224" spans="1:35" s="1" customFormat="1" x14ac:dyDescent="0.3">
      <c r="A224" s="3"/>
      <c r="X224" s="20"/>
      <c r="Y224" s="20"/>
      <c r="Z224" s="20"/>
      <c r="AA224" s="20"/>
      <c r="AB224" s="20"/>
      <c r="AC224" s="20"/>
      <c r="AD224" s="20"/>
      <c r="AE224" s="20"/>
      <c r="AF224" s="21"/>
      <c r="AG224" s="21"/>
      <c r="AH224" s="21"/>
      <c r="AI224" s="21"/>
    </row>
    <row r="225" spans="1:35" s="1" customFormat="1" x14ac:dyDescent="0.3">
      <c r="A225" s="3"/>
      <c r="X225" s="20"/>
      <c r="Y225" s="20"/>
      <c r="Z225" s="20"/>
      <c r="AA225" s="20"/>
      <c r="AB225" s="20"/>
      <c r="AC225" s="20"/>
      <c r="AD225" s="20"/>
      <c r="AE225" s="20"/>
      <c r="AF225" s="21"/>
      <c r="AG225" s="21"/>
      <c r="AH225" s="21"/>
      <c r="AI225" s="21"/>
    </row>
    <row r="226" spans="1:35" s="1" customFormat="1" x14ac:dyDescent="0.3">
      <c r="A226" s="3"/>
      <c r="X226" s="20"/>
      <c r="Y226" s="20"/>
      <c r="Z226" s="20"/>
      <c r="AA226" s="20"/>
      <c r="AB226" s="20"/>
      <c r="AC226" s="20"/>
      <c r="AD226" s="20"/>
      <c r="AE226" s="20"/>
      <c r="AF226" s="21"/>
      <c r="AG226" s="21"/>
      <c r="AH226" s="21"/>
      <c r="AI226" s="21"/>
    </row>
    <row r="227" spans="1:35" s="1" customFormat="1" x14ac:dyDescent="0.3">
      <c r="A227" s="3"/>
      <c r="X227" s="20"/>
      <c r="Y227" s="20"/>
      <c r="Z227" s="20"/>
      <c r="AA227" s="20"/>
      <c r="AB227" s="20"/>
      <c r="AC227" s="20"/>
      <c r="AD227" s="20"/>
      <c r="AE227" s="20"/>
      <c r="AF227" s="21"/>
      <c r="AG227" s="21"/>
      <c r="AH227" s="21"/>
      <c r="AI227" s="21"/>
    </row>
    <row r="228" spans="1:35" s="1" customFormat="1" x14ac:dyDescent="0.3">
      <c r="A228" s="3"/>
      <c r="X228" s="20"/>
      <c r="Y228" s="20"/>
      <c r="Z228" s="20"/>
      <c r="AA228" s="20"/>
      <c r="AB228" s="20"/>
      <c r="AC228" s="20"/>
      <c r="AD228" s="20"/>
      <c r="AE228" s="20"/>
      <c r="AF228" s="21"/>
      <c r="AG228" s="21"/>
      <c r="AH228" s="21"/>
      <c r="AI228" s="21"/>
    </row>
    <row r="229" spans="1:35" s="1" customFormat="1" x14ac:dyDescent="0.3">
      <c r="A229" s="3"/>
      <c r="X229" s="20"/>
      <c r="Y229" s="20"/>
      <c r="Z229" s="20"/>
      <c r="AA229" s="20"/>
      <c r="AB229" s="20"/>
      <c r="AC229" s="20"/>
      <c r="AD229" s="20"/>
      <c r="AE229" s="20"/>
      <c r="AF229" s="21"/>
      <c r="AG229" s="21"/>
      <c r="AH229" s="21"/>
      <c r="AI229" s="21"/>
    </row>
    <row r="230" spans="1:35" s="1" customFormat="1" x14ac:dyDescent="0.3">
      <c r="A230" s="3"/>
      <c r="X230" s="20"/>
      <c r="Y230" s="20"/>
      <c r="Z230" s="20"/>
      <c r="AA230" s="20"/>
      <c r="AB230" s="20"/>
      <c r="AC230" s="20"/>
      <c r="AD230" s="20"/>
      <c r="AE230" s="20"/>
      <c r="AF230" s="21"/>
      <c r="AG230" s="21"/>
      <c r="AH230" s="21"/>
      <c r="AI230" s="21"/>
    </row>
    <row r="231" spans="1:35" s="1" customFormat="1" x14ac:dyDescent="0.3">
      <c r="A231" s="3"/>
      <c r="X231" s="20"/>
      <c r="Y231" s="20"/>
      <c r="Z231" s="20"/>
      <c r="AA231" s="20"/>
      <c r="AB231" s="20"/>
      <c r="AC231" s="20"/>
      <c r="AD231" s="20"/>
      <c r="AE231" s="20"/>
      <c r="AF231" s="21"/>
      <c r="AG231" s="21"/>
      <c r="AH231" s="21"/>
      <c r="AI231" s="21"/>
    </row>
    <row r="232" spans="1:35" s="1" customFormat="1" x14ac:dyDescent="0.3">
      <c r="A232" s="3"/>
      <c r="X232" s="20"/>
      <c r="Y232" s="20"/>
      <c r="Z232" s="20"/>
      <c r="AA232" s="20"/>
      <c r="AB232" s="20"/>
      <c r="AC232" s="20"/>
      <c r="AD232" s="20"/>
      <c r="AE232" s="20"/>
      <c r="AF232" s="21"/>
      <c r="AG232" s="21"/>
      <c r="AH232" s="21"/>
      <c r="AI232" s="21"/>
    </row>
    <row r="233" spans="1:35" s="1" customFormat="1" x14ac:dyDescent="0.3">
      <c r="A233" s="3"/>
      <c r="X233" s="20"/>
      <c r="Y233" s="20"/>
      <c r="Z233" s="20"/>
      <c r="AA233" s="20"/>
      <c r="AB233" s="20"/>
      <c r="AC233" s="20"/>
      <c r="AD233" s="20"/>
      <c r="AE233" s="20"/>
      <c r="AF233" s="21"/>
      <c r="AG233" s="21"/>
      <c r="AH233" s="21"/>
      <c r="AI233" s="21"/>
    </row>
    <row r="234" spans="1:35" s="1" customFormat="1" x14ac:dyDescent="0.3">
      <c r="A234" s="3"/>
      <c r="X234" s="20"/>
      <c r="Y234" s="20"/>
      <c r="Z234" s="20"/>
      <c r="AA234" s="20"/>
      <c r="AB234" s="20"/>
      <c r="AC234" s="20"/>
      <c r="AD234" s="20"/>
      <c r="AE234" s="20"/>
      <c r="AF234" s="21"/>
      <c r="AG234" s="21"/>
      <c r="AH234" s="21"/>
      <c r="AI234" s="21"/>
    </row>
    <row r="235" spans="1:35" s="1" customFormat="1" x14ac:dyDescent="0.3">
      <c r="A235" s="3"/>
      <c r="X235" s="20"/>
      <c r="Y235" s="20"/>
      <c r="Z235" s="20"/>
      <c r="AA235" s="20"/>
      <c r="AB235" s="20"/>
      <c r="AC235" s="20"/>
      <c r="AD235" s="20"/>
      <c r="AE235" s="20"/>
      <c r="AF235" s="21"/>
      <c r="AG235" s="21"/>
      <c r="AH235" s="21"/>
      <c r="AI235" s="21"/>
    </row>
    <row r="236" spans="1:35" s="1" customFormat="1" x14ac:dyDescent="0.3">
      <c r="A236" s="3"/>
      <c r="X236" s="20"/>
      <c r="Y236" s="20"/>
      <c r="Z236" s="20"/>
      <c r="AA236" s="20"/>
      <c r="AB236" s="20"/>
      <c r="AC236" s="20"/>
      <c r="AD236" s="20"/>
      <c r="AE236" s="20"/>
      <c r="AF236" s="21"/>
      <c r="AG236" s="21"/>
      <c r="AH236" s="21"/>
      <c r="AI236" s="21"/>
    </row>
    <row r="237" spans="1:35" s="1" customFormat="1" x14ac:dyDescent="0.3">
      <c r="A237" s="3"/>
      <c r="X237" s="20"/>
      <c r="Y237" s="20"/>
      <c r="Z237" s="20"/>
      <c r="AA237" s="20"/>
      <c r="AB237" s="20"/>
      <c r="AC237" s="20"/>
      <c r="AD237" s="20"/>
      <c r="AE237" s="20"/>
      <c r="AF237" s="21"/>
      <c r="AG237" s="21"/>
      <c r="AH237" s="21"/>
      <c r="AI237" s="21"/>
    </row>
    <row r="238" spans="1:35" s="1" customFormat="1" x14ac:dyDescent="0.3">
      <c r="A238" s="3"/>
      <c r="X238" s="20"/>
      <c r="Y238" s="20"/>
      <c r="Z238" s="20"/>
      <c r="AA238" s="20"/>
      <c r="AB238" s="20"/>
      <c r="AC238" s="20"/>
      <c r="AD238" s="20"/>
      <c r="AE238" s="20"/>
      <c r="AF238" s="21"/>
      <c r="AG238" s="21"/>
      <c r="AH238" s="21"/>
      <c r="AI238" s="21"/>
    </row>
    <row r="239" spans="1:35" s="1" customFormat="1" x14ac:dyDescent="0.3">
      <c r="A239" s="3"/>
      <c r="X239" s="20"/>
      <c r="Y239" s="20"/>
      <c r="Z239" s="20"/>
      <c r="AA239" s="20"/>
      <c r="AB239" s="20"/>
      <c r="AC239" s="20"/>
      <c r="AD239" s="20"/>
      <c r="AE239" s="20"/>
      <c r="AF239" s="21"/>
      <c r="AG239" s="21"/>
      <c r="AH239" s="21"/>
      <c r="AI239" s="21"/>
    </row>
    <row r="240" spans="1:35" s="1" customFormat="1" x14ac:dyDescent="0.3">
      <c r="A240" s="3"/>
      <c r="X240" s="20"/>
      <c r="Y240" s="20"/>
      <c r="Z240" s="20"/>
      <c r="AA240" s="20"/>
      <c r="AB240" s="20"/>
      <c r="AC240" s="20"/>
      <c r="AD240" s="20"/>
      <c r="AE240" s="20"/>
      <c r="AF240" s="21"/>
      <c r="AG240" s="21"/>
      <c r="AH240" s="21"/>
      <c r="AI240" s="21"/>
    </row>
    <row r="241" spans="1:35" s="1" customFormat="1" x14ac:dyDescent="0.3">
      <c r="A241" s="3"/>
      <c r="X241" s="20"/>
      <c r="Y241" s="20"/>
      <c r="Z241" s="20"/>
      <c r="AA241" s="20"/>
      <c r="AB241" s="20"/>
      <c r="AC241" s="20"/>
      <c r="AD241" s="20"/>
      <c r="AE241" s="20"/>
      <c r="AF241" s="21"/>
      <c r="AG241" s="21"/>
      <c r="AH241" s="21"/>
      <c r="AI241" s="21"/>
    </row>
    <row r="242" spans="1:35" s="1" customFormat="1" x14ac:dyDescent="0.3">
      <c r="A242" s="3"/>
      <c r="X242" s="20"/>
      <c r="Y242" s="20"/>
      <c r="Z242" s="20"/>
      <c r="AA242" s="20"/>
      <c r="AB242" s="20"/>
      <c r="AC242" s="20"/>
      <c r="AD242" s="20"/>
      <c r="AE242" s="20"/>
      <c r="AF242" s="21"/>
      <c r="AG242" s="21"/>
      <c r="AH242" s="21"/>
      <c r="AI242" s="21"/>
    </row>
    <row r="243" spans="1:35" s="1" customFormat="1" x14ac:dyDescent="0.3">
      <c r="A243" s="3"/>
      <c r="X243" s="20"/>
      <c r="Y243" s="20"/>
      <c r="Z243" s="20"/>
      <c r="AA243" s="20"/>
      <c r="AB243" s="20"/>
      <c r="AC243" s="20"/>
      <c r="AD243" s="20"/>
      <c r="AE243" s="20"/>
      <c r="AF243" s="21"/>
      <c r="AG243" s="21"/>
      <c r="AH243" s="21"/>
      <c r="AI243" s="21"/>
    </row>
    <row r="244" spans="1:35" s="1" customFormat="1" x14ac:dyDescent="0.3">
      <c r="A244" s="3"/>
      <c r="X244" s="20"/>
      <c r="Y244" s="20"/>
      <c r="Z244" s="20"/>
      <c r="AA244" s="20"/>
      <c r="AB244" s="20"/>
      <c r="AC244" s="20"/>
      <c r="AD244" s="20"/>
      <c r="AE244" s="20"/>
      <c r="AF244" s="21"/>
      <c r="AG244" s="21"/>
      <c r="AH244" s="21"/>
      <c r="AI244" s="21"/>
    </row>
    <row r="245" spans="1:35" s="1" customFormat="1" x14ac:dyDescent="0.3">
      <c r="A245" s="3"/>
      <c r="X245" s="20"/>
      <c r="Y245" s="20"/>
      <c r="Z245" s="20"/>
      <c r="AA245" s="20"/>
      <c r="AB245" s="20"/>
      <c r="AC245" s="20"/>
      <c r="AD245" s="20"/>
      <c r="AE245" s="20"/>
      <c r="AF245" s="21"/>
      <c r="AG245" s="21"/>
      <c r="AH245" s="21"/>
      <c r="AI245" s="21"/>
    </row>
    <row r="246" spans="1:35" s="1" customFormat="1" x14ac:dyDescent="0.3">
      <c r="A246" s="3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1"/>
      <c r="AI246" s="21"/>
    </row>
    <row r="247" spans="1:35" s="1" customFormat="1" x14ac:dyDescent="0.3">
      <c r="A247" s="3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1"/>
      <c r="AI247" s="21"/>
    </row>
    <row r="248" spans="1:35" s="1" customFormat="1" x14ac:dyDescent="0.3">
      <c r="A248" s="3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1"/>
      <c r="AI248" s="21"/>
    </row>
    <row r="249" spans="1:35" s="1" customFormat="1" x14ac:dyDescent="0.3">
      <c r="A249" s="3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1"/>
      <c r="AI249" s="21"/>
    </row>
    <row r="250" spans="1:35" s="1" customFormat="1" x14ac:dyDescent="0.3">
      <c r="A250" s="3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1"/>
      <c r="AI250" s="21"/>
    </row>
    <row r="251" spans="1:35" s="1" customFormat="1" x14ac:dyDescent="0.3">
      <c r="A251" s="3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1"/>
      <c r="AI251" s="21"/>
    </row>
    <row r="252" spans="1:35" s="1" customFormat="1" x14ac:dyDescent="0.3">
      <c r="A252" s="3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1"/>
      <c r="AI252" s="21"/>
    </row>
    <row r="253" spans="1:35" s="1" customFormat="1" x14ac:dyDescent="0.3">
      <c r="A253" s="3"/>
      <c r="X253" s="20"/>
      <c r="Y253" s="20"/>
      <c r="Z253" s="20"/>
      <c r="AA253" s="20"/>
      <c r="AB253" s="20"/>
      <c r="AC253" s="20"/>
      <c r="AD253" s="20"/>
      <c r="AE253" s="20"/>
      <c r="AF253" s="21"/>
      <c r="AG253" s="21"/>
      <c r="AH253" s="21"/>
      <c r="AI253" s="21"/>
    </row>
    <row r="254" spans="1:35" s="1" customFormat="1" x14ac:dyDescent="0.3">
      <c r="A254" s="3"/>
      <c r="X254" s="20"/>
      <c r="Y254" s="20"/>
      <c r="Z254" s="20"/>
      <c r="AA254" s="20"/>
      <c r="AB254" s="20"/>
      <c r="AC254" s="20"/>
      <c r="AD254" s="20"/>
      <c r="AE254" s="20"/>
      <c r="AF254" s="21"/>
      <c r="AG254" s="21"/>
      <c r="AH254" s="21"/>
      <c r="AI254" s="21"/>
    </row>
    <row r="255" spans="1:35" s="1" customFormat="1" x14ac:dyDescent="0.3">
      <c r="A255" s="3"/>
      <c r="X255" s="20"/>
      <c r="Y255" s="20"/>
      <c r="Z255" s="20"/>
      <c r="AA255" s="20"/>
      <c r="AB255" s="20"/>
      <c r="AC255" s="20"/>
      <c r="AD255" s="20"/>
      <c r="AE255" s="20"/>
      <c r="AF255" s="21"/>
      <c r="AG255" s="21"/>
      <c r="AH255" s="21"/>
      <c r="AI255" s="21"/>
    </row>
    <row r="256" spans="1:35" s="1" customFormat="1" x14ac:dyDescent="0.3">
      <c r="A256" s="3"/>
      <c r="X256" s="20"/>
      <c r="Y256" s="20"/>
      <c r="Z256" s="20"/>
      <c r="AA256" s="20"/>
      <c r="AB256" s="20"/>
      <c r="AC256" s="20"/>
      <c r="AD256" s="20"/>
      <c r="AE256" s="20"/>
      <c r="AF256" s="21"/>
      <c r="AG256" s="21"/>
      <c r="AH256" s="21"/>
      <c r="AI256" s="21"/>
    </row>
    <row r="257" spans="1:35" s="1" customFormat="1" x14ac:dyDescent="0.3">
      <c r="A257" s="3"/>
      <c r="X257" s="20"/>
      <c r="Y257" s="20"/>
      <c r="Z257" s="20"/>
      <c r="AA257" s="20"/>
      <c r="AB257" s="20"/>
      <c r="AC257" s="20"/>
      <c r="AD257" s="20"/>
      <c r="AE257" s="20"/>
      <c r="AF257" s="21"/>
      <c r="AG257" s="21"/>
      <c r="AH257" s="21"/>
      <c r="AI257" s="21"/>
    </row>
    <row r="258" spans="1:35" s="1" customFormat="1" x14ac:dyDescent="0.3">
      <c r="A258" s="3"/>
      <c r="X258" s="20"/>
      <c r="Y258" s="20"/>
      <c r="Z258" s="20"/>
      <c r="AA258" s="20"/>
      <c r="AB258" s="20"/>
      <c r="AC258" s="20"/>
      <c r="AD258" s="20"/>
      <c r="AE258" s="20"/>
      <c r="AF258" s="21"/>
      <c r="AG258" s="21"/>
      <c r="AH258" s="21"/>
      <c r="AI258" s="21"/>
    </row>
    <row r="259" spans="1:35" s="1" customFormat="1" x14ac:dyDescent="0.3">
      <c r="A259" s="3"/>
      <c r="X259" s="20"/>
      <c r="Y259" s="20"/>
      <c r="Z259" s="20"/>
      <c r="AA259" s="20"/>
      <c r="AB259" s="20"/>
      <c r="AC259" s="20"/>
      <c r="AD259" s="20"/>
      <c r="AE259" s="20"/>
      <c r="AF259" s="21"/>
      <c r="AG259" s="21"/>
      <c r="AH259" s="21"/>
      <c r="AI259" s="21"/>
    </row>
    <row r="260" spans="1:35" s="1" customFormat="1" x14ac:dyDescent="0.3">
      <c r="A260" s="3"/>
      <c r="X260" s="20"/>
      <c r="Y260" s="20"/>
      <c r="Z260" s="20"/>
      <c r="AA260" s="20"/>
      <c r="AB260" s="20"/>
      <c r="AC260" s="20"/>
      <c r="AD260" s="20"/>
      <c r="AE260" s="20"/>
      <c r="AF260" s="21"/>
      <c r="AG260" s="21"/>
      <c r="AH260" s="21"/>
      <c r="AI260" s="21"/>
    </row>
    <row r="261" spans="1:35" s="1" customFormat="1" x14ac:dyDescent="0.3">
      <c r="A261" s="3"/>
      <c r="X261" s="20"/>
      <c r="Y261" s="20"/>
      <c r="Z261" s="20"/>
      <c r="AA261" s="20"/>
      <c r="AB261" s="20"/>
      <c r="AC261" s="20"/>
      <c r="AD261" s="20"/>
      <c r="AE261" s="20"/>
      <c r="AF261" s="21"/>
      <c r="AG261" s="21"/>
      <c r="AH261" s="21"/>
      <c r="AI261" s="21"/>
    </row>
    <row r="262" spans="1:35" s="1" customFormat="1" x14ac:dyDescent="0.3">
      <c r="A262" s="3"/>
      <c r="X262" s="20"/>
      <c r="Y262" s="20"/>
      <c r="Z262" s="20"/>
      <c r="AA262" s="20"/>
      <c r="AB262" s="20"/>
      <c r="AC262" s="20"/>
      <c r="AD262" s="20"/>
      <c r="AE262" s="20"/>
      <c r="AF262" s="21"/>
      <c r="AG262" s="21"/>
      <c r="AH262" s="21"/>
      <c r="AI262" s="21"/>
    </row>
    <row r="263" spans="1:35" s="1" customFormat="1" x14ac:dyDescent="0.3">
      <c r="A263" s="3"/>
      <c r="X263" s="20"/>
      <c r="Y263" s="20"/>
      <c r="Z263" s="20"/>
      <c r="AA263" s="20"/>
      <c r="AB263" s="20"/>
      <c r="AC263" s="20"/>
      <c r="AD263" s="20"/>
      <c r="AE263" s="20"/>
      <c r="AF263" s="21"/>
      <c r="AG263" s="21"/>
      <c r="AH263" s="21"/>
      <c r="AI263" s="21"/>
    </row>
    <row r="264" spans="1:35" s="1" customFormat="1" x14ac:dyDescent="0.3">
      <c r="A264" s="3"/>
      <c r="X264" s="20"/>
      <c r="Y264" s="20"/>
      <c r="Z264" s="20"/>
      <c r="AA264" s="20"/>
      <c r="AB264" s="20"/>
      <c r="AC264" s="20"/>
      <c r="AD264" s="20"/>
      <c r="AE264" s="20"/>
      <c r="AF264" s="21"/>
      <c r="AG264" s="21"/>
      <c r="AH264" s="21"/>
      <c r="AI264" s="21"/>
    </row>
    <row r="265" spans="1:35" s="1" customFormat="1" x14ac:dyDescent="0.3">
      <c r="A265" s="3"/>
      <c r="X265" s="20"/>
      <c r="Y265" s="20"/>
      <c r="Z265" s="20"/>
      <c r="AA265" s="20"/>
      <c r="AB265" s="20"/>
      <c r="AC265" s="20"/>
      <c r="AD265" s="20"/>
      <c r="AE265" s="20"/>
      <c r="AF265" s="21"/>
      <c r="AG265" s="21"/>
      <c r="AH265" s="21"/>
      <c r="AI265" s="21"/>
    </row>
    <row r="266" spans="1:35" s="1" customFormat="1" x14ac:dyDescent="0.3">
      <c r="A266" s="3"/>
      <c r="X266" s="20"/>
      <c r="Y266" s="20"/>
      <c r="Z266" s="20"/>
      <c r="AA266" s="20"/>
      <c r="AB266" s="20"/>
      <c r="AC266" s="20"/>
      <c r="AD266" s="20"/>
      <c r="AE266" s="20"/>
      <c r="AF266" s="21"/>
      <c r="AG266" s="21"/>
      <c r="AH266" s="21"/>
      <c r="AI266" s="21"/>
    </row>
    <row r="267" spans="1:35" s="1" customFormat="1" x14ac:dyDescent="0.3">
      <c r="A267" s="3"/>
      <c r="X267" s="20"/>
      <c r="Y267" s="20"/>
      <c r="Z267" s="20"/>
      <c r="AA267" s="20"/>
      <c r="AB267" s="20"/>
      <c r="AC267" s="20"/>
      <c r="AD267" s="20"/>
      <c r="AE267" s="20"/>
      <c r="AF267" s="21"/>
      <c r="AG267" s="21"/>
      <c r="AH267" s="21"/>
      <c r="AI267" s="21"/>
    </row>
    <row r="268" spans="1:35" s="1" customFormat="1" x14ac:dyDescent="0.3">
      <c r="A268" s="3"/>
      <c r="X268" s="20"/>
      <c r="Y268" s="20"/>
      <c r="Z268" s="20"/>
      <c r="AA268" s="20"/>
      <c r="AB268" s="20"/>
      <c r="AC268" s="20"/>
      <c r="AD268" s="20"/>
      <c r="AE268" s="20"/>
      <c r="AF268" s="21"/>
      <c r="AG268" s="21"/>
      <c r="AH268" s="21"/>
      <c r="AI268" s="21"/>
    </row>
    <row r="269" spans="1:35" s="1" customFormat="1" x14ac:dyDescent="0.3">
      <c r="A269" s="3"/>
      <c r="X269" s="20"/>
      <c r="Y269" s="20"/>
      <c r="Z269" s="20"/>
      <c r="AA269" s="20"/>
      <c r="AB269" s="20"/>
      <c r="AC269" s="20"/>
      <c r="AD269" s="20"/>
      <c r="AE269" s="20"/>
      <c r="AF269" s="21"/>
      <c r="AG269" s="21"/>
      <c r="AH269" s="21"/>
      <c r="AI269" s="21"/>
    </row>
    <row r="270" spans="1:35" s="1" customFormat="1" x14ac:dyDescent="0.3">
      <c r="A270" s="3"/>
      <c r="X270" s="20"/>
      <c r="Y270" s="20"/>
      <c r="Z270" s="20"/>
      <c r="AA270" s="20"/>
      <c r="AB270" s="20"/>
      <c r="AC270" s="20"/>
      <c r="AD270" s="20"/>
      <c r="AE270" s="20"/>
      <c r="AF270" s="21"/>
      <c r="AG270" s="21"/>
      <c r="AH270" s="21"/>
      <c r="AI270" s="21"/>
    </row>
    <row r="271" spans="1:35" s="1" customFormat="1" x14ac:dyDescent="0.3">
      <c r="A271" s="3"/>
      <c r="X271" s="20"/>
      <c r="Y271" s="20"/>
      <c r="Z271" s="20"/>
      <c r="AA271" s="20"/>
      <c r="AB271" s="20"/>
      <c r="AC271" s="20"/>
      <c r="AD271" s="20"/>
      <c r="AE271" s="20"/>
      <c r="AF271" s="21"/>
      <c r="AG271" s="21"/>
      <c r="AH271" s="21"/>
      <c r="AI271" s="21"/>
    </row>
    <row r="272" spans="1:35" s="1" customFormat="1" x14ac:dyDescent="0.3">
      <c r="A272" s="3"/>
      <c r="X272" s="20"/>
      <c r="Y272" s="20"/>
      <c r="Z272" s="20"/>
      <c r="AA272" s="20"/>
      <c r="AB272" s="20"/>
      <c r="AC272" s="20"/>
      <c r="AD272" s="20"/>
      <c r="AE272" s="20"/>
      <c r="AF272" s="21"/>
      <c r="AG272" s="21"/>
      <c r="AH272" s="21"/>
      <c r="AI272" s="21"/>
    </row>
    <row r="273" spans="1:38" s="1" customFormat="1" x14ac:dyDescent="0.3">
      <c r="A273" s="3"/>
      <c r="X273" s="20"/>
      <c r="Y273" s="20"/>
      <c r="Z273" s="20"/>
      <c r="AA273" s="20"/>
      <c r="AB273" s="20"/>
      <c r="AC273" s="20"/>
      <c r="AD273" s="20"/>
      <c r="AE273" s="20"/>
      <c r="AF273" s="21"/>
      <c r="AG273" s="21"/>
      <c r="AH273" s="21"/>
      <c r="AI273" s="21"/>
    </row>
    <row r="274" spans="1:38" s="1" customFormat="1" x14ac:dyDescent="0.3">
      <c r="A274" s="3"/>
      <c r="X274" s="20"/>
      <c r="Y274" s="20"/>
      <c r="Z274" s="20"/>
      <c r="AA274" s="20"/>
      <c r="AB274" s="20"/>
      <c r="AC274" s="20"/>
      <c r="AD274" s="20"/>
      <c r="AE274" s="20"/>
      <c r="AF274" s="21"/>
      <c r="AG274" s="21"/>
      <c r="AH274" s="21"/>
      <c r="AI274" s="21"/>
    </row>
    <row r="275" spans="1:38" s="1" customFormat="1" x14ac:dyDescent="0.3">
      <c r="A275" s="3"/>
      <c r="X275" s="20"/>
      <c r="Y275" s="20"/>
      <c r="Z275" s="20"/>
      <c r="AA275" s="20"/>
      <c r="AB275" s="20"/>
      <c r="AC275" s="20"/>
      <c r="AD275" s="20"/>
      <c r="AE275" s="20"/>
      <c r="AF275" s="21"/>
      <c r="AG275" s="21"/>
      <c r="AH275" s="21"/>
      <c r="AI275" s="21"/>
    </row>
    <row r="276" spans="1:38" s="1" customFormat="1" x14ac:dyDescent="0.3">
      <c r="A276" s="3"/>
      <c r="X276" s="20"/>
      <c r="Y276" s="20"/>
      <c r="Z276" s="20"/>
      <c r="AA276" s="20"/>
      <c r="AB276" s="20"/>
      <c r="AC276" s="20"/>
      <c r="AD276" s="20"/>
      <c r="AE276" s="20"/>
      <c r="AF276" s="21"/>
      <c r="AG276" s="21"/>
      <c r="AH276" s="21"/>
      <c r="AI276" s="21"/>
    </row>
    <row r="277" spans="1:38" s="1" customFormat="1" x14ac:dyDescent="0.3">
      <c r="A277" s="3"/>
      <c r="X277" s="20"/>
      <c r="Y277" s="20"/>
      <c r="Z277" s="20"/>
      <c r="AA277" s="20"/>
      <c r="AB277" s="20"/>
      <c r="AC277" s="20"/>
      <c r="AD277" s="20"/>
      <c r="AE277" s="20"/>
      <c r="AF277" s="21"/>
      <c r="AG277" s="21"/>
      <c r="AH277" s="21"/>
      <c r="AI277" s="21"/>
    </row>
    <row r="278" spans="1:38" s="1" customFormat="1" x14ac:dyDescent="0.3">
      <c r="A278" s="3"/>
      <c r="X278" s="20"/>
      <c r="Y278" s="20"/>
      <c r="Z278" s="20"/>
      <c r="AA278" s="20"/>
      <c r="AB278" s="20"/>
      <c r="AC278" s="20"/>
      <c r="AD278" s="20"/>
      <c r="AE278" s="20"/>
      <c r="AF278" s="21"/>
      <c r="AG278" s="21"/>
      <c r="AH278" s="21"/>
      <c r="AI278" s="21"/>
      <c r="AL278" s="1" t="s">
        <v>215</v>
      </c>
    </row>
    <row r="279" spans="1:38" s="1" customFormat="1" x14ac:dyDescent="0.3">
      <c r="A279" s="3"/>
      <c r="X279" s="20"/>
      <c r="Y279" s="20"/>
      <c r="Z279" s="20"/>
      <c r="AA279" s="20"/>
      <c r="AB279" s="20"/>
      <c r="AC279" s="20"/>
      <c r="AD279" s="20"/>
      <c r="AE279" s="20"/>
      <c r="AF279" s="21"/>
      <c r="AG279" s="21"/>
      <c r="AH279" s="21"/>
      <c r="AI279" s="21"/>
    </row>
    <row r="280" spans="1:38" s="1" customFormat="1" x14ac:dyDescent="0.3">
      <c r="A280" s="3"/>
      <c r="X280" s="20"/>
      <c r="Y280" s="20"/>
      <c r="Z280" s="20"/>
      <c r="AA280" s="20"/>
      <c r="AB280" s="20"/>
      <c r="AC280" s="20"/>
      <c r="AD280" s="20"/>
      <c r="AE280" s="20"/>
      <c r="AF280" s="21"/>
      <c r="AG280" s="21"/>
      <c r="AH280" s="21"/>
      <c r="AI280" s="21"/>
    </row>
    <row r="281" spans="1:38" s="1" customFormat="1" x14ac:dyDescent="0.3">
      <c r="A281" s="3"/>
      <c r="X281" s="20"/>
      <c r="Y281" s="20"/>
      <c r="Z281" s="20"/>
      <c r="AA281" s="20"/>
      <c r="AB281" s="20"/>
      <c r="AC281" s="20"/>
      <c r="AD281" s="20"/>
      <c r="AE281" s="20"/>
      <c r="AF281" s="21"/>
      <c r="AG281" s="21"/>
      <c r="AH281" s="21"/>
      <c r="AI281" s="21"/>
    </row>
    <row r="293" ht="12" customHeight="1" x14ac:dyDescent="0.3"/>
    <row r="294" hidden="1" x14ac:dyDescent="0.3"/>
  </sheetData>
  <mergeCells count="35">
    <mergeCell ref="AB2:AE2"/>
    <mergeCell ref="A84:AI84"/>
    <mergeCell ref="A93:A97"/>
    <mergeCell ref="B17:C17"/>
    <mergeCell ref="B51:C51"/>
    <mergeCell ref="B104:B105"/>
    <mergeCell ref="A104:A105"/>
    <mergeCell ref="A106:AI106"/>
    <mergeCell ref="B113:C113"/>
    <mergeCell ref="A99:A102"/>
    <mergeCell ref="A45:A47"/>
    <mergeCell ref="B134:B135"/>
    <mergeCell ref="B117:C117"/>
    <mergeCell ref="B114:C114"/>
    <mergeCell ref="A115:A116"/>
    <mergeCell ref="B137:C137"/>
    <mergeCell ref="A141:A142"/>
    <mergeCell ref="B141:B142"/>
    <mergeCell ref="A16:AI16"/>
    <mergeCell ref="A50:AI50"/>
    <mergeCell ref="A136:AI136"/>
    <mergeCell ref="B115:B116"/>
    <mergeCell ref="A134:A135"/>
    <mergeCell ref="B85:C85"/>
    <mergeCell ref="B107:C107"/>
    <mergeCell ref="A1:AI1"/>
    <mergeCell ref="AF2:AI2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32" t="s">
        <v>113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32.25" customHeight="1" x14ac:dyDescent="0.25">
      <c r="A2" s="134" t="s">
        <v>0</v>
      </c>
      <c r="B2" s="7" t="s">
        <v>1</v>
      </c>
      <c r="C2" s="135" t="s">
        <v>34</v>
      </c>
      <c r="D2" s="136" t="s">
        <v>109</v>
      </c>
      <c r="E2" s="136"/>
      <c r="F2" s="136"/>
      <c r="G2" s="137" t="s">
        <v>118</v>
      </c>
      <c r="H2" s="137"/>
      <c r="I2" s="137"/>
      <c r="J2" s="138" t="s">
        <v>116</v>
      </c>
      <c r="K2" s="139"/>
      <c r="L2" s="140"/>
      <c r="M2" s="141" t="s">
        <v>111</v>
      </c>
      <c r="N2" s="141" t="s">
        <v>112</v>
      </c>
    </row>
    <row r="3" spans="1:14" ht="25.5" x14ac:dyDescent="0.25">
      <c r="A3" s="134"/>
      <c r="B3" s="8" t="s">
        <v>2</v>
      </c>
      <c r="C3" s="135"/>
      <c r="D3" s="9" t="s">
        <v>57</v>
      </c>
      <c r="E3" s="9" t="s">
        <v>58</v>
      </c>
      <c r="F3" s="9" t="s">
        <v>59</v>
      </c>
      <c r="G3" s="9" t="s">
        <v>57</v>
      </c>
      <c r="H3" s="9" t="s">
        <v>58</v>
      </c>
      <c r="I3" s="9" t="s">
        <v>59</v>
      </c>
      <c r="J3" s="9" t="s">
        <v>57</v>
      </c>
      <c r="K3" s="9" t="s">
        <v>58</v>
      </c>
      <c r="L3" s="9" t="s">
        <v>59</v>
      </c>
      <c r="M3" s="142"/>
      <c r="N3" s="142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31" t="s">
        <v>114</v>
      </c>
      <c r="C5" s="131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8</v>
      </c>
      <c r="B6" s="16" t="s">
        <v>39</v>
      </c>
      <c r="C6" s="16" t="s">
        <v>117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9</v>
      </c>
      <c r="B7" s="16" t="s">
        <v>115</v>
      </c>
      <c r="C7" s="16" t="s">
        <v>117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50" t="s">
        <v>0</v>
      </c>
      <c r="B1" s="27" t="s">
        <v>1</v>
      </c>
      <c r="C1" s="151" t="s">
        <v>34</v>
      </c>
      <c r="D1" s="152" t="s">
        <v>252</v>
      </c>
      <c r="E1" s="152"/>
      <c r="F1" s="152"/>
      <c r="G1" s="152"/>
      <c r="H1" s="152" t="s">
        <v>253</v>
      </c>
      <c r="I1" s="152"/>
      <c r="J1" s="152"/>
      <c r="K1" s="152"/>
      <c r="L1" s="153" t="s">
        <v>263</v>
      </c>
      <c r="M1" s="154"/>
      <c r="N1" s="154"/>
      <c r="O1" s="155"/>
      <c r="P1" s="147" t="s">
        <v>254</v>
      </c>
      <c r="Q1" s="147"/>
      <c r="R1" s="147"/>
      <c r="S1" s="147"/>
      <c r="T1" s="147" t="s">
        <v>255</v>
      </c>
      <c r="U1" s="148"/>
      <c r="V1" s="148"/>
      <c r="W1" s="148"/>
    </row>
    <row r="2" spans="1:23" ht="22.5" x14ac:dyDescent="0.25">
      <c r="A2" s="150"/>
      <c r="B2" s="27" t="s">
        <v>2</v>
      </c>
      <c r="C2" s="151"/>
      <c r="D2" s="28" t="s">
        <v>57</v>
      </c>
      <c r="E2" s="28" t="s">
        <v>58</v>
      </c>
      <c r="F2" s="28" t="s">
        <v>120</v>
      </c>
      <c r="G2" s="28" t="s">
        <v>59</v>
      </c>
      <c r="H2" s="28" t="s">
        <v>57</v>
      </c>
      <c r="I2" s="28" t="s">
        <v>58</v>
      </c>
      <c r="J2" s="28" t="s">
        <v>120</v>
      </c>
      <c r="K2" s="28" t="s">
        <v>59</v>
      </c>
      <c r="L2" s="28" t="s">
        <v>57</v>
      </c>
      <c r="M2" s="28" t="s">
        <v>58</v>
      </c>
      <c r="N2" s="28" t="s">
        <v>120</v>
      </c>
      <c r="O2" s="28" t="s">
        <v>59</v>
      </c>
      <c r="P2" s="28" t="s">
        <v>57</v>
      </c>
      <c r="Q2" s="28" t="s">
        <v>58</v>
      </c>
      <c r="R2" s="28" t="s">
        <v>120</v>
      </c>
      <c r="S2" s="28" t="s">
        <v>59</v>
      </c>
      <c r="T2" s="28" t="s">
        <v>57</v>
      </c>
      <c r="U2" s="29" t="s">
        <v>58</v>
      </c>
      <c r="V2" s="28" t="s">
        <v>120</v>
      </c>
      <c r="W2" s="28" t="s">
        <v>59</v>
      </c>
    </row>
    <row r="3" spans="1:23" x14ac:dyDescent="0.25">
      <c r="A3" s="25" t="s">
        <v>6</v>
      </c>
      <c r="B3" s="25" t="s">
        <v>27</v>
      </c>
      <c r="C3" s="25" t="s">
        <v>61</v>
      </c>
      <c r="D3" s="25" t="s">
        <v>63</v>
      </c>
      <c r="E3" s="25" t="s">
        <v>31</v>
      </c>
      <c r="F3" s="25" t="s">
        <v>69</v>
      </c>
      <c r="G3" s="25" t="s">
        <v>69</v>
      </c>
      <c r="H3" s="25" t="s">
        <v>95</v>
      </c>
      <c r="I3" s="25" t="s">
        <v>79</v>
      </c>
      <c r="J3" s="25" t="s">
        <v>82</v>
      </c>
      <c r="K3" s="25" t="s">
        <v>83</v>
      </c>
      <c r="L3" s="25" t="s">
        <v>84</v>
      </c>
      <c r="M3" s="25" t="s">
        <v>85</v>
      </c>
      <c r="N3" s="25" t="s">
        <v>86</v>
      </c>
      <c r="O3" s="25" t="s">
        <v>92</v>
      </c>
      <c r="P3" s="25" t="s">
        <v>32</v>
      </c>
      <c r="Q3" s="25" t="s">
        <v>79</v>
      </c>
      <c r="R3" s="25" t="s">
        <v>250</v>
      </c>
      <c r="S3" s="25" t="s">
        <v>82</v>
      </c>
      <c r="T3" s="25" t="s">
        <v>83</v>
      </c>
      <c r="U3" s="25" t="s">
        <v>256</v>
      </c>
      <c r="V3" s="25" t="s">
        <v>201</v>
      </c>
      <c r="W3" s="25" t="s">
        <v>236</v>
      </c>
    </row>
    <row r="4" spans="1:23" x14ac:dyDescent="0.25">
      <c r="A4" s="149" t="s">
        <v>60</v>
      </c>
      <c r="B4" s="149"/>
      <c r="C4" s="14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31" t="s">
        <v>16</v>
      </c>
      <c r="C5" s="13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9</v>
      </c>
      <c r="B6" s="33" t="s">
        <v>196</v>
      </c>
      <c r="C6" s="7" t="s">
        <v>226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27</v>
      </c>
      <c r="B7" s="131" t="s">
        <v>257</v>
      </c>
      <c r="C7" s="13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10</v>
      </c>
      <c r="B8" s="35" t="s">
        <v>258</v>
      </c>
      <c r="C8" s="7" t="s">
        <v>226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11</v>
      </c>
      <c r="B9" s="35" t="s">
        <v>259</v>
      </c>
      <c r="C9" s="7" t="s">
        <v>226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61</v>
      </c>
      <c r="B10" s="24" t="s">
        <v>18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260</v>
      </c>
      <c r="B11" s="35" t="s">
        <v>261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61</v>
      </c>
      <c r="B12" s="131" t="s">
        <v>19</v>
      </c>
      <c r="C12" s="13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62</v>
      </c>
      <c r="B13" s="39" t="s">
        <v>28</v>
      </c>
      <c r="C13" s="7" t="s">
        <v>226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32</v>
      </c>
      <c r="B14" s="143" t="s">
        <v>23</v>
      </c>
      <c r="C14" s="14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41" t="s">
        <v>38</v>
      </c>
      <c r="B15" s="35" t="s">
        <v>262</v>
      </c>
      <c r="C15" s="7" t="s">
        <v>226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45"/>
      <c r="B16" s="35" t="s">
        <v>205</v>
      </c>
      <c r="C16" s="7" t="s">
        <v>226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45"/>
      <c r="B17" s="35" t="s">
        <v>206</v>
      </c>
      <c r="C17" s="7" t="s">
        <v>226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46"/>
      <c r="B18" s="35" t="s">
        <v>207</v>
      </c>
      <c r="C18" s="7" t="s">
        <v>226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="60" workbookViewId="0">
      <selection activeCell="B5" sqref="B5:C5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150" t="s">
        <v>0</v>
      </c>
      <c r="B1" s="47" t="s">
        <v>1</v>
      </c>
      <c r="C1" s="151" t="s">
        <v>34</v>
      </c>
      <c r="D1" s="152" t="s">
        <v>276</v>
      </c>
      <c r="E1" s="152"/>
      <c r="F1" s="152"/>
      <c r="G1" s="152"/>
      <c r="H1" s="147" t="s">
        <v>277</v>
      </c>
      <c r="I1" s="147"/>
      <c r="J1" s="147"/>
      <c r="K1" s="147"/>
      <c r="L1" s="147" t="s">
        <v>255</v>
      </c>
      <c r="M1" s="148"/>
      <c r="N1" s="148"/>
      <c r="O1" s="148"/>
    </row>
    <row r="2" spans="1:15" ht="30" customHeight="1" x14ac:dyDescent="0.25">
      <c r="A2" s="150"/>
      <c r="B2" s="47" t="s">
        <v>2</v>
      </c>
      <c r="C2" s="151"/>
      <c r="D2" s="48" t="s">
        <v>57</v>
      </c>
      <c r="E2" s="48" t="s">
        <v>58</v>
      </c>
      <c r="F2" s="48" t="s">
        <v>120</v>
      </c>
      <c r="G2" s="48" t="s">
        <v>59</v>
      </c>
      <c r="H2" s="48" t="s">
        <v>57</v>
      </c>
      <c r="I2" s="48" t="s">
        <v>58</v>
      </c>
      <c r="J2" s="48" t="s">
        <v>120</v>
      </c>
      <c r="K2" s="48" t="s">
        <v>59</v>
      </c>
      <c r="L2" s="48" t="s">
        <v>57</v>
      </c>
      <c r="M2" s="29" t="s">
        <v>58</v>
      </c>
      <c r="N2" s="48" t="s">
        <v>120</v>
      </c>
      <c r="O2" s="48" t="s">
        <v>59</v>
      </c>
    </row>
    <row r="3" spans="1:15" x14ac:dyDescent="0.25">
      <c r="A3" s="46" t="s">
        <v>6</v>
      </c>
      <c r="B3" s="46" t="s">
        <v>27</v>
      </c>
      <c r="C3" s="46" t="s">
        <v>61</v>
      </c>
      <c r="D3" s="46" t="s">
        <v>63</v>
      </c>
      <c r="E3" s="46" t="s">
        <v>31</v>
      </c>
      <c r="F3" s="46" t="s">
        <v>69</v>
      </c>
      <c r="G3" s="46" t="s">
        <v>95</v>
      </c>
      <c r="H3" s="46" t="s">
        <v>32</v>
      </c>
      <c r="I3" s="46" t="s">
        <v>79</v>
      </c>
      <c r="J3" s="46" t="s">
        <v>82</v>
      </c>
      <c r="K3" s="46" t="s">
        <v>83</v>
      </c>
      <c r="L3" s="46" t="s">
        <v>84</v>
      </c>
      <c r="M3" s="46" t="s">
        <v>85</v>
      </c>
      <c r="N3" s="46" t="s">
        <v>86</v>
      </c>
      <c r="O3" s="46" t="s">
        <v>92</v>
      </c>
    </row>
    <row r="4" spans="1:15" x14ac:dyDescent="0.25">
      <c r="A4" s="149" t="s">
        <v>60</v>
      </c>
      <c r="B4" s="149"/>
      <c r="C4" s="149"/>
      <c r="D4" s="30">
        <f>D5+D8</f>
        <v>129642.04300000001</v>
      </c>
      <c r="E4" s="30">
        <f t="shared" ref="E4:K4" si="0">E5+E8</f>
        <v>117226.1</v>
      </c>
      <c r="F4" s="30">
        <f t="shared" si="0"/>
        <v>0</v>
      </c>
      <c r="G4" s="30">
        <f t="shared" si="0"/>
        <v>12415.942999999999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>H4/D4*100</f>
        <v>0</v>
      </c>
      <c r="M4" s="30">
        <f>I4/E4*100</f>
        <v>0</v>
      </c>
      <c r="N4" s="30">
        <v>0</v>
      </c>
      <c r="O4" s="30">
        <f t="shared" ref="O4:O9" si="1">K4/G4*100</f>
        <v>0</v>
      </c>
    </row>
    <row r="5" spans="1:15" ht="29.25" customHeight="1" x14ac:dyDescent="0.25">
      <c r="A5" s="31" t="s">
        <v>27</v>
      </c>
      <c r="B5" s="131" t="s">
        <v>257</v>
      </c>
      <c r="C5" s="131"/>
      <c r="D5" s="30">
        <f>D6+D7</f>
        <v>90435</v>
      </c>
      <c r="E5" s="30">
        <f t="shared" ref="E5:G5" si="2">E6+E7</f>
        <v>85913.2</v>
      </c>
      <c r="F5" s="30">
        <f t="shared" si="2"/>
        <v>0</v>
      </c>
      <c r="G5" s="30">
        <f t="shared" si="2"/>
        <v>4521.8</v>
      </c>
      <c r="H5" s="30">
        <f t="shared" ref="H5:L5" si="3">H6</f>
        <v>0</v>
      </c>
      <c r="I5" s="30">
        <f t="shared" si="3"/>
        <v>0</v>
      </c>
      <c r="J5" s="30">
        <f t="shared" si="3"/>
        <v>0</v>
      </c>
      <c r="K5" s="30">
        <f t="shared" si="3"/>
        <v>0</v>
      </c>
      <c r="L5" s="30">
        <f t="shared" si="3"/>
        <v>0</v>
      </c>
      <c r="M5" s="30">
        <f>I5/E5*100</f>
        <v>0</v>
      </c>
      <c r="N5" s="34">
        <v>0</v>
      </c>
      <c r="O5" s="30">
        <f t="shared" si="1"/>
        <v>0</v>
      </c>
    </row>
    <row r="6" spans="1:15" ht="38.25" x14ac:dyDescent="0.25">
      <c r="A6" s="32"/>
      <c r="B6" s="33" t="s">
        <v>278</v>
      </c>
      <c r="C6" s="7" t="s">
        <v>226</v>
      </c>
      <c r="D6" s="34">
        <f>SUM(E6:G6)</f>
        <v>32705.599999999999</v>
      </c>
      <c r="E6" s="50">
        <v>31070.3</v>
      </c>
      <c r="F6" s="34">
        <v>0</v>
      </c>
      <c r="G6" s="50">
        <v>1635.3</v>
      </c>
      <c r="H6" s="34">
        <f>I6+K6</f>
        <v>0</v>
      </c>
      <c r="I6" s="34">
        <v>0</v>
      </c>
      <c r="J6" s="34">
        <v>0</v>
      </c>
      <c r="K6" s="34">
        <v>0</v>
      </c>
      <c r="L6" s="34">
        <f>H6/D6*100</f>
        <v>0</v>
      </c>
      <c r="M6" s="34">
        <f>I6/E6*100</f>
        <v>0</v>
      </c>
      <c r="N6" s="34">
        <v>0</v>
      </c>
      <c r="O6" s="34">
        <f t="shared" si="1"/>
        <v>0</v>
      </c>
    </row>
    <row r="7" spans="1:15" ht="38.25" x14ac:dyDescent="0.25">
      <c r="A7" s="32"/>
      <c r="B7" s="33" t="s">
        <v>279</v>
      </c>
      <c r="C7" s="7" t="s">
        <v>226</v>
      </c>
      <c r="D7" s="34">
        <f>SUM(E7:G7)</f>
        <v>57729.4</v>
      </c>
      <c r="E7" s="50">
        <v>54842.9</v>
      </c>
      <c r="F7" s="34">
        <v>0</v>
      </c>
      <c r="G7" s="50">
        <v>2886.5</v>
      </c>
      <c r="H7" s="34">
        <f>I7+K7</f>
        <v>0</v>
      </c>
      <c r="I7" s="34">
        <v>0</v>
      </c>
      <c r="J7" s="34">
        <v>0</v>
      </c>
      <c r="K7" s="34">
        <v>0</v>
      </c>
      <c r="L7" s="34">
        <f>H7/D7*100</f>
        <v>0</v>
      </c>
      <c r="M7" s="34">
        <f>I7/E7*100</f>
        <v>0</v>
      </c>
      <c r="N7" s="34">
        <v>0</v>
      </c>
      <c r="O7" s="34">
        <f t="shared" si="1"/>
        <v>0</v>
      </c>
    </row>
    <row r="8" spans="1:15" ht="34.5" customHeight="1" x14ac:dyDescent="0.25">
      <c r="A8" s="31" t="s">
        <v>32</v>
      </c>
      <c r="B8" s="131" t="s">
        <v>23</v>
      </c>
      <c r="C8" s="131"/>
      <c r="D8" s="30">
        <f>D9</f>
        <v>39207.043000000005</v>
      </c>
      <c r="E8" s="30">
        <f t="shared" ref="E8:M8" si="4">E9</f>
        <v>31312.9</v>
      </c>
      <c r="F8" s="30">
        <f t="shared" si="4"/>
        <v>0</v>
      </c>
      <c r="G8" s="30">
        <f t="shared" si="4"/>
        <v>7894.143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v>0</v>
      </c>
      <c r="O8" s="30">
        <f t="shared" si="1"/>
        <v>0</v>
      </c>
    </row>
    <row r="9" spans="1:15" ht="34.5" customHeight="1" x14ac:dyDescent="0.25">
      <c r="A9" s="49"/>
      <c r="B9" s="35" t="s">
        <v>207</v>
      </c>
      <c r="C9" s="7" t="s">
        <v>226</v>
      </c>
      <c r="D9" s="34">
        <f t="shared" ref="D9" si="5">SUM(E9:G9)</f>
        <v>39207.043000000005</v>
      </c>
      <c r="E9" s="34">
        <v>31312.9</v>
      </c>
      <c r="F9" s="34">
        <v>0</v>
      </c>
      <c r="G9" s="34">
        <v>7894.143</v>
      </c>
      <c r="H9" s="34">
        <f t="shared" ref="H9" si="6">I9+K9</f>
        <v>0</v>
      </c>
      <c r="I9" s="34">
        <v>0</v>
      </c>
      <c r="J9" s="34">
        <v>0</v>
      </c>
      <c r="K9" s="34">
        <v>0</v>
      </c>
      <c r="L9" s="34">
        <f>H9/D9*100</f>
        <v>0</v>
      </c>
      <c r="M9" s="34">
        <f>I9/E9*100</f>
        <v>0</v>
      </c>
      <c r="N9" s="34">
        <v>0</v>
      </c>
      <c r="O9" s="34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АИП_2018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2018-02-08T05:25:38Z</cp:lastPrinted>
  <dcterms:created xsi:type="dcterms:W3CDTF">2012-05-22T08:33:39Z</dcterms:created>
  <dcterms:modified xsi:type="dcterms:W3CDTF">2018-05-10T09:11:28Z</dcterms:modified>
</cp:coreProperties>
</file>