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4000" windowHeight="9135"/>
  </bookViews>
  <sheets>
    <sheet name="муниципальные" sheetId="33" r:id="rId1"/>
    <sheet name="ведомственная" sheetId="36" state="hidden" r:id="rId2"/>
    <sheet name="АИП" sheetId="37" state="hidden" r:id="rId3"/>
    <sheet name="АИП_2018" sheetId="38" r:id="rId4"/>
  </sheets>
  <externalReferences>
    <externalReference r:id="rId5"/>
  </externalReferences>
  <definedNames>
    <definedName name="_xlnm._FilterDatabase" localSheetId="0" hidden="1">муниципальные!$A$4:$AJ$30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муниципальные!$A$1:$AJ$166</definedName>
  </definedNames>
  <calcPr calcId="144525"/>
</workbook>
</file>

<file path=xl/calcChain.xml><?xml version="1.0" encoding="utf-8"?>
<calcChain xmlns="http://schemas.openxmlformats.org/spreadsheetml/2006/main">
  <c r="E6" i="33" l="1"/>
  <c r="F6" i="33"/>
  <c r="I6" i="33"/>
  <c r="J6" i="33"/>
  <c r="K6" i="33"/>
  <c r="M6" i="33"/>
  <c r="N6" i="33"/>
  <c r="O6" i="33"/>
  <c r="Q6" i="33"/>
  <c r="R6" i="33"/>
  <c r="S6" i="33"/>
  <c r="U6" i="33"/>
  <c r="V6" i="33"/>
  <c r="W6" i="33"/>
  <c r="Y6" i="33"/>
  <c r="Z6" i="33"/>
  <c r="AA6" i="33"/>
  <c r="I11" i="33"/>
  <c r="J11" i="33"/>
  <c r="K11" i="33"/>
  <c r="M11" i="33"/>
  <c r="N11" i="33"/>
  <c r="O11" i="33"/>
  <c r="Q11" i="33"/>
  <c r="R11" i="33"/>
  <c r="S11" i="33"/>
  <c r="U11" i="33"/>
  <c r="V11" i="33"/>
  <c r="W11" i="33"/>
  <c r="Y11" i="33"/>
  <c r="Z11" i="33"/>
  <c r="AA11" i="33"/>
  <c r="I21" i="33"/>
  <c r="J21" i="33"/>
  <c r="K21" i="33"/>
  <c r="M21" i="33"/>
  <c r="N21" i="33"/>
  <c r="O21" i="33"/>
  <c r="Q21" i="33"/>
  <c r="R21" i="33"/>
  <c r="S21" i="33"/>
  <c r="U21" i="33"/>
  <c r="V21" i="33"/>
  <c r="W21" i="33"/>
  <c r="Y21" i="33"/>
  <c r="Z21" i="33"/>
  <c r="AA21" i="33"/>
  <c r="T22" i="33"/>
  <c r="P22" i="33"/>
  <c r="T23" i="33"/>
  <c r="P23" i="33"/>
  <c r="L23" i="33"/>
  <c r="L22" i="33"/>
  <c r="H23" i="33"/>
  <c r="H22" i="33"/>
  <c r="G23" i="33"/>
  <c r="F23" i="33"/>
  <c r="E23" i="33"/>
  <c r="G22" i="33"/>
  <c r="F22" i="33"/>
  <c r="E22" i="33"/>
  <c r="I19" i="33"/>
  <c r="J19" i="33"/>
  <c r="K19" i="33"/>
  <c r="M19" i="33"/>
  <c r="N19" i="33"/>
  <c r="O19" i="33"/>
  <c r="Q19" i="33"/>
  <c r="R19" i="33"/>
  <c r="S19" i="33"/>
  <c r="U19" i="33"/>
  <c r="V19" i="33"/>
  <c r="W19" i="33"/>
  <c r="Y19" i="33"/>
  <c r="Z19" i="33"/>
  <c r="AA19" i="33"/>
  <c r="G20" i="33"/>
  <c r="G19" i="33" s="1"/>
  <c r="F20" i="33"/>
  <c r="F19" i="33" s="1"/>
  <c r="E20" i="33"/>
  <c r="E19" i="33" s="1"/>
  <c r="T20" i="33"/>
  <c r="T19" i="33" s="1"/>
  <c r="P20" i="33"/>
  <c r="P19" i="33" s="1"/>
  <c r="H20" i="33"/>
  <c r="H19" i="33" s="1"/>
  <c r="L20" i="33"/>
  <c r="L19" i="33" s="1"/>
  <c r="F18" i="33"/>
  <c r="G18" i="33"/>
  <c r="E17" i="33"/>
  <c r="E18" i="33"/>
  <c r="F14" i="33"/>
  <c r="G14" i="33"/>
  <c r="F15" i="33"/>
  <c r="G15" i="33"/>
  <c r="F16" i="33"/>
  <c r="G16" i="33"/>
  <c r="F17" i="33"/>
  <c r="G17" i="33"/>
  <c r="T18" i="33"/>
  <c r="P18" i="33"/>
  <c r="L18" i="33"/>
  <c r="H18" i="33"/>
  <c r="T17" i="33"/>
  <c r="P17" i="33"/>
  <c r="L17" i="33"/>
  <c r="H17" i="33"/>
  <c r="T16" i="33"/>
  <c r="P16" i="33"/>
  <c r="L16" i="33"/>
  <c r="E16" i="33"/>
  <c r="H16" i="33"/>
  <c r="T15" i="33"/>
  <c r="P15" i="33"/>
  <c r="L15" i="33"/>
  <c r="H15" i="33"/>
  <c r="E15" i="33"/>
  <c r="E14" i="33"/>
  <c r="T14" i="33"/>
  <c r="P14" i="33"/>
  <c r="L14" i="33"/>
  <c r="H14" i="33"/>
  <c r="T13" i="33"/>
  <c r="P13" i="33"/>
  <c r="H13" i="33"/>
  <c r="F12" i="33"/>
  <c r="G12" i="33"/>
  <c r="F13" i="33"/>
  <c r="G13" i="33"/>
  <c r="E13" i="33"/>
  <c r="L13" i="33"/>
  <c r="T12" i="33"/>
  <c r="P12" i="33"/>
  <c r="L12" i="33"/>
  <c r="H12" i="33"/>
  <c r="E12" i="33"/>
  <c r="T10" i="33"/>
  <c r="P10" i="33"/>
  <c r="T9" i="33"/>
  <c r="P9" i="33"/>
  <c r="T8" i="33"/>
  <c r="P8" i="33"/>
  <c r="G8" i="33"/>
  <c r="G9" i="33"/>
  <c r="G10" i="33"/>
  <c r="G7" i="33"/>
  <c r="T7" i="33"/>
  <c r="P7" i="33"/>
  <c r="L10" i="33"/>
  <c r="L9" i="33"/>
  <c r="L8" i="33"/>
  <c r="L7" i="33"/>
  <c r="H8" i="33"/>
  <c r="H9" i="33"/>
  <c r="H10" i="33"/>
  <c r="H7" i="33"/>
  <c r="E26" i="33"/>
  <c r="U29" i="33"/>
  <c r="U28" i="33" s="1"/>
  <c r="F28" i="33"/>
  <c r="G28" i="33"/>
  <c r="I28" i="33"/>
  <c r="J28" i="33"/>
  <c r="K28" i="33"/>
  <c r="M28" i="33"/>
  <c r="N28" i="33"/>
  <c r="O28" i="33"/>
  <c r="Q28" i="33"/>
  <c r="R28" i="33"/>
  <c r="S28" i="33"/>
  <c r="V28" i="33"/>
  <c r="W28" i="33"/>
  <c r="Y28" i="33"/>
  <c r="Z28" i="33"/>
  <c r="AA28" i="33"/>
  <c r="E30" i="33"/>
  <c r="D30" i="33" s="1"/>
  <c r="P29" i="33"/>
  <c r="L29" i="33"/>
  <c r="H29" i="33"/>
  <c r="T30" i="33"/>
  <c r="L30" i="33"/>
  <c r="H30" i="33"/>
  <c r="P30" i="33"/>
  <c r="T27" i="33"/>
  <c r="T26" i="33" s="1"/>
  <c r="P27" i="33"/>
  <c r="P26" i="33" s="1"/>
  <c r="L27" i="33"/>
  <c r="L26" i="33" s="1"/>
  <c r="H27" i="33"/>
  <c r="H26" i="33" s="1"/>
  <c r="F26" i="33"/>
  <c r="F25" i="33" s="1"/>
  <c r="G26" i="33"/>
  <c r="I26" i="33"/>
  <c r="I25" i="33" s="1"/>
  <c r="J26" i="33"/>
  <c r="K26" i="33"/>
  <c r="K25" i="33" s="1"/>
  <c r="M26" i="33"/>
  <c r="N26" i="33"/>
  <c r="N25" i="33" s="1"/>
  <c r="O26" i="33"/>
  <c r="Q26" i="33"/>
  <c r="Q25" i="33" s="1"/>
  <c r="R26" i="33"/>
  <c r="S26" i="33"/>
  <c r="S25" i="33" s="1"/>
  <c r="U26" i="33"/>
  <c r="V26" i="33"/>
  <c r="W26" i="33"/>
  <c r="Y26" i="33"/>
  <c r="Z26" i="33"/>
  <c r="AA26" i="33"/>
  <c r="M7" i="38"/>
  <c r="O7" i="38"/>
  <c r="H7" i="38"/>
  <c r="E5" i="38"/>
  <c r="F5" i="38"/>
  <c r="G5" i="38"/>
  <c r="D7" i="38"/>
  <c r="E8" i="38"/>
  <c r="F8" i="38"/>
  <c r="F4" i="38" s="1"/>
  <c r="G8" i="38"/>
  <c r="I8" i="38"/>
  <c r="J8" i="38"/>
  <c r="K8" i="38"/>
  <c r="P6" i="33" l="1"/>
  <c r="T6" i="33"/>
  <c r="L7" i="38"/>
  <c r="AA25" i="33"/>
  <c r="Y25" i="33"/>
  <c r="V25" i="33"/>
  <c r="R25" i="33"/>
  <c r="O25" i="33"/>
  <c r="M25" i="33"/>
  <c r="J25" i="33"/>
  <c r="G25" i="33"/>
  <c r="T29" i="33"/>
  <c r="T28" i="33" s="1"/>
  <c r="T25" i="33" s="1"/>
  <c r="Z25" i="33"/>
  <c r="W25" i="33"/>
  <c r="E21" i="33"/>
  <c r="G21" i="33"/>
  <c r="H21" i="33"/>
  <c r="E29" i="33"/>
  <c r="E28" i="33" s="1"/>
  <c r="E25" i="33" s="1"/>
  <c r="E11" i="33"/>
  <c r="H6" i="33"/>
  <c r="L6" i="33"/>
  <c r="T11" i="33"/>
  <c r="G6" i="33"/>
  <c r="L11" i="33"/>
  <c r="H11" i="33"/>
  <c r="P11" i="33"/>
  <c r="L21" i="33"/>
  <c r="F11" i="33"/>
  <c r="P21" i="33"/>
  <c r="AA5" i="33"/>
  <c r="Y5" i="33"/>
  <c r="V5" i="33"/>
  <c r="S5" i="33"/>
  <c r="Q5" i="33"/>
  <c r="N5" i="33"/>
  <c r="K5" i="33"/>
  <c r="I5" i="33"/>
  <c r="G11" i="33"/>
  <c r="F21" i="33"/>
  <c r="T21" i="33"/>
  <c r="Z5" i="33"/>
  <c r="W5" i="33"/>
  <c r="U5" i="33"/>
  <c r="R5" i="33"/>
  <c r="O5" i="33"/>
  <c r="M5" i="33"/>
  <c r="J5" i="33"/>
  <c r="U25" i="33"/>
  <c r="L28" i="33"/>
  <c r="L25" i="33" s="1"/>
  <c r="P28" i="33"/>
  <c r="P25" i="33" s="1"/>
  <c r="H28" i="33"/>
  <c r="H25" i="33"/>
  <c r="O9" i="38"/>
  <c r="M9" i="38"/>
  <c r="M8" i="38" s="1"/>
  <c r="H9" i="38"/>
  <c r="H8" i="38" s="1"/>
  <c r="D9" i="38"/>
  <c r="D8" i="38" s="1"/>
  <c r="O6" i="38"/>
  <c r="M6" i="38"/>
  <c r="H6" i="38"/>
  <c r="H5" i="38" s="1"/>
  <c r="H4" i="38" s="1"/>
  <c r="D6" i="38"/>
  <c r="D5" i="38" s="1"/>
  <c r="K5" i="38"/>
  <c r="K4" i="38" s="1"/>
  <c r="J5" i="38"/>
  <c r="J4" i="38" s="1"/>
  <c r="I5" i="38"/>
  <c r="I4" i="38" s="1"/>
  <c r="G4" i="38"/>
  <c r="E4" i="38"/>
  <c r="T5" i="33" l="1"/>
  <c r="H5" i="33"/>
  <c r="E5" i="33"/>
  <c r="G5" i="33"/>
  <c r="P5" i="33"/>
  <c r="L5" i="33"/>
  <c r="F5" i="33"/>
  <c r="D4" i="38"/>
  <c r="M4" i="38"/>
  <c r="O4" i="38"/>
  <c r="O8" i="38"/>
  <c r="L9" i="38"/>
  <c r="L8" i="38" s="1"/>
  <c r="M5" i="38"/>
  <c r="O5" i="38"/>
  <c r="L6" i="38"/>
  <c r="L5" i="38" s="1"/>
  <c r="L4" i="38" l="1"/>
  <c r="X29" i="33" l="1"/>
  <c r="AG27" i="33" l="1"/>
  <c r="AG29" i="33"/>
  <c r="AG30" i="33"/>
  <c r="AI7" i="33"/>
  <c r="AI8" i="33"/>
  <c r="AI9" i="33"/>
  <c r="AI10" i="33"/>
  <c r="AG12" i="33"/>
  <c r="AH12" i="33"/>
  <c r="AG13" i="33"/>
  <c r="AG14" i="33"/>
  <c r="AG15" i="33"/>
  <c r="AG16" i="33"/>
  <c r="AH17" i="33"/>
  <c r="AG18" i="33"/>
  <c r="AI20" i="33"/>
  <c r="AI22" i="33"/>
  <c r="AI23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X30" i="33" l="1"/>
  <c r="X28" i="33" s="1"/>
  <c r="X27" i="33"/>
  <c r="X26" i="33" s="1"/>
  <c r="X25" i="33" l="1"/>
  <c r="AI19" i="33"/>
  <c r="D13" i="33" l="1"/>
  <c r="X13" i="33"/>
  <c r="AF13" i="33" l="1"/>
  <c r="AG28" i="33"/>
  <c r="AF30" i="33" l="1"/>
  <c r="D29" i="33"/>
  <c r="D27" i="33"/>
  <c r="D23" i="33"/>
  <c r="D22" i="33"/>
  <c r="D20" i="33"/>
  <c r="D19" i="33" s="1"/>
  <c r="D14" i="33"/>
  <c r="D15" i="33"/>
  <c r="D16" i="33"/>
  <c r="D17" i="33"/>
  <c r="D18" i="33"/>
  <c r="D12" i="33"/>
  <c r="D8" i="33"/>
  <c r="D9" i="33"/>
  <c r="D10" i="33"/>
  <c r="D7" i="33"/>
  <c r="D11" i="33" l="1"/>
  <c r="D21" i="33"/>
  <c r="AF27" i="33"/>
  <c r="D26" i="33"/>
  <c r="AF29" i="33"/>
  <c r="D28" i="33"/>
  <c r="D25" i="33" l="1"/>
  <c r="X17" i="33" l="1"/>
  <c r="AF17" i="33" s="1"/>
  <c r="X10" i="33" l="1"/>
  <c r="AF10" i="33" s="1"/>
  <c r="AI6" i="33" l="1"/>
  <c r="AG11" i="33" l="1"/>
  <c r="AH11" i="33" l="1"/>
  <c r="D6" i="33" l="1"/>
  <c r="D5" i="33" s="1"/>
  <c r="X23" i="33" l="1"/>
  <c r="AF23" i="33" s="1"/>
  <c r="X22" i="33"/>
  <c r="X14" i="33"/>
  <c r="AF14" i="33" s="1"/>
  <c r="X15" i="33"/>
  <c r="AF15" i="33" s="1"/>
  <c r="X16" i="33"/>
  <c r="AF16" i="33" s="1"/>
  <c r="X18" i="33"/>
  <c r="AF18" i="33" s="1"/>
  <c r="X12" i="33"/>
  <c r="AF12" i="33" l="1"/>
  <c r="X11" i="33"/>
  <c r="AF11" i="33" s="1"/>
  <c r="AF22" i="33"/>
  <c r="X21" i="33"/>
  <c r="AF21" i="33" s="1"/>
  <c r="AF28" i="33"/>
  <c r="AG26" i="33" l="1"/>
  <c r="AI21" i="33"/>
  <c r="AG5" i="33" l="1"/>
  <c r="AF26" i="33"/>
  <c r="AG25" i="33"/>
  <c r="AH5" i="33"/>
  <c r="AF25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X7" i="33" l="1"/>
  <c r="X8" i="33"/>
  <c r="AF8" i="33" s="1"/>
  <c r="X9" i="33"/>
  <c r="AF9" i="33" s="1"/>
  <c r="X20" i="33"/>
  <c r="AF7" i="33" l="1"/>
  <c r="X6" i="33"/>
  <c r="AF6" i="33" s="1"/>
  <c r="AF20" i="33"/>
  <c r="X19" i="33"/>
  <c r="AF19" i="33" s="1"/>
  <c r="AI5" i="33"/>
  <c r="X5" i="33" l="1"/>
  <c r="AF5" i="33" s="1"/>
</calcChain>
</file>

<file path=xl/sharedStrings.xml><?xml version="1.0" encoding="utf-8"?>
<sst xmlns="http://schemas.openxmlformats.org/spreadsheetml/2006/main" count="302" uniqueCount="135">
  <si>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</si>
  <si>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</si>
  <si>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</si>
  <si>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</si>
  <si>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</si>
  <si>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</si>
  <si>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</si>
  <si>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</si>
  <si>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</si>
  <si>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</si>
  <si>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</si>
  <si>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</si>
  <si>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</si>
  <si>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</si>
  <si>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</si>
  <si>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</si>
  <si>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</si>
  <si>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</si>
  <si>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</si>
  <si>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</si>
  <si>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</si>
  <si>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</si>
  <si>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</si>
  <si>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</si>
  <si>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</si>
  <si>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</si>
  <si>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</si>
  <si>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</si>
  <si>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</si>
  <si>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</si>
  <si>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</si>
  <si>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</si>
  <si>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</si>
  <si>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</si>
  <si>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</si>
  <si>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</si>
  <si>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</si>
  <si>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</si>
  <si>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</si>
  <si>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</si>
  <si>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</si>
  <si>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</si>
  <si>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</si>
  <si>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</si>
  <si>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</si>
  <si>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</si>
  <si>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</si>
  <si>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</si>
  <si>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</si>
  <si>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</si>
  <si>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</si>
  <si>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</si>
  <si>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</si>
  <si>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</si>
  <si>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</si>
  <si>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</si>
  <si>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</si>
  <si>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</si>
  <si>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</si>
  <si>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</si>
  <si>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</si>
  <si>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</si>
  <si>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</si>
  <si>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</si>
  <si>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</si>
  <si>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</si>
  <si>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</si>
  <si>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</si>
  <si>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</si>
  <si>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</si>
  <si>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</si>
  <si>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</si>
  <si>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</si>
  <si>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</si>
  <si>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</si>
  <si>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</si>
  <si>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</si>
  <si>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</si>
  <si>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</si>
  <si>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</si>
  <si>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</si>
  <si>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</si>
  <si>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</si>
  <si>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</si>
  <si>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</si>
  <si>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Станция обезжелезивания 7 мкр.57/7 реестр.№ 522074</t>
  </si>
  <si>
    <t>Причины низкого исполнения</t>
  </si>
  <si>
    <t>22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</si>
  <si>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</si>
  <si>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</si>
  <si>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</si>
  <si>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</si>
  <si>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</si>
  <si>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 xml:space="preserve"> г</t>
  </si>
  <si>
    <t>Повышение качества оказания муниципальных услуг, выполнение других обязательств муниципального образования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</si>
  <si>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</si>
  <si>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</si>
  <si>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</si>
  <si>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</si>
  <si>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14.2.6</t>
  </si>
  <si>
    <t>14.1.3</t>
  </si>
  <si>
    <t>14.1.4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</si>
  <si>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</si>
  <si>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</si>
  <si>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</si>
  <si>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</si>
  <si>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</si>
  <si>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</si>
  <si>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</si>
  <si>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</si>
  <si>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</si>
  <si>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</si>
  <si>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</si>
  <si>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</si>
  <si>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</si>
  <si>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</si>
  <si>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Социально - экономическое развитие города Нефтеюганска на 2014-2020 годы</t>
  </si>
  <si>
    <t>16</t>
  </si>
  <si>
    <t>ПЛАН  на 2018 год (рублей)</t>
  </si>
  <si>
    <t>ПЛАН  на 1 квартал 2018 год (рублей)</t>
  </si>
  <si>
    <t>ПЛАН  на 2 квартал 2018 год (рублей)</t>
  </si>
  <si>
    <t>ПЛАН  на 3 квартал 2018 год (рублей)</t>
  </si>
  <si>
    <t>ПЛАН  на 4 квартал 2018 год (рублей)</t>
  </si>
  <si>
    <t>ПЛАН  на 2018 год</t>
  </si>
  <si>
    <t>Кассовый расход на 01.02.2018</t>
  </si>
  <si>
    <t>Дорога № 5 (ул.Киевская (от ул.Парковая до ул.Объездная-1) (участок от ул.Парковая до ул.Жилая)</t>
  </si>
  <si>
    <t>Автодорога по ул.Нефтяников (от ул.Сургутская до ул.Пойменная) (участок от ул.Юганская до ул.Усть-Балыкская). 1 этап</t>
  </si>
  <si>
    <t>17</t>
  </si>
  <si>
    <t>19</t>
  </si>
  <si>
    <t>20</t>
  </si>
  <si>
    <t>% исполнения  к плану 1 кв</t>
  </si>
  <si>
    <t>% исполнения  к плану 2018  года</t>
  </si>
  <si>
    <t>Исполнение ассигнований составляет 93%  к плану за 1 квартал 2018 года. Кассовый расход на 29.03.2018 составил 9 680 089,71. 28.03.2018 профинансирована распорядительная заявка на сумму 319 843,81.</t>
  </si>
  <si>
    <t>Исполнение ассигнований составляет 93% к плану за 1 квартал 2018 года. Кассовый расход на 29.03.2018 составил 5 615 000,00. Переданы в департамент финансов справки об изменении ГРБС на сумму 437 700,00 для проведения аукциона по ремонту жилого помещения детей-сирот.</t>
  </si>
  <si>
    <t>Освоение на 01.04.2018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</si>
</sst>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0.0"/>
    <numFmt numFmtId="165" formatCode="#,##0.00_ ;\-#,##0.00\ 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0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0" fontId="42" fillId="0" borderId="0"/>
  </cellStyleXfs>
  <cellXfs count="12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wrapText="1"/>
    </xf>
    <xf numFmtId="165" fontId="3" fillId="0" borderId="1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164" fontId="38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40" fillId="0" borderId="1" xfId="0" applyNumberFormat="1" applyFont="1" applyFill="1" applyBorder="1" applyAlignment="1">
      <alignment horizontal="center" vertical="center"/>
    </xf>
    <xf numFmtId="168" fontId="40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/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68" fontId="43" fillId="0" borderId="1" xfId="9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0" fontId="35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5" fillId="0" borderId="5" xfId="0" applyFont="1" applyFill="1" applyBorder="1" applyAlignment="1">
      <alignment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0" fontId="0" fillId="0" borderId="20" xfId="0" applyFill="1" applyBorder="1" applyAlignment="1"/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2" fontId="37" fillId="0" borderId="3" xfId="0" applyNumberFormat="1" applyFont="1" applyFill="1" applyBorder="1" applyAlignment="1">
      <alignment horizontal="center" vertical="center" wrapText="1"/>
    </xf>
    <xf numFmtId="2" fontId="37" fillId="0" borderId="6" xfId="0" applyNumberFormat="1" applyFont="1" applyFill="1" applyBorder="1" applyAlignment="1">
      <alignment horizontal="center" vertical="center" wrapText="1"/>
    </xf>
  </cellXfs>
  <cellStyles count="100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Обычный_Лист1" xfId="99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82"/>
  <sheetViews>
    <sheetView tabSelected="1" zoomScale="70" zoomScaleNormal="70" zoomScaleSheetLayoutView="50" workbookViewId="0">
      <pane xSplit="3" ySplit="4" topLeftCell="I5" activePane="bottomRight" state="frozen"/>
      <selection pane="topRight" activeCell="D1" sqref="D1"/>
      <selection pane="bottomLeft" activeCell="A5" sqref="A5"/>
      <selection pane="bottomRight" activeCell="AJ27" sqref="AJ27:AJ29"/>
    </sheetView>
  </sheetViews>
  <sheetFormatPr defaultRowHeight="18.75" x14ac:dyDescent="0.3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6.85546875" style="2" customWidth="1"/>
    <col min="9" max="9" width="21.7109375" style="2" customWidth="1"/>
    <col min="10" max="10" width="21.42578125" style="2" customWidth="1"/>
    <col min="11" max="11" width="25.42578125" style="2" customWidth="1"/>
    <col min="12" max="12" width="26.85546875" style="2" hidden="1" customWidth="1"/>
    <col min="13" max="13" width="21.42578125" style="2" hidden="1" customWidth="1"/>
    <col min="14" max="14" width="22.7109375" style="2" hidden="1" customWidth="1"/>
    <col min="15" max="15" width="23.85546875" style="2" hidden="1" customWidth="1"/>
    <col min="16" max="16" width="26.85546875" style="2" hidden="1" customWidth="1"/>
    <col min="17" max="17" width="22.42578125" style="2" hidden="1" customWidth="1"/>
    <col min="18" max="18" width="22.140625" style="2" hidden="1" customWidth="1"/>
    <col min="19" max="19" width="24.42578125" style="2" hidden="1" customWidth="1"/>
    <col min="20" max="20" width="26.85546875" style="2" hidden="1" customWidth="1"/>
    <col min="21" max="21" width="21.7109375" style="2" hidden="1" customWidth="1"/>
    <col min="22" max="23" width="21.42578125" style="2" hidden="1" customWidth="1"/>
    <col min="24" max="24" width="24.28515625" style="4" customWidth="1"/>
    <col min="25" max="25" width="24.42578125" style="4" customWidth="1"/>
    <col min="26" max="26" width="22" style="4" customWidth="1"/>
    <col min="27" max="27" width="23.140625" style="4" customWidth="1"/>
    <col min="28" max="28" width="12.42578125" style="4" hidden="1" customWidth="1"/>
    <col min="29" max="29" width="14.28515625" style="4" hidden="1" customWidth="1"/>
    <col min="30" max="30" width="17.42578125" style="4" hidden="1" customWidth="1"/>
    <col min="31" max="31" width="12.28515625" style="4" hidden="1" customWidth="1"/>
    <col min="32" max="32" width="18.28515625" style="5" customWidth="1"/>
    <col min="33" max="34" width="14.140625" style="5" hidden="1" customWidth="1"/>
    <col min="35" max="35" width="15.5703125" style="5" hidden="1" customWidth="1"/>
    <col min="36" max="36" width="71.28515625" style="2" customWidth="1"/>
    <col min="37" max="16384" width="9.140625" style="2"/>
  </cols>
  <sheetData>
    <row r="1" spans="1:36" s="25" customFormat="1" ht="62.25" customHeight="1" x14ac:dyDescent="0.3">
      <c r="A1" s="91" t="s">
        <v>115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3"/>
    </row>
    <row r="2" spans="1:36" s="1" customFormat="1" ht="57" customHeight="1" x14ac:dyDescent="0.3">
      <c r="A2" s="101" t="s">
        <v>0</v>
      </c>
      <c r="B2" s="26" t="s">
        <v>1</v>
      </c>
      <c r="C2" s="102" t="s">
        <v>17</v>
      </c>
      <c r="D2" s="99" t="s">
        <v>118</v>
      </c>
      <c r="E2" s="99"/>
      <c r="F2" s="99"/>
      <c r="G2" s="99"/>
      <c r="H2" s="99" t="s">
        <v>119</v>
      </c>
      <c r="I2" s="99"/>
      <c r="J2" s="99"/>
      <c r="K2" s="99"/>
      <c r="L2" s="99" t="s">
        <v>120</v>
      </c>
      <c r="M2" s="99"/>
      <c r="N2" s="99"/>
      <c r="O2" s="99"/>
      <c r="P2" s="99" t="s">
        <v>121</v>
      </c>
      <c r="Q2" s="99"/>
      <c r="R2" s="99"/>
      <c r="S2" s="99"/>
      <c r="T2" s="99" t="s">
        <v>122</v>
      </c>
      <c r="U2" s="99"/>
      <c r="V2" s="99"/>
      <c r="W2" s="99"/>
      <c r="X2" s="100" t="s">
        <v>134</v>
      </c>
      <c r="Y2" s="100"/>
      <c r="Z2" s="100"/>
      <c r="AA2" s="100"/>
      <c r="AB2" s="75" t="s">
        <v>130</v>
      </c>
      <c r="AC2" s="76"/>
      <c r="AD2" s="76"/>
      <c r="AE2" s="77"/>
      <c r="AF2" s="96" t="s">
        <v>131</v>
      </c>
      <c r="AG2" s="97"/>
      <c r="AH2" s="97"/>
      <c r="AI2" s="98"/>
      <c r="AJ2" s="94" t="s">
        <v>86</v>
      </c>
    </row>
    <row r="3" spans="1:36" s="1" customFormat="1" ht="37.5" customHeight="1" x14ac:dyDescent="0.3">
      <c r="A3" s="101"/>
      <c r="B3" s="72" t="s">
        <v>2</v>
      </c>
      <c r="C3" s="102"/>
      <c r="D3" s="70" t="s">
        <v>24</v>
      </c>
      <c r="E3" s="70" t="s">
        <v>25</v>
      </c>
      <c r="F3" s="70" t="s">
        <v>56</v>
      </c>
      <c r="G3" s="70" t="s">
        <v>26</v>
      </c>
      <c r="H3" s="70" t="s">
        <v>24</v>
      </c>
      <c r="I3" s="70" t="s">
        <v>25</v>
      </c>
      <c r="J3" s="70" t="s">
        <v>56</v>
      </c>
      <c r="K3" s="70" t="s">
        <v>26</v>
      </c>
      <c r="L3" s="70" t="s">
        <v>24</v>
      </c>
      <c r="M3" s="70" t="s">
        <v>25</v>
      </c>
      <c r="N3" s="70" t="s">
        <v>56</v>
      </c>
      <c r="O3" s="70" t="s">
        <v>26</v>
      </c>
      <c r="P3" s="70" t="s">
        <v>24</v>
      </c>
      <c r="Q3" s="70" t="s">
        <v>25</v>
      </c>
      <c r="R3" s="70" t="s">
        <v>56</v>
      </c>
      <c r="S3" s="70" t="s">
        <v>26</v>
      </c>
      <c r="T3" s="70" t="s">
        <v>24</v>
      </c>
      <c r="U3" s="70" t="s">
        <v>25</v>
      </c>
      <c r="V3" s="70" t="s">
        <v>56</v>
      </c>
      <c r="W3" s="70" t="s">
        <v>26</v>
      </c>
      <c r="X3" s="70" t="s">
        <v>24</v>
      </c>
      <c r="Y3" s="70" t="s">
        <v>25</v>
      </c>
      <c r="Z3" s="70" t="s">
        <v>56</v>
      </c>
      <c r="AA3" s="70" t="s">
        <v>26</v>
      </c>
      <c r="AB3" s="70" t="s">
        <v>24</v>
      </c>
      <c r="AC3" s="70" t="s">
        <v>25</v>
      </c>
      <c r="AD3" s="70" t="s">
        <v>56</v>
      </c>
      <c r="AE3" s="70" t="s">
        <v>26</v>
      </c>
      <c r="AF3" s="27" t="s">
        <v>24</v>
      </c>
      <c r="AG3" s="27" t="s">
        <v>25</v>
      </c>
      <c r="AH3" s="27" t="s">
        <v>56</v>
      </c>
      <c r="AI3" s="27" t="s">
        <v>26</v>
      </c>
      <c r="AJ3" s="95"/>
    </row>
    <row r="4" spans="1:36" s="1" customFormat="1" x14ac:dyDescent="0.3">
      <c r="A4" s="71" t="s">
        <v>3</v>
      </c>
      <c r="B4" s="71" t="s">
        <v>13</v>
      </c>
      <c r="C4" s="71" t="s">
        <v>28</v>
      </c>
      <c r="D4" s="71" t="s">
        <v>30</v>
      </c>
      <c r="E4" s="71" t="s">
        <v>15</v>
      </c>
      <c r="F4" s="71" t="s">
        <v>31</v>
      </c>
      <c r="G4" s="71" t="s">
        <v>46</v>
      </c>
      <c r="H4" s="71" t="s">
        <v>16</v>
      </c>
      <c r="I4" s="71" t="s">
        <v>32</v>
      </c>
      <c r="J4" s="71" t="s">
        <v>33</v>
      </c>
      <c r="K4" s="71" t="s">
        <v>34</v>
      </c>
      <c r="L4" s="71" t="s">
        <v>35</v>
      </c>
      <c r="M4" s="71" t="s">
        <v>36</v>
      </c>
      <c r="N4" s="71" t="s">
        <v>37</v>
      </c>
      <c r="O4" s="71" t="s">
        <v>43</v>
      </c>
      <c r="P4" s="71" t="s">
        <v>117</v>
      </c>
      <c r="Q4" s="71" t="s">
        <v>127</v>
      </c>
      <c r="R4" s="71" t="s">
        <v>102</v>
      </c>
      <c r="S4" s="71" t="s">
        <v>128</v>
      </c>
      <c r="T4" s="71" t="s">
        <v>129</v>
      </c>
      <c r="U4" s="71" t="s">
        <v>107</v>
      </c>
      <c r="V4" s="71" t="s">
        <v>87</v>
      </c>
      <c r="W4" s="71" t="s">
        <v>98</v>
      </c>
      <c r="X4" s="71" t="s">
        <v>35</v>
      </c>
      <c r="Y4" s="71" t="s">
        <v>36</v>
      </c>
      <c r="Z4" s="71" t="s">
        <v>37</v>
      </c>
      <c r="AA4" s="71" t="s">
        <v>43</v>
      </c>
      <c r="AB4" s="71"/>
      <c r="AC4" s="71"/>
      <c r="AD4" s="71"/>
      <c r="AE4" s="71"/>
      <c r="AF4" s="71" t="s">
        <v>117</v>
      </c>
      <c r="AG4" s="71" t="s">
        <v>127</v>
      </c>
      <c r="AH4" s="71" t="s">
        <v>102</v>
      </c>
      <c r="AI4" s="71" t="s">
        <v>128</v>
      </c>
      <c r="AJ4" s="71" t="s">
        <v>129</v>
      </c>
    </row>
    <row r="5" spans="1:36" s="1" customFormat="1" ht="61.5" hidden="1" customHeight="1" x14ac:dyDescent="0.3">
      <c r="A5" s="32" t="s">
        <v>37</v>
      </c>
      <c r="B5" s="85" t="s">
        <v>116</v>
      </c>
      <c r="C5" s="85"/>
      <c r="D5" s="35">
        <f>D6+D11+D19+D21</f>
        <v>409729055</v>
      </c>
      <c r="E5" s="35">
        <f t="shared" ref="E5:AA5" si="0">E6+E11+E19+E21</f>
        <v>47658300</v>
      </c>
      <c r="F5" s="35">
        <f t="shared" si="0"/>
        <v>9596200</v>
      </c>
      <c r="G5" s="35">
        <f t="shared" si="0"/>
        <v>352474555</v>
      </c>
      <c r="H5" s="35">
        <f t="shared" si="0"/>
        <v>113983785</v>
      </c>
      <c r="I5" s="35">
        <f t="shared" si="0"/>
        <v>12223266</v>
      </c>
      <c r="J5" s="35">
        <f t="shared" si="0"/>
        <v>5500000</v>
      </c>
      <c r="K5" s="35">
        <f t="shared" si="0"/>
        <v>96260519</v>
      </c>
      <c r="L5" s="35">
        <f t="shared" si="0"/>
        <v>102156349</v>
      </c>
      <c r="M5" s="35">
        <f t="shared" si="0"/>
        <v>11593249</v>
      </c>
      <c r="N5" s="35">
        <f t="shared" si="0"/>
        <v>1750000</v>
      </c>
      <c r="O5" s="35">
        <f t="shared" si="0"/>
        <v>88813100</v>
      </c>
      <c r="P5" s="35">
        <f t="shared" si="0"/>
        <v>101169103</v>
      </c>
      <c r="Q5" s="35">
        <f t="shared" si="0"/>
        <v>12586149</v>
      </c>
      <c r="R5" s="35">
        <f t="shared" si="0"/>
        <v>1200000</v>
      </c>
      <c r="S5" s="35">
        <f t="shared" si="0"/>
        <v>87382954</v>
      </c>
      <c r="T5" s="35">
        <f t="shared" si="0"/>
        <v>92419818</v>
      </c>
      <c r="U5" s="35">
        <f t="shared" si="0"/>
        <v>11255636</v>
      </c>
      <c r="V5" s="35">
        <f t="shared" si="0"/>
        <v>1146200</v>
      </c>
      <c r="W5" s="35">
        <f t="shared" si="0"/>
        <v>80017982</v>
      </c>
      <c r="X5" s="35">
        <f t="shared" si="0"/>
        <v>72542813.729999989</v>
      </c>
      <c r="Y5" s="35">
        <f t="shared" si="0"/>
        <v>3748355.64</v>
      </c>
      <c r="Z5" s="35">
        <f t="shared" si="0"/>
        <v>3644705.9</v>
      </c>
      <c r="AA5" s="35">
        <f t="shared" si="0"/>
        <v>65149752.18999999</v>
      </c>
      <c r="AB5" s="35"/>
      <c r="AC5" s="35"/>
      <c r="AD5" s="35"/>
      <c r="AE5" s="35"/>
      <c r="AF5" s="28">
        <f t="shared" ref="AF5:AF23" si="1">X5/D5*100</f>
        <v>17.705069446441865</v>
      </c>
      <c r="AG5" s="28">
        <f>Y5/E5*100</f>
        <v>7.8650636720151583</v>
      </c>
      <c r="AH5" s="28">
        <f>Z5/F5*100</f>
        <v>37.980720493528686</v>
      </c>
      <c r="AI5" s="28">
        <f t="shared" ref="AI5:AI10" si="2">AA5/G5*100</f>
        <v>18.483533425554644</v>
      </c>
      <c r="AJ5" s="62"/>
    </row>
    <row r="6" spans="1:36" s="1" customFormat="1" ht="40.5" hidden="1" customHeight="1" x14ac:dyDescent="0.3">
      <c r="A6" s="32" t="s">
        <v>38</v>
      </c>
      <c r="B6" s="74" t="s">
        <v>22</v>
      </c>
      <c r="C6" s="74"/>
      <c r="D6" s="35">
        <f>SUM(D7:D10)</f>
        <v>305628500</v>
      </c>
      <c r="E6" s="35">
        <f t="shared" ref="E6:AA6" si="3">SUM(E7:E10)</f>
        <v>0</v>
      </c>
      <c r="F6" s="35">
        <f t="shared" si="3"/>
        <v>0</v>
      </c>
      <c r="G6" s="35">
        <f t="shared" si="3"/>
        <v>305628500</v>
      </c>
      <c r="H6" s="35">
        <f t="shared" si="3"/>
        <v>88547649</v>
      </c>
      <c r="I6" s="35">
        <f t="shared" si="3"/>
        <v>0</v>
      </c>
      <c r="J6" s="35">
        <f t="shared" si="3"/>
        <v>0</v>
      </c>
      <c r="K6" s="35">
        <f t="shared" si="3"/>
        <v>88547649</v>
      </c>
      <c r="L6" s="35">
        <f t="shared" si="3"/>
        <v>75587875</v>
      </c>
      <c r="M6" s="35">
        <f t="shared" si="3"/>
        <v>0</v>
      </c>
      <c r="N6" s="35">
        <f t="shared" si="3"/>
        <v>0</v>
      </c>
      <c r="O6" s="35">
        <f t="shared" si="3"/>
        <v>75587875</v>
      </c>
      <c r="P6" s="35">
        <f t="shared" si="3"/>
        <v>72478054</v>
      </c>
      <c r="Q6" s="35">
        <f t="shared" si="3"/>
        <v>0</v>
      </c>
      <c r="R6" s="35">
        <f t="shared" si="3"/>
        <v>0</v>
      </c>
      <c r="S6" s="35">
        <f t="shared" si="3"/>
        <v>72478054</v>
      </c>
      <c r="T6" s="35">
        <f t="shared" si="3"/>
        <v>69014922</v>
      </c>
      <c r="U6" s="35">
        <f t="shared" si="3"/>
        <v>0</v>
      </c>
      <c r="V6" s="35">
        <f t="shared" si="3"/>
        <v>0</v>
      </c>
      <c r="W6" s="35">
        <f t="shared" si="3"/>
        <v>69014922</v>
      </c>
      <c r="X6" s="35">
        <f t="shared" si="3"/>
        <v>61713715.499999993</v>
      </c>
      <c r="Y6" s="35">
        <f t="shared" si="3"/>
        <v>0</v>
      </c>
      <c r="Z6" s="35">
        <f t="shared" si="3"/>
        <v>0</v>
      </c>
      <c r="AA6" s="35">
        <f t="shared" si="3"/>
        <v>61713715.499999993</v>
      </c>
      <c r="AB6" s="35"/>
      <c r="AC6" s="35"/>
      <c r="AD6" s="35"/>
      <c r="AE6" s="35"/>
      <c r="AF6" s="28">
        <f t="shared" si="1"/>
        <v>20.192395506309126</v>
      </c>
      <c r="AG6" s="28"/>
      <c r="AH6" s="28"/>
      <c r="AI6" s="28">
        <f t="shared" si="2"/>
        <v>20.192395506309126</v>
      </c>
      <c r="AJ6" s="62"/>
    </row>
    <row r="7" spans="1:36" s="1" customFormat="1" ht="42" hidden="1" customHeight="1" x14ac:dyDescent="0.3">
      <c r="A7" s="69" t="s">
        <v>39</v>
      </c>
      <c r="B7" s="73" t="s">
        <v>18</v>
      </c>
      <c r="C7" s="22" t="s">
        <v>12</v>
      </c>
      <c r="D7" s="23">
        <f>SUM(E7:G7)</f>
        <v>77119200</v>
      </c>
      <c r="E7" s="23">
        <v>0</v>
      </c>
      <c r="F7" s="23">
        <v>0</v>
      </c>
      <c r="G7" s="23">
        <f>K7+O7+S7+W7</f>
        <v>77119200</v>
      </c>
      <c r="H7" s="23">
        <f>I7++J7+K7</f>
        <v>19055037</v>
      </c>
      <c r="I7" s="23">
        <v>0</v>
      </c>
      <c r="J7" s="23">
        <v>0</v>
      </c>
      <c r="K7" s="23">
        <v>19055037</v>
      </c>
      <c r="L7" s="23">
        <f t="shared" ref="L7:L10" si="4">M7++N7+O7</f>
        <v>18131855</v>
      </c>
      <c r="M7" s="23">
        <v>0</v>
      </c>
      <c r="N7" s="23">
        <v>0</v>
      </c>
      <c r="O7" s="23">
        <v>18131855</v>
      </c>
      <c r="P7" s="23">
        <f t="shared" ref="P7:P10" si="5">Q7++R7+S7</f>
        <v>19679490</v>
      </c>
      <c r="Q7" s="23">
        <v>0</v>
      </c>
      <c r="R7" s="23">
        <v>0</v>
      </c>
      <c r="S7" s="23">
        <v>19679490</v>
      </c>
      <c r="T7" s="23">
        <f t="shared" ref="T7:T10" si="6">U7++V7+W7</f>
        <v>20252818</v>
      </c>
      <c r="U7" s="23">
        <v>0</v>
      </c>
      <c r="V7" s="23">
        <v>0</v>
      </c>
      <c r="W7" s="23">
        <v>20252818</v>
      </c>
      <c r="X7" s="23">
        <f>Y7+AA7</f>
        <v>14301775.689999999</v>
      </c>
      <c r="Y7" s="23">
        <v>0</v>
      </c>
      <c r="Z7" s="23">
        <v>0</v>
      </c>
      <c r="AA7" s="23">
        <v>14301775.689999999</v>
      </c>
      <c r="AB7" s="23"/>
      <c r="AC7" s="23"/>
      <c r="AD7" s="23"/>
      <c r="AE7" s="23"/>
      <c r="AF7" s="24">
        <f t="shared" si="1"/>
        <v>18.54502599871368</v>
      </c>
      <c r="AG7" s="24"/>
      <c r="AH7" s="24"/>
      <c r="AI7" s="24">
        <f t="shared" si="2"/>
        <v>18.54502599871368</v>
      </c>
      <c r="AJ7" s="62"/>
    </row>
    <row r="8" spans="1:36" s="1" customFormat="1" ht="48" hidden="1" customHeight="1" x14ac:dyDescent="0.3">
      <c r="A8" s="69" t="s">
        <v>40</v>
      </c>
      <c r="B8" s="73" t="s">
        <v>21</v>
      </c>
      <c r="C8" s="22" t="s">
        <v>12</v>
      </c>
      <c r="D8" s="23">
        <f t="shared" ref="D8:D10" si="7">SUM(E8:G8)</f>
        <v>179665700</v>
      </c>
      <c r="E8" s="23">
        <v>0</v>
      </c>
      <c r="F8" s="23">
        <v>0</v>
      </c>
      <c r="G8" s="23">
        <f t="shared" ref="G8:G10" si="8">K8+O8+S8+W8</f>
        <v>179665700</v>
      </c>
      <c r="H8" s="23">
        <f t="shared" ref="H8:H10" si="9">I8++J8+K8</f>
        <v>61200112</v>
      </c>
      <c r="I8" s="23">
        <v>0</v>
      </c>
      <c r="J8" s="23">
        <v>0</v>
      </c>
      <c r="K8" s="23">
        <v>61200112</v>
      </c>
      <c r="L8" s="23">
        <f t="shared" si="4"/>
        <v>44793520</v>
      </c>
      <c r="M8" s="23">
        <v>0</v>
      </c>
      <c r="N8" s="23">
        <v>0</v>
      </c>
      <c r="O8" s="23">
        <v>44793520</v>
      </c>
      <c r="P8" s="23">
        <f t="shared" si="5"/>
        <v>40801764</v>
      </c>
      <c r="Q8" s="23">
        <v>0</v>
      </c>
      <c r="R8" s="23">
        <v>0</v>
      </c>
      <c r="S8" s="23">
        <v>40801764</v>
      </c>
      <c r="T8" s="23">
        <f t="shared" si="6"/>
        <v>32870304</v>
      </c>
      <c r="U8" s="23">
        <v>0</v>
      </c>
      <c r="V8" s="23">
        <v>0</v>
      </c>
      <c r="W8" s="23">
        <v>32870304</v>
      </c>
      <c r="X8" s="23">
        <f t="shared" ref="X8:X10" si="10">Y8+AA8</f>
        <v>43666335.079999998</v>
      </c>
      <c r="Y8" s="23">
        <v>0</v>
      </c>
      <c r="Z8" s="23">
        <v>0</v>
      </c>
      <c r="AA8" s="23">
        <v>43666335.079999998</v>
      </c>
      <c r="AB8" s="23"/>
      <c r="AC8" s="23"/>
      <c r="AD8" s="23"/>
      <c r="AE8" s="23"/>
      <c r="AF8" s="24">
        <f t="shared" si="1"/>
        <v>24.30421336960811</v>
      </c>
      <c r="AG8" s="24"/>
      <c r="AH8" s="24"/>
      <c r="AI8" s="24">
        <f t="shared" si="2"/>
        <v>24.30421336960811</v>
      </c>
      <c r="AJ8" s="62"/>
    </row>
    <row r="9" spans="1:36" s="1" customFormat="1" ht="39" hidden="1" customHeight="1" x14ac:dyDescent="0.3">
      <c r="A9" s="69" t="s">
        <v>100</v>
      </c>
      <c r="B9" s="73" t="s">
        <v>57</v>
      </c>
      <c r="C9" s="22" t="s">
        <v>12</v>
      </c>
      <c r="D9" s="23">
        <f t="shared" si="7"/>
        <v>3258600</v>
      </c>
      <c r="E9" s="23">
        <v>0</v>
      </c>
      <c r="F9" s="23">
        <v>0</v>
      </c>
      <c r="G9" s="23">
        <f t="shared" si="8"/>
        <v>3258600</v>
      </c>
      <c r="H9" s="23">
        <f t="shared" si="9"/>
        <v>497000</v>
      </c>
      <c r="I9" s="23">
        <v>0</v>
      </c>
      <c r="J9" s="23">
        <v>0</v>
      </c>
      <c r="K9" s="23">
        <v>497000</v>
      </c>
      <c r="L9" s="23">
        <f t="shared" si="4"/>
        <v>1117000</v>
      </c>
      <c r="M9" s="23">
        <v>0</v>
      </c>
      <c r="N9" s="23">
        <v>0</v>
      </c>
      <c r="O9" s="23">
        <v>1117000</v>
      </c>
      <c r="P9" s="23">
        <f t="shared" si="5"/>
        <v>733800</v>
      </c>
      <c r="Q9" s="23">
        <v>0</v>
      </c>
      <c r="R9" s="23">
        <v>0</v>
      </c>
      <c r="S9" s="23">
        <v>733800</v>
      </c>
      <c r="T9" s="23">
        <f t="shared" si="6"/>
        <v>910800</v>
      </c>
      <c r="U9" s="23">
        <v>0</v>
      </c>
      <c r="V9" s="23">
        <v>0</v>
      </c>
      <c r="W9" s="23">
        <v>910800</v>
      </c>
      <c r="X9" s="23">
        <f t="shared" si="10"/>
        <v>74859.399999999994</v>
      </c>
      <c r="Y9" s="23">
        <v>0</v>
      </c>
      <c r="Z9" s="23">
        <v>0</v>
      </c>
      <c r="AA9" s="23">
        <v>74859.399999999994</v>
      </c>
      <c r="AB9" s="23"/>
      <c r="AC9" s="23"/>
      <c r="AD9" s="23"/>
      <c r="AE9" s="23"/>
      <c r="AF9" s="24">
        <f t="shared" si="1"/>
        <v>2.2972871785429323</v>
      </c>
      <c r="AG9" s="24"/>
      <c r="AH9" s="24"/>
      <c r="AI9" s="24">
        <f t="shared" si="2"/>
        <v>2.2972871785429323</v>
      </c>
      <c r="AJ9" s="62"/>
    </row>
    <row r="10" spans="1:36" s="1" customFormat="1" ht="60.75" hidden="1" customHeight="1" x14ac:dyDescent="0.3">
      <c r="A10" s="69" t="s">
        <v>101</v>
      </c>
      <c r="B10" s="73" t="s">
        <v>94</v>
      </c>
      <c r="C10" s="22" t="s">
        <v>12</v>
      </c>
      <c r="D10" s="23">
        <f t="shared" si="7"/>
        <v>45585000</v>
      </c>
      <c r="E10" s="23">
        <v>0</v>
      </c>
      <c r="F10" s="23">
        <v>0</v>
      </c>
      <c r="G10" s="23">
        <f t="shared" si="8"/>
        <v>45585000</v>
      </c>
      <c r="H10" s="23">
        <f t="shared" si="9"/>
        <v>7795500</v>
      </c>
      <c r="I10" s="23">
        <v>0</v>
      </c>
      <c r="J10" s="23">
        <v>0</v>
      </c>
      <c r="K10" s="23">
        <v>7795500</v>
      </c>
      <c r="L10" s="23">
        <f t="shared" si="4"/>
        <v>11545500</v>
      </c>
      <c r="M10" s="23">
        <v>0</v>
      </c>
      <c r="N10" s="23">
        <v>0</v>
      </c>
      <c r="O10" s="23">
        <v>11545500</v>
      </c>
      <c r="P10" s="23">
        <f t="shared" si="5"/>
        <v>11263000</v>
      </c>
      <c r="Q10" s="23">
        <v>0</v>
      </c>
      <c r="R10" s="23">
        <v>0</v>
      </c>
      <c r="S10" s="23">
        <v>11263000</v>
      </c>
      <c r="T10" s="23">
        <f t="shared" si="6"/>
        <v>14981000</v>
      </c>
      <c r="U10" s="23">
        <v>0</v>
      </c>
      <c r="V10" s="23">
        <v>0</v>
      </c>
      <c r="W10" s="23">
        <v>14981000</v>
      </c>
      <c r="X10" s="23">
        <f t="shared" si="10"/>
        <v>3670745.33</v>
      </c>
      <c r="Y10" s="23">
        <v>0</v>
      </c>
      <c r="Z10" s="23">
        <v>0</v>
      </c>
      <c r="AA10" s="23">
        <v>3670745.33</v>
      </c>
      <c r="AB10" s="23"/>
      <c r="AC10" s="23"/>
      <c r="AD10" s="23"/>
      <c r="AE10" s="23"/>
      <c r="AF10" s="24">
        <f t="shared" si="1"/>
        <v>8.0525289678622354</v>
      </c>
      <c r="AG10" s="24"/>
      <c r="AH10" s="24"/>
      <c r="AI10" s="24">
        <f t="shared" si="2"/>
        <v>8.0525289678622354</v>
      </c>
      <c r="AJ10" s="62"/>
    </row>
    <row r="11" spans="1:36" s="1" customFormat="1" ht="49.5" hidden="1" customHeight="1" x14ac:dyDescent="0.3">
      <c r="A11" s="32" t="s">
        <v>41</v>
      </c>
      <c r="B11" s="74" t="s">
        <v>58</v>
      </c>
      <c r="C11" s="34"/>
      <c r="D11" s="33">
        <f>SUM(D12:D18)</f>
        <v>57411700</v>
      </c>
      <c r="E11" s="33">
        <f t="shared" ref="E11:AA11" si="11">SUM(E12:E18)</f>
        <v>47658300</v>
      </c>
      <c r="F11" s="33">
        <f t="shared" si="11"/>
        <v>9596200</v>
      </c>
      <c r="G11" s="33">
        <f t="shared" si="11"/>
        <v>157200</v>
      </c>
      <c r="H11" s="33">
        <f t="shared" si="11"/>
        <v>17763866</v>
      </c>
      <c r="I11" s="33">
        <f t="shared" si="11"/>
        <v>12223266</v>
      </c>
      <c r="J11" s="33">
        <f t="shared" si="11"/>
        <v>5500000</v>
      </c>
      <c r="K11" s="33">
        <f t="shared" si="11"/>
        <v>40600</v>
      </c>
      <c r="L11" s="33">
        <f t="shared" si="11"/>
        <v>13383449</v>
      </c>
      <c r="M11" s="33">
        <f t="shared" si="11"/>
        <v>11593249</v>
      </c>
      <c r="N11" s="33">
        <f t="shared" si="11"/>
        <v>1750000</v>
      </c>
      <c r="O11" s="33">
        <f t="shared" si="11"/>
        <v>40200</v>
      </c>
      <c r="P11" s="33">
        <f t="shared" si="11"/>
        <v>13825849</v>
      </c>
      <c r="Q11" s="33">
        <f t="shared" si="11"/>
        <v>12586149</v>
      </c>
      <c r="R11" s="33">
        <f t="shared" si="11"/>
        <v>1200000</v>
      </c>
      <c r="S11" s="33">
        <f t="shared" si="11"/>
        <v>39700</v>
      </c>
      <c r="T11" s="33">
        <f t="shared" si="11"/>
        <v>12438536</v>
      </c>
      <c r="U11" s="33">
        <f t="shared" si="11"/>
        <v>11255636</v>
      </c>
      <c r="V11" s="33">
        <f t="shared" si="11"/>
        <v>1146200</v>
      </c>
      <c r="W11" s="33">
        <f t="shared" si="11"/>
        <v>36700</v>
      </c>
      <c r="X11" s="33">
        <f t="shared" si="11"/>
        <v>7393061.540000001</v>
      </c>
      <c r="Y11" s="33">
        <f t="shared" si="11"/>
        <v>3748355.64</v>
      </c>
      <c r="Z11" s="33">
        <f t="shared" si="11"/>
        <v>3644705.9</v>
      </c>
      <c r="AA11" s="33">
        <f t="shared" si="11"/>
        <v>0</v>
      </c>
      <c r="AB11" s="33"/>
      <c r="AC11" s="33"/>
      <c r="AD11" s="33"/>
      <c r="AE11" s="33"/>
      <c r="AF11" s="28">
        <f t="shared" si="1"/>
        <v>12.877273343238402</v>
      </c>
      <c r="AG11" s="28">
        <f>Y11/E11*100</f>
        <v>7.8650636720151583</v>
      </c>
      <c r="AH11" s="28">
        <f>Z11/F11*100</f>
        <v>37.980720493528686</v>
      </c>
      <c r="AI11" s="28"/>
      <c r="AJ11" s="62"/>
    </row>
    <row r="12" spans="1:36" s="1" customFormat="1" ht="62.25" hidden="1" customHeight="1" x14ac:dyDescent="0.3">
      <c r="A12" s="69" t="s">
        <v>42</v>
      </c>
      <c r="B12" s="73" t="s">
        <v>59</v>
      </c>
      <c r="C12" s="22" t="s">
        <v>60</v>
      </c>
      <c r="D12" s="23">
        <f>SUM(E12:G12)</f>
        <v>10843000</v>
      </c>
      <c r="E12" s="23">
        <f t="shared" ref="E12:E18" si="12">I12+M12+Q12+U12</f>
        <v>1187000</v>
      </c>
      <c r="F12" s="23">
        <f t="shared" ref="F12:F13" si="13">J12+N12+R12+V12</f>
        <v>9498800</v>
      </c>
      <c r="G12" s="23">
        <f t="shared" ref="G12:G13" si="14">K12+O12+S12+W12</f>
        <v>157200</v>
      </c>
      <c r="H12" s="23">
        <f t="shared" ref="H12:H18" si="15">I12++J12+K12</f>
        <v>5853200</v>
      </c>
      <c r="I12" s="23">
        <v>312600</v>
      </c>
      <c r="J12" s="23">
        <v>5500000</v>
      </c>
      <c r="K12" s="23">
        <v>40600</v>
      </c>
      <c r="L12" s="23">
        <f t="shared" ref="L12:L18" si="16">M12++N12+O12</f>
        <v>2039500</v>
      </c>
      <c r="M12" s="23">
        <v>249300</v>
      </c>
      <c r="N12" s="23">
        <v>1750000</v>
      </c>
      <c r="O12" s="23">
        <v>40200</v>
      </c>
      <c r="P12" s="23">
        <f t="shared" ref="P12:P18" si="17">Q12++R12+S12</f>
        <v>1540600</v>
      </c>
      <c r="Q12" s="23">
        <v>300900</v>
      </c>
      <c r="R12" s="23">
        <v>1200000</v>
      </c>
      <c r="S12" s="23">
        <v>39700</v>
      </c>
      <c r="T12" s="23">
        <f t="shared" ref="T12:T18" si="18">U12++V12+W12</f>
        <v>1409700</v>
      </c>
      <c r="U12" s="23">
        <v>324200</v>
      </c>
      <c r="V12" s="23">
        <v>1048800</v>
      </c>
      <c r="W12" s="23">
        <v>36700</v>
      </c>
      <c r="X12" s="23">
        <f>SUM(Y12:AA12)</f>
        <v>3740238.08</v>
      </c>
      <c r="Y12" s="23">
        <v>95532.18</v>
      </c>
      <c r="Z12" s="23">
        <v>3644705.9</v>
      </c>
      <c r="AA12" s="23">
        <v>0</v>
      </c>
      <c r="AB12" s="23"/>
      <c r="AC12" s="23"/>
      <c r="AD12" s="23"/>
      <c r="AE12" s="23"/>
      <c r="AF12" s="24">
        <f t="shared" si="1"/>
        <v>34.494494881490361</v>
      </c>
      <c r="AG12" s="24">
        <f>Y12/E12*100</f>
        <v>8.048203875315922</v>
      </c>
      <c r="AH12" s="24">
        <f>Z12/F12*100</f>
        <v>38.370172021729061</v>
      </c>
      <c r="AI12" s="24"/>
      <c r="AJ12" s="62"/>
    </row>
    <row r="13" spans="1:36" s="1" customFormat="1" ht="114.75" hidden="1" customHeight="1" x14ac:dyDescent="0.3">
      <c r="A13" s="69" t="s">
        <v>62</v>
      </c>
      <c r="B13" s="73" t="s">
        <v>61</v>
      </c>
      <c r="C13" s="22" t="s">
        <v>12</v>
      </c>
      <c r="D13" s="23">
        <f t="shared" ref="D13:D18" si="19">SUM(E13:G13)</f>
        <v>521400</v>
      </c>
      <c r="E13" s="23">
        <f t="shared" si="12"/>
        <v>521400</v>
      </c>
      <c r="F13" s="23">
        <f t="shared" si="13"/>
        <v>0</v>
      </c>
      <c r="G13" s="23">
        <f t="shared" si="14"/>
        <v>0</v>
      </c>
      <c r="H13" s="23">
        <f t="shared" si="15"/>
        <v>0</v>
      </c>
      <c r="I13" s="23">
        <v>0</v>
      </c>
      <c r="J13" s="23">
        <v>0</v>
      </c>
      <c r="K13" s="23">
        <v>0</v>
      </c>
      <c r="L13" s="23">
        <f t="shared" si="16"/>
        <v>521400</v>
      </c>
      <c r="M13" s="23">
        <v>521400</v>
      </c>
      <c r="N13" s="23">
        <v>0</v>
      </c>
      <c r="O13" s="23">
        <v>0</v>
      </c>
      <c r="P13" s="23">
        <f t="shared" si="17"/>
        <v>0</v>
      </c>
      <c r="Q13" s="23">
        <v>0</v>
      </c>
      <c r="R13" s="23">
        <v>0</v>
      </c>
      <c r="S13" s="23">
        <v>0</v>
      </c>
      <c r="T13" s="23">
        <f t="shared" si="18"/>
        <v>0</v>
      </c>
      <c r="U13" s="23">
        <v>0</v>
      </c>
      <c r="V13" s="23">
        <v>0</v>
      </c>
      <c r="W13" s="23">
        <v>0</v>
      </c>
      <c r="X13" s="23">
        <f t="shared" ref="X13:X18" si="20">SUM(Y13:AA13)</f>
        <v>0</v>
      </c>
      <c r="Y13" s="23">
        <v>0</v>
      </c>
      <c r="Z13" s="23">
        <v>0</v>
      </c>
      <c r="AA13" s="23">
        <v>0</v>
      </c>
      <c r="AB13" s="23"/>
      <c r="AC13" s="23"/>
      <c r="AD13" s="23"/>
      <c r="AE13" s="23"/>
      <c r="AF13" s="24">
        <f t="shared" si="1"/>
        <v>0</v>
      </c>
      <c r="AG13" s="24">
        <f>Y13/E13*100</f>
        <v>0</v>
      </c>
      <c r="AH13" s="24"/>
      <c r="AI13" s="24"/>
      <c r="AJ13" s="62"/>
    </row>
    <row r="14" spans="1:36" s="1" customFormat="1" ht="84" hidden="1" customHeight="1" x14ac:dyDescent="0.3">
      <c r="A14" s="69" t="s">
        <v>65</v>
      </c>
      <c r="B14" s="73" t="s">
        <v>63</v>
      </c>
      <c r="C14" s="22" t="s">
        <v>12</v>
      </c>
      <c r="D14" s="23">
        <f t="shared" si="19"/>
        <v>3639800</v>
      </c>
      <c r="E14" s="23">
        <f t="shared" si="12"/>
        <v>3639800</v>
      </c>
      <c r="F14" s="23">
        <f t="shared" ref="F14:F17" si="21">J14+N14+R14+V14</f>
        <v>0</v>
      </c>
      <c r="G14" s="23">
        <f t="shared" ref="G14:G17" si="22">K14+O14+S14+W14</f>
        <v>0</v>
      </c>
      <c r="H14" s="23">
        <f t="shared" si="15"/>
        <v>1152566</v>
      </c>
      <c r="I14" s="23">
        <v>1152566</v>
      </c>
      <c r="J14" s="23">
        <v>0</v>
      </c>
      <c r="K14" s="23">
        <v>0</v>
      </c>
      <c r="L14" s="23">
        <f t="shared" si="16"/>
        <v>1043849</v>
      </c>
      <c r="M14" s="23">
        <v>1043849</v>
      </c>
      <c r="N14" s="23">
        <v>0</v>
      </c>
      <c r="O14" s="23">
        <v>0</v>
      </c>
      <c r="P14" s="23">
        <f t="shared" si="17"/>
        <v>745349</v>
      </c>
      <c r="Q14" s="23">
        <v>745349</v>
      </c>
      <c r="R14" s="23">
        <v>0</v>
      </c>
      <c r="S14" s="23">
        <v>0</v>
      </c>
      <c r="T14" s="23">
        <f t="shared" si="18"/>
        <v>698036</v>
      </c>
      <c r="U14" s="23">
        <v>698036</v>
      </c>
      <c r="V14" s="23">
        <v>0</v>
      </c>
      <c r="W14" s="23">
        <v>0</v>
      </c>
      <c r="X14" s="23">
        <f t="shared" si="20"/>
        <v>938681.11</v>
      </c>
      <c r="Y14" s="23">
        <v>938681.11</v>
      </c>
      <c r="Z14" s="23">
        <v>0</v>
      </c>
      <c r="AA14" s="23">
        <v>0</v>
      </c>
      <c r="AB14" s="23"/>
      <c r="AC14" s="23"/>
      <c r="AD14" s="23"/>
      <c r="AE14" s="23"/>
      <c r="AF14" s="24">
        <f t="shared" si="1"/>
        <v>25.789359580196713</v>
      </c>
      <c r="AG14" s="24">
        <f>Y14/E14*100</f>
        <v>25.789359580196713</v>
      </c>
      <c r="AH14" s="24"/>
      <c r="AI14" s="24"/>
      <c r="AJ14" s="62"/>
    </row>
    <row r="15" spans="1:36" s="1" customFormat="1" ht="60.75" hidden="1" customHeight="1" x14ac:dyDescent="0.3">
      <c r="A15" s="69" t="s">
        <v>66</v>
      </c>
      <c r="B15" s="73" t="s">
        <v>64</v>
      </c>
      <c r="C15" s="22" t="s">
        <v>12</v>
      </c>
      <c r="D15" s="23">
        <f t="shared" si="19"/>
        <v>4413500</v>
      </c>
      <c r="E15" s="23">
        <f t="shared" si="12"/>
        <v>4413500</v>
      </c>
      <c r="F15" s="23">
        <f t="shared" si="21"/>
        <v>0</v>
      </c>
      <c r="G15" s="23">
        <f t="shared" si="22"/>
        <v>0</v>
      </c>
      <c r="H15" s="23">
        <f t="shared" si="15"/>
        <v>1464100</v>
      </c>
      <c r="I15" s="23">
        <v>1464100</v>
      </c>
      <c r="J15" s="23">
        <v>0</v>
      </c>
      <c r="K15" s="23">
        <v>0</v>
      </c>
      <c r="L15" s="23">
        <f t="shared" si="16"/>
        <v>1455400</v>
      </c>
      <c r="M15" s="23">
        <v>1455400</v>
      </c>
      <c r="N15" s="23">
        <v>0</v>
      </c>
      <c r="O15" s="23">
        <v>0</v>
      </c>
      <c r="P15" s="23">
        <f t="shared" si="17"/>
        <v>571100</v>
      </c>
      <c r="Q15" s="23">
        <v>571100</v>
      </c>
      <c r="R15" s="23">
        <v>0</v>
      </c>
      <c r="S15" s="23">
        <v>0</v>
      </c>
      <c r="T15" s="23">
        <f t="shared" si="18"/>
        <v>922900</v>
      </c>
      <c r="U15" s="23">
        <v>922900</v>
      </c>
      <c r="V15" s="23">
        <v>0</v>
      </c>
      <c r="W15" s="23">
        <v>0</v>
      </c>
      <c r="X15" s="23">
        <f t="shared" si="20"/>
        <v>756239.03</v>
      </c>
      <c r="Y15" s="23">
        <v>756239.03</v>
      </c>
      <c r="Z15" s="23">
        <v>0</v>
      </c>
      <c r="AA15" s="23">
        <v>0</v>
      </c>
      <c r="AB15" s="23"/>
      <c r="AC15" s="23"/>
      <c r="AD15" s="23"/>
      <c r="AE15" s="23"/>
      <c r="AF15" s="24">
        <f t="shared" si="1"/>
        <v>17.13467837317322</v>
      </c>
      <c r="AG15" s="24">
        <f>Y15/E15*100</f>
        <v>17.13467837317322</v>
      </c>
      <c r="AH15" s="24"/>
      <c r="AI15" s="24"/>
      <c r="AJ15" s="62"/>
    </row>
    <row r="16" spans="1:36" s="1" customFormat="1" ht="81" hidden="1" customHeight="1" x14ac:dyDescent="0.3">
      <c r="A16" s="69" t="s">
        <v>68</v>
      </c>
      <c r="B16" s="73" t="s">
        <v>67</v>
      </c>
      <c r="C16" s="22" t="s">
        <v>12</v>
      </c>
      <c r="D16" s="23">
        <f t="shared" si="19"/>
        <v>9576600</v>
      </c>
      <c r="E16" s="23">
        <f t="shared" si="12"/>
        <v>9576600</v>
      </c>
      <c r="F16" s="23">
        <f t="shared" si="21"/>
        <v>0</v>
      </c>
      <c r="G16" s="23">
        <f t="shared" si="22"/>
        <v>0</v>
      </c>
      <c r="H16" s="23">
        <f t="shared" si="15"/>
        <v>3351000</v>
      </c>
      <c r="I16" s="23">
        <v>3351000</v>
      </c>
      <c r="J16" s="23">
        <v>0</v>
      </c>
      <c r="K16" s="23">
        <v>0</v>
      </c>
      <c r="L16" s="23">
        <f t="shared" si="16"/>
        <v>2360300</v>
      </c>
      <c r="M16" s="23">
        <v>2360300</v>
      </c>
      <c r="N16" s="23">
        <v>0</v>
      </c>
      <c r="O16" s="23">
        <v>0</v>
      </c>
      <c r="P16" s="23">
        <f t="shared" si="17"/>
        <v>2195800</v>
      </c>
      <c r="Q16" s="23">
        <v>2195800</v>
      </c>
      <c r="R16" s="23">
        <v>0</v>
      </c>
      <c r="S16" s="23">
        <v>0</v>
      </c>
      <c r="T16" s="23">
        <f t="shared" si="18"/>
        <v>1669500</v>
      </c>
      <c r="U16" s="23">
        <v>1669500</v>
      </c>
      <c r="V16" s="23">
        <v>0</v>
      </c>
      <c r="W16" s="23">
        <v>0</v>
      </c>
      <c r="X16" s="23">
        <f t="shared" si="20"/>
        <v>1957903.32</v>
      </c>
      <c r="Y16" s="23">
        <v>1957903.32</v>
      </c>
      <c r="Z16" s="23">
        <v>0</v>
      </c>
      <c r="AA16" s="23">
        <v>0</v>
      </c>
      <c r="AB16" s="23"/>
      <c r="AC16" s="23"/>
      <c r="AD16" s="23"/>
      <c r="AE16" s="23"/>
      <c r="AF16" s="24">
        <f t="shared" si="1"/>
        <v>20.444660109015729</v>
      </c>
      <c r="AG16" s="24">
        <f>Y16/E16*100</f>
        <v>20.444660109015729</v>
      </c>
      <c r="AH16" s="24"/>
      <c r="AI16" s="24"/>
      <c r="AJ16" s="62"/>
    </row>
    <row r="17" spans="1:36" s="1" customFormat="1" ht="80.25" hidden="1" customHeight="1" x14ac:dyDescent="0.3">
      <c r="A17" s="69" t="s">
        <v>99</v>
      </c>
      <c r="B17" s="73" t="s">
        <v>97</v>
      </c>
      <c r="C17" s="22" t="s">
        <v>12</v>
      </c>
      <c r="D17" s="23">
        <f t="shared" si="19"/>
        <v>97400</v>
      </c>
      <c r="E17" s="23">
        <f t="shared" si="12"/>
        <v>0</v>
      </c>
      <c r="F17" s="23">
        <f t="shared" si="21"/>
        <v>97400</v>
      </c>
      <c r="G17" s="23">
        <f t="shared" si="22"/>
        <v>0</v>
      </c>
      <c r="H17" s="23">
        <f t="shared" si="15"/>
        <v>0</v>
      </c>
      <c r="I17" s="23">
        <v>0</v>
      </c>
      <c r="J17" s="23">
        <v>0</v>
      </c>
      <c r="K17" s="23">
        <v>0</v>
      </c>
      <c r="L17" s="23">
        <f t="shared" si="16"/>
        <v>0</v>
      </c>
      <c r="M17" s="23">
        <v>0</v>
      </c>
      <c r="N17" s="23">
        <v>0</v>
      </c>
      <c r="O17" s="23">
        <v>0</v>
      </c>
      <c r="P17" s="23">
        <f t="shared" si="17"/>
        <v>0</v>
      </c>
      <c r="Q17" s="23">
        <v>0</v>
      </c>
      <c r="R17" s="23">
        <v>0</v>
      </c>
      <c r="S17" s="23">
        <v>0</v>
      </c>
      <c r="T17" s="23">
        <f t="shared" si="18"/>
        <v>97400</v>
      </c>
      <c r="U17" s="23">
        <v>0</v>
      </c>
      <c r="V17" s="23">
        <v>97400</v>
      </c>
      <c r="W17" s="23">
        <v>0</v>
      </c>
      <c r="X17" s="23">
        <f t="shared" si="20"/>
        <v>0</v>
      </c>
      <c r="Y17" s="23">
        <v>0</v>
      </c>
      <c r="Z17" s="23">
        <v>0</v>
      </c>
      <c r="AA17" s="23">
        <v>0</v>
      </c>
      <c r="AB17" s="23"/>
      <c r="AC17" s="23"/>
      <c r="AD17" s="23"/>
      <c r="AE17" s="23"/>
      <c r="AF17" s="24">
        <f t="shared" si="1"/>
        <v>0</v>
      </c>
      <c r="AG17" s="24"/>
      <c r="AH17" s="24">
        <f>Z17/F17*100</f>
        <v>0</v>
      </c>
      <c r="AI17" s="24"/>
      <c r="AJ17" s="62"/>
    </row>
    <row r="18" spans="1:36" s="1" customFormat="1" ht="63" hidden="1" customHeight="1" x14ac:dyDescent="0.3">
      <c r="A18" s="69" t="s">
        <v>70</v>
      </c>
      <c r="B18" s="73" t="s">
        <v>69</v>
      </c>
      <c r="C18" s="22" t="s">
        <v>12</v>
      </c>
      <c r="D18" s="23">
        <f t="shared" si="19"/>
        <v>28320000</v>
      </c>
      <c r="E18" s="23">
        <f t="shared" si="12"/>
        <v>28320000</v>
      </c>
      <c r="F18" s="23">
        <f t="shared" ref="F18" si="23">J18+N18+R18+V18</f>
        <v>0</v>
      </c>
      <c r="G18" s="23">
        <f t="shared" ref="G18" si="24">K18+O18+S18+W18</f>
        <v>0</v>
      </c>
      <c r="H18" s="23">
        <f t="shared" si="15"/>
        <v>5943000</v>
      </c>
      <c r="I18" s="23">
        <v>5943000</v>
      </c>
      <c r="J18" s="23">
        <v>0</v>
      </c>
      <c r="K18" s="23">
        <v>0</v>
      </c>
      <c r="L18" s="23">
        <f t="shared" si="16"/>
        <v>5963000</v>
      </c>
      <c r="M18" s="23">
        <v>5963000</v>
      </c>
      <c r="N18" s="23">
        <v>0</v>
      </c>
      <c r="O18" s="23">
        <v>0</v>
      </c>
      <c r="P18" s="23">
        <f t="shared" si="17"/>
        <v>8773000</v>
      </c>
      <c r="Q18" s="23">
        <v>8773000</v>
      </c>
      <c r="R18" s="23">
        <v>0</v>
      </c>
      <c r="S18" s="23">
        <v>0</v>
      </c>
      <c r="T18" s="23">
        <f t="shared" si="18"/>
        <v>7641000</v>
      </c>
      <c r="U18" s="23">
        <v>7641000</v>
      </c>
      <c r="V18" s="23">
        <v>0</v>
      </c>
      <c r="W18" s="23">
        <v>0</v>
      </c>
      <c r="X18" s="23">
        <f t="shared" si="20"/>
        <v>0</v>
      </c>
      <c r="Y18" s="23">
        <v>0</v>
      </c>
      <c r="Z18" s="23">
        <v>0</v>
      </c>
      <c r="AA18" s="23">
        <v>0</v>
      </c>
      <c r="AB18" s="23"/>
      <c r="AC18" s="23"/>
      <c r="AD18" s="23"/>
      <c r="AE18" s="23"/>
      <c r="AF18" s="24">
        <f t="shared" si="1"/>
        <v>0</v>
      </c>
      <c r="AG18" s="24">
        <f>Y18/E18*100</f>
        <v>0</v>
      </c>
      <c r="AH18" s="24"/>
      <c r="AI18" s="24"/>
      <c r="AJ18" s="62"/>
    </row>
    <row r="19" spans="1:36" s="30" customFormat="1" ht="42" hidden="1" customHeight="1" x14ac:dyDescent="0.3">
      <c r="A19" s="32" t="s">
        <v>72</v>
      </c>
      <c r="B19" s="74" t="s">
        <v>23</v>
      </c>
      <c r="C19" s="34"/>
      <c r="D19" s="33">
        <f>SUM(D20:D20)</f>
        <v>2497855</v>
      </c>
      <c r="E19" s="33">
        <f t="shared" ref="E19:AA19" si="25">SUM(E20:E20)</f>
        <v>0</v>
      </c>
      <c r="F19" s="33">
        <f t="shared" si="25"/>
        <v>0</v>
      </c>
      <c r="G19" s="33">
        <f t="shared" si="25"/>
        <v>2497855</v>
      </c>
      <c r="H19" s="33">
        <f t="shared" si="25"/>
        <v>0</v>
      </c>
      <c r="I19" s="33">
        <f t="shared" si="25"/>
        <v>0</v>
      </c>
      <c r="J19" s="33">
        <f t="shared" si="25"/>
        <v>0</v>
      </c>
      <c r="K19" s="33">
        <f t="shared" si="25"/>
        <v>0</v>
      </c>
      <c r="L19" s="33">
        <f t="shared" si="25"/>
        <v>510815</v>
      </c>
      <c r="M19" s="33">
        <f t="shared" si="25"/>
        <v>0</v>
      </c>
      <c r="N19" s="33">
        <f t="shared" si="25"/>
        <v>0</v>
      </c>
      <c r="O19" s="33">
        <f t="shared" si="25"/>
        <v>510815</v>
      </c>
      <c r="P19" s="33">
        <f t="shared" si="25"/>
        <v>1887040</v>
      </c>
      <c r="Q19" s="33">
        <f t="shared" si="25"/>
        <v>0</v>
      </c>
      <c r="R19" s="33">
        <f t="shared" si="25"/>
        <v>0</v>
      </c>
      <c r="S19" s="33">
        <f t="shared" si="25"/>
        <v>1887040</v>
      </c>
      <c r="T19" s="33">
        <f t="shared" si="25"/>
        <v>100000</v>
      </c>
      <c r="U19" s="33">
        <f t="shared" si="25"/>
        <v>0</v>
      </c>
      <c r="V19" s="33">
        <f t="shared" si="25"/>
        <v>0</v>
      </c>
      <c r="W19" s="33">
        <f t="shared" si="25"/>
        <v>100000</v>
      </c>
      <c r="X19" s="33">
        <f t="shared" si="25"/>
        <v>0</v>
      </c>
      <c r="Y19" s="33">
        <f t="shared" si="25"/>
        <v>0</v>
      </c>
      <c r="Z19" s="33">
        <f t="shared" si="25"/>
        <v>0</v>
      </c>
      <c r="AA19" s="33">
        <f t="shared" si="25"/>
        <v>0</v>
      </c>
      <c r="AB19" s="33"/>
      <c r="AC19" s="33"/>
      <c r="AD19" s="33"/>
      <c r="AE19" s="33"/>
      <c r="AF19" s="28">
        <f t="shared" si="1"/>
        <v>0</v>
      </c>
      <c r="AG19" s="28"/>
      <c r="AH19" s="28"/>
      <c r="AI19" s="28">
        <f>AA19/G19*100</f>
        <v>0</v>
      </c>
      <c r="AJ19" s="29"/>
    </row>
    <row r="20" spans="1:36" s="1" customFormat="1" ht="62.25" hidden="1" customHeight="1" x14ac:dyDescent="0.3">
      <c r="A20" s="69" t="s">
        <v>75</v>
      </c>
      <c r="B20" s="73" t="s">
        <v>71</v>
      </c>
      <c r="C20" s="22" t="s">
        <v>12</v>
      </c>
      <c r="D20" s="23">
        <f>SUM(E20:G20)</f>
        <v>2497855</v>
      </c>
      <c r="E20" s="23">
        <f t="shared" ref="E20" si="26">I20+M20+Q20+U20</f>
        <v>0</v>
      </c>
      <c r="F20" s="23">
        <f t="shared" ref="F20" si="27">J20+N20+R20+V20</f>
        <v>0</v>
      </c>
      <c r="G20" s="23">
        <f t="shared" ref="G20" si="28">K20+O20+S20+W20</f>
        <v>2497855</v>
      </c>
      <c r="H20" s="23">
        <f>I20++J20+K20</f>
        <v>0</v>
      </c>
      <c r="I20" s="23">
        <v>0</v>
      </c>
      <c r="J20" s="23">
        <v>0</v>
      </c>
      <c r="K20" s="23">
        <v>0</v>
      </c>
      <c r="L20" s="23">
        <f>M20++N20+O20</f>
        <v>510815</v>
      </c>
      <c r="M20" s="23">
        <v>0</v>
      </c>
      <c r="N20" s="23">
        <v>0</v>
      </c>
      <c r="O20" s="23">
        <v>510815</v>
      </c>
      <c r="P20" s="23">
        <f>Q20++R20+S20</f>
        <v>1887040</v>
      </c>
      <c r="Q20" s="23">
        <v>0</v>
      </c>
      <c r="R20" s="23">
        <v>0</v>
      </c>
      <c r="S20" s="23">
        <v>1887040</v>
      </c>
      <c r="T20" s="23">
        <f>U20++V20+W20</f>
        <v>100000</v>
      </c>
      <c r="U20" s="23">
        <v>0</v>
      </c>
      <c r="V20" s="23">
        <v>0</v>
      </c>
      <c r="W20" s="23">
        <v>100000</v>
      </c>
      <c r="X20" s="23">
        <f>Y20+AA20</f>
        <v>0</v>
      </c>
      <c r="Y20" s="23">
        <v>0</v>
      </c>
      <c r="Z20" s="23">
        <v>0</v>
      </c>
      <c r="AA20" s="23">
        <v>0</v>
      </c>
      <c r="AB20" s="23"/>
      <c r="AC20" s="23"/>
      <c r="AD20" s="23"/>
      <c r="AE20" s="23"/>
      <c r="AF20" s="24">
        <f t="shared" si="1"/>
        <v>0</v>
      </c>
      <c r="AG20" s="24"/>
      <c r="AH20" s="24"/>
      <c r="AI20" s="24">
        <f>AA20/G20*100</f>
        <v>0</v>
      </c>
      <c r="AJ20" s="62"/>
    </row>
    <row r="21" spans="1:36" s="1" customFormat="1" ht="96.75" hidden="1" customHeight="1" x14ac:dyDescent="0.3">
      <c r="A21" s="32" t="s">
        <v>88</v>
      </c>
      <c r="B21" s="74" t="s">
        <v>73</v>
      </c>
      <c r="C21" s="34"/>
      <c r="D21" s="36">
        <f>SUM(D22:D23)</f>
        <v>44191000</v>
      </c>
      <c r="E21" s="36">
        <f t="shared" ref="E21:AA21" si="29">SUM(E22:E23)</f>
        <v>0</v>
      </c>
      <c r="F21" s="36">
        <f t="shared" si="29"/>
        <v>0</v>
      </c>
      <c r="G21" s="36">
        <f t="shared" si="29"/>
        <v>44191000</v>
      </c>
      <c r="H21" s="36">
        <f t="shared" si="29"/>
        <v>7672270</v>
      </c>
      <c r="I21" s="36">
        <f t="shared" si="29"/>
        <v>0</v>
      </c>
      <c r="J21" s="36">
        <f t="shared" si="29"/>
        <v>0</v>
      </c>
      <c r="K21" s="36">
        <f t="shared" si="29"/>
        <v>7672270</v>
      </c>
      <c r="L21" s="36">
        <f t="shared" si="29"/>
        <v>12674210</v>
      </c>
      <c r="M21" s="36">
        <f t="shared" si="29"/>
        <v>0</v>
      </c>
      <c r="N21" s="36">
        <f t="shared" si="29"/>
        <v>0</v>
      </c>
      <c r="O21" s="36">
        <f t="shared" si="29"/>
        <v>12674210</v>
      </c>
      <c r="P21" s="36">
        <f t="shared" si="29"/>
        <v>12978160</v>
      </c>
      <c r="Q21" s="36">
        <f t="shared" si="29"/>
        <v>0</v>
      </c>
      <c r="R21" s="36">
        <f t="shared" si="29"/>
        <v>0</v>
      </c>
      <c r="S21" s="36">
        <f t="shared" si="29"/>
        <v>12978160</v>
      </c>
      <c r="T21" s="36">
        <f t="shared" si="29"/>
        <v>10866360</v>
      </c>
      <c r="U21" s="36">
        <f t="shared" si="29"/>
        <v>0</v>
      </c>
      <c r="V21" s="36">
        <f t="shared" si="29"/>
        <v>0</v>
      </c>
      <c r="W21" s="36">
        <f t="shared" si="29"/>
        <v>10866360</v>
      </c>
      <c r="X21" s="36">
        <f t="shared" si="29"/>
        <v>3436036.69</v>
      </c>
      <c r="Y21" s="36">
        <f t="shared" si="29"/>
        <v>0</v>
      </c>
      <c r="Z21" s="36">
        <f t="shared" si="29"/>
        <v>0</v>
      </c>
      <c r="AA21" s="36">
        <f t="shared" si="29"/>
        <v>3436036.69</v>
      </c>
      <c r="AB21" s="36"/>
      <c r="AC21" s="36"/>
      <c r="AD21" s="36"/>
      <c r="AE21" s="36"/>
      <c r="AF21" s="28">
        <f t="shared" si="1"/>
        <v>7.7754218958611485</v>
      </c>
      <c r="AG21" s="28"/>
      <c r="AH21" s="28"/>
      <c r="AI21" s="28">
        <f>AA21/G21*100</f>
        <v>7.7754218958611485</v>
      </c>
      <c r="AJ21" s="62"/>
    </row>
    <row r="22" spans="1:36" s="1" customFormat="1" ht="50.25" hidden="1" customHeight="1" x14ac:dyDescent="0.3">
      <c r="A22" s="78" t="s">
        <v>89</v>
      </c>
      <c r="B22" s="83" t="s">
        <v>74</v>
      </c>
      <c r="C22" s="22" t="s">
        <v>12</v>
      </c>
      <c r="D22" s="23">
        <f>SUM(E22:G22)</f>
        <v>22788400</v>
      </c>
      <c r="E22" s="23">
        <f t="shared" ref="E22:E23" si="30">I22+M22+Q22+U22</f>
        <v>0</v>
      </c>
      <c r="F22" s="23">
        <f t="shared" ref="F22:F23" si="31">J22+N22+R22+V22</f>
        <v>0</v>
      </c>
      <c r="G22" s="23">
        <f t="shared" ref="G22:G23" si="32">K22+O22+S22+W22</f>
        <v>22788400</v>
      </c>
      <c r="H22" s="23">
        <f t="shared" ref="H22:H23" si="33">I22++J22+K22</f>
        <v>3282400</v>
      </c>
      <c r="I22" s="23">
        <v>0</v>
      </c>
      <c r="J22" s="23">
        <v>0</v>
      </c>
      <c r="K22" s="23">
        <v>3282400</v>
      </c>
      <c r="L22" s="23">
        <f t="shared" ref="L22:L23" si="34">M22++N22+O22</f>
        <v>6793300</v>
      </c>
      <c r="M22" s="23">
        <v>0</v>
      </c>
      <c r="N22" s="23">
        <v>0</v>
      </c>
      <c r="O22" s="23">
        <v>6793300</v>
      </c>
      <c r="P22" s="23">
        <f t="shared" ref="P22:P23" si="35">Q22++R22+S22</f>
        <v>7164350</v>
      </c>
      <c r="Q22" s="23">
        <v>0</v>
      </c>
      <c r="R22" s="23">
        <v>0</v>
      </c>
      <c r="S22" s="23">
        <v>7164350</v>
      </c>
      <c r="T22" s="23">
        <f t="shared" ref="T22:T23" si="36">U22++V22+W22</f>
        <v>5548350</v>
      </c>
      <c r="U22" s="23">
        <v>0</v>
      </c>
      <c r="V22" s="23">
        <v>0</v>
      </c>
      <c r="W22" s="23">
        <v>5548350</v>
      </c>
      <c r="X22" s="23">
        <f>SUM(Y22:AA22)</f>
        <v>1772375.5</v>
      </c>
      <c r="Y22" s="23">
        <v>0</v>
      </c>
      <c r="Z22" s="23">
        <v>0</v>
      </c>
      <c r="AA22" s="23">
        <v>1772375.5</v>
      </c>
      <c r="AB22" s="23"/>
      <c r="AC22" s="23"/>
      <c r="AD22" s="23"/>
      <c r="AE22" s="23"/>
      <c r="AF22" s="24">
        <f t="shared" si="1"/>
        <v>7.7775337452388058</v>
      </c>
      <c r="AG22" s="24"/>
      <c r="AH22" s="24"/>
      <c r="AI22" s="24">
        <f>AA22/G22*100</f>
        <v>7.7775337452388058</v>
      </c>
      <c r="AJ22" s="62"/>
    </row>
    <row r="23" spans="1:36" s="1" customFormat="1" ht="51.75" hidden="1" customHeight="1" x14ac:dyDescent="0.3">
      <c r="A23" s="82"/>
      <c r="B23" s="84"/>
      <c r="C23" s="22" t="s">
        <v>95</v>
      </c>
      <c r="D23" s="23">
        <f>SUM(E23:G23)</f>
        <v>21402600</v>
      </c>
      <c r="E23" s="23">
        <f t="shared" si="30"/>
        <v>0</v>
      </c>
      <c r="F23" s="23">
        <f t="shared" si="31"/>
        <v>0</v>
      </c>
      <c r="G23" s="23">
        <f t="shared" si="32"/>
        <v>21402600</v>
      </c>
      <c r="H23" s="23">
        <f t="shared" si="33"/>
        <v>4389870</v>
      </c>
      <c r="I23" s="23">
        <v>0</v>
      </c>
      <c r="J23" s="23">
        <v>0</v>
      </c>
      <c r="K23" s="23">
        <v>4389870</v>
      </c>
      <c r="L23" s="23">
        <f t="shared" si="34"/>
        <v>5880910</v>
      </c>
      <c r="M23" s="23">
        <v>0</v>
      </c>
      <c r="N23" s="23">
        <v>0</v>
      </c>
      <c r="O23" s="23">
        <v>5880910</v>
      </c>
      <c r="P23" s="23">
        <f t="shared" si="35"/>
        <v>5813810</v>
      </c>
      <c r="Q23" s="23">
        <v>0</v>
      </c>
      <c r="R23" s="23">
        <v>0</v>
      </c>
      <c r="S23" s="23">
        <v>5813810</v>
      </c>
      <c r="T23" s="23">
        <f t="shared" si="36"/>
        <v>5318010</v>
      </c>
      <c r="U23" s="23">
        <v>0</v>
      </c>
      <c r="V23" s="23">
        <v>0</v>
      </c>
      <c r="W23" s="23">
        <v>5318010</v>
      </c>
      <c r="X23" s="23">
        <f>SUM(Y23:AA23)</f>
        <v>1663661.19</v>
      </c>
      <c r="Y23" s="23">
        <v>0</v>
      </c>
      <c r="Z23" s="23">
        <v>0</v>
      </c>
      <c r="AA23" s="23">
        <v>1663661.19</v>
      </c>
      <c r="AB23" s="23"/>
      <c r="AC23" s="23"/>
      <c r="AD23" s="23"/>
      <c r="AE23" s="23"/>
      <c r="AF23" s="24">
        <f t="shared" si="1"/>
        <v>7.7731733060469281</v>
      </c>
      <c r="AG23" s="24"/>
      <c r="AH23" s="24"/>
      <c r="AI23" s="24">
        <f>AA23/G23*100</f>
        <v>7.7731733060469281</v>
      </c>
      <c r="AJ23" s="62"/>
    </row>
    <row r="24" spans="1:36" ht="33.75" customHeight="1" x14ac:dyDescent="0.3">
      <c r="A24" s="80" t="s">
        <v>77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31"/>
    </row>
    <row r="25" spans="1:36" ht="63.75" customHeight="1" x14ac:dyDescent="0.3">
      <c r="A25" s="32" t="s">
        <v>43</v>
      </c>
      <c r="B25" s="86" t="s">
        <v>76</v>
      </c>
      <c r="C25" s="87"/>
      <c r="D25" s="33">
        <f>D26+D28</f>
        <v>99232800</v>
      </c>
      <c r="E25" s="33">
        <f t="shared" ref="E25:AA25" si="37">E26+E28</f>
        <v>99232800</v>
      </c>
      <c r="F25" s="33">
        <f t="shared" si="37"/>
        <v>0</v>
      </c>
      <c r="G25" s="33">
        <f t="shared" si="37"/>
        <v>0</v>
      </c>
      <c r="H25" s="33">
        <f t="shared" si="37"/>
        <v>16509620</v>
      </c>
      <c r="I25" s="33">
        <f t="shared" si="37"/>
        <v>16509620</v>
      </c>
      <c r="J25" s="33">
        <f t="shared" si="37"/>
        <v>0</v>
      </c>
      <c r="K25" s="33">
        <f t="shared" si="37"/>
        <v>0</v>
      </c>
      <c r="L25" s="33">
        <f t="shared" si="37"/>
        <v>13426650</v>
      </c>
      <c r="M25" s="33">
        <f t="shared" si="37"/>
        <v>13426650</v>
      </c>
      <c r="N25" s="33">
        <f t="shared" si="37"/>
        <v>0</v>
      </c>
      <c r="O25" s="33">
        <f t="shared" si="37"/>
        <v>0</v>
      </c>
      <c r="P25" s="33">
        <f t="shared" si="37"/>
        <v>55670950</v>
      </c>
      <c r="Q25" s="33">
        <f t="shared" si="37"/>
        <v>55670950</v>
      </c>
      <c r="R25" s="33">
        <f t="shared" si="37"/>
        <v>0</v>
      </c>
      <c r="S25" s="33">
        <f t="shared" si="37"/>
        <v>0</v>
      </c>
      <c r="T25" s="33">
        <f t="shared" si="37"/>
        <v>14108580</v>
      </c>
      <c r="U25" s="33">
        <f t="shared" si="37"/>
        <v>14108580</v>
      </c>
      <c r="V25" s="33">
        <f t="shared" si="37"/>
        <v>0</v>
      </c>
      <c r="W25" s="33">
        <f t="shared" si="37"/>
        <v>0</v>
      </c>
      <c r="X25" s="33">
        <f t="shared" si="37"/>
        <v>13104261.48</v>
      </c>
      <c r="Y25" s="33">
        <f t="shared" si="37"/>
        <v>13104261.48</v>
      </c>
      <c r="Z25" s="33">
        <f t="shared" si="37"/>
        <v>0</v>
      </c>
      <c r="AA25" s="33">
        <f t="shared" si="37"/>
        <v>0</v>
      </c>
      <c r="AB25" s="33"/>
      <c r="AC25" s="33"/>
      <c r="AD25" s="33"/>
      <c r="AE25" s="33"/>
      <c r="AF25" s="28">
        <f t="shared" ref="AF25:AG30" si="38">X25/D25*100</f>
        <v>13.205574648704864</v>
      </c>
      <c r="AG25" s="28">
        <f t="shared" si="38"/>
        <v>13.205574648704864</v>
      </c>
      <c r="AH25" s="24"/>
      <c r="AI25" s="24"/>
      <c r="AJ25" s="31"/>
    </row>
    <row r="26" spans="1:36" ht="56.25" x14ac:dyDescent="0.3">
      <c r="A26" s="32" t="s">
        <v>44</v>
      </c>
      <c r="B26" s="37" t="s">
        <v>78</v>
      </c>
      <c r="C26" s="34"/>
      <c r="D26" s="33">
        <f>D27</f>
        <v>32088300</v>
      </c>
      <c r="E26" s="33">
        <f t="shared" ref="E26:AA26" si="39">E27</f>
        <v>32088300</v>
      </c>
      <c r="F26" s="33">
        <f t="shared" si="39"/>
        <v>0</v>
      </c>
      <c r="G26" s="33">
        <f t="shared" si="39"/>
        <v>0</v>
      </c>
      <c r="H26" s="33">
        <f t="shared" si="39"/>
        <v>10456820</v>
      </c>
      <c r="I26" s="33">
        <f t="shared" si="39"/>
        <v>10456820</v>
      </c>
      <c r="J26" s="33">
        <f t="shared" si="39"/>
        <v>0</v>
      </c>
      <c r="K26" s="33">
        <f t="shared" si="39"/>
        <v>0</v>
      </c>
      <c r="L26" s="33">
        <f t="shared" si="39"/>
        <v>7816650</v>
      </c>
      <c r="M26" s="33">
        <f t="shared" si="39"/>
        <v>7816650</v>
      </c>
      <c r="N26" s="33">
        <f t="shared" si="39"/>
        <v>0</v>
      </c>
      <c r="O26" s="33">
        <f t="shared" si="39"/>
        <v>0</v>
      </c>
      <c r="P26" s="33">
        <f t="shared" si="39"/>
        <v>6300250</v>
      </c>
      <c r="Q26" s="33">
        <f t="shared" si="39"/>
        <v>6300250</v>
      </c>
      <c r="R26" s="33">
        <f t="shared" si="39"/>
        <v>0</v>
      </c>
      <c r="S26" s="33">
        <f t="shared" si="39"/>
        <v>0</v>
      </c>
      <c r="T26" s="33">
        <f t="shared" si="39"/>
        <v>7997580</v>
      </c>
      <c r="U26" s="33">
        <f t="shared" si="39"/>
        <v>7997580</v>
      </c>
      <c r="V26" s="33">
        <f t="shared" si="39"/>
        <v>0</v>
      </c>
      <c r="W26" s="33">
        <f t="shared" si="39"/>
        <v>0</v>
      </c>
      <c r="X26" s="33">
        <f t="shared" si="39"/>
        <v>9353858.9199999999</v>
      </c>
      <c r="Y26" s="33">
        <f t="shared" si="39"/>
        <v>9353858.9199999999</v>
      </c>
      <c r="Z26" s="33">
        <f t="shared" si="39"/>
        <v>0</v>
      </c>
      <c r="AA26" s="33">
        <f t="shared" si="39"/>
        <v>0</v>
      </c>
      <c r="AB26" s="33"/>
      <c r="AC26" s="33"/>
      <c r="AD26" s="33"/>
      <c r="AE26" s="33"/>
      <c r="AF26" s="28">
        <f t="shared" si="38"/>
        <v>29.150372316389461</v>
      </c>
      <c r="AG26" s="28">
        <f t="shared" si="38"/>
        <v>29.150372316389461</v>
      </c>
      <c r="AH26" s="24"/>
      <c r="AI26" s="24"/>
      <c r="AJ26" s="31"/>
    </row>
    <row r="27" spans="1:36" ht="83.25" customHeight="1" x14ac:dyDescent="0.3">
      <c r="A27" s="69" t="s">
        <v>80</v>
      </c>
      <c r="B27" s="62" t="s">
        <v>79</v>
      </c>
      <c r="C27" s="22" t="s">
        <v>81</v>
      </c>
      <c r="D27" s="23">
        <f>SUM(E27:G27)</f>
        <v>32088300</v>
      </c>
      <c r="E27" s="23">
        <v>32088300</v>
      </c>
      <c r="F27" s="23">
        <v>0</v>
      </c>
      <c r="G27" s="23">
        <v>0</v>
      </c>
      <c r="H27" s="23">
        <f>SUM(I27:K27)</f>
        <v>10456820</v>
      </c>
      <c r="I27" s="23">
        <v>10456820</v>
      </c>
      <c r="J27" s="23">
        <v>0</v>
      </c>
      <c r="K27" s="23">
        <v>0</v>
      </c>
      <c r="L27" s="23">
        <f>SUM(M27:O27)</f>
        <v>7816650</v>
      </c>
      <c r="M27" s="23">
        <v>7816650</v>
      </c>
      <c r="N27" s="23">
        <v>0</v>
      </c>
      <c r="O27" s="23">
        <v>0</v>
      </c>
      <c r="P27" s="23">
        <f>SUM(Q27:S27)</f>
        <v>6300250</v>
      </c>
      <c r="Q27" s="23">
        <v>6300250</v>
      </c>
      <c r="R27" s="23">
        <v>0</v>
      </c>
      <c r="S27" s="23">
        <v>0</v>
      </c>
      <c r="T27" s="23">
        <f>SUM(U27:W27)</f>
        <v>7997580</v>
      </c>
      <c r="U27" s="23">
        <v>7997580</v>
      </c>
      <c r="V27" s="23">
        <v>0</v>
      </c>
      <c r="W27" s="23">
        <v>0</v>
      </c>
      <c r="X27" s="24">
        <f>SUM(Y27:AA27)</f>
        <v>9353858.9199999999</v>
      </c>
      <c r="Y27" s="24">
        <v>9353858.9199999999</v>
      </c>
      <c r="Z27" s="38">
        <v>0</v>
      </c>
      <c r="AA27" s="38">
        <v>0</v>
      </c>
      <c r="AB27" s="38"/>
      <c r="AC27" s="38"/>
      <c r="AD27" s="38"/>
      <c r="AE27" s="38"/>
      <c r="AF27" s="24">
        <f t="shared" si="38"/>
        <v>29.150372316389461</v>
      </c>
      <c r="AG27" s="24">
        <f t="shared" si="38"/>
        <v>29.150372316389461</v>
      </c>
      <c r="AH27" s="24"/>
      <c r="AI27" s="24"/>
      <c r="AJ27" s="62" t="s">
        <v>132</v>
      </c>
    </row>
    <row r="28" spans="1:36" ht="112.5" x14ac:dyDescent="0.3">
      <c r="A28" s="32" t="s">
        <v>45</v>
      </c>
      <c r="B28" s="37" t="s">
        <v>82</v>
      </c>
      <c r="C28" s="34"/>
      <c r="D28" s="33">
        <f t="shared" ref="D28:AA28" si="40">D29+D30</f>
        <v>67144500</v>
      </c>
      <c r="E28" s="33">
        <f t="shared" si="40"/>
        <v>67144500</v>
      </c>
      <c r="F28" s="33">
        <f t="shared" si="40"/>
        <v>0</v>
      </c>
      <c r="G28" s="33">
        <f t="shared" si="40"/>
        <v>0</v>
      </c>
      <c r="H28" s="33">
        <f t="shared" si="40"/>
        <v>6052800</v>
      </c>
      <c r="I28" s="33">
        <f t="shared" si="40"/>
        <v>6052800</v>
      </c>
      <c r="J28" s="33">
        <f t="shared" si="40"/>
        <v>0</v>
      </c>
      <c r="K28" s="33">
        <f t="shared" si="40"/>
        <v>0</v>
      </c>
      <c r="L28" s="33">
        <f t="shared" si="40"/>
        <v>5610000</v>
      </c>
      <c r="M28" s="33">
        <f t="shared" si="40"/>
        <v>5610000</v>
      </c>
      <c r="N28" s="33">
        <f t="shared" si="40"/>
        <v>0</v>
      </c>
      <c r="O28" s="33">
        <f t="shared" si="40"/>
        <v>0</v>
      </c>
      <c r="P28" s="33">
        <f t="shared" si="40"/>
        <v>49370700</v>
      </c>
      <c r="Q28" s="33">
        <f t="shared" si="40"/>
        <v>49370700</v>
      </c>
      <c r="R28" s="33">
        <f t="shared" si="40"/>
        <v>0</v>
      </c>
      <c r="S28" s="33">
        <f t="shared" si="40"/>
        <v>0</v>
      </c>
      <c r="T28" s="33">
        <f t="shared" si="40"/>
        <v>6111000</v>
      </c>
      <c r="U28" s="33">
        <f t="shared" si="40"/>
        <v>6111000</v>
      </c>
      <c r="V28" s="33">
        <f t="shared" si="40"/>
        <v>0</v>
      </c>
      <c r="W28" s="33">
        <f t="shared" si="40"/>
        <v>0</v>
      </c>
      <c r="X28" s="33">
        <f t="shared" si="40"/>
        <v>3750402.56</v>
      </c>
      <c r="Y28" s="33">
        <f t="shared" si="40"/>
        <v>3750402.56</v>
      </c>
      <c r="Z28" s="33">
        <f t="shared" si="40"/>
        <v>0</v>
      </c>
      <c r="AA28" s="33">
        <f t="shared" si="40"/>
        <v>0</v>
      </c>
      <c r="AB28" s="33"/>
      <c r="AC28" s="33"/>
      <c r="AD28" s="33"/>
      <c r="AE28" s="33"/>
      <c r="AF28" s="28">
        <f t="shared" si="38"/>
        <v>5.5855692722412114</v>
      </c>
      <c r="AG28" s="28">
        <f t="shared" si="38"/>
        <v>5.5855692722412114</v>
      </c>
      <c r="AH28" s="24"/>
      <c r="AI28" s="24"/>
      <c r="AJ28" s="63"/>
    </row>
    <row r="29" spans="1:36" ht="105.75" customHeight="1" x14ac:dyDescent="0.3">
      <c r="A29" s="79" t="s">
        <v>84</v>
      </c>
      <c r="B29" s="89" t="s">
        <v>83</v>
      </c>
      <c r="C29" s="22" t="s">
        <v>81</v>
      </c>
      <c r="D29" s="23">
        <f>SUM(E29:G29)</f>
        <v>23389000</v>
      </c>
      <c r="E29" s="23">
        <f t="shared" ref="E29" si="41">I29+M29+Q29+U29</f>
        <v>23389000</v>
      </c>
      <c r="F29" s="23">
        <v>0</v>
      </c>
      <c r="G29" s="23">
        <v>0</v>
      </c>
      <c r="H29" s="23">
        <f t="shared" ref="H29" si="42">I29+J29+K29</f>
        <v>6052800</v>
      </c>
      <c r="I29" s="23">
        <v>6052800</v>
      </c>
      <c r="J29" s="23">
        <v>0</v>
      </c>
      <c r="K29" s="23">
        <v>0</v>
      </c>
      <c r="L29" s="23">
        <f t="shared" ref="L29" si="43">M29+N29+O29</f>
        <v>5610000</v>
      </c>
      <c r="M29" s="23">
        <v>5610000</v>
      </c>
      <c r="N29" s="23">
        <v>0</v>
      </c>
      <c r="O29" s="23">
        <v>0</v>
      </c>
      <c r="P29" s="23">
        <f t="shared" ref="P29" si="44">Q29+R29+S29</f>
        <v>5615200</v>
      </c>
      <c r="Q29" s="23">
        <v>5615200</v>
      </c>
      <c r="R29" s="23">
        <v>0</v>
      </c>
      <c r="S29" s="23">
        <v>0</v>
      </c>
      <c r="T29" s="23">
        <f t="shared" ref="T29" si="45">U29+V29+W29</f>
        <v>6111000</v>
      </c>
      <c r="U29" s="23">
        <f>5720000+391000</f>
        <v>6111000</v>
      </c>
      <c r="V29" s="23">
        <v>0</v>
      </c>
      <c r="W29" s="23">
        <v>0</v>
      </c>
      <c r="X29" s="38">
        <f t="shared" ref="X29:X30" si="46">SUM(Y29:AA29)</f>
        <v>3750402.56</v>
      </c>
      <c r="Y29" s="24">
        <v>3750402.56</v>
      </c>
      <c r="Z29" s="38">
        <v>0</v>
      </c>
      <c r="AA29" s="38">
        <v>0</v>
      </c>
      <c r="AB29" s="38"/>
      <c r="AC29" s="38"/>
      <c r="AD29" s="38"/>
      <c r="AE29" s="38"/>
      <c r="AF29" s="24">
        <f t="shared" si="38"/>
        <v>16.034899140621661</v>
      </c>
      <c r="AG29" s="24">
        <f t="shared" si="38"/>
        <v>16.034899140621661</v>
      </c>
      <c r="AH29" s="24"/>
      <c r="AI29" s="24"/>
      <c r="AJ29" s="62" t="s">
        <v>133</v>
      </c>
    </row>
    <row r="30" spans="1:36" ht="81" customHeight="1" x14ac:dyDescent="0.3">
      <c r="A30" s="88"/>
      <c r="B30" s="90"/>
      <c r="C30" s="22" t="s">
        <v>95</v>
      </c>
      <c r="D30" s="23">
        <f>SUM(E30:G30)</f>
        <v>43755500</v>
      </c>
      <c r="E30" s="23">
        <f>I30+M30+Q30+U30</f>
        <v>43755500</v>
      </c>
      <c r="F30" s="23">
        <v>0</v>
      </c>
      <c r="G30" s="23">
        <v>0</v>
      </c>
      <c r="H30" s="23">
        <f>I30+J30+K30</f>
        <v>0</v>
      </c>
      <c r="I30" s="23">
        <v>0</v>
      </c>
      <c r="J30" s="23">
        <v>0</v>
      </c>
      <c r="K30" s="23">
        <v>0</v>
      </c>
      <c r="L30" s="23">
        <f>M30+N30+O30</f>
        <v>0</v>
      </c>
      <c r="M30" s="23">
        <v>0</v>
      </c>
      <c r="N30" s="23">
        <v>0</v>
      </c>
      <c r="O30" s="23">
        <v>0</v>
      </c>
      <c r="P30" s="23">
        <f>Q30+R30+S30</f>
        <v>43755500</v>
      </c>
      <c r="Q30" s="23">
        <v>43755500</v>
      </c>
      <c r="R30" s="23">
        <v>0</v>
      </c>
      <c r="S30" s="23">
        <v>0</v>
      </c>
      <c r="T30" s="23">
        <f>U30+V30+W30</f>
        <v>0</v>
      </c>
      <c r="U30" s="23">
        <v>0</v>
      </c>
      <c r="V30" s="23">
        <v>0</v>
      </c>
      <c r="W30" s="23">
        <v>0</v>
      </c>
      <c r="X30" s="38">
        <f t="shared" si="46"/>
        <v>0</v>
      </c>
      <c r="Y30" s="23">
        <v>0</v>
      </c>
      <c r="Z30" s="23">
        <v>0</v>
      </c>
      <c r="AA30" s="23">
        <v>0</v>
      </c>
      <c r="AB30" s="23"/>
      <c r="AC30" s="23"/>
      <c r="AD30" s="23"/>
      <c r="AE30" s="23"/>
      <c r="AF30" s="24">
        <f t="shared" si="38"/>
        <v>0</v>
      </c>
      <c r="AG30" s="24">
        <f t="shared" si="38"/>
        <v>0</v>
      </c>
      <c r="AH30" s="24"/>
      <c r="AI30" s="24"/>
      <c r="AJ30" s="62"/>
    </row>
    <row r="31" spans="1:36" s="1" customFormat="1" ht="78.75" customHeight="1" x14ac:dyDescent="0.3">
      <c r="A31" s="3"/>
      <c r="X31" s="39"/>
      <c r="Y31" s="20"/>
      <c r="Z31" s="20"/>
      <c r="AA31" s="20"/>
      <c r="AB31" s="20"/>
      <c r="AC31" s="20"/>
      <c r="AD31" s="20"/>
      <c r="AE31" s="20"/>
      <c r="AF31" s="21"/>
      <c r="AG31" s="21"/>
      <c r="AH31" s="21"/>
      <c r="AI31" s="21"/>
    </row>
    <row r="32" spans="1:36" s="1" customFormat="1" x14ac:dyDescent="0.3">
      <c r="A32" s="3"/>
      <c r="X32" s="20"/>
      <c r="Y32" s="20"/>
      <c r="Z32" s="20"/>
      <c r="AA32" s="20"/>
      <c r="AB32" s="20"/>
      <c r="AC32" s="20"/>
      <c r="AD32" s="20"/>
      <c r="AE32" s="20"/>
      <c r="AF32" s="21"/>
      <c r="AG32" s="21"/>
      <c r="AH32" s="21"/>
      <c r="AI32" s="21"/>
    </row>
    <row r="33" spans="1:35" s="1" customFormat="1" x14ac:dyDescent="0.3">
      <c r="A33" s="3"/>
      <c r="X33" s="20"/>
      <c r="Y33" s="20"/>
      <c r="Z33" s="20"/>
      <c r="AA33" s="20"/>
      <c r="AB33" s="20"/>
      <c r="AC33" s="20"/>
      <c r="AD33" s="20"/>
      <c r="AE33" s="20"/>
      <c r="AF33" s="21"/>
      <c r="AG33" s="21"/>
      <c r="AH33" s="21"/>
      <c r="AI33" s="21"/>
    </row>
    <row r="34" spans="1:35" s="1" customFormat="1" x14ac:dyDescent="0.3">
      <c r="A34" s="3"/>
      <c r="X34" s="20"/>
      <c r="Y34" s="20"/>
      <c r="Z34" s="20"/>
      <c r="AA34" s="20"/>
      <c r="AB34" s="20"/>
      <c r="AC34" s="20"/>
      <c r="AD34" s="20"/>
      <c r="AE34" s="20"/>
      <c r="AF34" s="21"/>
      <c r="AG34" s="21"/>
      <c r="AH34" s="21"/>
      <c r="AI34" s="21"/>
    </row>
    <row r="35" spans="1:35" s="1" customFormat="1" x14ac:dyDescent="0.3">
      <c r="A35" s="3"/>
      <c r="X35" s="20"/>
      <c r="Y35" s="20"/>
      <c r="Z35" s="20"/>
      <c r="AA35" s="20"/>
      <c r="AB35" s="20"/>
      <c r="AC35" s="20"/>
      <c r="AD35" s="20"/>
      <c r="AE35" s="20"/>
      <c r="AF35" s="21"/>
      <c r="AG35" s="21"/>
      <c r="AH35" s="21"/>
      <c r="AI35" s="21"/>
    </row>
    <row r="36" spans="1:35" s="1" customFormat="1" x14ac:dyDescent="0.3">
      <c r="A36" s="3"/>
      <c r="X36" s="20"/>
      <c r="Y36" s="20"/>
      <c r="Z36" s="20"/>
      <c r="AA36" s="20"/>
      <c r="AB36" s="20"/>
      <c r="AC36" s="20"/>
      <c r="AD36" s="20"/>
      <c r="AE36" s="20"/>
      <c r="AF36" s="21"/>
      <c r="AG36" s="21"/>
      <c r="AH36" s="21"/>
      <c r="AI36" s="21"/>
    </row>
    <row r="37" spans="1:35" s="1" customFormat="1" x14ac:dyDescent="0.3">
      <c r="A37" s="3"/>
      <c r="X37" s="20"/>
      <c r="Y37" s="20"/>
      <c r="Z37" s="20"/>
      <c r="AA37" s="20"/>
      <c r="AB37" s="20"/>
      <c r="AC37" s="20"/>
      <c r="AD37" s="20"/>
      <c r="AE37" s="20"/>
      <c r="AF37" s="21"/>
      <c r="AG37" s="21"/>
      <c r="AH37" s="21"/>
      <c r="AI37" s="21"/>
    </row>
    <row r="38" spans="1:35" s="1" customFormat="1" x14ac:dyDescent="0.3">
      <c r="A38" s="3"/>
      <c r="X38" s="20"/>
      <c r="Y38" s="20"/>
      <c r="Z38" s="20"/>
      <c r="AA38" s="20"/>
      <c r="AB38" s="20"/>
      <c r="AC38" s="20"/>
      <c r="AD38" s="20"/>
      <c r="AE38" s="20"/>
      <c r="AF38" s="21"/>
      <c r="AG38" s="21"/>
      <c r="AH38" s="21"/>
      <c r="AI38" s="21"/>
    </row>
    <row r="39" spans="1:35" s="1" customFormat="1" x14ac:dyDescent="0.3">
      <c r="A39" s="3"/>
      <c r="X39" s="20"/>
      <c r="Y39" s="20"/>
      <c r="Z39" s="20"/>
      <c r="AA39" s="20"/>
      <c r="AB39" s="20"/>
      <c r="AC39" s="20"/>
      <c r="AD39" s="20"/>
      <c r="AE39" s="20"/>
      <c r="AF39" s="21"/>
      <c r="AG39" s="21"/>
      <c r="AH39" s="21"/>
      <c r="AI39" s="21"/>
    </row>
    <row r="40" spans="1:35" s="1" customFormat="1" x14ac:dyDescent="0.3">
      <c r="A40" s="3"/>
      <c r="X40" s="20"/>
      <c r="Y40" s="20"/>
      <c r="Z40" s="20"/>
      <c r="AA40" s="20"/>
      <c r="AB40" s="20"/>
      <c r="AC40" s="20"/>
      <c r="AD40" s="20"/>
      <c r="AE40" s="20"/>
      <c r="AF40" s="21"/>
      <c r="AG40" s="21"/>
      <c r="AH40" s="21"/>
      <c r="AI40" s="21"/>
    </row>
    <row r="41" spans="1:35" s="1" customFormat="1" x14ac:dyDescent="0.3">
      <c r="A41" s="3"/>
      <c r="X41" s="20"/>
      <c r="Y41" s="20"/>
      <c r="Z41" s="20"/>
      <c r="AA41" s="20"/>
      <c r="AB41" s="20"/>
      <c r="AC41" s="20"/>
      <c r="AD41" s="20"/>
      <c r="AE41" s="20"/>
      <c r="AF41" s="21"/>
      <c r="AG41" s="21"/>
      <c r="AH41" s="21"/>
      <c r="AI41" s="21"/>
    </row>
    <row r="42" spans="1:35" s="1" customFormat="1" x14ac:dyDescent="0.3">
      <c r="A42" s="3"/>
      <c r="X42" s="20"/>
      <c r="Y42" s="20"/>
      <c r="Z42" s="20"/>
      <c r="AA42" s="20"/>
      <c r="AB42" s="20"/>
      <c r="AC42" s="20"/>
      <c r="AD42" s="20"/>
      <c r="AE42" s="20"/>
      <c r="AF42" s="21"/>
      <c r="AG42" s="21"/>
      <c r="AH42" s="21"/>
      <c r="AI42" s="21"/>
    </row>
    <row r="43" spans="1:35" s="1" customFormat="1" x14ac:dyDescent="0.3">
      <c r="A43" s="3"/>
      <c r="X43" s="20"/>
      <c r="Y43" s="20"/>
      <c r="Z43" s="20"/>
      <c r="AA43" s="20"/>
      <c r="AB43" s="20"/>
      <c r="AC43" s="20"/>
      <c r="AD43" s="20"/>
      <c r="AE43" s="20"/>
      <c r="AF43" s="21"/>
      <c r="AG43" s="21"/>
      <c r="AH43" s="21"/>
      <c r="AI43" s="21"/>
    </row>
    <row r="44" spans="1:35" s="1" customFormat="1" x14ac:dyDescent="0.3">
      <c r="A44" s="3"/>
      <c r="X44" s="20"/>
      <c r="Y44" s="20"/>
      <c r="Z44" s="20"/>
      <c r="AA44" s="20"/>
      <c r="AB44" s="20"/>
      <c r="AC44" s="20"/>
      <c r="AD44" s="20"/>
      <c r="AE44" s="20"/>
      <c r="AF44" s="21"/>
      <c r="AG44" s="21"/>
      <c r="AH44" s="21"/>
      <c r="AI44" s="21"/>
    </row>
    <row r="45" spans="1:35" s="1" customFormat="1" x14ac:dyDescent="0.3">
      <c r="A45" s="3"/>
      <c r="X45" s="20"/>
      <c r="Y45" s="20"/>
      <c r="Z45" s="20"/>
      <c r="AA45" s="20"/>
      <c r="AB45" s="20"/>
      <c r="AC45" s="20"/>
      <c r="AD45" s="20"/>
      <c r="AE45" s="20"/>
      <c r="AF45" s="21"/>
      <c r="AG45" s="21"/>
      <c r="AH45" s="21"/>
      <c r="AI45" s="21"/>
    </row>
    <row r="46" spans="1:35" s="1" customFormat="1" x14ac:dyDescent="0.3">
      <c r="A46" s="3"/>
      <c r="X46" s="20"/>
      <c r="Y46" s="20"/>
      <c r="Z46" s="20"/>
      <c r="AA46" s="20"/>
      <c r="AB46" s="20"/>
      <c r="AC46" s="20"/>
      <c r="AD46" s="20"/>
      <c r="AE46" s="20"/>
      <c r="AF46" s="21"/>
      <c r="AG46" s="21"/>
      <c r="AH46" s="21"/>
      <c r="AI46" s="21"/>
    </row>
    <row r="47" spans="1:35" s="1" customFormat="1" x14ac:dyDescent="0.3">
      <c r="A47" s="3"/>
      <c r="X47" s="20"/>
      <c r="Y47" s="20"/>
      <c r="Z47" s="20"/>
      <c r="AA47" s="20"/>
      <c r="AB47" s="20"/>
      <c r="AC47" s="20"/>
      <c r="AD47" s="20"/>
      <c r="AE47" s="20"/>
      <c r="AF47" s="21"/>
      <c r="AG47" s="21"/>
      <c r="AH47" s="21"/>
      <c r="AI47" s="21"/>
    </row>
    <row r="48" spans="1:35" s="1" customFormat="1" x14ac:dyDescent="0.3">
      <c r="A48" s="3"/>
      <c r="X48" s="20"/>
      <c r="Y48" s="20"/>
      <c r="Z48" s="20"/>
      <c r="AA48" s="20"/>
      <c r="AB48" s="20"/>
      <c r="AC48" s="20"/>
      <c r="AD48" s="20"/>
      <c r="AE48" s="20"/>
      <c r="AF48" s="21"/>
      <c r="AG48" s="21"/>
      <c r="AH48" s="21"/>
      <c r="AI48" s="21"/>
    </row>
    <row r="49" spans="1:35" s="1" customFormat="1" x14ac:dyDescent="0.3">
      <c r="A49" s="3"/>
      <c r="X49" s="20"/>
      <c r="Y49" s="20"/>
      <c r="Z49" s="20"/>
      <c r="AA49" s="20"/>
      <c r="AB49" s="20"/>
      <c r="AC49" s="20"/>
      <c r="AD49" s="20"/>
      <c r="AE49" s="20"/>
      <c r="AF49" s="21"/>
      <c r="AG49" s="21"/>
      <c r="AH49" s="21"/>
      <c r="AI49" s="21"/>
    </row>
    <row r="50" spans="1:35" s="1" customFormat="1" x14ac:dyDescent="0.3">
      <c r="A50" s="3"/>
      <c r="X50" s="20"/>
      <c r="Y50" s="20"/>
      <c r="Z50" s="20"/>
      <c r="AA50" s="20"/>
      <c r="AB50" s="20"/>
      <c r="AC50" s="20"/>
      <c r="AD50" s="20"/>
      <c r="AE50" s="20"/>
      <c r="AF50" s="21"/>
      <c r="AG50" s="21"/>
      <c r="AH50" s="21"/>
      <c r="AI50" s="21"/>
    </row>
    <row r="51" spans="1:35" s="1" customFormat="1" x14ac:dyDescent="0.3">
      <c r="A51" s="3"/>
      <c r="X51" s="20"/>
      <c r="Y51" s="20"/>
      <c r="Z51" s="20"/>
      <c r="AA51" s="20"/>
      <c r="AB51" s="20"/>
      <c r="AC51" s="20"/>
      <c r="AD51" s="20"/>
      <c r="AE51" s="20"/>
      <c r="AF51" s="21"/>
      <c r="AG51" s="21"/>
      <c r="AH51" s="21"/>
      <c r="AI51" s="21"/>
    </row>
    <row r="52" spans="1:35" s="1" customFormat="1" x14ac:dyDescent="0.3">
      <c r="A52" s="3"/>
      <c r="X52" s="20"/>
      <c r="Y52" s="20"/>
      <c r="Z52" s="20"/>
      <c r="AA52" s="20"/>
      <c r="AB52" s="20"/>
      <c r="AC52" s="20"/>
      <c r="AD52" s="20"/>
      <c r="AE52" s="20"/>
      <c r="AF52" s="21"/>
      <c r="AG52" s="21"/>
      <c r="AH52" s="21"/>
      <c r="AI52" s="21"/>
    </row>
    <row r="53" spans="1:35" s="1" customFormat="1" x14ac:dyDescent="0.3">
      <c r="A53" s="3"/>
      <c r="X53" s="20"/>
      <c r="Y53" s="20"/>
      <c r="Z53" s="20"/>
      <c r="AA53" s="20"/>
      <c r="AB53" s="20"/>
      <c r="AC53" s="20"/>
      <c r="AD53" s="20"/>
      <c r="AE53" s="20"/>
      <c r="AF53" s="21"/>
      <c r="AG53" s="21"/>
      <c r="AH53" s="21"/>
      <c r="AI53" s="21"/>
    </row>
    <row r="54" spans="1:35" s="1" customFormat="1" x14ac:dyDescent="0.3">
      <c r="A54" s="3"/>
      <c r="X54" s="20"/>
      <c r="Y54" s="20"/>
      <c r="Z54" s="20"/>
      <c r="AA54" s="20"/>
      <c r="AB54" s="20"/>
      <c r="AC54" s="20"/>
      <c r="AD54" s="20"/>
      <c r="AE54" s="20"/>
      <c r="AF54" s="21"/>
      <c r="AG54" s="21"/>
      <c r="AH54" s="21"/>
      <c r="AI54" s="21"/>
    </row>
    <row r="55" spans="1:35" s="1" customFormat="1" x14ac:dyDescent="0.3">
      <c r="A55" s="3"/>
      <c r="X55" s="20"/>
      <c r="Y55" s="20"/>
      <c r="Z55" s="20"/>
      <c r="AA55" s="20"/>
      <c r="AB55" s="20"/>
      <c r="AC55" s="20"/>
      <c r="AD55" s="20"/>
      <c r="AE55" s="20"/>
      <c r="AF55" s="21"/>
      <c r="AG55" s="21"/>
      <c r="AH55" s="21"/>
      <c r="AI55" s="21"/>
    </row>
    <row r="56" spans="1:35" s="1" customFormat="1" x14ac:dyDescent="0.3">
      <c r="A56" s="3"/>
      <c r="X56" s="20"/>
      <c r="Y56" s="20"/>
      <c r="Z56" s="20"/>
      <c r="AA56" s="20"/>
      <c r="AB56" s="20"/>
      <c r="AC56" s="20"/>
      <c r="AD56" s="20"/>
      <c r="AE56" s="20"/>
      <c r="AF56" s="21"/>
      <c r="AG56" s="21"/>
      <c r="AH56" s="21"/>
      <c r="AI56" s="21"/>
    </row>
    <row r="57" spans="1:35" s="1" customFormat="1" x14ac:dyDescent="0.3">
      <c r="A57" s="3"/>
      <c r="X57" s="20"/>
      <c r="Y57" s="20"/>
      <c r="Z57" s="20"/>
      <c r="AA57" s="20"/>
      <c r="AB57" s="20"/>
      <c r="AC57" s="20"/>
      <c r="AD57" s="20"/>
      <c r="AE57" s="20"/>
      <c r="AF57" s="21"/>
      <c r="AG57" s="21"/>
      <c r="AH57" s="21"/>
      <c r="AI57" s="21"/>
    </row>
    <row r="58" spans="1:35" s="1" customFormat="1" x14ac:dyDescent="0.3">
      <c r="A58" s="3"/>
      <c r="X58" s="20"/>
      <c r="Y58" s="20"/>
      <c r="Z58" s="20"/>
      <c r="AA58" s="20"/>
      <c r="AB58" s="20"/>
      <c r="AC58" s="20"/>
      <c r="AD58" s="20"/>
      <c r="AE58" s="20"/>
      <c r="AF58" s="21"/>
      <c r="AG58" s="21"/>
      <c r="AH58" s="21"/>
      <c r="AI58" s="21"/>
    </row>
    <row r="59" spans="1:35" s="1" customFormat="1" x14ac:dyDescent="0.3">
      <c r="A59" s="3"/>
      <c r="X59" s="20"/>
      <c r="Y59" s="20"/>
      <c r="Z59" s="20"/>
      <c r="AA59" s="20"/>
      <c r="AB59" s="20"/>
      <c r="AC59" s="20"/>
      <c r="AD59" s="20"/>
      <c r="AE59" s="20"/>
      <c r="AF59" s="21"/>
      <c r="AG59" s="21"/>
      <c r="AH59" s="21"/>
      <c r="AI59" s="21"/>
    </row>
    <row r="60" spans="1:35" s="1" customFormat="1" x14ac:dyDescent="0.3">
      <c r="A60" s="3"/>
      <c r="X60" s="20"/>
      <c r="Y60" s="20"/>
      <c r="Z60" s="20"/>
      <c r="AA60" s="20"/>
      <c r="AB60" s="20"/>
      <c r="AC60" s="20"/>
      <c r="AD60" s="20"/>
      <c r="AE60" s="20"/>
      <c r="AF60" s="21"/>
      <c r="AG60" s="21"/>
      <c r="AH60" s="21"/>
      <c r="AI60" s="21"/>
    </row>
    <row r="61" spans="1:35" s="1" customFormat="1" x14ac:dyDescent="0.3">
      <c r="A61" s="3"/>
      <c r="X61" s="20"/>
      <c r="Y61" s="20"/>
      <c r="Z61" s="20"/>
      <c r="AA61" s="20"/>
      <c r="AB61" s="20"/>
      <c r="AC61" s="20"/>
      <c r="AD61" s="20"/>
      <c r="AE61" s="20"/>
      <c r="AF61" s="21"/>
      <c r="AG61" s="21"/>
      <c r="AH61" s="21"/>
      <c r="AI61" s="21"/>
    </row>
    <row r="62" spans="1:35" s="1" customFormat="1" x14ac:dyDescent="0.3">
      <c r="A62" s="3"/>
      <c r="X62" s="20"/>
      <c r="Y62" s="20"/>
      <c r="Z62" s="20"/>
      <c r="AA62" s="20"/>
      <c r="AB62" s="20"/>
      <c r="AC62" s="20"/>
      <c r="AD62" s="20"/>
      <c r="AE62" s="20"/>
      <c r="AF62" s="21"/>
      <c r="AG62" s="21"/>
      <c r="AH62" s="21"/>
      <c r="AI62" s="21"/>
    </row>
    <row r="63" spans="1:35" s="1" customFormat="1" x14ac:dyDescent="0.3">
      <c r="A63" s="3"/>
      <c r="X63" s="20"/>
      <c r="Y63" s="20"/>
      <c r="Z63" s="20"/>
      <c r="AA63" s="20"/>
      <c r="AB63" s="20"/>
      <c r="AC63" s="20"/>
      <c r="AD63" s="20"/>
      <c r="AE63" s="20"/>
      <c r="AF63" s="21"/>
      <c r="AG63" s="21"/>
      <c r="AH63" s="21"/>
      <c r="AI63" s="21"/>
    </row>
    <row r="64" spans="1:35" s="1" customFormat="1" x14ac:dyDescent="0.3">
      <c r="A64" s="3"/>
      <c r="X64" s="20"/>
      <c r="Y64" s="20"/>
      <c r="Z64" s="20"/>
      <c r="AA64" s="20"/>
      <c r="AB64" s="20"/>
      <c r="AC64" s="20"/>
      <c r="AD64" s="20"/>
      <c r="AE64" s="20"/>
      <c r="AF64" s="21"/>
      <c r="AG64" s="21"/>
      <c r="AH64" s="21"/>
      <c r="AI64" s="21"/>
    </row>
    <row r="65" spans="1:35" s="1" customFormat="1" x14ac:dyDescent="0.3">
      <c r="A65" s="3"/>
      <c r="X65" s="20"/>
      <c r="Y65" s="20"/>
      <c r="Z65" s="20"/>
      <c r="AA65" s="20"/>
      <c r="AB65" s="20"/>
      <c r="AC65" s="20"/>
      <c r="AD65" s="20"/>
      <c r="AE65" s="20"/>
      <c r="AF65" s="21"/>
      <c r="AG65" s="21"/>
      <c r="AH65" s="21"/>
      <c r="AI65" s="21"/>
    </row>
    <row r="66" spans="1:35" s="1" customFormat="1" x14ac:dyDescent="0.3">
      <c r="A66" s="3"/>
      <c r="X66" s="20"/>
      <c r="Y66" s="20"/>
      <c r="Z66" s="20"/>
      <c r="AA66" s="20"/>
      <c r="AB66" s="20"/>
      <c r="AC66" s="20"/>
      <c r="AD66" s="20"/>
      <c r="AE66" s="20"/>
      <c r="AF66" s="21"/>
      <c r="AG66" s="21"/>
      <c r="AH66" s="21"/>
      <c r="AI66" s="21"/>
    </row>
    <row r="67" spans="1:35" s="1" customFormat="1" x14ac:dyDescent="0.3">
      <c r="A67" s="3"/>
      <c r="X67" s="20"/>
      <c r="Y67" s="20"/>
      <c r="Z67" s="20"/>
      <c r="AA67" s="20"/>
      <c r="AB67" s="20"/>
      <c r="AC67" s="20"/>
      <c r="AD67" s="20"/>
      <c r="AE67" s="20"/>
      <c r="AF67" s="21"/>
      <c r="AG67" s="21"/>
      <c r="AH67" s="21"/>
      <c r="AI67" s="21"/>
    </row>
    <row r="68" spans="1:35" s="1" customFormat="1" x14ac:dyDescent="0.3">
      <c r="A68" s="3"/>
      <c r="X68" s="20"/>
      <c r="Y68" s="20"/>
      <c r="Z68" s="20"/>
      <c r="AA68" s="20"/>
      <c r="AB68" s="20"/>
      <c r="AC68" s="20"/>
      <c r="AD68" s="20"/>
      <c r="AE68" s="20"/>
      <c r="AF68" s="21"/>
      <c r="AG68" s="21"/>
      <c r="AH68" s="21"/>
      <c r="AI68" s="21"/>
    </row>
    <row r="69" spans="1:35" s="1" customFormat="1" x14ac:dyDescent="0.3">
      <c r="A69" s="3"/>
      <c r="X69" s="20"/>
      <c r="Y69" s="20"/>
      <c r="Z69" s="20"/>
      <c r="AA69" s="20"/>
      <c r="AB69" s="20"/>
      <c r="AC69" s="20"/>
      <c r="AD69" s="20"/>
      <c r="AE69" s="20"/>
      <c r="AF69" s="21"/>
      <c r="AG69" s="21"/>
      <c r="AH69" s="21"/>
      <c r="AI69" s="21"/>
    </row>
    <row r="70" spans="1:35" s="1" customFormat="1" x14ac:dyDescent="0.3">
      <c r="A70" s="3"/>
      <c r="X70" s="20"/>
      <c r="Y70" s="20"/>
      <c r="Z70" s="20"/>
      <c r="AA70" s="20"/>
      <c r="AB70" s="20"/>
      <c r="AC70" s="20"/>
      <c r="AD70" s="20"/>
      <c r="AE70" s="20"/>
      <c r="AF70" s="21"/>
      <c r="AG70" s="21"/>
      <c r="AH70" s="21"/>
      <c r="AI70" s="21"/>
    </row>
    <row r="71" spans="1:35" s="1" customFormat="1" x14ac:dyDescent="0.3">
      <c r="A71" s="3"/>
      <c r="X71" s="20"/>
      <c r="Y71" s="20"/>
      <c r="Z71" s="20"/>
      <c r="AA71" s="20"/>
      <c r="AB71" s="20"/>
      <c r="AC71" s="20"/>
      <c r="AD71" s="20"/>
      <c r="AE71" s="20"/>
      <c r="AF71" s="21"/>
      <c r="AG71" s="21"/>
      <c r="AH71" s="21"/>
      <c r="AI71" s="21"/>
    </row>
    <row r="72" spans="1:35" s="1" customFormat="1" x14ac:dyDescent="0.3">
      <c r="A72" s="3"/>
      <c r="X72" s="20"/>
      <c r="Y72" s="20"/>
      <c r="Z72" s="20"/>
      <c r="AA72" s="20"/>
      <c r="AB72" s="20"/>
      <c r="AC72" s="20"/>
      <c r="AD72" s="20"/>
      <c r="AE72" s="20"/>
      <c r="AF72" s="21"/>
      <c r="AG72" s="21"/>
      <c r="AH72" s="21"/>
      <c r="AI72" s="21"/>
    </row>
    <row r="73" spans="1:35" s="1" customFormat="1" x14ac:dyDescent="0.3">
      <c r="A73" s="3"/>
      <c r="X73" s="20"/>
      <c r="Y73" s="20"/>
      <c r="Z73" s="20"/>
      <c r="AA73" s="20"/>
      <c r="AB73" s="20"/>
      <c r="AC73" s="20"/>
      <c r="AD73" s="20"/>
      <c r="AE73" s="20"/>
      <c r="AF73" s="21"/>
      <c r="AG73" s="21"/>
      <c r="AH73" s="21"/>
      <c r="AI73" s="21"/>
    </row>
    <row r="74" spans="1:35" s="1" customFormat="1" x14ac:dyDescent="0.3">
      <c r="A74" s="3"/>
      <c r="X74" s="20"/>
      <c r="Y74" s="20"/>
      <c r="Z74" s="20"/>
      <c r="AA74" s="20"/>
      <c r="AB74" s="20"/>
      <c r="AC74" s="20"/>
      <c r="AD74" s="20"/>
      <c r="AE74" s="20"/>
      <c r="AF74" s="21"/>
      <c r="AG74" s="21"/>
      <c r="AH74" s="21"/>
      <c r="AI74" s="21"/>
    </row>
    <row r="75" spans="1:35" s="1" customFormat="1" x14ac:dyDescent="0.3">
      <c r="A75" s="3"/>
      <c r="X75" s="20"/>
      <c r="Y75" s="20"/>
      <c r="Z75" s="20"/>
      <c r="AA75" s="20"/>
      <c r="AB75" s="20"/>
      <c r="AC75" s="20"/>
      <c r="AD75" s="20"/>
      <c r="AE75" s="20"/>
      <c r="AF75" s="21"/>
      <c r="AG75" s="21"/>
      <c r="AH75" s="21"/>
      <c r="AI75" s="21"/>
    </row>
    <row r="76" spans="1:35" s="1" customFormat="1" x14ac:dyDescent="0.3">
      <c r="A76" s="3"/>
      <c r="X76" s="20"/>
      <c r="Y76" s="20"/>
      <c r="Z76" s="20"/>
      <c r="AA76" s="20"/>
      <c r="AB76" s="20"/>
      <c r="AC76" s="20"/>
      <c r="AD76" s="20"/>
      <c r="AE76" s="20"/>
      <c r="AF76" s="21"/>
      <c r="AG76" s="21"/>
      <c r="AH76" s="21"/>
      <c r="AI76" s="21"/>
    </row>
    <row r="77" spans="1:35" s="1" customFormat="1" x14ac:dyDescent="0.3">
      <c r="A77" s="3"/>
      <c r="X77" s="20"/>
      <c r="Y77" s="20"/>
      <c r="Z77" s="20"/>
      <c r="AA77" s="20"/>
      <c r="AB77" s="20"/>
      <c r="AC77" s="20"/>
      <c r="AD77" s="20"/>
      <c r="AE77" s="20"/>
      <c r="AF77" s="21"/>
      <c r="AG77" s="21"/>
      <c r="AH77" s="21"/>
      <c r="AI77" s="21"/>
    </row>
    <row r="78" spans="1:35" s="1" customFormat="1" x14ac:dyDescent="0.3">
      <c r="A78" s="3"/>
      <c r="X78" s="20"/>
      <c r="Y78" s="20"/>
      <c r="Z78" s="20"/>
      <c r="AA78" s="20"/>
      <c r="AB78" s="20"/>
      <c r="AC78" s="20"/>
      <c r="AD78" s="20"/>
      <c r="AE78" s="20"/>
      <c r="AF78" s="21"/>
      <c r="AG78" s="21"/>
      <c r="AH78" s="21"/>
      <c r="AI78" s="21"/>
    </row>
    <row r="79" spans="1:35" s="1" customFormat="1" x14ac:dyDescent="0.3">
      <c r="A79" s="3"/>
      <c r="X79" s="20"/>
      <c r="Y79" s="20"/>
      <c r="Z79" s="20"/>
      <c r="AA79" s="20"/>
      <c r="AB79" s="20"/>
      <c r="AC79" s="20"/>
      <c r="AD79" s="20"/>
      <c r="AE79" s="20"/>
      <c r="AF79" s="21"/>
      <c r="AG79" s="21"/>
      <c r="AH79" s="21"/>
      <c r="AI79" s="21"/>
    </row>
    <row r="80" spans="1:35" s="1" customFormat="1" x14ac:dyDescent="0.3">
      <c r="A80" s="3"/>
      <c r="X80" s="20"/>
      <c r="Y80" s="20"/>
      <c r="Z80" s="20"/>
      <c r="AA80" s="20"/>
      <c r="AB80" s="20"/>
      <c r="AC80" s="20"/>
      <c r="AD80" s="20"/>
      <c r="AE80" s="20"/>
      <c r="AF80" s="21"/>
      <c r="AG80" s="21"/>
      <c r="AH80" s="21"/>
      <c r="AI80" s="21"/>
    </row>
    <row r="81" spans="1:35" s="1" customFormat="1" x14ac:dyDescent="0.3">
      <c r="A81" s="3"/>
      <c r="X81" s="20"/>
      <c r="Y81" s="20"/>
      <c r="Z81" s="20"/>
      <c r="AA81" s="20"/>
      <c r="AB81" s="20"/>
      <c r="AC81" s="20"/>
      <c r="AD81" s="20"/>
      <c r="AE81" s="20"/>
      <c r="AF81" s="21"/>
      <c r="AG81" s="21"/>
      <c r="AH81" s="21"/>
      <c r="AI81" s="21"/>
    </row>
    <row r="82" spans="1:35" s="1" customFormat="1" x14ac:dyDescent="0.3">
      <c r="A82" s="3"/>
      <c r="X82" s="20"/>
      <c r="Y82" s="20"/>
      <c r="Z82" s="20"/>
      <c r="AA82" s="20"/>
      <c r="AB82" s="20"/>
      <c r="AC82" s="20"/>
      <c r="AD82" s="20"/>
      <c r="AE82" s="20"/>
      <c r="AF82" s="21"/>
      <c r="AG82" s="21"/>
      <c r="AH82" s="21"/>
      <c r="AI82" s="21"/>
    </row>
    <row r="83" spans="1:35" s="1" customFormat="1" x14ac:dyDescent="0.3">
      <c r="A83" s="3"/>
      <c r="X83" s="20"/>
      <c r="Y83" s="20"/>
      <c r="Z83" s="20"/>
      <c r="AA83" s="20"/>
      <c r="AB83" s="20"/>
      <c r="AC83" s="20"/>
      <c r="AD83" s="20"/>
      <c r="AE83" s="20"/>
      <c r="AF83" s="21"/>
      <c r="AG83" s="21"/>
      <c r="AH83" s="21"/>
      <c r="AI83" s="21"/>
    </row>
    <row r="84" spans="1:35" s="1" customFormat="1" x14ac:dyDescent="0.3">
      <c r="A84" s="3"/>
      <c r="X84" s="20"/>
      <c r="Y84" s="20"/>
      <c r="Z84" s="20"/>
      <c r="AA84" s="20"/>
      <c r="AB84" s="20"/>
      <c r="AC84" s="20"/>
      <c r="AD84" s="20"/>
      <c r="AE84" s="20"/>
      <c r="AF84" s="21"/>
      <c r="AG84" s="21"/>
      <c r="AH84" s="21"/>
      <c r="AI84" s="21"/>
    </row>
    <row r="85" spans="1:35" s="1" customFormat="1" x14ac:dyDescent="0.3">
      <c r="A85" s="3"/>
      <c r="X85" s="20"/>
      <c r="Y85" s="20"/>
      <c r="Z85" s="20"/>
      <c r="AA85" s="20"/>
      <c r="AB85" s="20"/>
      <c r="AC85" s="20"/>
      <c r="AD85" s="20"/>
      <c r="AE85" s="20"/>
      <c r="AF85" s="21"/>
      <c r="AG85" s="21"/>
      <c r="AH85" s="21"/>
      <c r="AI85" s="21"/>
    </row>
    <row r="86" spans="1:35" s="1" customFormat="1" x14ac:dyDescent="0.3">
      <c r="A86" s="3"/>
      <c r="X86" s="20"/>
      <c r="Y86" s="20"/>
      <c r="Z86" s="20"/>
      <c r="AA86" s="20"/>
      <c r="AB86" s="20"/>
      <c r="AC86" s="20"/>
      <c r="AD86" s="20"/>
      <c r="AE86" s="20"/>
      <c r="AF86" s="21"/>
      <c r="AG86" s="21"/>
      <c r="AH86" s="21"/>
      <c r="AI86" s="21"/>
    </row>
    <row r="87" spans="1:35" s="1" customFormat="1" x14ac:dyDescent="0.3">
      <c r="A87" s="3"/>
      <c r="X87" s="20"/>
      <c r="Y87" s="20"/>
      <c r="Z87" s="20"/>
      <c r="AA87" s="20"/>
      <c r="AB87" s="20"/>
      <c r="AC87" s="20"/>
      <c r="AD87" s="20"/>
      <c r="AE87" s="20"/>
      <c r="AF87" s="21"/>
      <c r="AG87" s="21"/>
      <c r="AH87" s="21"/>
      <c r="AI87" s="21"/>
    </row>
    <row r="88" spans="1:35" s="1" customFormat="1" x14ac:dyDescent="0.3">
      <c r="A88" s="3"/>
      <c r="X88" s="20"/>
      <c r="Y88" s="20"/>
      <c r="Z88" s="20"/>
      <c r="AA88" s="20"/>
      <c r="AB88" s="20"/>
      <c r="AC88" s="20"/>
      <c r="AD88" s="20"/>
      <c r="AE88" s="20"/>
      <c r="AF88" s="21"/>
      <c r="AG88" s="21"/>
      <c r="AH88" s="21"/>
      <c r="AI88" s="21"/>
    </row>
    <row r="89" spans="1:35" s="1" customFormat="1" x14ac:dyDescent="0.3">
      <c r="A89" s="3"/>
      <c r="X89" s="20"/>
      <c r="Y89" s="20"/>
      <c r="Z89" s="20"/>
      <c r="AA89" s="20"/>
      <c r="AB89" s="20"/>
      <c r="AC89" s="20"/>
      <c r="AD89" s="20"/>
      <c r="AE89" s="20"/>
      <c r="AF89" s="21"/>
      <c r="AG89" s="21"/>
      <c r="AH89" s="21"/>
      <c r="AI89" s="21"/>
    </row>
    <row r="90" spans="1:35" s="1" customFormat="1" x14ac:dyDescent="0.3">
      <c r="A90" s="3"/>
      <c r="X90" s="20"/>
      <c r="Y90" s="20"/>
      <c r="Z90" s="20"/>
      <c r="AA90" s="20"/>
      <c r="AB90" s="20"/>
      <c r="AC90" s="20"/>
      <c r="AD90" s="20"/>
      <c r="AE90" s="20"/>
      <c r="AF90" s="21"/>
      <c r="AG90" s="21"/>
      <c r="AH90" s="21"/>
      <c r="AI90" s="21"/>
    </row>
    <row r="91" spans="1:35" s="1" customFormat="1" x14ac:dyDescent="0.3">
      <c r="A91" s="3"/>
      <c r="X91" s="20"/>
      <c r="Y91" s="20"/>
      <c r="Z91" s="20"/>
      <c r="AA91" s="20"/>
      <c r="AB91" s="20"/>
      <c r="AC91" s="20"/>
      <c r="AD91" s="20"/>
      <c r="AE91" s="20"/>
      <c r="AF91" s="21"/>
      <c r="AG91" s="21"/>
      <c r="AH91" s="21"/>
      <c r="AI91" s="21"/>
    </row>
    <row r="92" spans="1:35" s="1" customFormat="1" x14ac:dyDescent="0.3">
      <c r="A92" s="3"/>
      <c r="X92" s="20"/>
      <c r="Y92" s="20"/>
      <c r="Z92" s="20"/>
      <c r="AA92" s="20"/>
      <c r="AB92" s="20"/>
      <c r="AC92" s="20"/>
      <c r="AD92" s="20"/>
      <c r="AE92" s="20"/>
      <c r="AF92" s="21"/>
      <c r="AG92" s="21"/>
      <c r="AH92" s="21"/>
      <c r="AI92" s="21"/>
    </row>
    <row r="93" spans="1:35" s="1" customFormat="1" x14ac:dyDescent="0.3">
      <c r="A93" s="3"/>
      <c r="X93" s="20"/>
      <c r="Y93" s="20"/>
      <c r="Z93" s="20"/>
      <c r="AA93" s="20"/>
      <c r="AB93" s="20"/>
      <c r="AC93" s="20"/>
      <c r="AD93" s="20"/>
      <c r="AE93" s="20"/>
      <c r="AF93" s="21"/>
      <c r="AG93" s="21"/>
      <c r="AH93" s="21"/>
      <c r="AI93" s="21"/>
    </row>
    <row r="94" spans="1:35" s="1" customFormat="1" x14ac:dyDescent="0.3">
      <c r="A94" s="3"/>
      <c r="X94" s="20"/>
      <c r="Y94" s="20"/>
      <c r="Z94" s="20"/>
      <c r="AA94" s="20"/>
      <c r="AB94" s="20"/>
      <c r="AC94" s="20"/>
      <c r="AD94" s="20"/>
      <c r="AE94" s="20"/>
      <c r="AF94" s="21"/>
      <c r="AG94" s="21"/>
      <c r="AH94" s="21"/>
      <c r="AI94" s="21"/>
    </row>
    <row r="95" spans="1:35" s="1" customFormat="1" x14ac:dyDescent="0.3">
      <c r="A95" s="3"/>
      <c r="X95" s="20"/>
      <c r="Y95" s="20"/>
      <c r="Z95" s="20"/>
      <c r="AA95" s="20"/>
      <c r="AB95" s="20"/>
      <c r="AC95" s="20"/>
      <c r="AD95" s="20"/>
      <c r="AE95" s="20"/>
      <c r="AF95" s="21"/>
      <c r="AG95" s="21"/>
      <c r="AH95" s="21"/>
      <c r="AI95" s="21"/>
    </row>
    <row r="96" spans="1:35" s="1" customFormat="1" x14ac:dyDescent="0.3">
      <c r="A96" s="3"/>
      <c r="X96" s="20"/>
      <c r="Y96" s="20"/>
      <c r="Z96" s="20"/>
      <c r="AA96" s="20"/>
      <c r="AB96" s="20"/>
      <c r="AC96" s="20"/>
      <c r="AD96" s="20"/>
      <c r="AE96" s="20"/>
      <c r="AF96" s="21"/>
      <c r="AG96" s="21"/>
      <c r="AH96" s="21"/>
      <c r="AI96" s="21"/>
    </row>
    <row r="97" spans="1:35" s="1" customFormat="1" x14ac:dyDescent="0.3">
      <c r="A97" s="3"/>
      <c r="X97" s="20"/>
      <c r="Y97" s="20"/>
      <c r="Z97" s="20"/>
      <c r="AA97" s="20"/>
      <c r="AB97" s="20"/>
      <c r="AC97" s="20"/>
      <c r="AD97" s="20"/>
      <c r="AE97" s="20"/>
      <c r="AF97" s="21"/>
      <c r="AG97" s="21"/>
      <c r="AH97" s="21"/>
      <c r="AI97" s="21"/>
    </row>
    <row r="98" spans="1:35" s="1" customFormat="1" x14ac:dyDescent="0.3">
      <c r="A98" s="3"/>
      <c r="X98" s="20"/>
      <c r="Y98" s="20"/>
      <c r="Z98" s="20"/>
      <c r="AA98" s="20"/>
      <c r="AB98" s="20"/>
      <c r="AC98" s="20"/>
      <c r="AD98" s="20"/>
      <c r="AE98" s="20"/>
      <c r="AF98" s="21"/>
      <c r="AG98" s="21"/>
      <c r="AH98" s="21"/>
      <c r="AI98" s="21"/>
    </row>
    <row r="99" spans="1:35" s="1" customFormat="1" x14ac:dyDescent="0.3">
      <c r="A99" s="3"/>
      <c r="X99" s="20"/>
      <c r="Y99" s="20"/>
      <c r="Z99" s="20"/>
      <c r="AA99" s="20"/>
      <c r="AB99" s="20"/>
      <c r="AC99" s="20"/>
      <c r="AD99" s="20"/>
      <c r="AE99" s="20"/>
      <c r="AF99" s="21"/>
      <c r="AG99" s="21"/>
      <c r="AH99" s="21"/>
      <c r="AI99" s="21"/>
    </row>
    <row r="100" spans="1:35" s="1" customFormat="1" x14ac:dyDescent="0.3">
      <c r="A100" s="3"/>
      <c r="X100" s="20"/>
      <c r="Y100" s="20"/>
      <c r="Z100" s="20"/>
      <c r="AA100" s="20"/>
      <c r="AB100" s="20"/>
      <c r="AC100" s="20"/>
      <c r="AD100" s="20"/>
      <c r="AE100" s="20"/>
      <c r="AF100" s="21"/>
      <c r="AG100" s="21"/>
      <c r="AH100" s="21"/>
      <c r="AI100" s="21"/>
    </row>
    <row r="101" spans="1:35" s="1" customFormat="1" x14ac:dyDescent="0.3">
      <c r="A101" s="3"/>
      <c r="X101" s="20"/>
      <c r="Y101" s="20"/>
      <c r="Z101" s="20"/>
      <c r="AA101" s="20"/>
      <c r="AB101" s="20"/>
      <c r="AC101" s="20"/>
      <c r="AD101" s="20"/>
      <c r="AE101" s="20"/>
      <c r="AF101" s="21"/>
      <c r="AG101" s="21"/>
      <c r="AH101" s="21"/>
      <c r="AI101" s="21"/>
    </row>
    <row r="102" spans="1:35" s="1" customFormat="1" x14ac:dyDescent="0.3">
      <c r="A102" s="3"/>
      <c r="X102" s="20"/>
      <c r="Y102" s="20"/>
      <c r="Z102" s="20"/>
      <c r="AA102" s="20"/>
      <c r="AB102" s="20"/>
      <c r="AC102" s="20"/>
      <c r="AD102" s="20"/>
      <c r="AE102" s="20"/>
      <c r="AF102" s="21"/>
      <c r="AG102" s="21"/>
      <c r="AH102" s="21"/>
      <c r="AI102" s="21"/>
    </row>
    <row r="103" spans="1:35" s="1" customFormat="1" x14ac:dyDescent="0.3">
      <c r="A103" s="3"/>
      <c r="X103" s="20"/>
      <c r="Y103" s="20"/>
      <c r="Z103" s="20"/>
      <c r="AA103" s="20"/>
      <c r="AB103" s="20"/>
      <c r="AC103" s="20"/>
      <c r="AD103" s="20"/>
      <c r="AE103" s="20"/>
      <c r="AF103" s="21"/>
      <c r="AG103" s="21"/>
      <c r="AH103" s="21"/>
      <c r="AI103" s="21"/>
    </row>
    <row r="104" spans="1:35" s="1" customFormat="1" x14ac:dyDescent="0.3">
      <c r="A104" s="3"/>
      <c r="X104" s="20"/>
      <c r="Y104" s="20"/>
      <c r="Z104" s="20"/>
      <c r="AA104" s="20"/>
      <c r="AB104" s="20"/>
      <c r="AC104" s="20"/>
      <c r="AD104" s="20"/>
      <c r="AE104" s="20"/>
      <c r="AF104" s="21"/>
      <c r="AG104" s="21"/>
      <c r="AH104" s="21"/>
      <c r="AI104" s="21"/>
    </row>
    <row r="105" spans="1:35" s="1" customFormat="1" x14ac:dyDescent="0.3">
      <c r="A105" s="3"/>
      <c r="X105" s="20"/>
      <c r="Y105" s="20"/>
      <c r="Z105" s="20"/>
      <c r="AA105" s="20"/>
      <c r="AB105" s="20"/>
      <c r="AC105" s="20"/>
      <c r="AD105" s="20"/>
      <c r="AE105" s="20"/>
      <c r="AF105" s="21"/>
      <c r="AG105" s="21"/>
      <c r="AH105" s="21"/>
      <c r="AI105" s="21"/>
    </row>
    <row r="106" spans="1:35" s="1" customFormat="1" x14ac:dyDescent="0.3">
      <c r="A106" s="3"/>
      <c r="X106" s="20"/>
      <c r="Y106" s="20"/>
      <c r="Z106" s="20"/>
      <c r="AA106" s="20"/>
      <c r="AB106" s="20"/>
      <c r="AC106" s="20"/>
      <c r="AD106" s="20"/>
      <c r="AE106" s="20"/>
      <c r="AF106" s="21"/>
      <c r="AG106" s="21"/>
      <c r="AH106" s="21"/>
      <c r="AI106" s="21"/>
    </row>
    <row r="107" spans="1:35" s="1" customFormat="1" x14ac:dyDescent="0.3">
      <c r="A107" s="3"/>
      <c r="X107" s="20"/>
      <c r="Y107" s="20"/>
      <c r="Z107" s="20"/>
      <c r="AA107" s="20"/>
      <c r="AB107" s="20"/>
      <c r="AC107" s="20"/>
      <c r="AD107" s="20"/>
      <c r="AE107" s="20"/>
      <c r="AF107" s="21"/>
      <c r="AG107" s="21"/>
      <c r="AH107" s="21"/>
      <c r="AI107" s="21"/>
    </row>
    <row r="108" spans="1:35" s="1" customFormat="1" x14ac:dyDescent="0.3">
      <c r="A108" s="3"/>
      <c r="X108" s="20"/>
      <c r="Y108" s="20"/>
      <c r="Z108" s="20"/>
      <c r="AA108" s="20"/>
      <c r="AB108" s="20"/>
      <c r="AC108" s="20"/>
      <c r="AD108" s="20"/>
      <c r="AE108" s="20"/>
      <c r="AF108" s="21"/>
      <c r="AG108" s="21"/>
      <c r="AH108" s="21"/>
      <c r="AI108" s="21"/>
    </row>
    <row r="109" spans="1:35" s="1" customFormat="1" x14ac:dyDescent="0.3">
      <c r="A109" s="3"/>
      <c r="X109" s="20"/>
      <c r="Y109" s="20"/>
      <c r="Z109" s="20"/>
      <c r="AA109" s="20"/>
      <c r="AB109" s="20"/>
      <c r="AC109" s="20"/>
      <c r="AD109" s="20"/>
      <c r="AE109" s="20"/>
      <c r="AF109" s="21"/>
      <c r="AG109" s="21"/>
      <c r="AH109" s="21"/>
      <c r="AI109" s="21"/>
    </row>
    <row r="110" spans="1:35" s="1" customFormat="1" x14ac:dyDescent="0.3">
      <c r="A110" s="3"/>
      <c r="X110" s="20"/>
      <c r="Y110" s="20"/>
      <c r="Z110" s="20"/>
      <c r="AA110" s="20"/>
      <c r="AB110" s="20"/>
      <c r="AC110" s="20"/>
      <c r="AD110" s="20"/>
      <c r="AE110" s="20"/>
      <c r="AF110" s="21"/>
      <c r="AG110" s="21"/>
      <c r="AH110" s="21"/>
      <c r="AI110" s="21"/>
    </row>
    <row r="111" spans="1:35" s="1" customFormat="1" x14ac:dyDescent="0.3">
      <c r="A111" s="3"/>
      <c r="X111" s="20"/>
      <c r="Y111" s="20"/>
      <c r="Z111" s="20"/>
      <c r="AA111" s="20"/>
      <c r="AB111" s="20"/>
      <c r="AC111" s="20"/>
      <c r="AD111" s="20"/>
      <c r="AE111" s="20"/>
      <c r="AF111" s="21"/>
      <c r="AG111" s="21"/>
      <c r="AH111" s="21"/>
      <c r="AI111" s="21"/>
    </row>
    <row r="112" spans="1:35" s="1" customFormat="1" x14ac:dyDescent="0.3">
      <c r="A112" s="3"/>
      <c r="X112" s="20"/>
      <c r="Y112" s="20"/>
      <c r="Z112" s="20"/>
      <c r="AA112" s="20"/>
      <c r="AB112" s="20"/>
      <c r="AC112" s="20"/>
      <c r="AD112" s="20"/>
      <c r="AE112" s="20"/>
      <c r="AF112" s="21"/>
      <c r="AG112" s="21"/>
      <c r="AH112" s="21"/>
      <c r="AI112" s="21"/>
    </row>
    <row r="113" spans="1:35" s="1" customFormat="1" x14ac:dyDescent="0.3">
      <c r="A113" s="3"/>
      <c r="X113" s="20"/>
      <c r="Y113" s="20"/>
      <c r="Z113" s="20"/>
      <c r="AA113" s="20"/>
      <c r="AB113" s="20"/>
      <c r="AC113" s="20"/>
      <c r="AD113" s="20"/>
      <c r="AE113" s="20"/>
      <c r="AF113" s="21"/>
      <c r="AG113" s="21"/>
      <c r="AH113" s="21"/>
      <c r="AI113" s="21"/>
    </row>
    <row r="114" spans="1:35" s="1" customFormat="1" x14ac:dyDescent="0.3">
      <c r="A114" s="3"/>
      <c r="X114" s="20"/>
      <c r="Y114" s="20"/>
      <c r="Z114" s="20"/>
      <c r="AA114" s="20"/>
      <c r="AB114" s="20"/>
      <c r="AC114" s="20"/>
      <c r="AD114" s="20"/>
      <c r="AE114" s="20"/>
      <c r="AF114" s="21"/>
      <c r="AG114" s="21"/>
      <c r="AH114" s="21"/>
      <c r="AI114" s="21"/>
    </row>
    <row r="115" spans="1:35" s="1" customFormat="1" x14ac:dyDescent="0.3">
      <c r="A115" s="3"/>
      <c r="X115" s="20"/>
      <c r="Y115" s="20"/>
      <c r="Z115" s="20"/>
      <c r="AA115" s="20"/>
      <c r="AB115" s="20"/>
      <c r="AC115" s="20"/>
      <c r="AD115" s="20"/>
      <c r="AE115" s="20"/>
      <c r="AF115" s="21"/>
      <c r="AG115" s="21"/>
      <c r="AH115" s="21"/>
      <c r="AI115" s="21"/>
    </row>
    <row r="116" spans="1:35" s="1" customFormat="1" x14ac:dyDescent="0.3">
      <c r="A116" s="3"/>
      <c r="X116" s="20"/>
      <c r="Y116" s="20"/>
      <c r="Z116" s="20"/>
      <c r="AA116" s="20"/>
      <c r="AB116" s="20"/>
      <c r="AC116" s="20"/>
      <c r="AD116" s="20"/>
      <c r="AE116" s="20"/>
      <c r="AF116" s="21"/>
      <c r="AG116" s="21"/>
      <c r="AH116" s="21"/>
      <c r="AI116" s="21"/>
    </row>
    <row r="117" spans="1:35" s="1" customFormat="1" x14ac:dyDescent="0.3">
      <c r="A117" s="3"/>
      <c r="X117" s="20"/>
      <c r="Y117" s="20"/>
      <c r="Z117" s="20"/>
      <c r="AA117" s="20"/>
      <c r="AB117" s="20"/>
      <c r="AC117" s="20"/>
      <c r="AD117" s="20"/>
      <c r="AE117" s="20"/>
      <c r="AF117" s="21"/>
      <c r="AG117" s="21"/>
      <c r="AH117" s="21"/>
      <c r="AI117" s="21"/>
    </row>
    <row r="118" spans="1:35" s="1" customFormat="1" x14ac:dyDescent="0.3">
      <c r="A118" s="3"/>
      <c r="X118" s="20"/>
      <c r="Y118" s="20"/>
      <c r="Z118" s="20"/>
      <c r="AA118" s="20"/>
      <c r="AB118" s="20"/>
      <c r="AC118" s="20"/>
      <c r="AD118" s="20"/>
      <c r="AE118" s="20"/>
      <c r="AF118" s="21"/>
      <c r="AG118" s="21"/>
      <c r="AH118" s="21"/>
      <c r="AI118" s="21"/>
    </row>
    <row r="119" spans="1:35" s="1" customFormat="1" x14ac:dyDescent="0.3">
      <c r="A119" s="3"/>
      <c r="X119" s="20"/>
      <c r="Y119" s="20"/>
      <c r="Z119" s="20"/>
      <c r="AA119" s="20"/>
      <c r="AB119" s="20"/>
      <c r="AC119" s="20"/>
      <c r="AD119" s="20"/>
      <c r="AE119" s="20"/>
      <c r="AF119" s="21"/>
      <c r="AG119" s="21"/>
      <c r="AH119" s="21"/>
      <c r="AI119" s="21"/>
    </row>
    <row r="120" spans="1:35" s="1" customFormat="1" x14ac:dyDescent="0.3">
      <c r="A120" s="3"/>
      <c r="X120" s="20"/>
      <c r="Y120" s="20"/>
      <c r="Z120" s="20"/>
      <c r="AA120" s="20"/>
      <c r="AB120" s="20"/>
      <c r="AC120" s="20"/>
      <c r="AD120" s="20"/>
      <c r="AE120" s="20"/>
      <c r="AF120" s="21"/>
      <c r="AG120" s="21"/>
      <c r="AH120" s="21"/>
      <c r="AI120" s="21"/>
    </row>
    <row r="121" spans="1:35" s="1" customFormat="1" x14ac:dyDescent="0.3">
      <c r="A121" s="3"/>
      <c r="X121" s="20"/>
      <c r="Y121" s="20"/>
      <c r="Z121" s="20"/>
      <c r="AA121" s="20"/>
      <c r="AB121" s="20"/>
      <c r="AC121" s="20"/>
      <c r="AD121" s="20"/>
      <c r="AE121" s="20"/>
      <c r="AF121" s="21"/>
      <c r="AG121" s="21"/>
      <c r="AH121" s="21"/>
      <c r="AI121" s="21"/>
    </row>
    <row r="122" spans="1:35" s="1" customFormat="1" x14ac:dyDescent="0.3">
      <c r="A122" s="3"/>
      <c r="X122" s="20"/>
      <c r="Y122" s="20"/>
      <c r="Z122" s="20"/>
      <c r="AA122" s="20"/>
      <c r="AB122" s="20"/>
      <c r="AC122" s="20"/>
      <c r="AD122" s="20"/>
      <c r="AE122" s="20"/>
      <c r="AF122" s="21"/>
      <c r="AG122" s="21"/>
      <c r="AH122" s="21"/>
      <c r="AI122" s="21"/>
    </row>
    <row r="123" spans="1:35" s="1" customFormat="1" x14ac:dyDescent="0.3">
      <c r="A123" s="3"/>
      <c r="X123" s="20"/>
      <c r="Y123" s="20"/>
      <c r="Z123" s="20"/>
      <c r="AA123" s="20"/>
      <c r="AB123" s="20"/>
      <c r="AC123" s="20"/>
      <c r="AD123" s="20"/>
      <c r="AE123" s="20"/>
      <c r="AF123" s="21"/>
      <c r="AG123" s="21"/>
      <c r="AH123" s="21"/>
      <c r="AI123" s="21"/>
    </row>
    <row r="124" spans="1:35" s="1" customFormat="1" x14ac:dyDescent="0.3">
      <c r="A124" s="3"/>
      <c r="X124" s="20"/>
      <c r="Y124" s="20"/>
      <c r="Z124" s="20"/>
      <c r="AA124" s="20"/>
      <c r="AB124" s="20"/>
      <c r="AC124" s="20"/>
      <c r="AD124" s="20"/>
      <c r="AE124" s="20"/>
      <c r="AF124" s="21"/>
      <c r="AG124" s="21"/>
      <c r="AH124" s="21"/>
      <c r="AI124" s="21"/>
    </row>
    <row r="125" spans="1:35" s="1" customFormat="1" x14ac:dyDescent="0.3">
      <c r="A125" s="3"/>
      <c r="X125" s="20"/>
      <c r="Y125" s="20"/>
      <c r="Z125" s="20"/>
      <c r="AA125" s="20"/>
      <c r="AB125" s="20"/>
      <c r="AC125" s="20"/>
      <c r="AD125" s="20"/>
      <c r="AE125" s="20"/>
      <c r="AF125" s="21"/>
      <c r="AG125" s="21"/>
      <c r="AH125" s="21"/>
      <c r="AI125" s="21"/>
    </row>
    <row r="126" spans="1:35" s="1" customFormat="1" x14ac:dyDescent="0.3">
      <c r="A126" s="3"/>
      <c r="X126" s="20"/>
      <c r="Y126" s="20"/>
      <c r="Z126" s="20"/>
      <c r="AA126" s="20"/>
      <c r="AB126" s="20"/>
      <c r="AC126" s="20"/>
      <c r="AD126" s="20"/>
      <c r="AE126" s="20"/>
      <c r="AF126" s="21"/>
      <c r="AG126" s="21"/>
      <c r="AH126" s="21"/>
      <c r="AI126" s="21"/>
    </row>
    <row r="127" spans="1:35" s="1" customFormat="1" x14ac:dyDescent="0.3">
      <c r="A127" s="3"/>
      <c r="X127" s="20"/>
      <c r="Y127" s="20"/>
      <c r="Z127" s="20"/>
      <c r="AA127" s="20"/>
      <c r="AB127" s="20"/>
      <c r="AC127" s="20"/>
      <c r="AD127" s="20"/>
      <c r="AE127" s="20"/>
      <c r="AF127" s="21"/>
      <c r="AG127" s="21"/>
      <c r="AH127" s="21"/>
      <c r="AI127" s="21"/>
    </row>
    <row r="128" spans="1:35" s="1" customFormat="1" x14ac:dyDescent="0.3">
      <c r="A128" s="3"/>
      <c r="X128" s="20"/>
      <c r="Y128" s="20"/>
      <c r="Z128" s="20"/>
      <c r="AA128" s="20"/>
      <c r="AB128" s="20"/>
      <c r="AC128" s="20"/>
      <c r="AD128" s="20"/>
      <c r="AE128" s="20"/>
      <c r="AF128" s="21"/>
      <c r="AG128" s="21"/>
      <c r="AH128" s="21"/>
      <c r="AI128" s="21"/>
    </row>
    <row r="129" spans="1:35" s="1" customFormat="1" x14ac:dyDescent="0.3">
      <c r="A129" s="3"/>
      <c r="X129" s="20"/>
      <c r="Y129" s="20"/>
      <c r="Z129" s="20"/>
      <c r="AA129" s="20"/>
      <c r="AB129" s="20"/>
      <c r="AC129" s="20"/>
      <c r="AD129" s="20"/>
      <c r="AE129" s="20"/>
      <c r="AF129" s="21"/>
      <c r="AG129" s="21"/>
      <c r="AH129" s="21"/>
      <c r="AI129" s="21"/>
    </row>
    <row r="130" spans="1:35" s="1" customFormat="1" x14ac:dyDescent="0.3">
      <c r="A130" s="3"/>
      <c r="X130" s="20"/>
      <c r="Y130" s="20"/>
      <c r="Z130" s="20"/>
      <c r="AA130" s="20"/>
      <c r="AB130" s="20"/>
      <c r="AC130" s="20"/>
      <c r="AD130" s="20"/>
      <c r="AE130" s="20"/>
      <c r="AF130" s="21"/>
      <c r="AG130" s="21"/>
      <c r="AH130" s="21"/>
      <c r="AI130" s="21"/>
    </row>
    <row r="131" spans="1:35" s="1" customFormat="1" x14ac:dyDescent="0.3">
      <c r="A131" s="3"/>
      <c r="X131" s="20"/>
      <c r="Y131" s="20"/>
      <c r="Z131" s="20"/>
      <c r="AA131" s="20"/>
      <c r="AB131" s="20"/>
      <c r="AC131" s="20"/>
      <c r="AD131" s="20"/>
      <c r="AE131" s="20"/>
      <c r="AF131" s="21"/>
      <c r="AG131" s="21"/>
      <c r="AH131" s="21"/>
      <c r="AI131" s="21"/>
    </row>
    <row r="132" spans="1:35" s="1" customFormat="1" x14ac:dyDescent="0.3">
      <c r="A132" s="3"/>
      <c r="X132" s="20"/>
      <c r="Y132" s="20"/>
      <c r="Z132" s="20"/>
      <c r="AA132" s="20"/>
      <c r="AB132" s="20"/>
      <c r="AC132" s="20"/>
      <c r="AD132" s="20"/>
      <c r="AE132" s="20"/>
      <c r="AF132" s="21"/>
      <c r="AG132" s="21"/>
      <c r="AH132" s="21"/>
      <c r="AI132" s="21"/>
    </row>
    <row r="133" spans="1:35" s="1" customFormat="1" x14ac:dyDescent="0.3">
      <c r="A133" s="3"/>
      <c r="X133" s="20"/>
      <c r="Y133" s="20"/>
      <c r="Z133" s="20"/>
      <c r="AA133" s="20"/>
      <c r="AB133" s="20"/>
      <c r="AC133" s="20"/>
      <c r="AD133" s="20"/>
      <c r="AE133" s="20"/>
      <c r="AF133" s="21"/>
      <c r="AG133" s="21"/>
      <c r="AH133" s="21"/>
      <c r="AI133" s="21"/>
    </row>
    <row r="134" spans="1:35" s="1" customFormat="1" x14ac:dyDescent="0.3">
      <c r="A134" s="3"/>
      <c r="X134" s="20"/>
      <c r="Y134" s="20"/>
      <c r="Z134" s="20"/>
      <c r="AA134" s="20"/>
      <c r="AB134" s="20"/>
      <c r="AC134" s="20"/>
      <c r="AD134" s="20"/>
      <c r="AE134" s="20"/>
      <c r="AF134" s="21"/>
      <c r="AG134" s="21"/>
      <c r="AH134" s="21"/>
      <c r="AI134" s="21"/>
    </row>
    <row r="135" spans="1:35" s="1" customFormat="1" x14ac:dyDescent="0.3">
      <c r="A135" s="3"/>
      <c r="X135" s="20"/>
      <c r="Y135" s="20"/>
      <c r="Z135" s="20"/>
      <c r="AA135" s="20"/>
      <c r="AB135" s="20"/>
      <c r="AC135" s="20"/>
      <c r="AD135" s="20"/>
      <c r="AE135" s="20"/>
      <c r="AF135" s="21"/>
      <c r="AG135" s="21"/>
      <c r="AH135" s="21"/>
      <c r="AI135" s="21"/>
    </row>
    <row r="136" spans="1:35" s="1" customFormat="1" x14ac:dyDescent="0.3">
      <c r="A136" s="3"/>
      <c r="X136" s="20"/>
      <c r="Y136" s="20"/>
      <c r="Z136" s="20"/>
      <c r="AA136" s="20"/>
      <c r="AB136" s="20"/>
      <c r="AC136" s="20"/>
      <c r="AD136" s="20"/>
      <c r="AE136" s="20"/>
      <c r="AF136" s="21"/>
      <c r="AG136" s="21"/>
      <c r="AH136" s="21"/>
      <c r="AI136" s="21"/>
    </row>
    <row r="137" spans="1:35" s="1" customFormat="1" x14ac:dyDescent="0.3">
      <c r="A137" s="3"/>
      <c r="X137" s="20"/>
      <c r="Y137" s="20"/>
      <c r="Z137" s="20"/>
      <c r="AA137" s="20"/>
      <c r="AB137" s="20"/>
      <c r="AC137" s="20"/>
      <c r="AD137" s="20"/>
      <c r="AE137" s="20"/>
      <c r="AF137" s="21"/>
      <c r="AG137" s="21"/>
      <c r="AH137" s="21"/>
      <c r="AI137" s="21"/>
    </row>
    <row r="138" spans="1:35" s="1" customFormat="1" x14ac:dyDescent="0.3">
      <c r="A138" s="3"/>
      <c r="X138" s="20"/>
      <c r="Y138" s="20"/>
      <c r="Z138" s="20"/>
      <c r="AA138" s="20"/>
      <c r="AB138" s="20"/>
      <c r="AC138" s="20"/>
      <c r="AD138" s="20"/>
      <c r="AE138" s="20"/>
      <c r="AF138" s="21"/>
      <c r="AG138" s="21"/>
      <c r="AH138" s="21"/>
      <c r="AI138" s="21"/>
    </row>
    <row r="139" spans="1:35" s="1" customFormat="1" x14ac:dyDescent="0.3">
      <c r="A139" s="3"/>
      <c r="X139" s="20"/>
      <c r="Y139" s="20"/>
      <c r="Z139" s="20"/>
      <c r="AA139" s="20"/>
      <c r="AB139" s="20"/>
      <c r="AC139" s="20"/>
      <c r="AD139" s="20"/>
      <c r="AE139" s="20"/>
      <c r="AF139" s="21"/>
      <c r="AG139" s="21"/>
      <c r="AH139" s="21"/>
      <c r="AI139" s="21"/>
    </row>
    <row r="140" spans="1:35" s="1" customFormat="1" x14ac:dyDescent="0.3">
      <c r="A140" s="3"/>
      <c r="X140" s="20"/>
      <c r="Y140" s="20"/>
      <c r="Z140" s="20"/>
      <c r="AA140" s="20"/>
      <c r="AB140" s="20"/>
      <c r="AC140" s="20"/>
      <c r="AD140" s="20"/>
      <c r="AE140" s="20"/>
      <c r="AF140" s="21"/>
      <c r="AG140" s="21"/>
      <c r="AH140" s="21"/>
      <c r="AI140" s="21"/>
    </row>
    <row r="141" spans="1:35" s="1" customFormat="1" x14ac:dyDescent="0.3">
      <c r="A141" s="3"/>
      <c r="X141" s="20"/>
      <c r="Y141" s="20"/>
      <c r="Z141" s="20"/>
      <c r="AA141" s="20"/>
      <c r="AB141" s="20"/>
      <c r="AC141" s="20"/>
      <c r="AD141" s="20"/>
      <c r="AE141" s="20"/>
      <c r="AF141" s="21"/>
      <c r="AG141" s="21"/>
      <c r="AH141" s="21"/>
      <c r="AI141" s="21"/>
    </row>
    <row r="142" spans="1:35" s="1" customFormat="1" x14ac:dyDescent="0.3">
      <c r="A142" s="3"/>
      <c r="X142" s="20"/>
      <c r="Y142" s="20"/>
      <c r="Z142" s="20"/>
      <c r="AA142" s="20"/>
      <c r="AB142" s="20"/>
      <c r="AC142" s="20"/>
      <c r="AD142" s="20"/>
      <c r="AE142" s="20"/>
      <c r="AF142" s="21"/>
      <c r="AG142" s="21"/>
      <c r="AH142" s="21"/>
      <c r="AI142" s="21"/>
    </row>
    <row r="143" spans="1:35" s="1" customFormat="1" x14ac:dyDescent="0.3">
      <c r="A143" s="3"/>
      <c r="X143" s="20"/>
      <c r="Y143" s="20"/>
      <c r="Z143" s="20"/>
      <c r="AA143" s="20"/>
      <c r="AB143" s="20"/>
      <c r="AC143" s="20"/>
      <c r="AD143" s="20"/>
      <c r="AE143" s="20"/>
      <c r="AF143" s="21"/>
      <c r="AG143" s="21"/>
      <c r="AH143" s="21"/>
      <c r="AI143" s="21"/>
    </row>
    <row r="144" spans="1:35" s="1" customFormat="1" x14ac:dyDescent="0.3">
      <c r="A144" s="3"/>
      <c r="X144" s="20"/>
      <c r="Y144" s="20"/>
      <c r="Z144" s="20"/>
      <c r="AA144" s="20"/>
      <c r="AB144" s="20"/>
      <c r="AC144" s="20"/>
      <c r="AD144" s="20"/>
      <c r="AE144" s="20"/>
      <c r="AF144" s="21"/>
      <c r="AG144" s="21"/>
      <c r="AH144" s="21"/>
      <c r="AI144" s="21"/>
    </row>
    <row r="145" spans="1:35" s="1" customFormat="1" x14ac:dyDescent="0.3">
      <c r="A145" s="3"/>
      <c r="X145" s="20"/>
      <c r="Y145" s="20"/>
      <c r="Z145" s="20"/>
      <c r="AA145" s="20"/>
      <c r="AB145" s="20"/>
      <c r="AC145" s="20"/>
      <c r="AD145" s="20"/>
      <c r="AE145" s="20"/>
      <c r="AF145" s="21"/>
      <c r="AG145" s="21"/>
      <c r="AH145" s="21"/>
      <c r="AI145" s="21"/>
    </row>
    <row r="146" spans="1:35" s="1" customFormat="1" x14ac:dyDescent="0.3">
      <c r="A146" s="3"/>
      <c r="X146" s="20"/>
      <c r="Y146" s="20"/>
      <c r="Z146" s="20"/>
      <c r="AA146" s="20"/>
      <c r="AB146" s="20"/>
      <c r="AC146" s="20"/>
      <c r="AD146" s="20"/>
      <c r="AE146" s="20"/>
      <c r="AF146" s="21"/>
      <c r="AG146" s="21"/>
      <c r="AH146" s="21"/>
      <c r="AI146" s="21"/>
    </row>
    <row r="147" spans="1:35" s="1" customFormat="1" x14ac:dyDescent="0.3">
      <c r="A147" s="3"/>
      <c r="X147" s="20"/>
      <c r="Y147" s="20"/>
      <c r="Z147" s="20"/>
      <c r="AA147" s="20"/>
      <c r="AB147" s="20"/>
      <c r="AC147" s="20"/>
      <c r="AD147" s="20"/>
      <c r="AE147" s="20"/>
      <c r="AF147" s="21"/>
      <c r="AG147" s="21"/>
      <c r="AH147" s="21"/>
      <c r="AI147" s="21"/>
    </row>
    <row r="148" spans="1:35" s="1" customFormat="1" x14ac:dyDescent="0.3">
      <c r="A148" s="3"/>
      <c r="X148" s="20"/>
      <c r="Y148" s="20"/>
      <c r="Z148" s="20"/>
      <c r="AA148" s="20"/>
      <c r="AB148" s="20"/>
      <c r="AC148" s="20"/>
      <c r="AD148" s="20"/>
      <c r="AE148" s="20"/>
      <c r="AF148" s="21"/>
      <c r="AG148" s="21"/>
      <c r="AH148" s="21"/>
      <c r="AI148" s="21"/>
    </row>
    <row r="149" spans="1:35" s="1" customFormat="1" x14ac:dyDescent="0.3">
      <c r="A149" s="3"/>
      <c r="X149" s="20"/>
      <c r="Y149" s="20"/>
      <c r="Z149" s="20"/>
      <c r="AA149" s="20"/>
      <c r="AB149" s="20"/>
      <c r="AC149" s="20"/>
      <c r="AD149" s="20"/>
      <c r="AE149" s="20"/>
      <c r="AF149" s="21"/>
      <c r="AG149" s="21"/>
      <c r="AH149" s="21"/>
      <c r="AI149" s="21"/>
    </row>
    <row r="150" spans="1:35" s="1" customFormat="1" x14ac:dyDescent="0.3">
      <c r="A150" s="3"/>
      <c r="X150" s="20"/>
      <c r="Y150" s="20"/>
      <c r="Z150" s="20"/>
      <c r="AA150" s="20"/>
      <c r="AB150" s="20"/>
      <c r="AC150" s="20"/>
      <c r="AD150" s="20"/>
      <c r="AE150" s="20"/>
      <c r="AF150" s="21"/>
      <c r="AG150" s="21"/>
      <c r="AH150" s="21"/>
      <c r="AI150" s="21"/>
    </row>
    <row r="151" spans="1:35" s="1" customFormat="1" x14ac:dyDescent="0.3">
      <c r="A151" s="3"/>
      <c r="X151" s="20"/>
      <c r="Y151" s="20"/>
      <c r="Z151" s="20"/>
      <c r="AA151" s="20"/>
      <c r="AB151" s="20"/>
      <c r="AC151" s="20"/>
      <c r="AD151" s="20"/>
      <c r="AE151" s="20"/>
      <c r="AF151" s="21"/>
      <c r="AG151" s="21"/>
      <c r="AH151" s="21"/>
      <c r="AI151" s="21"/>
    </row>
    <row r="152" spans="1:35" s="1" customFormat="1" x14ac:dyDescent="0.3">
      <c r="A152" s="3"/>
      <c r="X152" s="20"/>
      <c r="Y152" s="20"/>
      <c r="Z152" s="20"/>
      <c r="AA152" s="20"/>
      <c r="AB152" s="20"/>
      <c r="AC152" s="20"/>
      <c r="AD152" s="20"/>
      <c r="AE152" s="20"/>
      <c r="AF152" s="21"/>
      <c r="AG152" s="21"/>
      <c r="AH152" s="21"/>
      <c r="AI152" s="21"/>
    </row>
    <row r="153" spans="1:35" s="1" customFormat="1" x14ac:dyDescent="0.3">
      <c r="A153" s="3"/>
      <c r="X153" s="20"/>
      <c r="Y153" s="20"/>
      <c r="Z153" s="20"/>
      <c r="AA153" s="20"/>
      <c r="AB153" s="20"/>
      <c r="AC153" s="20"/>
      <c r="AD153" s="20"/>
      <c r="AE153" s="20"/>
      <c r="AF153" s="21"/>
      <c r="AG153" s="21"/>
      <c r="AH153" s="21"/>
      <c r="AI153" s="21"/>
    </row>
    <row r="154" spans="1:35" s="1" customFormat="1" x14ac:dyDescent="0.3">
      <c r="A154" s="3"/>
      <c r="X154" s="20"/>
      <c r="Y154" s="20"/>
      <c r="Z154" s="20"/>
      <c r="AA154" s="20"/>
      <c r="AB154" s="20"/>
      <c r="AC154" s="20"/>
      <c r="AD154" s="20"/>
      <c r="AE154" s="20"/>
      <c r="AF154" s="21"/>
      <c r="AG154" s="21"/>
      <c r="AH154" s="21"/>
      <c r="AI154" s="21"/>
    </row>
    <row r="155" spans="1:35" s="1" customFormat="1" x14ac:dyDescent="0.3">
      <c r="A155" s="3"/>
      <c r="X155" s="20"/>
      <c r="Y155" s="20"/>
      <c r="Z155" s="20"/>
      <c r="AA155" s="20"/>
      <c r="AB155" s="20"/>
      <c r="AC155" s="20"/>
      <c r="AD155" s="20"/>
      <c r="AE155" s="20"/>
      <c r="AF155" s="21"/>
      <c r="AG155" s="21"/>
      <c r="AH155" s="21"/>
      <c r="AI155" s="21"/>
    </row>
    <row r="156" spans="1:35" s="1" customFormat="1" x14ac:dyDescent="0.3">
      <c r="A156" s="3"/>
      <c r="X156" s="20"/>
      <c r="Y156" s="20"/>
      <c r="Z156" s="20"/>
      <c r="AA156" s="20"/>
      <c r="AB156" s="20"/>
      <c r="AC156" s="20"/>
      <c r="AD156" s="20"/>
      <c r="AE156" s="20"/>
      <c r="AF156" s="21"/>
      <c r="AG156" s="21"/>
      <c r="AH156" s="21"/>
      <c r="AI156" s="21"/>
    </row>
    <row r="157" spans="1:35" s="1" customFormat="1" x14ac:dyDescent="0.3">
      <c r="A157" s="3"/>
      <c r="X157" s="20"/>
      <c r="Y157" s="20"/>
      <c r="Z157" s="20"/>
      <c r="AA157" s="20"/>
      <c r="AB157" s="20"/>
      <c r="AC157" s="20"/>
      <c r="AD157" s="20"/>
      <c r="AE157" s="20"/>
      <c r="AF157" s="21"/>
      <c r="AG157" s="21"/>
      <c r="AH157" s="21"/>
      <c r="AI157" s="21"/>
    </row>
    <row r="158" spans="1:35" s="1" customFormat="1" x14ac:dyDescent="0.3">
      <c r="A158" s="3"/>
      <c r="X158" s="20"/>
      <c r="Y158" s="20"/>
      <c r="Z158" s="20"/>
      <c r="AA158" s="20"/>
      <c r="AB158" s="20"/>
      <c r="AC158" s="20"/>
      <c r="AD158" s="20"/>
      <c r="AE158" s="20"/>
      <c r="AF158" s="21"/>
      <c r="AG158" s="21"/>
      <c r="AH158" s="21"/>
      <c r="AI158" s="21"/>
    </row>
    <row r="159" spans="1:35" s="1" customFormat="1" x14ac:dyDescent="0.3">
      <c r="A159" s="3"/>
      <c r="X159" s="20"/>
      <c r="Y159" s="20"/>
      <c r="Z159" s="20"/>
      <c r="AA159" s="20"/>
      <c r="AB159" s="20"/>
      <c r="AC159" s="20"/>
      <c r="AD159" s="20"/>
      <c r="AE159" s="20"/>
      <c r="AF159" s="21"/>
      <c r="AG159" s="21"/>
      <c r="AH159" s="21"/>
      <c r="AI159" s="21"/>
    </row>
    <row r="160" spans="1:35" s="1" customFormat="1" x14ac:dyDescent="0.3">
      <c r="A160" s="3"/>
      <c r="X160" s="20"/>
      <c r="Y160" s="20"/>
      <c r="Z160" s="20"/>
      <c r="AA160" s="20"/>
      <c r="AB160" s="20"/>
      <c r="AC160" s="20"/>
      <c r="AD160" s="20"/>
      <c r="AE160" s="20"/>
      <c r="AF160" s="21"/>
      <c r="AG160" s="21"/>
      <c r="AH160" s="21"/>
      <c r="AI160" s="21"/>
    </row>
    <row r="161" spans="1:39" s="1" customFormat="1" x14ac:dyDescent="0.3">
      <c r="A161" s="3"/>
      <c r="X161" s="20"/>
      <c r="Y161" s="20"/>
      <c r="Z161" s="20"/>
      <c r="AA161" s="20"/>
      <c r="AB161" s="20"/>
      <c r="AC161" s="20"/>
      <c r="AD161" s="20"/>
      <c r="AE161" s="20"/>
      <c r="AF161" s="21"/>
      <c r="AG161" s="21"/>
      <c r="AH161" s="21"/>
      <c r="AI161" s="21"/>
    </row>
    <row r="162" spans="1:39" s="1" customFormat="1" x14ac:dyDescent="0.3">
      <c r="A162" s="3"/>
      <c r="X162" s="20"/>
      <c r="Y162" s="20"/>
      <c r="Z162" s="20"/>
      <c r="AA162" s="20"/>
      <c r="AB162" s="20"/>
      <c r="AC162" s="20"/>
      <c r="AD162" s="20"/>
      <c r="AE162" s="20"/>
      <c r="AF162" s="21"/>
      <c r="AG162" s="21"/>
      <c r="AH162" s="21"/>
      <c r="AI162" s="21"/>
    </row>
    <row r="163" spans="1:39" s="1" customFormat="1" x14ac:dyDescent="0.3">
      <c r="A163" s="3"/>
      <c r="X163" s="20"/>
      <c r="Y163" s="20"/>
      <c r="Z163" s="20"/>
      <c r="AA163" s="20"/>
      <c r="AB163" s="20"/>
      <c r="AC163" s="20"/>
      <c r="AD163" s="20"/>
      <c r="AE163" s="20"/>
      <c r="AF163" s="21"/>
      <c r="AG163" s="21"/>
      <c r="AH163" s="21"/>
      <c r="AI163" s="21"/>
    </row>
    <row r="164" spans="1:39" s="1" customFormat="1" x14ac:dyDescent="0.3">
      <c r="A164" s="3"/>
      <c r="X164" s="20"/>
      <c r="Y164" s="20"/>
      <c r="Z164" s="20"/>
      <c r="AA164" s="20"/>
      <c r="AB164" s="20"/>
      <c r="AC164" s="20"/>
      <c r="AD164" s="20"/>
      <c r="AE164" s="20"/>
      <c r="AF164" s="21"/>
      <c r="AG164" s="21"/>
      <c r="AH164" s="21"/>
      <c r="AI164" s="21"/>
    </row>
    <row r="165" spans="1:39" s="1" customFormat="1" x14ac:dyDescent="0.3">
      <c r="A165" s="3"/>
      <c r="X165" s="20"/>
      <c r="Y165" s="20"/>
      <c r="Z165" s="20"/>
      <c r="AA165" s="20"/>
      <c r="AB165" s="20"/>
      <c r="AC165" s="20"/>
      <c r="AD165" s="20"/>
      <c r="AE165" s="20"/>
      <c r="AF165" s="21"/>
      <c r="AG165" s="21"/>
      <c r="AH165" s="21"/>
      <c r="AI165" s="21"/>
    </row>
    <row r="166" spans="1:39" s="1" customFormat="1" x14ac:dyDescent="0.3">
      <c r="A166" s="3"/>
      <c r="X166" s="20"/>
      <c r="Y166" s="20"/>
      <c r="Z166" s="20"/>
      <c r="AA166" s="20"/>
      <c r="AB166" s="20"/>
      <c r="AC166" s="20"/>
      <c r="AD166" s="20"/>
      <c r="AE166" s="20"/>
      <c r="AF166" s="21"/>
      <c r="AG166" s="21"/>
      <c r="AH166" s="21"/>
      <c r="AI166" s="21"/>
      <c r="AM166" s="1" t="s">
        <v>93</v>
      </c>
    </row>
    <row r="167" spans="1:39" s="1" customFormat="1" x14ac:dyDescent="0.3">
      <c r="A167" s="3"/>
      <c r="X167" s="20"/>
      <c r="Y167" s="20"/>
      <c r="Z167" s="20"/>
      <c r="AA167" s="20"/>
      <c r="AB167" s="20"/>
      <c r="AC167" s="20"/>
      <c r="AD167" s="20"/>
      <c r="AE167" s="20"/>
      <c r="AF167" s="21"/>
      <c r="AG167" s="21"/>
      <c r="AH167" s="21"/>
      <c r="AI167" s="21"/>
    </row>
    <row r="168" spans="1:39" s="1" customFormat="1" x14ac:dyDescent="0.3">
      <c r="A168" s="3"/>
      <c r="X168" s="20"/>
      <c r="Y168" s="20"/>
      <c r="Z168" s="20"/>
      <c r="AA168" s="20"/>
      <c r="AB168" s="20"/>
      <c r="AC168" s="20"/>
      <c r="AD168" s="20"/>
      <c r="AE168" s="20"/>
      <c r="AF168" s="21"/>
      <c r="AG168" s="21"/>
      <c r="AH168" s="21"/>
      <c r="AI168" s="21"/>
    </row>
    <row r="169" spans="1:39" s="1" customFormat="1" x14ac:dyDescent="0.3">
      <c r="A169" s="3"/>
      <c r="X169" s="20"/>
      <c r="Y169" s="20"/>
      <c r="Z169" s="20"/>
      <c r="AA169" s="20"/>
      <c r="AB169" s="20"/>
      <c r="AC169" s="20"/>
      <c r="AD169" s="20"/>
      <c r="AE169" s="20"/>
      <c r="AF169" s="21"/>
      <c r="AG169" s="21"/>
      <c r="AH169" s="21"/>
      <c r="AI169" s="21"/>
    </row>
    <row r="181" ht="12" customHeight="1" x14ac:dyDescent="0.3"/>
    <row r="182" hidden="1" x14ac:dyDescent="0.3"/>
  </sheetData>
  <mergeCells count="19">
    <mergeCell ref="A1:AJ1"/>
    <mergeCell ref="AJ2:AJ3"/>
    <mergeCell ref="AF2:AI2"/>
    <mergeCell ref="D2:G2"/>
    <mergeCell ref="X2:AA2"/>
    <mergeCell ref="H2:K2"/>
    <mergeCell ref="L2:O2"/>
    <mergeCell ref="P2:S2"/>
    <mergeCell ref="T2:W2"/>
    <mergeCell ref="A2:A3"/>
    <mergeCell ref="C2:C3"/>
    <mergeCell ref="B25:C25"/>
    <mergeCell ref="A29:A30"/>
    <mergeCell ref="B29:B30"/>
    <mergeCell ref="A24:AI24"/>
    <mergeCell ref="A22:A23"/>
    <mergeCell ref="B22:B23"/>
    <mergeCell ref="B5:C5"/>
    <mergeCell ref="AB2:AE2"/>
  </mergeCells>
  <pageMargins left="0.19685039370078741" right="0.19685039370078741" top="0.39370078740157483" bottom="0.19685039370078741" header="0.31496062992125984" footer="0.31496062992125984"/>
  <pageSetup paperSize="8" scale="34" fitToHeight="14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4" t="s">
        <v>50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 ht="32.25" customHeight="1" x14ac:dyDescent="0.25">
      <c r="A2" s="106" t="s">
        <v>0</v>
      </c>
      <c r="B2" s="7" t="s">
        <v>1</v>
      </c>
      <c r="C2" s="107" t="s">
        <v>17</v>
      </c>
      <c r="D2" s="108" t="s">
        <v>47</v>
      </c>
      <c r="E2" s="108"/>
      <c r="F2" s="108"/>
      <c r="G2" s="109" t="s">
        <v>55</v>
      </c>
      <c r="H2" s="109"/>
      <c r="I2" s="109"/>
      <c r="J2" s="110" t="s">
        <v>53</v>
      </c>
      <c r="K2" s="111"/>
      <c r="L2" s="112"/>
      <c r="M2" s="113" t="s">
        <v>48</v>
      </c>
      <c r="N2" s="113" t="s">
        <v>49</v>
      </c>
    </row>
    <row r="3" spans="1:14" ht="25.5" x14ac:dyDescent="0.25">
      <c r="A3" s="106"/>
      <c r="B3" s="8" t="s">
        <v>2</v>
      </c>
      <c r="C3" s="107"/>
      <c r="D3" s="9" t="s">
        <v>24</v>
      </c>
      <c r="E3" s="9" t="s">
        <v>25</v>
      </c>
      <c r="F3" s="9" t="s">
        <v>26</v>
      </c>
      <c r="G3" s="9" t="s">
        <v>24</v>
      </c>
      <c r="H3" s="9" t="s">
        <v>25</v>
      </c>
      <c r="I3" s="9" t="s">
        <v>26</v>
      </c>
      <c r="J3" s="9" t="s">
        <v>24</v>
      </c>
      <c r="K3" s="9" t="s">
        <v>25</v>
      </c>
      <c r="L3" s="9" t="s">
        <v>26</v>
      </c>
      <c r="M3" s="114"/>
      <c r="N3" s="114"/>
    </row>
    <row r="4" spans="1:14" x14ac:dyDescent="0.25">
      <c r="A4" s="10" t="s">
        <v>3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103" t="s">
        <v>51</v>
      </c>
      <c r="C5" s="103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4</v>
      </c>
      <c r="B6" s="16" t="s">
        <v>20</v>
      </c>
      <c r="C6" s="16" t="s">
        <v>54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5</v>
      </c>
      <c r="B7" s="16" t="s">
        <v>52</v>
      </c>
      <c r="C7" s="16" t="s">
        <v>54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2" t="s">
        <v>0</v>
      </c>
      <c r="B1" s="43" t="s">
        <v>1</v>
      </c>
      <c r="C1" s="123" t="s">
        <v>17</v>
      </c>
      <c r="D1" s="124" t="s">
        <v>103</v>
      </c>
      <c r="E1" s="124"/>
      <c r="F1" s="124"/>
      <c r="G1" s="124"/>
      <c r="H1" s="124" t="s">
        <v>104</v>
      </c>
      <c r="I1" s="124"/>
      <c r="J1" s="124"/>
      <c r="K1" s="124"/>
      <c r="L1" s="125" t="s">
        <v>114</v>
      </c>
      <c r="M1" s="126"/>
      <c r="N1" s="126"/>
      <c r="O1" s="127"/>
      <c r="P1" s="119" t="s">
        <v>105</v>
      </c>
      <c r="Q1" s="119"/>
      <c r="R1" s="119"/>
      <c r="S1" s="119"/>
      <c r="T1" s="119" t="s">
        <v>106</v>
      </c>
      <c r="U1" s="120"/>
      <c r="V1" s="120"/>
      <c r="W1" s="120"/>
    </row>
    <row r="2" spans="1:23" ht="22.5" x14ac:dyDescent="0.25">
      <c r="A2" s="122"/>
      <c r="B2" s="43" t="s">
        <v>2</v>
      </c>
      <c r="C2" s="123"/>
      <c r="D2" s="44" t="s">
        <v>24</v>
      </c>
      <c r="E2" s="44" t="s">
        <v>25</v>
      </c>
      <c r="F2" s="44" t="s">
        <v>56</v>
      </c>
      <c r="G2" s="44" t="s">
        <v>26</v>
      </c>
      <c r="H2" s="44" t="s">
        <v>24</v>
      </c>
      <c r="I2" s="44" t="s">
        <v>25</v>
      </c>
      <c r="J2" s="44" t="s">
        <v>56</v>
      </c>
      <c r="K2" s="44" t="s">
        <v>26</v>
      </c>
      <c r="L2" s="44" t="s">
        <v>24</v>
      </c>
      <c r="M2" s="44" t="s">
        <v>25</v>
      </c>
      <c r="N2" s="44" t="s">
        <v>56</v>
      </c>
      <c r="O2" s="44" t="s">
        <v>26</v>
      </c>
      <c r="P2" s="44" t="s">
        <v>24</v>
      </c>
      <c r="Q2" s="44" t="s">
        <v>25</v>
      </c>
      <c r="R2" s="44" t="s">
        <v>56</v>
      </c>
      <c r="S2" s="44" t="s">
        <v>26</v>
      </c>
      <c r="T2" s="44" t="s">
        <v>24</v>
      </c>
      <c r="U2" s="45" t="s">
        <v>25</v>
      </c>
      <c r="V2" s="44" t="s">
        <v>56</v>
      </c>
      <c r="W2" s="44" t="s">
        <v>26</v>
      </c>
    </row>
    <row r="3" spans="1:23" x14ac:dyDescent="0.25">
      <c r="A3" s="41" t="s">
        <v>3</v>
      </c>
      <c r="B3" s="41" t="s">
        <v>13</v>
      </c>
      <c r="C3" s="41" t="s">
        <v>28</v>
      </c>
      <c r="D3" s="41" t="s">
        <v>30</v>
      </c>
      <c r="E3" s="41" t="s">
        <v>15</v>
      </c>
      <c r="F3" s="41" t="s">
        <v>31</v>
      </c>
      <c r="G3" s="41" t="s">
        <v>31</v>
      </c>
      <c r="H3" s="41" t="s">
        <v>46</v>
      </c>
      <c r="I3" s="41" t="s">
        <v>32</v>
      </c>
      <c r="J3" s="41" t="s">
        <v>33</v>
      </c>
      <c r="K3" s="41" t="s">
        <v>34</v>
      </c>
      <c r="L3" s="41" t="s">
        <v>35</v>
      </c>
      <c r="M3" s="41" t="s">
        <v>36</v>
      </c>
      <c r="N3" s="41" t="s">
        <v>37</v>
      </c>
      <c r="O3" s="41" t="s">
        <v>43</v>
      </c>
      <c r="P3" s="41" t="s">
        <v>16</v>
      </c>
      <c r="Q3" s="41" t="s">
        <v>32</v>
      </c>
      <c r="R3" s="41" t="s">
        <v>102</v>
      </c>
      <c r="S3" s="41" t="s">
        <v>33</v>
      </c>
      <c r="T3" s="41" t="s">
        <v>34</v>
      </c>
      <c r="U3" s="41" t="s">
        <v>107</v>
      </c>
      <c r="V3" s="41" t="s">
        <v>87</v>
      </c>
      <c r="W3" s="41" t="s">
        <v>98</v>
      </c>
    </row>
    <row r="4" spans="1:23" x14ac:dyDescent="0.25">
      <c r="A4" s="121" t="s">
        <v>27</v>
      </c>
      <c r="B4" s="121"/>
      <c r="C4" s="121"/>
      <c r="D4" s="46">
        <f>D5+D7+D10+D12+D14</f>
        <v>184652.19499999998</v>
      </c>
      <c r="E4" s="46">
        <f t="shared" ref="E4:S4" si="0">E5+E7+E10+E12+E14</f>
        <v>157039.4</v>
      </c>
      <c r="F4" s="46">
        <f t="shared" si="0"/>
        <v>0</v>
      </c>
      <c r="G4" s="46">
        <f t="shared" si="0"/>
        <v>27612.795000000002</v>
      </c>
      <c r="H4" s="46">
        <f t="shared" si="0"/>
        <v>165482.53099999999</v>
      </c>
      <c r="I4" s="46">
        <f t="shared" si="0"/>
        <v>28216.291000000005</v>
      </c>
      <c r="J4" s="46">
        <f t="shared" si="0"/>
        <v>0</v>
      </c>
      <c r="K4" s="46">
        <f t="shared" si="0"/>
        <v>19077.455999999998</v>
      </c>
      <c r="L4" s="46">
        <f t="shared" si="0"/>
        <v>7375.1418100000001</v>
      </c>
      <c r="M4" s="46">
        <f t="shared" si="0"/>
        <v>0</v>
      </c>
      <c r="N4" s="46">
        <f t="shared" si="0"/>
        <v>0</v>
      </c>
      <c r="O4" s="46">
        <f t="shared" si="0"/>
        <v>7375.1418100000001</v>
      </c>
      <c r="P4" s="46">
        <f t="shared" si="0"/>
        <v>82223.705759999983</v>
      </c>
      <c r="Q4" s="46">
        <f t="shared" si="0"/>
        <v>66038.538280000008</v>
      </c>
      <c r="R4" s="46">
        <f t="shared" si="0"/>
        <v>0</v>
      </c>
      <c r="S4" s="46">
        <f t="shared" si="0"/>
        <v>16185.16748</v>
      </c>
      <c r="T4" s="46">
        <f>P4/D4*100</f>
        <v>44.528962008818787</v>
      </c>
      <c r="U4" s="46">
        <f t="shared" ref="U4:W16" si="1">Q4/E4*100</f>
        <v>42.052210005896619</v>
      </c>
      <c r="V4" s="46"/>
      <c r="W4" s="46">
        <f t="shared" si="1"/>
        <v>58.614738131362657</v>
      </c>
    </row>
    <row r="5" spans="1:23" s="56" customFormat="1" ht="34.5" customHeight="1" x14ac:dyDescent="0.25">
      <c r="A5" s="47">
        <v>1</v>
      </c>
      <c r="B5" s="103" t="s">
        <v>8</v>
      </c>
      <c r="C5" s="103"/>
      <c r="D5" s="46">
        <f>D6</f>
        <v>26153.7</v>
      </c>
      <c r="E5" s="46">
        <f t="shared" ref="E5:S5" si="2">E6</f>
        <v>24846</v>
      </c>
      <c r="F5" s="46">
        <f t="shared" si="2"/>
        <v>0</v>
      </c>
      <c r="G5" s="46">
        <f t="shared" si="2"/>
        <v>1307.7</v>
      </c>
      <c r="H5" s="46">
        <f t="shared" si="2"/>
        <v>0</v>
      </c>
      <c r="I5" s="46">
        <f t="shared" si="2"/>
        <v>0</v>
      </c>
      <c r="J5" s="46">
        <f t="shared" si="2"/>
        <v>0</v>
      </c>
      <c r="K5" s="46">
        <f t="shared" si="2"/>
        <v>0</v>
      </c>
      <c r="L5" s="46">
        <f t="shared" si="2"/>
        <v>0</v>
      </c>
      <c r="M5" s="46">
        <f t="shared" si="2"/>
        <v>0</v>
      </c>
      <c r="N5" s="46">
        <f t="shared" si="2"/>
        <v>0</v>
      </c>
      <c r="O5" s="46">
        <f t="shared" si="2"/>
        <v>0</v>
      </c>
      <c r="P5" s="46">
        <f t="shared" si="2"/>
        <v>0</v>
      </c>
      <c r="Q5" s="46">
        <f t="shared" si="2"/>
        <v>0</v>
      </c>
      <c r="R5" s="46">
        <f t="shared" si="2"/>
        <v>0</v>
      </c>
      <c r="S5" s="46">
        <f t="shared" si="2"/>
        <v>0</v>
      </c>
      <c r="T5" s="46">
        <f t="shared" ref="T5:U18" si="3">P5/D5*100</f>
        <v>0</v>
      </c>
      <c r="U5" s="46">
        <f t="shared" si="1"/>
        <v>0</v>
      </c>
      <c r="V5" s="46"/>
      <c r="W5" s="46">
        <f t="shared" si="1"/>
        <v>0</v>
      </c>
    </row>
    <row r="6" spans="1:23" s="56" customFormat="1" x14ac:dyDescent="0.25">
      <c r="A6" s="48" t="s">
        <v>5</v>
      </c>
      <c r="B6" s="49" t="s">
        <v>85</v>
      </c>
      <c r="C6" s="7" t="s">
        <v>96</v>
      </c>
      <c r="D6" s="50">
        <f t="shared" ref="D6" si="4">E6+G6</f>
        <v>26153.7</v>
      </c>
      <c r="E6" s="50">
        <v>24846</v>
      </c>
      <c r="F6" s="50">
        <v>0</v>
      </c>
      <c r="G6" s="50">
        <v>1307.7</v>
      </c>
      <c r="H6" s="50">
        <f>I6+J6+K6</f>
        <v>0</v>
      </c>
      <c r="I6" s="50">
        <v>0</v>
      </c>
      <c r="J6" s="50">
        <v>0</v>
      </c>
      <c r="K6" s="50">
        <v>0</v>
      </c>
      <c r="L6" s="50">
        <f t="shared" ref="L6" si="5">M6+O6</f>
        <v>0</v>
      </c>
      <c r="M6" s="50">
        <v>0</v>
      </c>
      <c r="N6" s="50">
        <v>0</v>
      </c>
      <c r="O6" s="50">
        <f>S6</f>
        <v>0</v>
      </c>
      <c r="P6" s="50">
        <f>Q6+R6+S6</f>
        <v>0</v>
      </c>
      <c r="Q6" s="50">
        <v>0</v>
      </c>
      <c r="R6" s="50">
        <v>0</v>
      </c>
      <c r="S6" s="50">
        <v>0</v>
      </c>
      <c r="T6" s="50">
        <f t="shared" si="3"/>
        <v>0</v>
      </c>
      <c r="U6" s="50">
        <f t="shared" si="1"/>
        <v>0</v>
      </c>
      <c r="V6" s="50"/>
      <c r="W6" s="50">
        <f t="shared" si="1"/>
        <v>0</v>
      </c>
    </row>
    <row r="7" spans="1:23" ht="37.5" customHeight="1" x14ac:dyDescent="0.25">
      <c r="A7" s="47" t="s">
        <v>13</v>
      </c>
      <c r="B7" s="103" t="s">
        <v>108</v>
      </c>
      <c r="C7" s="103"/>
      <c r="D7" s="46">
        <f>E7+F7+G7</f>
        <v>94522.269</v>
      </c>
      <c r="E7" s="46">
        <f>E8+E9</f>
        <v>89702.2</v>
      </c>
      <c r="F7" s="46">
        <f t="shared" ref="F7:G7" si="6">F8+F9</f>
        <v>0</v>
      </c>
      <c r="G7" s="46">
        <f t="shared" si="6"/>
        <v>4820.0689999999995</v>
      </c>
      <c r="H7" s="53">
        <f t="shared" ref="H7:H12" si="7">H8+H9+H10+H11</f>
        <v>80586.006999999998</v>
      </c>
      <c r="I7" s="52">
        <v>0</v>
      </c>
      <c r="J7" s="52">
        <v>0</v>
      </c>
      <c r="K7" s="52">
        <v>0</v>
      </c>
      <c r="L7" s="46">
        <f>M7+N7+O7</f>
        <v>1960.5039999999999</v>
      </c>
      <c r="M7" s="46">
        <f>M8+M9</f>
        <v>0</v>
      </c>
      <c r="N7" s="46">
        <f t="shared" ref="N7" si="8">N8+N9</f>
        <v>0</v>
      </c>
      <c r="O7" s="46">
        <f t="shared" ref="O7:O12" si="9">S7</f>
        <v>1960.5039999999999</v>
      </c>
      <c r="P7" s="46">
        <f t="shared" ref="P7:P18" si="10">Q7+S7</f>
        <v>39209.203999999998</v>
      </c>
      <c r="Q7" s="46">
        <f>Q8+Q9</f>
        <v>37248.699999999997</v>
      </c>
      <c r="R7" s="46">
        <f t="shared" ref="R7:S7" si="11">R8+R9</f>
        <v>0</v>
      </c>
      <c r="S7" s="46">
        <f t="shared" si="11"/>
        <v>1960.5039999999999</v>
      </c>
      <c r="T7" s="46">
        <f t="shared" si="3"/>
        <v>41.481446028342802</v>
      </c>
      <c r="U7" s="46">
        <f t="shared" si="1"/>
        <v>41.524845544479398</v>
      </c>
      <c r="V7" s="46">
        <v>0</v>
      </c>
      <c r="W7" s="46">
        <f t="shared" si="1"/>
        <v>40.673774587044299</v>
      </c>
    </row>
    <row r="8" spans="1:23" ht="25.5" x14ac:dyDescent="0.25">
      <c r="A8" s="48" t="s">
        <v>6</v>
      </c>
      <c r="B8" s="51" t="s">
        <v>109</v>
      </c>
      <c r="C8" s="7" t="s">
        <v>96</v>
      </c>
      <c r="D8" s="54">
        <f>SUM(E8:G8)</f>
        <v>55313.065000000002</v>
      </c>
      <c r="E8" s="54">
        <v>52453.5</v>
      </c>
      <c r="F8" s="54">
        <v>0</v>
      </c>
      <c r="G8" s="54">
        <f>2760.7+98.865</f>
        <v>2859.5649999999996</v>
      </c>
      <c r="H8" s="54">
        <v>11086.165000000001</v>
      </c>
      <c r="I8" s="54">
        <v>10437.94</v>
      </c>
      <c r="J8" s="54">
        <v>0</v>
      </c>
      <c r="K8" s="54">
        <f>549.36+98.865</f>
        <v>648.22500000000002</v>
      </c>
      <c r="L8" s="54">
        <f t="shared" ref="L8:L9" si="12">M8+O8</f>
        <v>0</v>
      </c>
      <c r="M8" s="54">
        <v>0</v>
      </c>
      <c r="N8" s="54">
        <v>0</v>
      </c>
      <c r="O8" s="50">
        <v>0</v>
      </c>
      <c r="P8" s="50">
        <f t="shared" si="10"/>
        <v>0</v>
      </c>
      <c r="Q8" s="54">
        <v>0</v>
      </c>
      <c r="R8" s="54">
        <v>0</v>
      </c>
      <c r="S8" s="54">
        <v>0</v>
      </c>
      <c r="T8" s="50">
        <f t="shared" si="3"/>
        <v>0</v>
      </c>
      <c r="U8" s="50">
        <f t="shared" si="1"/>
        <v>0</v>
      </c>
      <c r="V8" s="50">
        <v>0</v>
      </c>
      <c r="W8" s="50">
        <f t="shared" si="1"/>
        <v>0</v>
      </c>
    </row>
    <row r="9" spans="1:23" s="59" customFormat="1" ht="38.25" x14ac:dyDescent="0.25">
      <c r="A9" s="48" t="s">
        <v>7</v>
      </c>
      <c r="B9" s="51" t="s">
        <v>110</v>
      </c>
      <c r="C9" s="7" t="s">
        <v>96</v>
      </c>
      <c r="D9" s="54">
        <f>SUM(E9:G9)</f>
        <v>39209.203999999998</v>
      </c>
      <c r="E9" s="54">
        <v>37248.699999999997</v>
      </c>
      <c r="F9" s="54">
        <v>0</v>
      </c>
      <c r="G9" s="54">
        <v>1960.5039999999999</v>
      </c>
      <c r="H9" s="54">
        <v>48966.2</v>
      </c>
      <c r="I9" s="54">
        <v>37248.699999999997</v>
      </c>
      <c r="J9" s="54">
        <v>0</v>
      </c>
      <c r="K9" s="54">
        <v>1960.5039999999999</v>
      </c>
      <c r="L9" s="57">
        <f t="shared" si="12"/>
        <v>0</v>
      </c>
      <c r="M9" s="57">
        <v>0</v>
      </c>
      <c r="N9" s="57">
        <v>0</v>
      </c>
      <c r="O9" s="58">
        <v>0</v>
      </c>
      <c r="P9" s="54">
        <f t="shared" si="10"/>
        <v>39209.203999999998</v>
      </c>
      <c r="Q9" s="54">
        <v>37248.699999999997</v>
      </c>
      <c r="R9" s="54">
        <v>0</v>
      </c>
      <c r="S9" s="54">
        <v>1960.5039999999999</v>
      </c>
      <c r="T9" s="54">
        <f t="shared" si="3"/>
        <v>100</v>
      </c>
      <c r="U9" s="54">
        <f t="shared" si="1"/>
        <v>100</v>
      </c>
      <c r="V9" s="54">
        <v>0</v>
      </c>
      <c r="W9" s="54">
        <f t="shared" si="1"/>
        <v>100</v>
      </c>
    </row>
    <row r="10" spans="1:23" s="59" customFormat="1" ht="33" customHeight="1" x14ac:dyDescent="0.25">
      <c r="A10" s="61" t="s">
        <v>28</v>
      </c>
      <c r="B10" s="40" t="s">
        <v>9</v>
      </c>
      <c r="C10" s="40"/>
      <c r="D10" s="53">
        <f>D11</f>
        <v>10266.821</v>
      </c>
      <c r="E10" s="53">
        <f t="shared" ref="E10:W10" si="13">E11</f>
        <v>0</v>
      </c>
      <c r="F10" s="53">
        <f t="shared" si="13"/>
        <v>0</v>
      </c>
      <c r="G10" s="53">
        <f t="shared" si="13"/>
        <v>10266.821</v>
      </c>
      <c r="H10" s="53">
        <f t="shared" si="13"/>
        <v>10266.821</v>
      </c>
      <c r="I10" s="53">
        <f t="shared" si="13"/>
        <v>0</v>
      </c>
      <c r="J10" s="53">
        <f t="shared" si="13"/>
        <v>0</v>
      </c>
      <c r="K10" s="53">
        <f t="shared" si="13"/>
        <v>10266.821</v>
      </c>
      <c r="L10" s="53">
        <f t="shared" si="13"/>
        <v>4923.6239999999998</v>
      </c>
      <c r="M10" s="53">
        <f t="shared" si="13"/>
        <v>0</v>
      </c>
      <c r="N10" s="53">
        <f t="shared" si="13"/>
        <v>0</v>
      </c>
      <c r="O10" s="53">
        <f t="shared" si="13"/>
        <v>4923.6239999999998</v>
      </c>
      <c r="P10" s="53">
        <f t="shared" si="13"/>
        <v>4923.6239999999998</v>
      </c>
      <c r="Q10" s="53">
        <f t="shared" si="13"/>
        <v>0</v>
      </c>
      <c r="R10" s="53">
        <f t="shared" si="13"/>
        <v>0</v>
      </c>
      <c r="S10" s="53">
        <f t="shared" si="13"/>
        <v>4923.6239999999998</v>
      </c>
      <c r="T10" s="53">
        <f t="shared" si="13"/>
        <v>47.956655716506596</v>
      </c>
      <c r="U10" s="53"/>
      <c r="V10" s="53"/>
      <c r="W10" s="53">
        <f t="shared" si="13"/>
        <v>47.956655716506596</v>
      </c>
    </row>
    <row r="11" spans="1:23" s="59" customFormat="1" ht="25.5" x14ac:dyDescent="0.25">
      <c r="A11" s="42" t="s">
        <v>111</v>
      </c>
      <c r="B11" s="51" t="s">
        <v>112</v>
      </c>
      <c r="C11" s="51"/>
      <c r="D11" s="54">
        <f t="shared" ref="D11" si="14">E11+G11</f>
        <v>10266.821</v>
      </c>
      <c r="E11" s="54">
        <v>0</v>
      </c>
      <c r="F11" s="54">
        <v>0</v>
      </c>
      <c r="G11" s="54">
        <v>10266.821</v>
      </c>
      <c r="H11" s="54">
        <f>J11+K11</f>
        <v>10266.821</v>
      </c>
      <c r="I11" s="54">
        <v>0</v>
      </c>
      <c r="J11" s="54">
        <v>0</v>
      </c>
      <c r="K11" s="54">
        <v>10266.821</v>
      </c>
      <c r="L11" s="54">
        <f t="shared" ref="L11" si="15">M11+O11</f>
        <v>4923.6239999999998</v>
      </c>
      <c r="M11" s="54">
        <v>0</v>
      </c>
      <c r="N11" s="54">
        <v>0</v>
      </c>
      <c r="O11" s="54">
        <f t="shared" si="9"/>
        <v>4923.6239999999998</v>
      </c>
      <c r="P11" s="54">
        <f t="shared" si="10"/>
        <v>4923.6239999999998</v>
      </c>
      <c r="Q11" s="54">
        <v>0</v>
      </c>
      <c r="R11" s="54">
        <v>0</v>
      </c>
      <c r="S11" s="54">
        <v>4923.6239999999998</v>
      </c>
      <c r="T11" s="54">
        <f t="shared" si="3"/>
        <v>47.956655716506596</v>
      </c>
      <c r="U11" s="54"/>
      <c r="V11" s="54"/>
      <c r="W11" s="54">
        <f t="shared" si="1"/>
        <v>47.956655716506596</v>
      </c>
    </row>
    <row r="12" spans="1:23" s="60" customFormat="1" ht="27.75" customHeight="1" x14ac:dyDescent="0.25">
      <c r="A12" s="47" t="s">
        <v>28</v>
      </c>
      <c r="B12" s="103" t="s">
        <v>10</v>
      </c>
      <c r="C12" s="103"/>
      <c r="D12" s="46">
        <f>E12+F12+G12</f>
        <v>3100.0950000000003</v>
      </c>
      <c r="E12" s="46">
        <f>E13</f>
        <v>2574</v>
      </c>
      <c r="F12" s="46">
        <f>F13</f>
        <v>0</v>
      </c>
      <c r="G12" s="46">
        <f>G13</f>
        <v>526.09500000000003</v>
      </c>
      <c r="H12" s="53">
        <f t="shared" si="7"/>
        <v>48093.157000000007</v>
      </c>
      <c r="I12" s="46"/>
      <c r="J12" s="46"/>
      <c r="K12" s="46"/>
      <c r="L12" s="46">
        <f>M12+N12+O12</f>
        <v>491.01380999999998</v>
      </c>
      <c r="M12" s="46">
        <f>M13</f>
        <v>0</v>
      </c>
      <c r="N12" s="46">
        <f t="shared" ref="N12" si="16">N13</f>
        <v>0</v>
      </c>
      <c r="O12" s="50">
        <f t="shared" si="9"/>
        <v>491.01380999999998</v>
      </c>
      <c r="P12" s="46">
        <f t="shared" si="10"/>
        <v>2807.3417100000001</v>
      </c>
      <c r="Q12" s="46">
        <f>Q13</f>
        <v>2316.3279000000002</v>
      </c>
      <c r="R12" s="46">
        <f t="shared" ref="R12:S12" si="17">R13</f>
        <v>0</v>
      </c>
      <c r="S12" s="46">
        <f t="shared" si="17"/>
        <v>491.01380999999998</v>
      </c>
      <c r="T12" s="46">
        <f t="shared" si="3"/>
        <v>90.556634877318274</v>
      </c>
      <c r="U12" s="46">
        <f t="shared" si="1"/>
        <v>89.98942890442892</v>
      </c>
      <c r="V12" s="46"/>
      <c r="W12" s="46">
        <f t="shared" si="1"/>
        <v>93.331776580275417</v>
      </c>
    </row>
    <row r="13" spans="1:23" s="60" customFormat="1" x14ac:dyDescent="0.25">
      <c r="A13" s="48" t="s">
        <v>29</v>
      </c>
      <c r="B13" s="55" t="s">
        <v>14</v>
      </c>
      <c r="C13" s="7" t="s">
        <v>96</v>
      </c>
      <c r="D13" s="50">
        <f>SUM(E13:G13)</f>
        <v>3100.0950000000003</v>
      </c>
      <c r="E13" s="52">
        <v>2574</v>
      </c>
      <c r="F13" s="52">
        <v>0</v>
      </c>
      <c r="G13" s="50">
        <v>526.09500000000003</v>
      </c>
      <c r="H13" s="50">
        <f>I13+J13+K13</f>
        <v>3100.0950000000003</v>
      </c>
      <c r="I13" s="50">
        <v>2574</v>
      </c>
      <c r="J13" s="50">
        <v>0</v>
      </c>
      <c r="K13" s="50">
        <v>526.09500000000003</v>
      </c>
      <c r="L13" s="50">
        <f t="shared" ref="L13" si="18">M13+N13+O13</f>
        <v>491.01380999999998</v>
      </c>
      <c r="M13" s="52">
        <v>0</v>
      </c>
      <c r="N13" s="52">
        <v>0</v>
      </c>
      <c r="O13" s="52">
        <f>S13</f>
        <v>491.01380999999998</v>
      </c>
      <c r="P13" s="50">
        <f t="shared" ref="P13" si="19">Q13+S13</f>
        <v>2807.3417100000001</v>
      </c>
      <c r="Q13" s="50">
        <v>2316.3279000000002</v>
      </c>
      <c r="R13" s="50">
        <v>0</v>
      </c>
      <c r="S13" s="50">
        <v>491.01380999999998</v>
      </c>
      <c r="T13" s="46">
        <f t="shared" si="3"/>
        <v>90.556634877318274</v>
      </c>
      <c r="U13" s="46">
        <f t="shared" si="1"/>
        <v>89.98942890442892</v>
      </c>
      <c r="V13" s="46"/>
      <c r="W13" s="46">
        <f t="shared" si="1"/>
        <v>93.331776580275417</v>
      </c>
    </row>
    <row r="14" spans="1:23" s="59" customFormat="1" ht="28.5" customHeight="1" x14ac:dyDescent="0.25">
      <c r="A14" s="61" t="s">
        <v>16</v>
      </c>
      <c r="B14" s="115" t="s">
        <v>11</v>
      </c>
      <c r="C14" s="116"/>
      <c r="D14" s="53">
        <f>D15+D16+D17+D18</f>
        <v>50609.31</v>
      </c>
      <c r="E14" s="53">
        <f t="shared" ref="E14:S14" si="20">E15+E16+E17+E18</f>
        <v>39917.199999999997</v>
      </c>
      <c r="F14" s="53">
        <f t="shared" si="20"/>
        <v>0</v>
      </c>
      <c r="G14" s="53">
        <f t="shared" si="20"/>
        <v>10692.11</v>
      </c>
      <c r="H14" s="53">
        <f t="shared" si="20"/>
        <v>26536.546000000002</v>
      </c>
      <c r="I14" s="53">
        <f t="shared" si="20"/>
        <v>28216.291000000005</v>
      </c>
      <c r="J14" s="53">
        <f t="shared" si="20"/>
        <v>0</v>
      </c>
      <c r="K14" s="53">
        <f t="shared" si="20"/>
        <v>8810.6349999999984</v>
      </c>
      <c r="L14" s="53">
        <f t="shared" si="20"/>
        <v>0</v>
      </c>
      <c r="M14" s="53">
        <f t="shared" si="20"/>
        <v>0</v>
      </c>
      <c r="N14" s="53">
        <f t="shared" si="20"/>
        <v>0</v>
      </c>
      <c r="O14" s="53">
        <f t="shared" si="20"/>
        <v>0</v>
      </c>
      <c r="P14" s="46">
        <f t="shared" si="10"/>
        <v>35283.536049999995</v>
      </c>
      <c r="Q14" s="53">
        <f t="shared" si="20"/>
        <v>26473.51038</v>
      </c>
      <c r="R14" s="53">
        <f t="shared" si="20"/>
        <v>0</v>
      </c>
      <c r="S14" s="53">
        <f t="shared" si="20"/>
        <v>8810.0256699999991</v>
      </c>
      <c r="T14" s="46">
        <f>P14/D14*100</f>
        <v>69.717480933843987</v>
      </c>
      <c r="U14" s="46">
        <f t="shared" si="1"/>
        <v>66.321060545328834</v>
      </c>
      <c r="V14" s="46">
        <v>0</v>
      </c>
      <c r="W14" s="46">
        <f t="shared" si="1"/>
        <v>82.397446995962426</v>
      </c>
    </row>
    <row r="15" spans="1:23" s="59" customFormat="1" ht="38.25" x14ac:dyDescent="0.25">
      <c r="A15" s="113" t="s">
        <v>19</v>
      </c>
      <c r="B15" s="51" t="s">
        <v>113</v>
      </c>
      <c r="C15" s="7" t="s">
        <v>96</v>
      </c>
      <c r="D15" s="54">
        <f t="shared" ref="D15" si="21">SUM(E15:G15)</f>
        <v>9863.4000000000015</v>
      </c>
      <c r="E15" s="54">
        <v>7382.6</v>
      </c>
      <c r="F15" s="54">
        <v>0</v>
      </c>
      <c r="G15" s="54">
        <v>2480.8000000000002</v>
      </c>
      <c r="H15" s="54">
        <v>9228.2579999999998</v>
      </c>
      <c r="I15" s="54">
        <v>1115.94</v>
      </c>
      <c r="J15" s="54">
        <v>0</v>
      </c>
      <c r="K15" s="54">
        <v>905.38199999999995</v>
      </c>
      <c r="L15" s="54">
        <f t="shared" ref="L15" si="22">M15+O15</f>
        <v>0</v>
      </c>
      <c r="M15" s="54">
        <v>0</v>
      </c>
      <c r="N15" s="54">
        <v>0</v>
      </c>
      <c r="O15" s="54">
        <v>0</v>
      </c>
      <c r="P15" s="54">
        <f t="shared" ref="P15" si="23">Q15+S15</f>
        <v>905.38153999999997</v>
      </c>
      <c r="Q15" s="54">
        <v>0</v>
      </c>
      <c r="R15" s="54">
        <v>0</v>
      </c>
      <c r="S15" s="54">
        <v>905.38153999999997</v>
      </c>
      <c r="T15" s="54">
        <f t="shared" si="3"/>
        <v>9.1792033173145153</v>
      </c>
      <c r="U15" s="54">
        <f t="shared" si="1"/>
        <v>0</v>
      </c>
      <c r="V15" s="54">
        <v>0</v>
      </c>
      <c r="W15" s="54">
        <f t="shared" si="1"/>
        <v>36.495547404063203</v>
      </c>
    </row>
    <row r="16" spans="1:23" s="59" customFormat="1" ht="38.25" x14ac:dyDescent="0.25">
      <c r="A16" s="117"/>
      <c r="B16" s="51" t="s">
        <v>90</v>
      </c>
      <c r="C16" s="7" t="s">
        <v>96</v>
      </c>
      <c r="D16" s="54">
        <f t="shared" ref="D16:D18" si="24">SUM(E16:G16)</f>
        <v>9228.2890000000007</v>
      </c>
      <c r="E16" s="54">
        <v>7382.6</v>
      </c>
      <c r="F16" s="54">
        <v>0</v>
      </c>
      <c r="G16" s="54">
        <v>1845.6890000000001</v>
      </c>
      <c r="H16" s="54">
        <v>9228.2579999999998</v>
      </c>
      <c r="I16" s="54">
        <v>7382.6</v>
      </c>
      <c r="J16" s="54">
        <v>0</v>
      </c>
      <c r="K16" s="54">
        <v>1845.6890000000001</v>
      </c>
      <c r="L16" s="54">
        <f t="shared" ref="L16:L18" si="25">M16+O16</f>
        <v>0</v>
      </c>
      <c r="M16" s="54">
        <v>0</v>
      </c>
      <c r="N16" s="54">
        <v>0</v>
      </c>
      <c r="O16" s="54">
        <v>0</v>
      </c>
      <c r="P16" s="54">
        <f t="shared" si="10"/>
        <v>9228.2885400000014</v>
      </c>
      <c r="Q16" s="54">
        <v>7382.6</v>
      </c>
      <c r="R16" s="54">
        <v>0</v>
      </c>
      <c r="S16" s="54">
        <v>1845.6885400000001</v>
      </c>
      <c r="T16" s="54">
        <f t="shared" si="3"/>
        <v>99.999995015327343</v>
      </c>
      <c r="U16" s="54">
        <f t="shared" si="1"/>
        <v>100</v>
      </c>
      <c r="V16" s="54">
        <v>0</v>
      </c>
      <c r="W16" s="54">
        <f t="shared" si="1"/>
        <v>99.99997507705794</v>
      </c>
    </row>
    <row r="17" spans="1:23" s="59" customFormat="1" ht="38.25" x14ac:dyDescent="0.25">
      <c r="A17" s="117"/>
      <c r="B17" s="51" t="s">
        <v>91</v>
      </c>
      <c r="C17" s="7" t="s">
        <v>96</v>
      </c>
      <c r="D17" s="54">
        <f t="shared" si="24"/>
        <v>3540.8130000000001</v>
      </c>
      <c r="E17" s="54">
        <v>2832.6</v>
      </c>
      <c r="F17" s="54">
        <v>0</v>
      </c>
      <c r="G17" s="54">
        <v>708.21299999999997</v>
      </c>
      <c r="H17" s="54">
        <v>3642.13</v>
      </c>
      <c r="I17" s="54">
        <v>2832.6</v>
      </c>
      <c r="J17" s="54">
        <v>0</v>
      </c>
      <c r="K17" s="54">
        <v>708.21299999999997</v>
      </c>
      <c r="L17" s="54">
        <f t="shared" si="25"/>
        <v>0</v>
      </c>
      <c r="M17" s="54">
        <v>0</v>
      </c>
      <c r="N17" s="54">
        <v>0</v>
      </c>
      <c r="O17" s="54">
        <v>0</v>
      </c>
      <c r="P17" s="54">
        <f t="shared" si="10"/>
        <v>2913.3654099999999</v>
      </c>
      <c r="Q17" s="54">
        <v>2205.75992</v>
      </c>
      <c r="R17" s="54">
        <v>0</v>
      </c>
      <c r="S17" s="54">
        <v>707.60549000000003</v>
      </c>
      <c r="T17" s="54">
        <f t="shared" si="3"/>
        <v>82.279561501835872</v>
      </c>
      <c r="U17" s="54">
        <f t="shared" si="3"/>
        <v>77.870504836545933</v>
      </c>
      <c r="V17" s="54">
        <v>0</v>
      </c>
      <c r="W17" s="54">
        <f t="shared" ref="W17:W18" si="26">S17/G17*100</f>
        <v>99.914219309727443</v>
      </c>
    </row>
    <row r="18" spans="1:23" s="59" customFormat="1" ht="25.5" x14ac:dyDescent="0.25">
      <c r="A18" s="118"/>
      <c r="B18" s="51" t="s">
        <v>92</v>
      </c>
      <c r="C18" s="7" t="s">
        <v>96</v>
      </c>
      <c r="D18" s="54">
        <f t="shared" si="24"/>
        <v>27976.808000000001</v>
      </c>
      <c r="E18" s="54">
        <v>22319.4</v>
      </c>
      <c r="F18" s="54">
        <v>0</v>
      </c>
      <c r="G18" s="54">
        <f>5579.9+77.508</f>
        <v>5657.4079999999994</v>
      </c>
      <c r="H18" s="54">
        <v>4437.8999999999996</v>
      </c>
      <c r="I18" s="54">
        <v>16885.151000000002</v>
      </c>
      <c r="J18" s="54">
        <v>0</v>
      </c>
      <c r="K18" s="54">
        <v>5351.3509999999997</v>
      </c>
      <c r="L18" s="54">
        <f t="shared" si="25"/>
        <v>0</v>
      </c>
      <c r="M18" s="54">
        <v>0</v>
      </c>
      <c r="N18" s="54">
        <v>0</v>
      </c>
      <c r="O18" s="54">
        <v>0</v>
      </c>
      <c r="P18" s="54">
        <f t="shared" si="10"/>
        <v>22236.50056</v>
      </c>
      <c r="Q18" s="54">
        <v>16885.150460000001</v>
      </c>
      <c r="R18" s="54">
        <v>0</v>
      </c>
      <c r="S18" s="54">
        <v>5351.3500999999997</v>
      </c>
      <c r="T18" s="54">
        <f t="shared" si="3"/>
        <v>79.481907156813605</v>
      </c>
      <c r="U18" s="54">
        <f t="shared" si="3"/>
        <v>75.652349346308583</v>
      </c>
      <c r="V18" s="54">
        <v>0</v>
      </c>
      <c r="W18" s="54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view="pageBreakPreview" zoomScale="60" workbookViewId="0">
      <selection activeCell="B7" sqref="B7"/>
    </sheetView>
  </sheetViews>
  <sheetFormatPr defaultRowHeight="15" x14ac:dyDescent="0.25"/>
  <cols>
    <col min="1" max="1" width="7.140625" customWidth="1"/>
    <col min="2" max="2" width="43.28515625" customWidth="1"/>
    <col min="4" max="4" width="9.28515625" bestFit="1" customWidth="1"/>
    <col min="5" max="5" width="9.7109375" bestFit="1" customWidth="1"/>
    <col min="6" max="6" width="9.5703125" customWidth="1"/>
    <col min="7" max="9" width="9.28515625" bestFit="1" customWidth="1"/>
    <col min="10" max="10" width="10.42578125" customWidth="1"/>
    <col min="11" max="13" width="9.28515625" bestFit="1" customWidth="1"/>
    <col min="14" max="14" width="10" customWidth="1"/>
    <col min="15" max="15" width="9.28515625" bestFit="1" customWidth="1"/>
  </cols>
  <sheetData>
    <row r="1" spans="1:15" ht="18" customHeight="1" x14ac:dyDescent="0.25">
      <c r="A1" s="122" t="s">
        <v>0</v>
      </c>
      <c r="B1" s="65" t="s">
        <v>1</v>
      </c>
      <c r="C1" s="123" t="s">
        <v>17</v>
      </c>
      <c r="D1" s="124" t="s">
        <v>123</v>
      </c>
      <c r="E1" s="124"/>
      <c r="F1" s="124"/>
      <c r="G1" s="124"/>
      <c r="H1" s="119" t="s">
        <v>124</v>
      </c>
      <c r="I1" s="119"/>
      <c r="J1" s="119"/>
      <c r="K1" s="119"/>
      <c r="L1" s="119" t="s">
        <v>106</v>
      </c>
      <c r="M1" s="120"/>
      <c r="N1" s="120"/>
      <c r="O1" s="120"/>
    </row>
    <row r="2" spans="1:15" ht="30" customHeight="1" x14ac:dyDescent="0.25">
      <c r="A2" s="122"/>
      <c r="B2" s="65" t="s">
        <v>2</v>
      </c>
      <c r="C2" s="123"/>
      <c r="D2" s="66" t="s">
        <v>24</v>
      </c>
      <c r="E2" s="66" t="s">
        <v>25</v>
      </c>
      <c r="F2" s="66" t="s">
        <v>56</v>
      </c>
      <c r="G2" s="66" t="s">
        <v>26</v>
      </c>
      <c r="H2" s="66" t="s">
        <v>24</v>
      </c>
      <c r="I2" s="66" t="s">
        <v>25</v>
      </c>
      <c r="J2" s="66" t="s">
        <v>56</v>
      </c>
      <c r="K2" s="66" t="s">
        <v>26</v>
      </c>
      <c r="L2" s="66" t="s">
        <v>24</v>
      </c>
      <c r="M2" s="45" t="s">
        <v>25</v>
      </c>
      <c r="N2" s="66" t="s">
        <v>56</v>
      </c>
      <c r="O2" s="66" t="s">
        <v>26</v>
      </c>
    </row>
    <row r="3" spans="1:15" x14ac:dyDescent="0.25">
      <c r="A3" s="64" t="s">
        <v>3</v>
      </c>
      <c r="B3" s="64" t="s">
        <v>13</v>
      </c>
      <c r="C3" s="64" t="s">
        <v>28</v>
      </c>
      <c r="D3" s="64" t="s">
        <v>30</v>
      </c>
      <c r="E3" s="64" t="s">
        <v>15</v>
      </c>
      <c r="F3" s="64" t="s">
        <v>31</v>
      </c>
      <c r="G3" s="64" t="s">
        <v>46</v>
      </c>
      <c r="H3" s="64" t="s">
        <v>16</v>
      </c>
      <c r="I3" s="64" t="s">
        <v>32</v>
      </c>
      <c r="J3" s="64" t="s">
        <v>33</v>
      </c>
      <c r="K3" s="64" t="s">
        <v>34</v>
      </c>
      <c r="L3" s="64" t="s">
        <v>35</v>
      </c>
      <c r="M3" s="64" t="s">
        <v>36</v>
      </c>
      <c r="N3" s="64" t="s">
        <v>37</v>
      </c>
      <c r="O3" s="64" t="s">
        <v>43</v>
      </c>
    </row>
    <row r="4" spans="1:15" x14ac:dyDescent="0.25">
      <c r="A4" s="121" t="s">
        <v>27</v>
      </c>
      <c r="B4" s="121"/>
      <c r="C4" s="121"/>
      <c r="D4" s="46">
        <f>D5+D8</f>
        <v>129642.04300000001</v>
      </c>
      <c r="E4" s="46">
        <f t="shared" ref="E4:K4" si="0">E5+E8</f>
        <v>117226.1</v>
      </c>
      <c r="F4" s="46">
        <f t="shared" si="0"/>
        <v>0</v>
      </c>
      <c r="G4" s="46">
        <f t="shared" si="0"/>
        <v>12415.942999999999</v>
      </c>
      <c r="H4" s="46">
        <f t="shared" si="0"/>
        <v>0</v>
      </c>
      <c r="I4" s="46">
        <f t="shared" si="0"/>
        <v>0</v>
      </c>
      <c r="J4" s="46">
        <f t="shared" si="0"/>
        <v>0</v>
      </c>
      <c r="K4" s="46">
        <f t="shared" si="0"/>
        <v>0</v>
      </c>
      <c r="L4" s="46">
        <f>H4/D4*100</f>
        <v>0</v>
      </c>
      <c r="M4" s="46">
        <f>I4/E4*100</f>
        <v>0</v>
      </c>
      <c r="N4" s="46">
        <v>0</v>
      </c>
      <c r="O4" s="46">
        <f t="shared" ref="O4:O9" si="1">K4/G4*100</f>
        <v>0</v>
      </c>
    </row>
    <row r="5" spans="1:15" ht="29.25" customHeight="1" x14ac:dyDescent="0.25">
      <c r="A5" s="47" t="s">
        <v>13</v>
      </c>
      <c r="B5" s="103" t="s">
        <v>108</v>
      </c>
      <c r="C5" s="103"/>
      <c r="D5" s="46">
        <f>D6+D7</f>
        <v>90435</v>
      </c>
      <c r="E5" s="46">
        <f t="shared" ref="E5:G5" si="2">E6+E7</f>
        <v>85913.2</v>
      </c>
      <c r="F5" s="46">
        <f t="shared" si="2"/>
        <v>0</v>
      </c>
      <c r="G5" s="46">
        <f t="shared" si="2"/>
        <v>4521.8</v>
      </c>
      <c r="H5" s="46">
        <f t="shared" ref="H5:L5" si="3">H6</f>
        <v>0</v>
      </c>
      <c r="I5" s="46">
        <f t="shared" si="3"/>
        <v>0</v>
      </c>
      <c r="J5" s="46">
        <f t="shared" si="3"/>
        <v>0</v>
      </c>
      <c r="K5" s="46">
        <f t="shared" si="3"/>
        <v>0</v>
      </c>
      <c r="L5" s="46">
        <f t="shared" si="3"/>
        <v>0</v>
      </c>
      <c r="M5" s="46">
        <f>I5/E5*100</f>
        <v>0</v>
      </c>
      <c r="N5" s="50">
        <v>0</v>
      </c>
      <c r="O5" s="46">
        <f t="shared" si="1"/>
        <v>0</v>
      </c>
    </row>
    <row r="6" spans="1:15" ht="38.25" x14ac:dyDescent="0.25">
      <c r="A6" s="48"/>
      <c r="B6" s="49" t="s">
        <v>125</v>
      </c>
      <c r="C6" s="7" t="s">
        <v>96</v>
      </c>
      <c r="D6" s="50">
        <f>SUM(E6:G6)</f>
        <v>32705.599999999999</v>
      </c>
      <c r="E6" s="68">
        <v>31070.3</v>
      </c>
      <c r="F6" s="50">
        <v>0</v>
      </c>
      <c r="G6" s="68">
        <v>1635.3</v>
      </c>
      <c r="H6" s="50">
        <f>I6+K6</f>
        <v>0</v>
      </c>
      <c r="I6" s="50">
        <v>0</v>
      </c>
      <c r="J6" s="50">
        <v>0</v>
      </c>
      <c r="K6" s="50">
        <v>0</v>
      </c>
      <c r="L6" s="50">
        <f>H6/D6*100</f>
        <v>0</v>
      </c>
      <c r="M6" s="50">
        <f>I6/E6*100</f>
        <v>0</v>
      </c>
      <c r="N6" s="50">
        <v>0</v>
      </c>
      <c r="O6" s="50">
        <f t="shared" si="1"/>
        <v>0</v>
      </c>
    </row>
    <row r="7" spans="1:15" ht="38.25" x14ac:dyDescent="0.25">
      <c r="A7" s="48"/>
      <c r="B7" s="49" t="s">
        <v>126</v>
      </c>
      <c r="C7" s="7" t="s">
        <v>96</v>
      </c>
      <c r="D7" s="50">
        <f>SUM(E7:G7)</f>
        <v>57729.4</v>
      </c>
      <c r="E7" s="68">
        <v>54842.9</v>
      </c>
      <c r="F7" s="50">
        <v>0</v>
      </c>
      <c r="G7" s="68">
        <v>2886.5</v>
      </c>
      <c r="H7" s="50">
        <f>I7+K7</f>
        <v>0</v>
      </c>
      <c r="I7" s="50">
        <v>0</v>
      </c>
      <c r="J7" s="50">
        <v>0</v>
      </c>
      <c r="K7" s="50">
        <v>0</v>
      </c>
      <c r="L7" s="50">
        <f>H7/D7*100</f>
        <v>0</v>
      </c>
      <c r="M7" s="50">
        <f>I7/E7*100</f>
        <v>0</v>
      </c>
      <c r="N7" s="50">
        <v>0</v>
      </c>
      <c r="O7" s="50">
        <f t="shared" si="1"/>
        <v>0</v>
      </c>
    </row>
    <row r="8" spans="1:15" ht="34.5" customHeight="1" x14ac:dyDescent="0.25">
      <c r="A8" s="47" t="s">
        <v>16</v>
      </c>
      <c r="B8" s="103" t="s">
        <v>11</v>
      </c>
      <c r="C8" s="103"/>
      <c r="D8" s="46">
        <f>D9</f>
        <v>39207.043000000005</v>
      </c>
      <c r="E8" s="46">
        <f t="shared" ref="E8:M8" si="4">E9</f>
        <v>31312.9</v>
      </c>
      <c r="F8" s="46">
        <f t="shared" si="4"/>
        <v>0</v>
      </c>
      <c r="G8" s="46">
        <f t="shared" si="4"/>
        <v>7894.143</v>
      </c>
      <c r="H8" s="46">
        <f t="shared" si="4"/>
        <v>0</v>
      </c>
      <c r="I8" s="46">
        <f t="shared" si="4"/>
        <v>0</v>
      </c>
      <c r="J8" s="46">
        <f t="shared" si="4"/>
        <v>0</v>
      </c>
      <c r="K8" s="46">
        <f t="shared" si="4"/>
        <v>0</v>
      </c>
      <c r="L8" s="46">
        <f t="shared" si="4"/>
        <v>0</v>
      </c>
      <c r="M8" s="46">
        <f t="shared" si="4"/>
        <v>0</v>
      </c>
      <c r="N8" s="46">
        <v>0</v>
      </c>
      <c r="O8" s="46">
        <f t="shared" si="1"/>
        <v>0</v>
      </c>
    </row>
    <row r="9" spans="1:15" ht="34.5" customHeight="1" x14ac:dyDescent="0.25">
      <c r="A9" s="67"/>
      <c r="B9" s="51" t="s">
        <v>92</v>
      </c>
      <c r="C9" s="7" t="s">
        <v>96</v>
      </c>
      <c r="D9" s="50">
        <f t="shared" ref="D9" si="5">SUM(E9:G9)</f>
        <v>39207.043000000005</v>
      </c>
      <c r="E9" s="50">
        <v>31312.9</v>
      </c>
      <c r="F9" s="50">
        <v>0</v>
      </c>
      <c r="G9" s="50">
        <v>7894.143</v>
      </c>
      <c r="H9" s="50">
        <f t="shared" ref="H9" si="6">I9+K9</f>
        <v>0</v>
      </c>
      <c r="I9" s="50">
        <v>0</v>
      </c>
      <c r="J9" s="50">
        <v>0</v>
      </c>
      <c r="K9" s="50">
        <v>0</v>
      </c>
      <c r="L9" s="50">
        <f>H9/D9*100</f>
        <v>0</v>
      </c>
      <c r="M9" s="50">
        <f>I9/E9*100</f>
        <v>0</v>
      </c>
      <c r="N9" s="50">
        <v>0</v>
      </c>
      <c r="O9" s="50">
        <f t="shared" si="1"/>
        <v>0</v>
      </c>
    </row>
  </sheetData>
  <mergeCells count="8">
    <mergeCell ref="H1:K1"/>
    <mergeCell ref="L1:O1"/>
    <mergeCell ref="A4:C4"/>
    <mergeCell ref="B5:C5"/>
    <mergeCell ref="B8:C8"/>
    <mergeCell ref="A1:A2"/>
    <mergeCell ref="C1:C2"/>
    <mergeCell ref="D1:G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муниципальные</vt:lpstr>
      <vt:lpstr>ведомственная</vt:lpstr>
      <vt:lpstr>АИП</vt:lpstr>
      <vt:lpstr>АИП_2018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2018-02-08T05:25:38Z</cp:lastPrinted>
  <dcterms:created xsi:type="dcterms:W3CDTF">2012-05-22T08:33:39Z</dcterms:created>
  <dcterms:modified xsi:type="dcterms:W3CDTF">2018-05-10T10:48:31Z</dcterms:modified>
</cp:coreProperties>
</file>