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№2 " sheetId="1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 '!#REF!,'Приложение №2 '!#REF!,'Приложение №2 '!$30:$30,'Приложение №2 '!$33:$35,'Приложение №2 '!#REF!,'Приложение №2 '!#REF!,'Приложение №2 '!#REF!,'Приложение №2 '!$49:$49,'Приложение №2 '!#REF!,'Приложение №2 '!#REF!,'Приложение №2 '!#REF!</definedName>
    <definedName name="Z_AF23204C_253F_4CB4_B2B0_513D6962C84F_.wvu.Cols" localSheetId="0" hidden="1">'Приложение №2 '!#REF!</definedName>
    <definedName name="Z_AF23204C_253F_4CB4_B2B0_513D6962C84F_.wvu.PrintArea" localSheetId="0" hidden="1">'Приложение №2 '!$A$4:$B$67</definedName>
    <definedName name="Z_AF23204C_253F_4CB4_B2B0_513D6962C84F_.wvu.PrintTitles" localSheetId="0" hidden="1">'Приложение №2 '!$8:$8</definedName>
    <definedName name="Z_AF23204C_253F_4CB4_B2B0_513D6962C84F_.wvu.Rows" localSheetId="0" hidden="1">'Приложение №2 '!#REF!,'Приложение №2 '!#REF!,'Приложение №2 '!#REF!,'Приложение №2 '!#REF!,'Приложение №2 '!#REF!,'Приложение №2 '!#REF!,'Приложение №2 '!$49:$49,'Приложение №2 '!#REF!,'Приложение №2 '!#REF!</definedName>
    <definedName name="Z_D98D50BE_849C_46DA_8784_1BBDD0B23E96_.wvu.PrintArea" localSheetId="0" hidden="1">'Приложение №2 '!$A$4:$B$67</definedName>
    <definedName name="Z_D98D50BE_849C_46DA_8784_1BBDD0B23E96_.wvu.Rows" localSheetId="0" hidden="1">'Приложение №2 '!#REF!,'Приложение №2 '!#REF!,'Приложение №2 '!#REF!,'Приложение №2 '!$30:$30,'Приложение №2 '!$33:$35,'Приложение №2 '!#REF!,'Приложение №2 '!#REF!,'Приложение №2 '!#REF!,'Приложение №2 '!$49:$49,'Приложение №2 '!#REF!,'Приложение №2 '!#REF!,'Приложение №2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[4]доходы!#REF!</definedName>
    <definedName name="ссс">[4]доходы!#REF!</definedName>
  </definedNames>
  <calcPr calcId="124519" fullCalcOnLoad="1"/>
</workbook>
</file>

<file path=xl/calcChain.xml><?xml version="1.0" encoding="utf-8"?>
<calcChain xmlns="http://schemas.openxmlformats.org/spreadsheetml/2006/main">
  <c r="C12" i="1"/>
  <c r="D12"/>
  <c r="C14"/>
  <c r="C10" s="1"/>
  <c r="D14"/>
  <c r="D10" s="1"/>
  <c r="C19"/>
  <c r="D19"/>
  <c r="C22"/>
  <c r="D22"/>
  <c r="C26"/>
  <c r="C27"/>
  <c r="C29"/>
  <c r="D29"/>
  <c r="D26" s="1"/>
  <c r="C30"/>
  <c r="C31"/>
  <c r="D31"/>
  <c r="C34"/>
  <c r="D34"/>
  <c r="C35"/>
  <c r="C33" s="1"/>
  <c r="D35"/>
  <c r="D33" s="1"/>
  <c r="C36"/>
  <c r="D36"/>
  <c r="D40"/>
  <c r="C43"/>
  <c r="D43"/>
  <c r="C46"/>
  <c r="C40" s="1"/>
  <c r="D46"/>
  <c r="C48"/>
  <c r="D48"/>
  <c r="C52"/>
  <c r="D52"/>
  <c r="C53"/>
  <c r="D53"/>
  <c r="C54"/>
  <c r="D54"/>
  <c r="C57"/>
  <c r="C55" s="1"/>
  <c r="D57"/>
  <c r="D55" s="1"/>
  <c r="D25" l="1"/>
  <c r="D9" s="1"/>
  <c r="D60" s="1"/>
  <c r="C25"/>
  <c r="C9" s="1"/>
  <c r="C60" s="1"/>
</calcChain>
</file>

<file path=xl/sharedStrings.xml><?xml version="1.0" encoding="utf-8"?>
<sst xmlns="http://schemas.openxmlformats.org/spreadsheetml/2006/main" count="111" uniqueCount="111">
  <si>
    <t>ИТОГО ДОХОДОВ</t>
  </si>
  <si>
    <t>Иные межбюджетные трансферты</t>
  </si>
  <si>
    <t>000 2 02 40000 00 0000 151</t>
  </si>
  <si>
    <t xml:space="preserve">Субвенции бюджетам бюджетной системы Российской Федерации </t>
  </si>
  <si>
    <t>000 2 02 30000 00 0000 151</t>
  </si>
  <si>
    <t>Субсидии бюджетам бюджетной системы Российской Федерации (межбюджетные субсидии)</t>
  </si>
  <si>
    <t>000 2 02 20000 00 0000 151</t>
  </si>
  <si>
    <t xml:space="preserve">Дотации бюджетам бюджетной системы Российской Федерации </t>
  </si>
  <si>
    <t>000 2 02 10000 00 0000 151</t>
  </si>
  <si>
    <t xml:space="preserve">Безвозмездные поступления от других бюджетов бюджетной системы Российской Федерации </t>
  </si>
  <si>
    <t>000 2 02 00000 00 0000 000</t>
  </si>
  <si>
    <t>БЕЗВОЗМЕЗДНЫЕ ПОСТУПЛЕНИЯ</t>
  </si>
  <si>
    <t>000 2 00 00000 00 0000 000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</si>
  <si>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</si>
  <si>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</si>
  <si>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</si>
  <si>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000 1 16 43000 01 0000 140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</si>
  <si>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</si>
  <si>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000 1 16 37030 04 0000 140</t>
  </si>
  <si>
    <t>Прочие денежные взыскания (штрафы) за правонарушения в области дорожного движения</t>
  </si>
  <si>
    <t xml:space="preserve">000 1 16 30030 01 0000 140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</si>
  <si>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</si>
  <si>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000 1 16 30013 01 0000 140 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</si>
  <si>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</si>
  <si>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</si>
  <si>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</si>
  <si>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</si>
  <si>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</si>
  <si>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</si>
  <si>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</si>
  <si>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</si>
  <si>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</si>
  <si>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</si>
  <si>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</si>
  <si>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</si>
  <si>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</si>
  <si>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</si>
  <si>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</si>
  <si>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</si>
  <si>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Штрафы, санкции, возмещение ущерба</t>
  </si>
  <si>
    <t>000 1 16 00000 00 0000 000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</si>
  <si>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</si>
  <si>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</si>
  <si>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</si>
  <si>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</si>
  <si>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</si>
  <si>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</si>
  <si>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</si>
  <si>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</si>
  <si>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 xml:space="preserve">Доходы от компенсации затрат государства </t>
  </si>
  <si>
    <t>000 1 13 02000 00 0000 130</t>
  </si>
  <si>
    <t>Доходы от оказания платных услуг (работ)</t>
  </si>
  <si>
    <t>000 1 13 01000 00 0000 130</t>
  </si>
  <si>
    <t>Доходы от оказания платных услуг (работ) и компенсации затрат государства</t>
  </si>
  <si>
    <t xml:space="preserve">000 1 13 00000 00 0000 000  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</si>
  <si>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</si>
  <si>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</si>
  <si>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</si>
  <si>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</si>
  <si>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</si>
  <si>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</si>
  <si>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от государственных и муниципальных унитарных предприятий</t>
  </si>
  <si>
    <t>000 1 11 07000 00 0000 120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</si>
  <si>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</si>
  <si>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</si>
  <si>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</si>
  <si>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</si>
  <si>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</si>
  <si>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</si>
  <si>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НЕНАЛОГОВЫЕ ДОХОДЫ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</si>
  <si>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</si>
  <si>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</si>
  <si>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Государственная пошлина по делам, рассматриваемым в судах общей юрисдикции, мировыми судьями </t>
  </si>
  <si>
    <t>000 1 08 03000 01 0000 110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</si>
  <si>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</si>
  <si>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</si>
  <si>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</si>
  <si>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</si>
  <si>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</si>
  <si>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</si>
  <si>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</si>
  <si>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</si>
  <si>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</si>
  <si>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</si>
  <si>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 xml:space="preserve">Единый сельскохозяйственный налог </t>
  </si>
  <si>
    <t>000 1 05 03000 01 0000 110</t>
  </si>
  <si>
    <t>Единый налог на вмененный доход для отдельных видов деятельности</t>
  </si>
  <si>
    <t>000 1 05 02000 02 0000 110</t>
  </si>
  <si>
    <t xml:space="preserve">Налог, взимаемый в связи с применением упрощенной системы налогообложения </t>
  </si>
  <si>
    <t>000 1 05 01000 00 0000 110</t>
  </si>
  <si>
    <t>Налоги на совокупный доход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</si>
  <si>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</si>
  <si>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</si>
  <si>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</si>
  <si>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</si>
  <si>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</si>
  <si>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 xml:space="preserve">Налог на доходы физических лиц </t>
  </si>
  <si>
    <t>000 1 01 02000 01 0000 110</t>
  </si>
  <si>
    <t>НАЛОГОВЫЕ ДОХОДЫ</t>
  </si>
  <si>
    <t>НАЛОГОВЫЕ И НЕНАЛОГОВЫЕ ДОХОДЫ</t>
  </si>
  <si>
    <t>000 1 00 00000 00 0000 000</t>
  </si>
  <si>
    <t xml:space="preserve">План на 2020 год </t>
  </si>
  <si>
    <t xml:space="preserve">План на 2019 год </t>
  </si>
  <si>
    <t xml:space="preserve">Наименование </t>
  </si>
  <si>
    <t>Код бюджетной классификации</t>
  </si>
  <si>
    <t>в рублях</t>
  </si>
  <si>
    <t>Распределение доходов бюджета  города Нефтеюганска на 2019 и 2020 годы по показателям классификации доходов</t>
  </si>
  <si>
    <t>от 27.12.2017 № 314-VI</t>
  </si>
  <si>
    <t xml:space="preserve">          </t>
  </si>
  <si>
    <t>к решению Думы города</t>
  </si>
  <si>
    <t xml:space="preserve">     Приложение 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</si>
</sst>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 applyBorder="1"/>
    <xf numFmtId="3" fontId="3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wrapText="1"/>
    </xf>
    <xf numFmtId="0" fontId="2" fillId="0" borderId="0" xfId="0" applyFont="1" applyFill="1"/>
    <xf numFmtId="3" fontId="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wrapText="1"/>
    </xf>
    <xf numFmtId="1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164" fontId="5" fillId="0" borderId="0" xfId="0" applyNumberFormat="1" applyFont="1" applyFill="1" applyBorder="1"/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 wrapText="1"/>
    </xf>
    <xf numFmtId="0" fontId="5" fillId="0" borderId="0" xfId="0" applyFont="1" applyFill="1" applyBorder="1"/>
    <xf numFmtId="0" fontId="2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right" wrapText="1"/>
    </xf>
    <xf numFmtId="0" fontId="2" fillId="0" borderId="1" xfId="1" applyNumberFormat="1" applyFont="1" applyFill="1" applyBorder="1" applyAlignment="1">
      <alignment horizontal="justify" wrapText="1"/>
    </xf>
    <xf numFmtId="0" fontId="2" fillId="0" borderId="1" xfId="1" applyNumberFormat="1" applyFont="1" applyFill="1" applyBorder="1" applyAlignment="1">
      <alignment horizontal="justify" vertical="top" wrapText="1"/>
    </xf>
    <xf numFmtId="3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justify" wrapText="1"/>
    </xf>
    <xf numFmtId="49" fontId="2" fillId="0" borderId="1" xfId="0" applyNumberFormat="1" applyFont="1" applyFill="1" applyBorder="1" applyAlignment="1">
      <alignment horizontal="left" wrapText="1"/>
    </xf>
    <xf numFmtId="3" fontId="3" fillId="0" borderId="1" xfId="2" applyNumberFormat="1" applyFont="1" applyFill="1" applyBorder="1" applyAlignment="1">
      <alignment horizontal="right" wrapText="1"/>
    </xf>
    <xf numFmtId="165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Alignment="1">
      <alignment horizontal="right" wrapText="1"/>
    </xf>
  </cellXfs>
  <cellStyles count="4">
    <cellStyle name="Обычный" xfId="0" builtinId="0"/>
    <cellStyle name="Обычный 2" xfId="2"/>
    <cellStyle name="Обычный 4" xfId="3"/>
    <cellStyle name="Обычный_Уточненные Приложения 1,6,7,8,9,13июль 2008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2006\&#1095;&#1077;&#1088;&#1085;&#1086;&#1074;&#108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2006\&#1095;&#1077;&#1088;&#1085;&#1086;&#1074;&#108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6"/>
  <sheetViews>
    <sheetView tabSelected="1" zoomScale="75" zoomScaleNormal="75" zoomScaleSheetLayoutView="75" workbookViewId="0">
      <selection activeCell="K15" sqref="K14:K15"/>
    </sheetView>
  </sheetViews>
  <sheetFormatPr defaultRowHeight="20.25"/>
  <cols>
    <col min="1" max="1" width="33.28515625" style="4" customWidth="1"/>
    <col min="2" max="2" width="104.140625" style="3" customWidth="1"/>
    <col min="3" max="3" width="19.85546875" style="2" customWidth="1"/>
    <col min="4" max="4" width="21" style="1" customWidth="1"/>
    <col min="5" max="16384" width="9.140625" style="1"/>
  </cols>
  <sheetData>
    <row r="1" spans="1:4">
      <c r="D1" s="1" t="s">
        <v>110</v>
      </c>
    </row>
    <row r="2" spans="1:4">
      <c r="D2" s="7" t="s">
        <v>109</v>
      </c>
    </row>
    <row r="3" spans="1:4">
      <c r="A3" s="4" t="s">
        <v>108</v>
      </c>
      <c r="B3" s="42"/>
      <c r="D3" s="7" t="s">
        <v>107</v>
      </c>
    </row>
    <row r="4" spans="1:4" ht="19.5" customHeight="1">
      <c r="A4" s="1"/>
      <c r="B4" s="40"/>
      <c r="C4" s="39"/>
    </row>
    <row r="5" spans="1:4" ht="41.25" customHeight="1">
      <c r="A5" s="41" t="s">
        <v>106</v>
      </c>
      <c r="B5" s="41"/>
      <c r="C5" s="41"/>
      <c r="D5" s="41"/>
    </row>
    <row r="6" spans="1:4">
      <c r="A6" s="1"/>
      <c r="B6" s="40"/>
      <c r="C6" s="39"/>
    </row>
    <row r="7" spans="1:4">
      <c r="A7" s="1"/>
      <c r="B7" s="40"/>
      <c r="C7" s="39"/>
      <c r="D7" s="7" t="s">
        <v>105</v>
      </c>
    </row>
    <row r="8" spans="1:4" ht="40.5">
      <c r="A8" s="38" t="s">
        <v>104</v>
      </c>
      <c r="B8" s="37" t="s">
        <v>103</v>
      </c>
      <c r="C8" s="36" t="s">
        <v>102</v>
      </c>
      <c r="D8" s="35" t="s">
        <v>101</v>
      </c>
    </row>
    <row r="9" spans="1:4" s="18" customFormat="1" ht="27" customHeight="1">
      <c r="A9" s="21" t="s">
        <v>100</v>
      </c>
      <c r="B9" s="34" t="s">
        <v>99</v>
      </c>
      <c r="C9" s="9">
        <f>C10+C25</f>
        <v>2474695040</v>
      </c>
      <c r="D9" s="27">
        <f>D10+D25</f>
        <v>2533316940</v>
      </c>
    </row>
    <row r="10" spans="1:4" s="18" customFormat="1" ht="21" customHeight="1">
      <c r="A10" s="21"/>
      <c r="B10" s="20" t="s">
        <v>98</v>
      </c>
      <c r="C10" s="9">
        <f>C11+C14+C19+C22+C12</f>
        <v>2124800200</v>
      </c>
      <c r="D10" s="27">
        <f>D11+D14+D19+D22+D12</f>
        <v>2192027100</v>
      </c>
    </row>
    <row r="11" spans="1:4" ht="22.5" customHeight="1">
      <c r="A11" s="16" t="s">
        <v>97</v>
      </c>
      <c r="B11" s="30" t="s">
        <v>96</v>
      </c>
      <c r="C11" s="17">
        <v>1634400600</v>
      </c>
      <c r="D11" s="14">
        <v>1699856600</v>
      </c>
    </row>
    <row r="12" spans="1:4" ht="24" customHeight="1">
      <c r="A12" s="33" t="s">
        <v>95</v>
      </c>
      <c r="B12" s="30" t="s">
        <v>94</v>
      </c>
      <c r="C12" s="17">
        <f>C13</f>
        <v>6857000</v>
      </c>
      <c r="D12" s="14">
        <f>D13</f>
        <v>6857000</v>
      </c>
    </row>
    <row r="13" spans="1:4" ht="36.75" customHeight="1">
      <c r="A13" s="33" t="s">
        <v>93</v>
      </c>
      <c r="B13" s="32" t="s">
        <v>92</v>
      </c>
      <c r="C13" s="31">
        <v>6857000</v>
      </c>
      <c r="D13" s="14">
        <v>6857000</v>
      </c>
    </row>
    <row r="14" spans="1:4">
      <c r="A14" s="16" t="s">
        <v>91</v>
      </c>
      <c r="B14" s="30" t="s">
        <v>90</v>
      </c>
      <c r="C14" s="17">
        <f>C16+C17+C18+C15</f>
        <v>342017600</v>
      </c>
      <c r="D14" s="13">
        <f>D16+D17+D18+D15</f>
        <v>343788500</v>
      </c>
    </row>
    <row r="15" spans="1:4">
      <c r="A15" s="16" t="s">
        <v>89</v>
      </c>
      <c r="B15" s="23" t="s">
        <v>88</v>
      </c>
      <c r="C15" s="17">
        <v>232424000</v>
      </c>
      <c r="D15" s="14">
        <v>233672500</v>
      </c>
    </row>
    <row r="16" spans="1:4">
      <c r="A16" s="16" t="s">
        <v>87</v>
      </c>
      <c r="B16" s="23" t="s">
        <v>86</v>
      </c>
      <c r="C16" s="17">
        <v>82822400</v>
      </c>
      <c r="D16" s="14">
        <v>82822400</v>
      </c>
    </row>
    <row r="17" spans="1:4">
      <c r="A17" s="16" t="s">
        <v>85</v>
      </c>
      <c r="B17" s="23" t="s">
        <v>84</v>
      </c>
      <c r="C17" s="17">
        <v>650000</v>
      </c>
      <c r="D17" s="14">
        <v>650000</v>
      </c>
    </row>
    <row r="18" spans="1:4">
      <c r="A18" s="16" t="s">
        <v>83</v>
      </c>
      <c r="B18" s="23" t="s">
        <v>82</v>
      </c>
      <c r="C18" s="17">
        <v>26121200</v>
      </c>
      <c r="D18" s="14">
        <v>26643600</v>
      </c>
    </row>
    <row r="19" spans="1:4">
      <c r="A19" s="16" t="s">
        <v>81</v>
      </c>
      <c r="B19" s="23" t="s">
        <v>80</v>
      </c>
      <c r="C19" s="17">
        <f>C20+C21</f>
        <v>119700000</v>
      </c>
      <c r="D19" s="14">
        <f>D20+D21</f>
        <v>119700000</v>
      </c>
    </row>
    <row r="20" spans="1:4">
      <c r="A20" s="16" t="s">
        <v>79</v>
      </c>
      <c r="B20" s="15" t="s">
        <v>78</v>
      </c>
      <c r="C20" s="17">
        <v>40000000</v>
      </c>
      <c r="D20" s="14">
        <v>40000000</v>
      </c>
    </row>
    <row r="21" spans="1:4">
      <c r="A21" s="16" t="s">
        <v>77</v>
      </c>
      <c r="B21" s="15" t="s">
        <v>76</v>
      </c>
      <c r="C21" s="17">
        <v>79700000</v>
      </c>
      <c r="D21" s="14">
        <v>79700000</v>
      </c>
    </row>
    <row r="22" spans="1:4">
      <c r="A22" s="16" t="s">
        <v>75</v>
      </c>
      <c r="B22" s="29" t="s">
        <v>74</v>
      </c>
      <c r="C22" s="17">
        <f>SUM(C23:C24)</f>
        <v>21825000</v>
      </c>
      <c r="D22" s="14">
        <f>SUM(D23:D24)</f>
        <v>21825000</v>
      </c>
    </row>
    <row r="23" spans="1:4" ht="42" customHeight="1">
      <c r="A23" s="16" t="s">
        <v>73</v>
      </c>
      <c r="B23" s="28" t="s">
        <v>72</v>
      </c>
      <c r="C23" s="17">
        <v>21700000</v>
      </c>
      <c r="D23" s="14">
        <v>21700000</v>
      </c>
    </row>
    <row r="24" spans="1:4" ht="37.5">
      <c r="A24" s="16" t="s">
        <v>71</v>
      </c>
      <c r="B24" s="28" t="s">
        <v>70</v>
      </c>
      <c r="C24" s="17">
        <v>125000</v>
      </c>
      <c r="D24" s="14">
        <v>125000</v>
      </c>
    </row>
    <row r="25" spans="1:4" s="18" customFormat="1">
      <c r="A25" s="11"/>
      <c r="B25" s="10" t="s">
        <v>69</v>
      </c>
      <c r="C25" s="9">
        <f>C26+C31+C33+C36+C40</f>
        <v>349894840</v>
      </c>
      <c r="D25" s="27">
        <f>D26+D31+D33+D36+D40</f>
        <v>341289840</v>
      </c>
    </row>
    <row r="26" spans="1:4" ht="38.25" customHeight="1">
      <c r="A26" s="16" t="s">
        <v>68</v>
      </c>
      <c r="B26" s="23" t="s">
        <v>67</v>
      </c>
      <c r="C26" s="17">
        <f>C27+C28+C29+C30</f>
        <v>298350000</v>
      </c>
      <c r="D26" s="17">
        <f>D27+D28+D29+D30</f>
        <v>289950000</v>
      </c>
    </row>
    <row r="27" spans="1:4" ht="75" customHeight="1">
      <c r="A27" s="16" t="s">
        <v>66</v>
      </c>
      <c r="B27" s="23" t="s">
        <v>65</v>
      </c>
      <c r="C27" s="17">
        <f>2500000</f>
        <v>2500000</v>
      </c>
      <c r="D27" s="14">
        <v>2600000</v>
      </c>
    </row>
    <row r="28" spans="1:4" ht="75">
      <c r="A28" s="16" t="s">
        <v>64</v>
      </c>
      <c r="B28" s="23" t="s">
        <v>63</v>
      </c>
      <c r="C28" s="17">
        <v>293450000</v>
      </c>
      <c r="D28" s="17">
        <v>284950000</v>
      </c>
    </row>
    <row r="29" spans="1:4" ht="21.75" customHeight="1">
      <c r="A29" s="16" t="s">
        <v>62</v>
      </c>
      <c r="B29" s="23" t="s">
        <v>61</v>
      </c>
      <c r="C29" s="17">
        <f>100000</f>
        <v>100000</v>
      </c>
      <c r="D29" s="14">
        <f>100000</f>
        <v>100000</v>
      </c>
    </row>
    <row r="30" spans="1:4" ht="75.75" customHeight="1">
      <c r="A30" s="16" t="s">
        <v>60</v>
      </c>
      <c r="B30" s="23" t="s">
        <v>59</v>
      </c>
      <c r="C30" s="17">
        <f>2300000</f>
        <v>2300000</v>
      </c>
      <c r="D30" s="14">
        <v>2300000</v>
      </c>
    </row>
    <row r="31" spans="1:4">
      <c r="A31" s="16" t="s">
        <v>58</v>
      </c>
      <c r="B31" s="23" t="s">
        <v>57</v>
      </c>
      <c r="C31" s="17">
        <f>C32</f>
        <v>7796740</v>
      </c>
      <c r="D31" s="14">
        <f>D32</f>
        <v>7796740</v>
      </c>
    </row>
    <row r="32" spans="1:4">
      <c r="A32" s="16" t="s">
        <v>56</v>
      </c>
      <c r="B32" s="23" t="s">
        <v>55</v>
      </c>
      <c r="C32" s="17">
        <v>7796740</v>
      </c>
      <c r="D32" s="14">
        <v>7796740</v>
      </c>
    </row>
    <row r="33" spans="1:4">
      <c r="A33" s="16" t="s">
        <v>54</v>
      </c>
      <c r="B33" s="23" t="s">
        <v>53</v>
      </c>
      <c r="C33" s="17">
        <f>C34+C35</f>
        <v>892600</v>
      </c>
      <c r="D33" s="13">
        <f>D34+D35</f>
        <v>892600</v>
      </c>
    </row>
    <row r="34" spans="1:4" ht="19.5" customHeight="1">
      <c r="A34" s="16" t="s">
        <v>52</v>
      </c>
      <c r="B34" s="23" t="s">
        <v>51</v>
      </c>
      <c r="C34" s="17">
        <f>136200+300000</f>
        <v>436200</v>
      </c>
      <c r="D34" s="13">
        <f>136200+300000</f>
        <v>436200</v>
      </c>
    </row>
    <row r="35" spans="1:4">
      <c r="A35" s="16" t="s">
        <v>50</v>
      </c>
      <c r="B35" s="23" t="s">
        <v>49</v>
      </c>
      <c r="C35" s="17">
        <f>312600+62300+32200+19300+30000</f>
        <v>456400</v>
      </c>
      <c r="D35" s="13">
        <f>312600+62300+32200+19300+30000</f>
        <v>456400</v>
      </c>
    </row>
    <row r="36" spans="1:4">
      <c r="A36" s="16" t="s">
        <v>48</v>
      </c>
      <c r="B36" s="23" t="s">
        <v>47</v>
      </c>
      <c r="C36" s="17">
        <f>C38+C39+C37</f>
        <v>14900000</v>
      </c>
      <c r="D36" s="14">
        <f>D38+D39+D37</f>
        <v>14700000</v>
      </c>
    </row>
    <row r="37" spans="1:4">
      <c r="A37" s="16" t="s">
        <v>46</v>
      </c>
      <c r="B37" s="23" t="s">
        <v>45</v>
      </c>
      <c r="C37" s="17">
        <v>3500000</v>
      </c>
      <c r="D37" s="14">
        <v>3300000</v>
      </c>
    </row>
    <row r="38" spans="1:4" ht="76.5" customHeight="1">
      <c r="A38" s="16" t="s">
        <v>44</v>
      </c>
      <c r="B38" s="26" t="s">
        <v>43</v>
      </c>
      <c r="C38" s="24">
        <v>1400000</v>
      </c>
      <c r="D38" s="14">
        <v>1400000</v>
      </c>
    </row>
    <row r="39" spans="1:4" ht="36.75" customHeight="1">
      <c r="A39" s="16" t="s">
        <v>42</v>
      </c>
      <c r="B39" s="25" t="s">
        <v>41</v>
      </c>
      <c r="C39" s="24">
        <v>10000000</v>
      </c>
      <c r="D39" s="14">
        <v>10000000</v>
      </c>
    </row>
    <row r="40" spans="1:4">
      <c r="A40" s="16" t="s">
        <v>40</v>
      </c>
      <c r="B40" s="23" t="s">
        <v>39</v>
      </c>
      <c r="C40" s="17">
        <f>SUM(C41:C53)</f>
        <v>27955500</v>
      </c>
      <c r="D40" s="14">
        <f>SUM(D41:D53)</f>
        <v>27950500</v>
      </c>
    </row>
    <row r="41" spans="1:4" ht="75">
      <c r="A41" s="16" t="s">
        <v>38</v>
      </c>
      <c r="B41" s="22" t="s">
        <v>37</v>
      </c>
      <c r="C41" s="17">
        <v>560000</v>
      </c>
      <c r="D41" s="14">
        <v>560000</v>
      </c>
    </row>
    <row r="42" spans="1:4" ht="56.25">
      <c r="A42" s="16" t="s">
        <v>36</v>
      </c>
      <c r="B42" s="15" t="s">
        <v>35</v>
      </c>
      <c r="C42" s="17">
        <v>80000</v>
      </c>
      <c r="D42" s="14">
        <v>80000</v>
      </c>
    </row>
    <row r="43" spans="1:4" ht="54.75" customHeight="1">
      <c r="A43" s="16" t="s">
        <v>34</v>
      </c>
      <c r="B43" s="15" t="s">
        <v>33</v>
      </c>
      <c r="C43" s="17">
        <f>250000+1500000</f>
        <v>1750000</v>
      </c>
      <c r="D43" s="14">
        <f>250000+1500000</f>
        <v>1750000</v>
      </c>
    </row>
    <row r="44" spans="1:4" ht="37.5">
      <c r="A44" s="16" t="s">
        <v>32</v>
      </c>
      <c r="B44" s="15" t="s">
        <v>31</v>
      </c>
      <c r="C44" s="17">
        <v>10000</v>
      </c>
      <c r="D44" s="14">
        <v>10000</v>
      </c>
    </row>
    <row r="45" spans="1:4" ht="37.5">
      <c r="A45" s="16" t="s">
        <v>30</v>
      </c>
      <c r="B45" s="15" t="s">
        <v>29</v>
      </c>
      <c r="C45" s="17">
        <v>202000</v>
      </c>
      <c r="D45" s="14">
        <v>202000</v>
      </c>
    </row>
    <row r="46" spans="1:4" ht="37.5">
      <c r="A46" s="16" t="s">
        <v>28</v>
      </c>
      <c r="B46" s="15" t="s">
        <v>27</v>
      </c>
      <c r="C46" s="17">
        <f>15000+1510000</f>
        <v>1525000</v>
      </c>
      <c r="D46" s="14">
        <f>15000+1510000</f>
        <v>1525000</v>
      </c>
    </row>
    <row r="47" spans="1:4">
      <c r="A47" s="16" t="s">
        <v>26</v>
      </c>
      <c r="B47" s="15" t="s">
        <v>25</v>
      </c>
      <c r="C47" s="17">
        <v>100000</v>
      </c>
      <c r="D47" s="14">
        <v>100000</v>
      </c>
    </row>
    <row r="48" spans="1:4" ht="56.25">
      <c r="A48" s="16" t="s">
        <v>24</v>
      </c>
      <c r="B48" s="15" t="s">
        <v>23</v>
      </c>
      <c r="C48" s="17">
        <f>20000+1500000</f>
        <v>1520000</v>
      </c>
      <c r="D48" s="14">
        <f>20000+1500000</f>
        <v>1520000</v>
      </c>
    </row>
    <row r="49" spans="1:8" ht="56.25">
      <c r="A49" s="16" t="s">
        <v>22</v>
      </c>
      <c r="B49" s="15" t="s">
        <v>21</v>
      </c>
      <c r="C49" s="17">
        <v>2500000</v>
      </c>
      <c r="D49" s="14">
        <v>2500000</v>
      </c>
    </row>
    <row r="50" spans="1:8" ht="23.25" customHeight="1">
      <c r="A50" s="16" t="s">
        <v>20</v>
      </c>
      <c r="B50" s="15" t="s">
        <v>19</v>
      </c>
      <c r="C50" s="17">
        <v>4000000</v>
      </c>
      <c r="D50" s="14">
        <v>4000000</v>
      </c>
    </row>
    <row r="51" spans="1:8" ht="60" customHeight="1">
      <c r="A51" s="16" t="s">
        <v>18</v>
      </c>
      <c r="B51" s="15" t="s">
        <v>17</v>
      </c>
      <c r="C51" s="17">
        <v>6000000</v>
      </c>
      <c r="D51" s="17">
        <v>6000000</v>
      </c>
    </row>
    <row r="52" spans="1:8" ht="56.25">
      <c r="A52" s="16" t="s">
        <v>16</v>
      </c>
      <c r="B52" s="15" t="s">
        <v>15</v>
      </c>
      <c r="C52" s="17">
        <f>900000+25000</f>
        <v>925000</v>
      </c>
      <c r="D52" s="14">
        <f>900000+25000</f>
        <v>925000</v>
      </c>
    </row>
    <row r="53" spans="1:8" ht="37.5">
      <c r="A53" s="16" t="s">
        <v>14</v>
      </c>
      <c r="B53" s="15" t="s">
        <v>13</v>
      </c>
      <c r="C53" s="17">
        <f>1500000+3750000+150000+630000+35000+50000+2600000+68500</f>
        <v>8783500</v>
      </c>
      <c r="D53" s="17">
        <f>1500000+3750000+150000+630000+35000+50000+2600000+63500</f>
        <v>8778500</v>
      </c>
    </row>
    <row r="54" spans="1:8" s="18" customFormat="1">
      <c r="A54" s="21" t="s">
        <v>12</v>
      </c>
      <c r="B54" s="20" t="s">
        <v>11</v>
      </c>
      <c r="C54" s="8">
        <f>SUM(C56:C59)</f>
        <v>3743474200</v>
      </c>
      <c r="D54" s="8">
        <f>SUM(D56:D59)</f>
        <v>3723577600</v>
      </c>
    </row>
    <row r="55" spans="1:8" s="18" customFormat="1" ht="37.5">
      <c r="A55" s="21" t="s">
        <v>10</v>
      </c>
      <c r="B55" s="20" t="s">
        <v>9</v>
      </c>
      <c r="C55" s="9">
        <f>C57+C58+C59+C56</f>
        <v>3743474200</v>
      </c>
      <c r="D55" s="8">
        <f>D57+D58+D59+D56</f>
        <v>3723577600</v>
      </c>
    </row>
    <row r="56" spans="1:8" s="18" customFormat="1" ht="24" customHeight="1">
      <c r="A56" s="19" t="s">
        <v>8</v>
      </c>
      <c r="B56" s="15" t="s">
        <v>7</v>
      </c>
      <c r="C56" s="13">
        <v>757695800</v>
      </c>
      <c r="D56" s="13">
        <v>757695800</v>
      </c>
      <c r="F56" s="12"/>
      <c r="G56" s="12"/>
      <c r="H56" s="12"/>
    </row>
    <row r="57" spans="1:8" ht="37.5">
      <c r="A57" s="16" t="s">
        <v>6</v>
      </c>
      <c r="B57" s="15" t="s">
        <v>5</v>
      </c>
      <c r="C57" s="17">
        <f>300488000-28409900</f>
        <v>272078100</v>
      </c>
      <c r="D57" s="13">
        <f>296510500-25380100</f>
        <v>271130400</v>
      </c>
      <c r="F57" s="12"/>
      <c r="G57" s="12"/>
      <c r="H57" s="12"/>
    </row>
    <row r="58" spans="1:8" ht="21.75" customHeight="1">
      <c r="A58" s="16" t="s">
        <v>4</v>
      </c>
      <c r="B58" s="15" t="s">
        <v>3</v>
      </c>
      <c r="C58" s="17">
        <v>2711477800</v>
      </c>
      <c r="D58" s="13">
        <v>2692528900</v>
      </c>
      <c r="F58" s="12"/>
      <c r="G58" s="12"/>
      <c r="H58" s="12"/>
    </row>
    <row r="59" spans="1:8">
      <c r="A59" s="16" t="s">
        <v>2</v>
      </c>
      <c r="B59" s="15" t="s">
        <v>1</v>
      </c>
      <c r="C59" s="14">
        <v>2222500</v>
      </c>
      <c r="D59" s="13">
        <v>2222500</v>
      </c>
      <c r="F59" s="12"/>
      <c r="G59" s="12"/>
      <c r="H59" s="12"/>
    </row>
    <row r="60" spans="1:8">
      <c r="A60" s="11"/>
      <c r="B60" s="10" t="s">
        <v>0</v>
      </c>
      <c r="C60" s="9">
        <f>C9+C54</f>
        <v>6218169240</v>
      </c>
      <c r="D60" s="8">
        <f>D9+D54</f>
        <v>6256894540</v>
      </c>
    </row>
    <row r="61" spans="1:8">
      <c r="B61" s="7"/>
      <c r="C61" s="5"/>
    </row>
    <row r="62" spans="1:8">
      <c r="B62" s="7"/>
      <c r="C62" s="5"/>
    </row>
    <row r="63" spans="1:8">
      <c r="B63" s="7"/>
      <c r="C63" s="5"/>
    </row>
    <row r="64" spans="1:8">
      <c r="B64" s="7"/>
      <c r="C64" s="5"/>
    </row>
    <row r="65" spans="1:4">
      <c r="B65" s="7"/>
      <c r="C65" s="5"/>
      <c r="D65" s="6"/>
    </row>
    <row r="66" spans="1:4">
      <c r="A66" s="1"/>
      <c r="B66" s="1"/>
      <c r="C66" s="5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27559055118110237" footer="0.19685039370078741"/>
  <pageSetup paperSize="9" scale="48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</vt:lpstr>
      <vt:lpstr>'Приложение №2 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HalilovaLK</cp:lastModifiedBy>
  <dcterms:created xsi:type="dcterms:W3CDTF">2018-03-26T08:10:05Z</dcterms:created>
  <dcterms:modified xsi:type="dcterms:W3CDTF">2018-03-26T08:11:39Z</dcterms:modified>
</cp:coreProperties>
</file>