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 по меропр. " sheetId="12" r:id="rId1"/>
  </sheets>
  <definedNames>
    <definedName name="_xlnm.Print_Area" localSheetId="0">'Таблица 2 Финанс по меропр. '!$A$1:$Q$113</definedName>
  </definedNames>
  <calcPr calcId="145621"/>
</workbook>
</file>

<file path=xl/calcChain.xml><?xml version="1.0" encoding="utf-8"?>
<calcChain xmlns="http://schemas.openxmlformats.org/spreadsheetml/2006/main">
  <c r="I71" i="12" l="1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J18" i="12"/>
  <c r="I77" i="12" l="1"/>
  <c r="I78" i="12"/>
  <c r="F20" i="12"/>
  <c r="F18" i="12"/>
  <c r="I13" i="12"/>
  <c r="R111" i="12" l="1"/>
  <c r="Q111" i="12"/>
  <c r="Q112" i="12" s="1"/>
  <c r="P108" i="12"/>
  <c r="I108" i="12"/>
  <c r="E108" i="12"/>
  <c r="E107" i="12" s="1"/>
  <c r="L107" i="12"/>
  <c r="K107" i="12"/>
  <c r="J107" i="12"/>
  <c r="H107" i="12"/>
  <c r="G107" i="12"/>
  <c r="F107" i="12"/>
  <c r="D107" i="12"/>
  <c r="P106" i="12"/>
  <c r="I106" i="12"/>
  <c r="E106" i="12"/>
  <c r="P105" i="12"/>
  <c r="I105" i="12"/>
  <c r="E105" i="12"/>
  <c r="L104" i="12"/>
  <c r="K104" i="12"/>
  <c r="J104" i="12"/>
  <c r="H104" i="12"/>
  <c r="G104" i="12"/>
  <c r="F104" i="12"/>
  <c r="D104" i="12"/>
  <c r="R100" i="12"/>
  <c r="Q100" i="12"/>
  <c r="L100" i="12"/>
  <c r="K100" i="12"/>
  <c r="J100" i="12"/>
  <c r="N100" i="12" s="1"/>
  <c r="H100" i="12"/>
  <c r="G100" i="12"/>
  <c r="F100" i="12"/>
  <c r="D100" i="12"/>
  <c r="I99" i="12"/>
  <c r="E99" i="12"/>
  <c r="I98" i="12"/>
  <c r="E98" i="12"/>
  <c r="P97" i="12"/>
  <c r="I97" i="12"/>
  <c r="E97" i="12"/>
  <c r="N96" i="12"/>
  <c r="I96" i="12"/>
  <c r="M96" i="12" s="1"/>
  <c r="P95" i="12"/>
  <c r="I95" i="12"/>
  <c r="E95" i="12"/>
  <c r="P94" i="12"/>
  <c r="I94" i="12"/>
  <c r="E94" i="12"/>
  <c r="L93" i="12"/>
  <c r="K93" i="12"/>
  <c r="J93" i="12"/>
  <c r="H93" i="12"/>
  <c r="G93" i="12"/>
  <c r="F93" i="12"/>
  <c r="D93" i="12"/>
  <c r="Q89" i="12"/>
  <c r="N88" i="12"/>
  <c r="I88" i="12"/>
  <c r="E88" i="12"/>
  <c r="P87" i="12"/>
  <c r="I87" i="12"/>
  <c r="E87" i="12"/>
  <c r="N86" i="12"/>
  <c r="I86" i="12"/>
  <c r="E86" i="12"/>
  <c r="P85" i="12"/>
  <c r="I85" i="12"/>
  <c r="E85" i="12"/>
  <c r="D85" i="12"/>
  <c r="D84" i="12" s="1"/>
  <c r="D89" i="12" s="1"/>
  <c r="L84" i="12"/>
  <c r="L89" i="12" s="1"/>
  <c r="K84" i="12"/>
  <c r="K89" i="12" s="1"/>
  <c r="J84" i="12"/>
  <c r="J89" i="12" s="1"/>
  <c r="H84" i="12"/>
  <c r="H89" i="12" s="1"/>
  <c r="G84" i="12"/>
  <c r="G89" i="12" s="1"/>
  <c r="F84" i="12"/>
  <c r="F89" i="12" s="1"/>
  <c r="L80" i="12"/>
  <c r="K80" i="12"/>
  <c r="J80" i="12"/>
  <c r="H80" i="12"/>
  <c r="G80" i="12"/>
  <c r="F80" i="12"/>
  <c r="I79" i="12"/>
  <c r="I76" i="12" s="1"/>
  <c r="E79" i="12"/>
  <c r="D79" i="12" s="1"/>
  <c r="D80" i="12" s="1"/>
  <c r="E78" i="12"/>
  <c r="N77" i="12"/>
  <c r="E77" i="12"/>
  <c r="L76" i="12"/>
  <c r="K76" i="12"/>
  <c r="J76" i="12"/>
  <c r="H76" i="12"/>
  <c r="G76" i="12"/>
  <c r="F76" i="12"/>
  <c r="D76" i="12"/>
  <c r="E71" i="12"/>
  <c r="E70" i="12" s="1"/>
  <c r="L70" i="12"/>
  <c r="K70" i="12"/>
  <c r="J70" i="12"/>
  <c r="H70" i="12"/>
  <c r="G70" i="12"/>
  <c r="G10" i="12" s="1"/>
  <c r="F70" i="12"/>
  <c r="D70" i="12"/>
  <c r="I69" i="12"/>
  <c r="E69" i="12"/>
  <c r="D69" i="12" s="1"/>
  <c r="I68" i="12"/>
  <c r="E68" i="12"/>
  <c r="D68" i="12" s="1"/>
  <c r="I67" i="12"/>
  <c r="N67" i="12" s="1"/>
  <c r="M67" i="12" s="1"/>
  <c r="E67" i="12"/>
  <c r="D67" i="12" s="1"/>
  <c r="I66" i="12"/>
  <c r="E66" i="12"/>
  <c r="D66" i="12" s="1"/>
  <c r="I65" i="12"/>
  <c r="E65" i="12"/>
  <c r="D65" i="12" s="1"/>
  <c r="I64" i="12"/>
  <c r="N64" i="12" s="1"/>
  <c r="M64" i="12" s="1"/>
  <c r="E64" i="12"/>
  <c r="D64" i="12" s="1"/>
  <c r="I63" i="12"/>
  <c r="N63" i="12" s="1"/>
  <c r="M63" i="12" s="1"/>
  <c r="E63" i="12"/>
  <c r="D63" i="12" s="1"/>
  <c r="I62" i="12"/>
  <c r="E62" i="12"/>
  <c r="D62" i="12" s="1"/>
  <c r="O62" i="12" s="1"/>
  <c r="I61" i="12"/>
  <c r="N61" i="12" s="1"/>
  <c r="M61" i="12" s="1"/>
  <c r="E61" i="12"/>
  <c r="D61" i="12" s="1"/>
  <c r="I60" i="12"/>
  <c r="E60" i="12"/>
  <c r="D60" i="12" s="1"/>
  <c r="I59" i="12"/>
  <c r="E59" i="12"/>
  <c r="D59" i="12" s="1"/>
  <c r="I58" i="12"/>
  <c r="E58" i="12"/>
  <c r="D58" i="12" s="1"/>
  <c r="L57" i="12"/>
  <c r="K57" i="12"/>
  <c r="J57" i="12"/>
  <c r="G57" i="12"/>
  <c r="F57" i="12"/>
  <c r="E57" i="12"/>
  <c r="P56" i="12"/>
  <c r="E56" i="12"/>
  <c r="N56" i="12" s="1"/>
  <c r="P55" i="12"/>
  <c r="E55" i="12"/>
  <c r="D55" i="12" s="1"/>
  <c r="P54" i="12"/>
  <c r="E54" i="12"/>
  <c r="D54" i="12" s="1"/>
  <c r="P53" i="12"/>
  <c r="E53" i="12"/>
  <c r="N53" i="12" s="1"/>
  <c r="M53" i="12" s="1"/>
  <c r="P52" i="12"/>
  <c r="N52" i="12"/>
  <c r="E52" i="12"/>
  <c r="P51" i="12"/>
  <c r="E51" i="12"/>
  <c r="N51" i="12" s="1"/>
  <c r="M51" i="12" s="1"/>
  <c r="P50" i="12"/>
  <c r="E50" i="12"/>
  <c r="D50" i="12" s="1"/>
  <c r="P49" i="12"/>
  <c r="N49" i="12"/>
  <c r="M49" i="12" s="1"/>
  <c r="E49" i="12"/>
  <c r="D49" i="12" s="1"/>
  <c r="P48" i="12"/>
  <c r="E48" i="12"/>
  <c r="D48" i="12" s="1"/>
  <c r="P47" i="12"/>
  <c r="E47" i="12"/>
  <c r="D47" i="12"/>
  <c r="P46" i="12"/>
  <c r="E46" i="12"/>
  <c r="D46" i="12" s="1"/>
  <c r="O46" i="12" s="1"/>
  <c r="P45" i="12"/>
  <c r="E45" i="12"/>
  <c r="D45" i="12" s="1"/>
  <c r="L44" i="12"/>
  <c r="K44" i="12"/>
  <c r="J44" i="12"/>
  <c r="I44" i="12" s="1"/>
  <c r="G44" i="12"/>
  <c r="F44" i="12"/>
  <c r="N43" i="12"/>
  <c r="E43" i="12"/>
  <c r="P43" i="12" s="1"/>
  <c r="P42" i="12"/>
  <c r="E42" i="12"/>
  <c r="N42" i="12" s="1"/>
  <c r="E41" i="12"/>
  <c r="N41" i="12" s="1"/>
  <c r="D41" i="12"/>
  <c r="O41" i="12" s="1"/>
  <c r="E40" i="12"/>
  <c r="N39" i="12"/>
  <c r="E39" i="12"/>
  <c r="P39" i="12" s="1"/>
  <c r="E38" i="12"/>
  <c r="N38" i="12" s="1"/>
  <c r="E37" i="12"/>
  <c r="N37" i="12" s="1"/>
  <c r="D37" i="12"/>
  <c r="M36" i="12"/>
  <c r="L36" i="12"/>
  <c r="K36" i="12"/>
  <c r="J36" i="12"/>
  <c r="I36" i="12"/>
  <c r="H36" i="12"/>
  <c r="G36" i="12"/>
  <c r="F36" i="12"/>
  <c r="F27" i="12" s="1"/>
  <c r="I35" i="12"/>
  <c r="E35" i="12"/>
  <c r="D35" i="12" s="1"/>
  <c r="O35" i="12" s="1"/>
  <c r="N34" i="12"/>
  <c r="I34" i="12"/>
  <c r="P34" i="12" s="1"/>
  <c r="E34" i="12"/>
  <c r="D34" i="12"/>
  <c r="O34" i="12" s="1"/>
  <c r="P33" i="12"/>
  <c r="I33" i="12"/>
  <c r="E33" i="12"/>
  <c r="D33" i="12"/>
  <c r="O33" i="12" s="1"/>
  <c r="I32" i="12"/>
  <c r="E32" i="12"/>
  <c r="D32" i="12" s="1"/>
  <c r="O32" i="12" s="1"/>
  <c r="I31" i="12"/>
  <c r="E31" i="12"/>
  <c r="D31" i="12" s="1"/>
  <c r="O31" i="12" s="1"/>
  <c r="I30" i="12"/>
  <c r="P30" i="12" s="1"/>
  <c r="E30" i="12"/>
  <c r="D30" i="12" s="1"/>
  <c r="O30" i="12" s="1"/>
  <c r="I29" i="12"/>
  <c r="E29" i="12"/>
  <c r="D29" i="12" s="1"/>
  <c r="O29" i="12" s="1"/>
  <c r="L28" i="12"/>
  <c r="L27" i="12" s="1"/>
  <c r="K28" i="12"/>
  <c r="H28" i="12"/>
  <c r="H27" i="12" s="1"/>
  <c r="G28" i="12"/>
  <c r="I26" i="12"/>
  <c r="E26" i="12"/>
  <c r="I25" i="12"/>
  <c r="E25" i="12"/>
  <c r="N24" i="12"/>
  <c r="I24" i="12"/>
  <c r="E24" i="12"/>
  <c r="N23" i="12"/>
  <c r="I23" i="12"/>
  <c r="E23" i="12"/>
  <c r="N22" i="12"/>
  <c r="I22" i="12"/>
  <c r="E22" i="12"/>
  <c r="N21" i="12"/>
  <c r="I21" i="12"/>
  <c r="E21" i="12"/>
  <c r="E20" i="12"/>
  <c r="D20" i="12"/>
  <c r="N19" i="12"/>
  <c r="I19" i="12"/>
  <c r="E19" i="12"/>
  <c r="E18" i="12"/>
  <c r="N17" i="12"/>
  <c r="I17" i="12"/>
  <c r="E17" i="12"/>
  <c r="D17" i="12" s="1"/>
  <c r="N16" i="12"/>
  <c r="I16" i="12"/>
  <c r="E16" i="12"/>
  <c r="D16" i="12" s="1"/>
  <c r="L15" i="12"/>
  <c r="K15" i="12"/>
  <c r="K10" i="12" s="1"/>
  <c r="H15" i="12"/>
  <c r="G15" i="12"/>
  <c r="F15" i="12"/>
  <c r="F10" i="12" s="1"/>
  <c r="D15" i="12"/>
  <c r="P14" i="12"/>
  <c r="I14" i="12"/>
  <c r="E14" i="12"/>
  <c r="N13" i="12"/>
  <c r="E13" i="12"/>
  <c r="P12" i="12"/>
  <c r="I12" i="12"/>
  <c r="E12" i="12"/>
  <c r="D12" i="12"/>
  <c r="P11" i="12"/>
  <c r="I11" i="12"/>
  <c r="E11" i="12"/>
  <c r="D11" i="12"/>
  <c r="D10" i="12" s="1"/>
  <c r="D111" i="12" l="1"/>
  <c r="J111" i="12"/>
  <c r="F111" i="12"/>
  <c r="E93" i="12"/>
  <c r="E84" i="12"/>
  <c r="E89" i="12" s="1"/>
  <c r="P80" i="12"/>
  <c r="I70" i="12"/>
  <c r="L72" i="12"/>
  <c r="N48" i="12"/>
  <c r="M48" i="12" s="1"/>
  <c r="N60" i="12"/>
  <c r="M60" i="12" s="1"/>
  <c r="M52" i="12"/>
  <c r="M56" i="12"/>
  <c r="N54" i="12"/>
  <c r="M54" i="12" s="1"/>
  <c r="N58" i="12"/>
  <c r="M58" i="12" s="1"/>
  <c r="K27" i="12"/>
  <c r="J27" i="12"/>
  <c r="I27" i="12" s="1"/>
  <c r="E44" i="12"/>
  <c r="N46" i="12"/>
  <c r="D56" i="12"/>
  <c r="O56" i="12" s="1"/>
  <c r="M22" i="12"/>
  <c r="M11" i="12"/>
  <c r="M108" i="12"/>
  <c r="N93" i="12"/>
  <c r="P100" i="12"/>
  <c r="M88" i="12"/>
  <c r="M87" i="12"/>
  <c r="I80" i="12"/>
  <c r="N80" i="12"/>
  <c r="M23" i="12"/>
  <c r="M14" i="12"/>
  <c r="M46" i="12"/>
  <c r="D18" i="12"/>
  <c r="E15" i="12"/>
  <c r="E10" i="12" s="1"/>
  <c r="M30" i="12"/>
  <c r="M13" i="12"/>
  <c r="K72" i="12"/>
  <c r="N30" i="12"/>
  <c r="P38" i="12"/>
  <c r="N50" i="12"/>
  <c r="M50" i="12" s="1"/>
  <c r="N76" i="12"/>
  <c r="M97" i="12"/>
  <c r="L10" i="12"/>
  <c r="M12" i="12"/>
  <c r="M24" i="12"/>
  <c r="N33" i="12"/>
  <c r="M33" i="12" s="1"/>
  <c r="P37" i="12"/>
  <c r="D39" i="12"/>
  <c r="O39" i="12" s="1"/>
  <c r="D42" i="12"/>
  <c r="O42" i="12" s="1"/>
  <c r="D43" i="12"/>
  <c r="O43" i="12" s="1"/>
  <c r="N47" i="12"/>
  <c r="M47" i="12" s="1"/>
  <c r="N55" i="12"/>
  <c r="M55" i="12" s="1"/>
  <c r="P89" i="12"/>
  <c r="I84" i="12"/>
  <c r="M84" i="12" s="1"/>
  <c r="K111" i="12"/>
  <c r="M21" i="12"/>
  <c r="N45" i="12"/>
  <c r="N62" i="12"/>
  <c r="M62" i="12" s="1"/>
  <c r="N68" i="12"/>
  <c r="M68" i="12" s="1"/>
  <c r="M77" i="12"/>
  <c r="M86" i="12"/>
  <c r="H72" i="12"/>
  <c r="P72" i="12" s="1"/>
  <c r="G27" i="12"/>
  <c r="G72" i="12" s="1"/>
  <c r="N31" i="12"/>
  <c r="P32" i="12"/>
  <c r="M34" i="12"/>
  <c r="E36" i="12"/>
  <c r="N36" i="12" s="1"/>
  <c r="D38" i="12"/>
  <c r="O38" i="12" s="1"/>
  <c r="D51" i="12"/>
  <c r="P76" i="12"/>
  <c r="E80" i="12"/>
  <c r="M80" i="12" s="1"/>
  <c r="P84" i="12"/>
  <c r="G111" i="12"/>
  <c r="N89" i="12"/>
  <c r="N18" i="12"/>
  <c r="J15" i="12"/>
  <c r="I28" i="12"/>
  <c r="N29" i="12"/>
  <c r="D57" i="12"/>
  <c r="P93" i="12"/>
  <c r="N59" i="12"/>
  <c r="M59" i="12" s="1"/>
  <c r="P107" i="12"/>
  <c r="M17" i="12"/>
  <c r="P29" i="12"/>
  <c r="P31" i="12"/>
  <c r="M31" i="12" s="1"/>
  <c r="N32" i="12"/>
  <c r="M32" i="12" s="1"/>
  <c r="N35" i="12"/>
  <c r="O37" i="12"/>
  <c r="P40" i="12"/>
  <c r="D40" i="12"/>
  <c r="O40" i="12" s="1"/>
  <c r="P41" i="12"/>
  <c r="N65" i="12"/>
  <c r="M65" i="12" s="1"/>
  <c r="N66" i="12"/>
  <c r="M66" i="12" s="1"/>
  <c r="N84" i="12"/>
  <c r="M95" i="12"/>
  <c r="L111" i="12"/>
  <c r="L112" i="12" s="1"/>
  <c r="P104" i="12"/>
  <c r="I107" i="12"/>
  <c r="M107" i="12" s="1"/>
  <c r="P36" i="12"/>
  <c r="M105" i="12"/>
  <c r="I104" i="12"/>
  <c r="P35" i="12"/>
  <c r="N69" i="12"/>
  <c r="M69" i="12" s="1"/>
  <c r="I93" i="12"/>
  <c r="M93" i="12" s="1"/>
  <c r="M16" i="12"/>
  <c r="M19" i="12"/>
  <c r="H10" i="12"/>
  <c r="I18" i="12"/>
  <c r="I20" i="12"/>
  <c r="M20" i="12" s="1"/>
  <c r="N20" i="12"/>
  <c r="E28" i="12"/>
  <c r="E27" i="12" s="1"/>
  <c r="E72" i="12" s="1"/>
  <c r="N40" i="12"/>
  <c r="D44" i="12"/>
  <c r="P62" i="12"/>
  <c r="F72" i="12"/>
  <c r="E76" i="12"/>
  <c r="M76" i="12" s="1"/>
  <c r="M85" i="12"/>
  <c r="I100" i="12"/>
  <c r="M94" i="12"/>
  <c r="E100" i="12"/>
  <c r="H111" i="12"/>
  <c r="E104" i="12"/>
  <c r="E111" i="12" s="1"/>
  <c r="M106" i="12"/>
  <c r="D28" i="12"/>
  <c r="F112" i="12" l="1"/>
  <c r="M45" i="12"/>
  <c r="N44" i="12"/>
  <c r="Q74" i="12"/>
  <c r="P10" i="12"/>
  <c r="H112" i="12"/>
  <c r="P112" i="12" s="1"/>
  <c r="I89" i="12"/>
  <c r="M89" i="12" s="1"/>
  <c r="G112" i="12"/>
  <c r="K112" i="12"/>
  <c r="N28" i="12"/>
  <c r="P28" i="12"/>
  <c r="M100" i="12"/>
  <c r="O28" i="12"/>
  <c r="M18" i="12"/>
  <c r="I15" i="12"/>
  <c r="E112" i="12"/>
  <c r="M104" i="12"/>
  <c r="I111" i="12"/>
  <c r="M111" i="12" s="1"/>
  <c r="M35" i="12"/>
  <c r="J10" i="12"/>
  <c r="N10" i="12" s="1"/>
  <c r="N15" i="12"/>
  <c r="J72" i="12"/>
  <c r="P111" i="12"/>
  <c r="D36" i="12"/>
  <c r="O36" i="12" s="1"/>
  <c r="M29" i="12"/>
  <c r="M28" i="12" s="1"/>
  <c r="D27" i="12" l="1"/>
  <c r="D72" i="12" s="1"/>
  <c r="D112" i="12" s="1"/>
  <c r="R74" i="12"/>
  <c r="J112" i="12"/>
  <c r="N112" i="12" s="1"/>
  <c r="N72" i="12"/>
  <c r="M15" i="12"/>
  <c r="I10" i="12"/>
  <c r="M10" i="12" s="1"/>
  <c r="I72" i="12"/>
  <c r="M72" i="12" l="1"/>
  <c r="I112" i="12"/>
  <c r="M112" i="12" l="1"/>
</calcChain>
</file>

<file path=xl/sharedStrings.xml><?xml version="1.0" encoding="utf-8"?>
<sst xmlns="http://schemas.openxmlformats.org/spreadsheetml/2006/main" count="243" uniqueCount="162">
  <si>
    <t>№ п/п</t>
  </si>
  <si>
    <t>ИТОГО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</si>
  <si>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</si>
  <si>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</si>
  <si>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</si>
  <si>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</si>
  <si>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</si>
  <si>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</si>
  <si>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</si>
  <si>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</si>
  <si>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</si>
  <si>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</si>
  <si>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</si>
  <si>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</si>
  <si>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</si>
  <si>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</si>
  <si>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</si>
  <si>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</si>
  <si>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</si>
  <si>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</si>
  <si>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</si>
  <si>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</si>
  <si>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</si>
  <si>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</si>
  <si>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</si>
  <si>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</si>
  <si>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</si>
  <si>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</si>
  <si>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</si>
  <si>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</si>
  <si>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</si>
  <si>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</si>
  <si>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</si>
  <si>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</si>
  <si>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</si>
  <si>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</si>
  <si>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</si>
  <si>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</si>
  <si>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</si>
  <si>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</si>
  <si>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</si>
  <si>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</si>
  <si>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</si>
  <si>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</si>
  <si>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</si>
  <si>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</si>
  <si>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</si>
  <si>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</si>
  <si>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</si>
  <si>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</si>
  <si>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</si>
  <si>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</si>
  <si>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</si>
  <si>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</si>
  <si>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</si>
  <si>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</si>
  <si>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</si>
  <si>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</si>
  <si>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</si>
  <si>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</si>
  <si>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</si>
  <si>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</si>
  <si>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</si>
  <si>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</si>
  <si>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</si>
  <si>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</si>
  <si>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</si>
  <si>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</si>
  <si>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</si>
  <si>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</si>
  <si>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</si>
  <si>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</si>
  <si>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</si>
  <si>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1.1.7</t>
  </si>
  <si>
    <t>1.1.8</t>
  </si>
  <si>
    <t>1.1.10</t>
  </si>
  <si>
    <t>1.1.11</t>
  </si>
  <si>
    <t>1.1.12</t>
  </si>
  <si>
    <t>1.1.13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</si>
  <si>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</si>
  <si>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</si>
  <si>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</si>
  <si>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</si>
  <si>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</si>
  <si>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</si>
  <si>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</si>
  <si>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</si>
  <si>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</si>
  <si>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</si>
  <si>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</si>
  <si>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</si>
  <si>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</si>
  <si>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t xml:space="preserve">Развитие системы дошкольного, общего и дополнительного образования (показатели № 1, 1.1, 2, 2.1, 3, 4, 5, 6, 7, 8, 9, 21, 22, 23)
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</si>
  <si>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</si>
  <si>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</si>
  <si>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</si>
  <si>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</si>
  <si>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</si>
  <si>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</si>
  <si>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</si>
  <si>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</si>
  <si>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</si>
  <si>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</si>
  <si>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ДОиМП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</si>
  <si>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</si>
  <si>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</si>
  <si>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</si>
  <si>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</si>
  <si>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</si>
  <si>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</si>
  <si>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</si>
  <si>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</si>
  <si>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</si>
  <si>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</si>
  <si>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</si>
  <si>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</si>
  <si>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</si>
  <si>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</si>
  <si>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</si>
  <si>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</si>
  <si>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</si>
  <si>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</si>
  <si>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</si>
  <si>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</si>
  <si>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</si>
  <si>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</si>
  <si>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</si>
  <si>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</si>
  <si>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</si>
  <si>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</si>
  <si>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1.1.5.2.</t>
  </si>
  <si>
    <t>1.1.5.3.</t>
  </si>
  <si>
    <t>1.1.6.</t>
  </si>
  <si>
    <t>1.1.9.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</si>
  <si>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</si>
  <si>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</si>
  <si>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</si>
  <si>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1.3.</t>
  </si>
  <si>
    <t>1.3.1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</si>
  <si>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</si>
  <si>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</si>
  <si>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5.1.2.</t>
  </si>
  <si>
    <t>Прочие мероприятия органов местного самоуправления</t>
  </si>
  <si>
    <t>Осуществление переданного полномочия Семь гномов Православка</t>
  </si>
  <si>
    <t>ДГиЗО, ДОиМП, ДЖКХ</t>
  </si>
  <si>
    <t>ДГиЗО, ДОиМП</t>
  </si>
  <si>
    <t>ДГиЗО</t>
  </si>
  <si>
    <t>МБОУ "Средняя общеобразовательная кадетская школа № 4",Обследование фундамента и стен помещений актового зала, столовой расположенная по адресу 7 мкр., строение 31</t>
  </si>
  <si>
    <t>МБОУ Лицей № 1", расположенный по адресу 16А мкр., строение 84Обследование несущих конструкций здания</t>
  </si>
  <si>
    <t xml:space="preserve">МБДОУ "Детский сад № 25 "Ромашка", расположенный по адресу 12 мкр., строение 22Утепление фасада здания с установкой металлокасет </t>
  </si>
  <si>
    <t xml:space="preserve">МБОУ "Средняя общеобразовательная школа № 8", расположенная по адресу 8А мкр., строение 17Утепление фасада </t>
  </si>
  <si>
    <t>МБДОУ "Детский сад № 2 "Колосок", расположенный по адресу 11 мкр., строение 109Приобретение и монтаж ограждения</t>
  </si>
  <si>
    <t>МБОУ "Средняя общеобразовательная школа № 13" , расположенная по адресу 14 мкр., строение 20 Приобретение и монтаж ограждения</t>
  </si>
  <si>
    <t xml:space="preserve">Наименование основных мероприятий  </t>
  </si>
  <si>
    <t>Ответственный исполнитель ГРБС</t>
  </si>
  <si>
    <t>% исполнения к плану года</t>
  </si>
  <si>
    <t>окружной бюджет</t>
  </si>
  <si>
    <t>федеральный бюджет</t>
  </si>
  <si>
    <t>местный бюджет</t>
  </si>
  <si>
    <t>Отчёт о ходе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на 01.02.2018</t>
  </si>
  <si>
    <t>Кассовый расход на 01.02.2018 год (рублей)</t>
  </si>
  <si>
    <t>ПЛАН на 2018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</si>
</sst>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9"/>
      <color rgb="FF7030A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8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3" applyFont="1" applyFill="1"/>
    <xf numFmtId="4" fontId="18" fillId="2" borderId="1" xfId="3" applyNumberFormat="1" applyFont="1" applyFill="1" applyBorder="1" applyAlignment="1">
      <alignment horizontal="center" vertical="center"/>
    </xf>
    <xf numFmtId="4" fontId="18" fillId="2" borderId="1" xfId="3" applyNumberFormat="1" applyFont="1" applyFill="1" applyBorder="1" applyAlignment="1">
      <alignment horizontal="center" vertical="center" wrapText="1"/>
    </xf>
    <xf numFmtId="4" fontId="19" fillId="2" borderId="1" xfId="3" applyNumberFormat="1" applyFont="1" applyFill="1" applyBorder="1" applyAlignment="1">
      <alignment horizontal="center" vertical="center"/>
    </xf>
    <xf numFmtId="4" fontId="19" fillId="2" borderId="1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8" fillId="2" borderId="12" xfId="3" applyFont="1" applyFill="1" applyBorder="1" applyAlignment="1">
      <alignment horizontal="left" vertical="top" wrapText="1"/>
    </xf>
    <xf numFmtId="0" fontId="19" fillId="2" borderId="12" xfId="3" applyFont="1" applyFill="1" applyBorder="1" applyAlignment="1">
      <alignment horizontal="left" vertical="top" wrapText="1"/>
    </xf>
    <xf numFmtId="0" fontId="19" fillId="2" borderId="1" xfId="3" applyFont="1" applyFill="1" applyBorder="1" applyAlignment="1">
      <alignment vertical="top"/>
    </xf>
    <xf numFmtId="0" fontId="16" fillId="2" borderId="1" xfId="0" applyFont="1" applyFill="1" applyBorder="1" applyAlignment="1">
      <alignment vertical="top" wrapText="1"/>
    </xf>
    <xf numFmtId="0" fontId="19" fillId="2" borderId="1" xfId="3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4" fontId="9" fillId="3" borderId="1" xfId="3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top" wrapText="1"/>
    </xf>
    <xf numFmtId="0" fontId="9" fillId="3" borderId="1" xfId="3" applyFont="1" applyFill="1" applyBorder="1" applyAlignment="1">
      <alignment vertical="top" wrapText="1"/>
    </xf>
    <xf numFmtId="0" fontId="9" fillId="3" borderId="14" xfId="3" applyFont="1" applyFill="1" applyBorder="1" applyAlignment="1">
      <alignment horizontal="left" vertical="top" wrapText="1"/>
    </xf>
    <xf numFmtId="4" fontId="9" fillId="3" borderId="1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left" vertical="top" wrapText="1"/>
    </xf>
    <xf numFmtId="4" fontId="18" fillId="0" borderId="11" xfId="3" applyNumberFormat="1" applyFont="1" applyFill="1" applyBorder="1" applyAlignment="1">
      <alignment horizontal="center" vertical="center"/>
    </xf>
    <xf numFmtId="4" fontId="18" fillId="0" borderId="1" xfId="3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top" wrapText="1"/>
    </xf>
    <xf numFmtId="3" fontId="19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vertical="top"/>
    </xf>
    <xf numFmtId="0" fontId="10" fillId="2" borderId="0" xfId="12" applyFont="1" applyFill="1"/>
    <xf numFmtId="49" fontId="10" fillId="2" borderId="0" xfId="12" applyNumberFormat="1" applyFont="1" applyFill="1" applyAlignment="1">
      <alignment horizontal="center" vertical="center" wrapText="1"/>
    </xf>
    <xf numFmtId="0" fontId="10" fillId="2" borderId="0" xfId="12" applyFont="1" applyFill="1" applyAlignment="1">
      <alignment horizontal="center" vertical="top"/>
    </xf>
    <xf numFmtId="49" fontId="10" fillId="2" borderId="0" xfId="12" applyNumberFormat="1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vertical="center" wrapText="1"/>
    </xf>
    <xf numFmtId="0" fontId="10" fillId="2" borderId="0" xfId="12" applyFont="1" applyFill="1" applyBorder="1" applyAlignment="1">
      <alignment vertical="center" wrapText="1"/>
    </xf>
    <xf numFmtId="0" fontId="15" fillId="2" borderId="1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top" wrapText="1"/>
    </xf>
    <xf numFmtId="1" fontId="10" fillId="2" borderId="1" xfId="12" applyNumberFormat="1" applyFont="1" applyFill="1" applyBorder="1" applyAlignment="1">
      <alignment horizontal="center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center" wrapText="1"/>
    </xf>
    <xf numFmtId="0" fontId="13" fillId="2" borderId="0" xfId="12" applyFont="1" applyFill="1" applyAlignment="1">
      <alignment horizontal="center" vertical="center"/>
    </xf>
    <xf numFmtId="0" fontId="23" fillId="0" borderId="0" xfId="0" applyFont="1"/>
    <xf numFmtId="4" fontId="13" fillId="2" borderId="0" xfId="12" applyNumberFormat="1" applyFont="1" applyFill="1"/>
    <xf numFmtId="0" fontId="13" fillId="2" borderId="0" xfId="12" applyFont="1" applyFill="1"/>
    <xf numFmtId="49" fontId="10" fillId="3" borderId="1" xfId="12" applyNumberFormat="1" applyFont="1" applyFill="1" applyBorder="1" applyAlignment="1">
      <alignment horizontal="center" vertical="center" wrapText="1"/>
    </xf>
    <xf numFmtId="4" fontId="10" fillId="3" borderId="1" xfId="12" applyNumberFormat="1" applyFont="1" applyFill="1" applyBorder="1" applyAlignment="1">
      <alignment horizontal="center" vertical="center" wrapText="1"/>
    </xf>
    <xf numFmtId="4" fontId="10" fillId="4" borderId="1" xfId="12" applyNumberFormat="1" applyFont="1" applyFill="1" applyBorder="1" applyAlignment="1">
      <alignment horizontal="center" vertical="center" wrapText="1"/>
    </xf>
    <xf numFmtId="2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Alignment="1">
      <alignment horizontal="center" vertical="center"/>
    </xf>
    <xf numFmtId="0" fontId="10" fillId="3" borderId="0" xfId="12" applyFont="1" applyFill="1" applyAlignment="1">
      <alignment horizontal="center" vertical="center"/>
    </xf>
    <xf numFmtId="4" fontId="10" fillId="3" borderId="0" xfId="12" applyNumberFormat="1" applyFont="1" applyFill="1"/>
    <xf numFmtId="0" fontId="10" fillId="3" borderId="0" xfId="12" applyFont="1" applyFill="1"/>
    <xf numFmtId="165" fontId="10" fillId="3" borderId="0" xfId="12" applyNumberFormat="1" applyFont="1" applyFill="1" applyAlignment="1">
      <alignment horizontal="center" vertical="center"/>
    </xf>
    <xf numFmtId="165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" fontId="10" fillId="0" borderId="1" xfId="12" applyNumberFormat="1" applyFont="1" applyFill="1" applyBorder="1" applyAlignment="1">
      <alignment horizontal="center" vertical="center" wrapText="1"/>
    </xf>
    <xf numFmtId="4" fontId="10" fillId="0" borderId="0" xfId="12" applyNumberFormat="1" applyFont="1" applyFill="1" applyBorder="1" applyAlignment="1">
      <alignment horizontal="center" vertical="center" wrapText="1"/>
    </xf>
    <xf numFmtId="0" fontId="10" fillId="0" borderId="0" xfId="12" applyFont="1" applyFill="1" applyAlignment="1">
      <alignment horizontal="center" vertical="center"/>
    </xf>
    <xf numFmtId="0" fontId="10" fillId="0" borderId="0" xfId="12" applyFont="1" applyFill="1" applyAlignment="1">
      <alignment horizontal="left"/>
    </xf>
    <xf numFmtId="0" fontId="10" fillId="0" borderId="0" xfId="12" applyFont="1" applyFill="1"/>
    <xf numFmtId="4" fontId="10" fillId="0" borderId="0" xfId="12" applyNumberFormat="1" applyFont="1" applyFill="1" applyAlignment="1">
      <alignment horizontal="center" vertical="center"/>
    </xf>
    <xf numFmtId="166" fontId="10" fillId="3" borderId="0" xfId="12" applyNumberFormat="1" applyFont="1" applyFill="1" applyAlignment="1">
      <alignment horizontal="center" vertical="center"/>
    </xf>
    <xf numFmtId="2" fontId="10" fillId="3" borderId="0" xfId="12" applyNumberFormat="1" applyFont="1" applyFill="1" applyAlignment="1">
      <alignment horizontal="center" vertical="center"/>
    </xf>
    <xf numFmtId="0" fontId="12" fillId="2" borderId="1" xfId="12" applyFont="1" applyFill="1" applyBorder="1" applyAlignment="1">
      <alignment horizontal="left" vertical="top" wrapText="1"/>
    </xf>
    <xf numFmtId="0" fontId="12" fillId="2" borderId="1" xfId="12" applyFont="1" applyFill="1" applyBorder="1" applyAlignment="1">
      <alignment horizontal="center" vertical="center" wrapText="1"/>
    </xf>
    <xf numFmtId="4" fontId="12" fillId="2" borderId="0" xfId="12" applyNumberFormat="1" applyFont="1" applyFill="1" applyBorder="1" applyAlignment="1">
      <alignment horizontal="center" vertical="center" wrapText="1"/>
    </xf>
    <xf numFmtId="0" fontId="12" fillId="2" borderId="0" xfId="12" applyFont="1" applyFill="1" applyAlignment="1">
      <alignment horizontal="center" vertical="center"/>
    </xf>
    <xf numFmtId="0" fontId="12" fillId="2" borderId="0" xfId="12" applyFont="1" applyFill="1"/>
    <xf numFmtId="49" fontId="10" fillId="2" borderId="1" xfId="12" applyNumberFormat="1" applyFont="1" applyFill="1" applyBorder="1" applyAlignment="1">
      <alignment horizontal="center" vertical="center" wrapText="1"/>
    </xf>
    <xf numFmtId="4" fontId="10" fillId="2" borderId="1" xfId="12" applyNumberFormat="1" applyFont="1" applyFill="1" applyBorder="1" applyAlignment="1">
      <alignment horizontal="center" vertical="center" wrapText="1"/>
    </xf>
    <xf numFmtId="2" fontId="10" fillId="2" borderId="1" xfId="12" applyNumberFormat="1" applyFont="1" applyFill="1" applyBorder="1" applyAlignment="1">
      <alignment horizontal="center" vertical="center" wrapText="1"/>
    </xf>
    <xf numFmtId="4" fontId="10" fillId="2" borderId="0" xfId="12" applyNumberFormat="1" applyFont="1" applyFill="1" applyBorder="1" applyAlignment="1">
      <alignment horizontal="center" vertical="center" wrapText="1"/>
    </xf>
    <xf numFmtId="4" fontId="21" fillId="2" borderId="1" xfId="12" applyNumberFormat="1" applyFont="1" applyFill="1" applyBorder="1" applyAlignment="1">
      <alignment horizontal="center" vertical="center" wrapText="1"/>
    </xf>
    <xf numFmtId="2" fontId="21" fillId="2" borderId="1" xfId="12" applyNumberFormat="1" applyFont="1" applyFill="1" applyBorder="1" applyAlignment="1">
      <alignment horizontal="center" vertical="center" wrapText="1"/>
    </xf>
    <xf numFmtId="165" fontId="17" fillId="2" borderId="0" xfId="12" applyNumberFormat="1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7" fillId="2" borderId="0" xfId="12" applyFont="1" applyFill="1"/>
    <xf numFmtId="165" fontId="10" fillId="2" borderId="0" xfId="12" applyNumberFormat="1" applyFont="1" applyFill="1" applyAlignment="1">
      <alignment horizontal="center" vertical="center"/>
    </xf>
    <xf numFmtId="4" fontId="21" fillId="0" borderId="1" xfId="12" applyNumberFormat="1" applyFont="1" applyFill="1" applyBorder="1" applyAlignment="1">
      <alignment horizontal="center" vertical="center" wrapText="1"/>
    </xf>
    <xf numFmtId="2" fontId="21" fillId="0" borderId="1" xfId="12" applyNumberFormat="1" applyFont="1" applyFill="1" applyBorder="1" applyAlignment="1">
      <alignment horizontal="center" vertical="center" wrapText="1"/>
    </xf>
    <xf numFmtId="165" fontId="17" fillId="0" borderId="0" xfId="12" applyNumberFormat="1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7" fillId="0" borderId="0" xfId="12" applyFont="1" applyFill="1"/>
    <xf numFmtId="4" fontId="12" fillId="2" borderId="0" xfId="12" applyNumberFormat="1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 vertical="center"/>
    </xf>
    <xf numFmtId="4" fontId="12" fillId="2" borderId="0" xfId="12" applyNumberFormat="1" applyFont="1" applyFill="1"/>
    <xf numFmtId="4" fontId="10" fillId="2" borderId="0" xfId="12" applyNumberFormat="1" applyFont="1" applyFill="1"/>
    <xf numFmtId="4" fontId="10" fillId="2" borderId="0" xfId="12" applyNumberFormat="1" applyFont="1" applyFill="1" applyAlignment="1"/>
    <xf numFmtId="0" fontId="10" fillId="2" borderId="0" xfId="12" applyFont="1" applyFill="1" applyAlignment="1">
      <alignment vertical="center"/>
    </xf>
    <xf numFmtId="0" fontId="12" fillId="2" borderId="1" xfId="12" applyFont="1" applyFill="1" applyBorder="1" applyAlignment="1">
      <alignment vertical="top"/>
    </xf>
    <xf numFmtId="4" fontId="26" fillId="2" borderId="1" xfId="12" applyNumberFormat="1" applyFont="1" applyFill="1" applyBorder="1" applyAlignment="1">
      <alignment vertical="center"/>
    </xf>
    <xf numFmtId="4" fontId="13" fillId="2" borderId="0" xfId="12" applyNumberFormat="1" applyFont="1" applyFill="1" applyAlignment="1">
      <alignment horizontal="center" vertical="center"/>
    </xf>
    <xf numFmtId="49" fontId="12" fillId="2" borderId="1" xfId="12" applyNumberFormat="1" applyFont="1" applyFill="1" applyBorder="1" applyAlignment="1">
      <alignment horizontal="left" vertical="top" wrapText="1"/>
    </xf>
    <xf numFmtId="49" fontId="13" fillId="2" borderId="1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vertical="center"/>
    </xf>
    <xf numFmtId="0" fontId="12" fillId="2" borderId="0" xfId="12" applyFont="1" applyFill="1" applyBorder="1" applyAlignment="1">
      <alignment horizontal="center" vertical="center"/>
    </xf>
    <xf numFmtId="4" fontId="12" fillId="2" borderId="1" xfId="12" applyNumberFormat="1" applyFont="1" applyFill="1" applyBorder="1" applyAlignment="1">
      <alignment horizontal="center" vertical="center"/>
    </xf>
    <xf numFmtId="1" fontId="10" fillId="2" borderId="0" xfId="12" applyNumberFormat="1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center" vertical="center" wrapText="1"/>
    </xf>
    <xf numFmtId="1" fontId="12" fillId="2" borderId="0" xfId="12" applyNumberFormat="1" applyFont="1" applyFill="1" applyBorder="1" applyAlignment="1">
      <alignment horizontal="center" vertical="center" wrapText="1"/>
    </xf>
    <xf numFmtId="1" fontId="10" fillId="3" borderId="0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/>
    </xf>
    <xf numFmtId="165" fontId="10" fillId="3" borderId="0" xfId="12" applyNumberFormat="1" applyFont="1" applyFill="1" applyBorder="1" applyAlignment="1">
      <alignment horizontal="center" vertical="center" wrapText="1"/>
    </xf>
    <xf numFmtId="0" fontId="10" fillId="3" borderId="0" xfId="12" applyFont="1" applyFill="1" applyAlignment="1">
      <alignment vertical="center"/>
    </xf>
    <xf numFmtId="0" fontId="13" fillId="2" borderId="0" xfId="12" applyFont="1" applyFill="1" applyAlignment="1">
      <alignment vertical="center"/>
    </xf>
    <xf numFmtId="166" fontId="12" fillId="2" borderId="0" xfId="12" applyNumberFormat="1" applyFont="1" applyFill="1" applyAlignment="1">
      <alignment horizontal="center" vertical="center"/>
    </xf>
    <xf numFmtId="4" fontId="13" fillId="2" borderId="0" xfId="12" applyNumberFormat="1" applyFont="1" applyFill="1" applyAlignment="1">
      <alignment vertical="center"/>
    </xf>
    <xf numFmtId="0" fontId="9" fillId="2" borderId="0" xfId="12" applyFont="1" applyFill="1" applyAlignment="1">
      <alignment horizontal="center" vertical="center"/>
    </xf>
    <xf numFmtId="0" fontId="9" fillId="2" borderId="0" xfId="12" applyFont="1" applyFill="1"/>
    <xf numFmtId="4" fontId="9" fillId="2" borderId="0" xfId="12" applyNumberFormat="1" applyFont="1" applyFill="1"/>
    <xf numFmtId="4" fontId="10" fillId="3" borderId="1" xfId="12" applyNumberFormat="1" applyFont="1" applyFill="1" applyBorder="1" applyAlignment="1">
      <alignment horizontal="center" vertical="center"/>
    </xf>
    <xf numFmtId="165" fontId="10" fillId="2" borderId="0" xfId="12" applyNumberFormat="1" applyFont="1" applyFill="1"/>
    <xf numFmtId="4" fontId="10" fillId="2" borderId="0" xfId="12" applyNumberFormat="1" applyFont="1" applyFill="1" applyBorder="1"/>
    <xf numFmtId="2" fontId="10" fillId="2" borderId="0" xfId="12" applyNumberFormat="1" applyFont="1" applyFill="1"/>
    <xf numFmtId="49" fontId="9" fillId="2" borderId="0" xfId="12" applyNumberFormat="1" applyFont="1" applyFill="1" applyAlignment="1">
      <alignment horizontal="center" vertical="center"/>
    </xf>
    <xf numFmtId="49" fontId="9" fillId="2" borderId="0" xfId="12" applyNumberFormat="1" applyFont="1" applyFill="1" applyBorder="1" applyAlignment="1">
      <alignment horizontal="left"/>
    </xf>
    <xf numFmtId="0" fontId="9" fillId="2" borderId="0" xfId="12" applyFont="1" applyFill="1" applyBorder="1"/>
    <xf numFmtId="4" fontId="9" fillId="2" borderId="0" xfId="12" applyNumberFormat="1" applyFont="1" applyFill="1" applyBorder="1"/>
    <xf numFmtId="2" fontId="9" fillId="2" borderId="0" xfId="12" applyNumberFormat="1" applyFont="1" applyFill="1" applyBorder="1"/>
    <xf numFmtId="0" fontId="10" fillId="2" borderId="0" xfId="12" applyFont="1" applyFill="1" applyBorder="1"/>
    <xf numFmtId="49" fontId="9" fillId="2" borderId="0" xfId="5" applyNumberFormat="1" applyFont="1" applyFill="1" applyAlignment="1">
      <alignment horizontal="center" vertical="center"/>
    </xf>
    <xf numFmtId="49" fontId="9" fillId="2" borderId="0" xfId="5" applyNumberFormat="1" applyFont="1" applyFill="1" applyBorder="1" applyAlignment="1">
      <alignment horizontal="left"/>
    </xf>
    <xf numFmtId="0" fontId="9" fillId="2" borderId="0" xfId="5" applyFont="1" applyFill="1"/>
    <xf numFmtId="0" fontId="9" fillId="2" borderId="0" xfId="5" applyFont="1" applyFill="1" applyBorder="1"/>
    <xf numFmtId="4" fontId="9" fillId="2" borderId="0" xfId="5" applyNumberFormat="1" applyFont="1" applyFill="1" applyBorder="1"/>
    <xf numFmtId="2" fontId="9" fillId="2" borderId="0" xfId="5" applyNumberFormat="1" applyFont="1" applyFill="1" applyBorder="1"/>
    <xf numFmtId="0" fontId="10" fillId="2" borderId="0" xfId="5" applyFont="1" applyFill="1" applyBorder="1"/>
    <xf numFmtId="2" fontId="10" fillId="2" borderId="0" xfId="5" applyNumberFormat="1" applyFont="1" applyFill="1"/>
    <xf numFmtId="0" fontId="10" fillId="2" borderId="0" xfId="5" applyFont="1" applyFill="1"/>
    <xf numFmtId="4" fontId="10" fillId="2" borderId="0" xfId="5" applyNumberFormat="1" applyFont="1" applyFill="1"/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/>
    <xf numFmtId="2" fontId="10" fillId="2" borderId="0" xfId="5" applyNumberFormat="1" applyFont="1" applyFill="1" applyBorder="1"/>
    <xf numFmtId="0" fontId="10" fillId="2" borderId="0" xfId="5" applyFont="1" applyFill="1" applyAlignment="1">
      <alignment vertical="top"/>
    </xf>
    <xf numFmtId="0" fontId="10" fillId="2" borderId="0" xfId="5" applyFont="1" applyFill="1" applyBorder="1" applyAlignment="1">
      <alignment vertical="top"/>
    </xf>
    <xf numFmtId="0" fontId="10" fillId="2" borderId="0" xfId="5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/>
    </xf>
    <xf numFmtId="49" fontId="17" fillId="2" borderId="10" xfId="12" applyNumberFormat="1" applyFont="1" applyFill="1" applyBorder="1" applyAlignment="1">
      <alignment horizontal="center" vertical="center" wrapText="1"/>
    </xf>
    <xf numFmtId="49" fontId="17" fillId="2" borderId="13" xfId="12" applyNumberFormat="1" applyFont="1" applyFill="1" applyBorder="1" applyAlignment="1">
      <alignment horizontal="center" vertical="center" wrapText="1"/>
    </xf>
    <xf numFmtId="49" fontId="17" fillId="2" borderId="11" xfId="12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49" fontId="9" fillId="2" borderId="0" xfId="12" applyNumberFormat="1" applyFont="1" applyFill="1" applyAlignment="1">
      <alignment horizontal="center" vertical="top" wrapText="1"/>
    </xf>
    <xf numFmtId="49" fontId="9" fillId="2" borderId="5" xfId="12" applyNumberFormat="1" applyFont="1" applyFill="1" applyBorder="1" applyAlignment="1">
      <alignment horizontal="center" vertical="top" wrapText="1"/>
    </xf>
    <xf numFmtId="0" fontId="10" fillId="2" borderId="10" xfId="12" applyFont="1" applyFill="1" applyBorder="1" applyAlignment="1">
      <alignment horizontal="center" vertical="center" wrapText="1"/>
    </xf>
    <xf numFmtId="0" fontId="10" fillId="2" borderId="11" xfId="12" applyFont="1" applyFill="1" applyBorder="1" applyAlignment="1">
      <alignment horizontal="center" vertical="center" wrapText="1"/>
    </xf>
    <xf numFmtId="0" fontId="10" fillId="2" borderId="13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4" xfId="12" applyFont="1" applyFill="1" applyBorder="1" applyAlignment="1">
      <alignment horizontal="center" vertical="center" wrapText="1"/>
    </xf>
    <xf numFmtId="0" fontId="10" fillId="2" borderId="5" xfId="12" applyFont="1" applyFill="1" applyBorder="1" applyAlignment="1">
      <alignment horizontal="center" vertical="center" wrapText="1"/>
    </xf>
    <xf numFmtId="0" fontId="10" fillId="2" borderId="6" xfId="12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3" xfId="12" applyFont="1" applyFill="1" applyBorder="1" applyAlignment="1">
      <alignment horizontal="center" vertical="center" wrapText="1"/>
    </xf>
    <xf numFmtId="4" fontId="9" fillId="2" borderId="0" xfId="12" applyNumberFormat="1" applyFont="1" applyFill="1" applyBorder="1" applyAlignment="1">
      <alignment horizontal="center"/>
    </xf>
    <xf numFmtId="0" fontId="9" fillId="2" borderId="0" xfId="12" applyFont="1" applyFill="1" applyBorder="1" applyAlignment="1">
      <alignment horizontal="center"/>
    </xf>
    <xf numFmtId="4" fontId="9" fillId="2" borderId="5" xfId="5" applyNumberFormat="1" applyFont="1" applyFill="1" applyBorder="1" applyAlignment="1">
      <alignment horizontal="center"/>
    </xf>
    <xf numFmtId="0" fontId="9" fillId="2" borderId="5" xfId="5" applyFont="1" applyFill="1" applyBorder="1" applyAlignment="1">
      <alignment horizontal="center"/>
    </xf>
    <xf numFmtId="165" fontId="10" fillId="2" borderId="0" xfId="12" applyNumberFormat="1" applyFont="1" applyFill="1" applyAlignment="1">
      <alignment horizontal="center"/>
    </xf>
    <xf numFmtId="0" fontId="10" fillId="2" borderId="7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center" vertical="center"/>
    </xf>
    <xf numFmtId="0" fontId="10" fillId="2" borderId="9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10" fillId="2" borderId="3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 wrapText="1"/>
    </xf>
    <xf numFmtId="0" fontId="10" fillId="2" borderId="0" xfId="12" applyFont="1" applyFill="1" applyBorder="1" applyAlignment="1">
      <alignment horizontal="center" vertical="top" wrapText="1"/>
    </xf>
    <xf numFmtId="0" fontId="10" fillId="2" borderId="3" xfId="12" applyFont="1" applyFill="1" applyBorder="1" applyAlignment="1">
      <alignment horizontal="center" vertical="top" wrapText="1"/>
    </xf>
    <xf numFmtId="0" fontId="10" fillId="2" borderId="4" xfId="12" applyFont="1" applyFill="1" applyBorder="1" applyAlignment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6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left" vertical="top" wrapText="1"/>
    </xf>
    <xf numFmtId="4" fontId="10" fillId="2" borderId="5" xfId="5" applyNumberFormat="1" applyFont="1" applyFill="1" applyBorder="1" applyAlignment="1">
      <alignment horizontal="center"/>
    </xf>
    <xf numFmtId="0" fontId="10" fillId="2" borderId="5" xfId="5" applyFont="1" applyFill="1" applyBorder="1" applyAlignment="1">
      <alignment horizontal="center"/>
    </xf>
    <xf numFmtId="0" fontId="10" fillId="2" borderId="2" xfId="12" applyFont="1" applyFill="1" applyBorder="1" applyAlignment="1">
      <alignment horizontal="center" vertical="top"/>
    </xf>
    <xf numFmtId="0" fontId="10" fillId="2" borderId="0" xfId="12" applyFont="1" applyFill="1" applyBorder="1" applyAlignment="1">
      <alignment horizontal="center" vertical="top"/>
    </xf>
    <xf numFmtId="0" fontId="10" fillId="2" borderId="3" xfId="12" applyFont="1" applyFill="1" applyBorder="1" applyAlignment="1">
      <alignment horizontal="center" vertical="top"/>
    </xf>
    <xf numFmtId="49" fontId="20" fillId="2" borderId="10" xfId="12" applyNumberFormat="1" applyFont="1" applyFill="1" applyBorder="1" applyAlignment="1">
      <alignment horizontal="center" vertical="center" wrapText="1"/>
    </xf>
    <xf numFmtId="49" fontId="20" fillId="2" borderId="13" xfId="12" applyNumberFormat="1" applyFont="1" applyFill="1" applyBorder="1" applyAlignment="1">
      <alignment horizontal="center" vertical="center" wrapText="1"/>
    </xf>
    <xf numFmtId="49" fontId="20" fillId="2" borderId="11" xfId="12" applyNumberFormat="1" applyFont="1" applyFill="1" applyBorder="1" applyAlignment="1">
      <alignment horizontal="center" vertical="center" wrapText="1"/>
    </xf>
    <xf numFmtId="49" fontId="21" fillId="0" borderId="10" xfId="12" applyNumberFormat="1" applyFont="1" applyFill="1" applyBorder="1" applyAlignment="1">
      <alignment horizontal="center" vertical="center" wrapText="1"/>
    </xf>
    <xf numFmtId="49" fontId="21" fillId="0" borderId="13" xfId="12" applyNumberFormat="1" applyFont="1" applyFill="1" applyBorder="1" applyAlignment="1">
      <alignment horizontal="center" vertical="center" wrapText="1"/>
    </xf>
    <xf numFmtId="49" fontId="21" fillId="0" borderId="11" xfId="12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10" fillId="2" borderId="2" xfId="12" applyNumberFormat="1" applyFont="1" applyFill="1" applyBorder="1" applyAlignment="1">
      <alignment horizontal="center" vertical="center" wrapText="1"/>
    </xf>
    <xf numFmtId="49" fontId="10" fillId="2" borderId="0" xfId="12" applyNumberFormat="1" applyFont="1" applyFill="1" applyBorder="1" applyAlignment="1">
      <alignment horizontal="center" vertical="center" wrapText="1"/>
    </xf>
    <xf numFmtId="49" fontId="10" fillId="2" borderId="3" xfId="12" applyNumberFormat="1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49" fontId="10" fillId="2" borderId="13" xfId="12" applyNumberFormat="1" applyFont="1" applyFill="1" applyBorder="1" applyAlignment="1">
      <alignment horizontal="center" vertical="center" wrapText="1"/>
    </xf>
    <xf numFmtId="49" fontId="10" fillId="2" borderId="11" xfId="12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" fontId="12" fillId="0" borderId="1" xfId="12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30"/>
  <sheetViews>
    <sheetView tabSelected="1" view="pageBreakPreview" topLeftCell="E1" zoomScale="55" zoomScaleNormal="70" zoomScaleSheetLayoutView="55" workbookViewId="0">
      <pane ySplit="4" topLeftCell="A5" activePane="bottomLeft" state="frozen"/>
      <selection activeCell="A8" sqref="A8"/>
      <selection pane="bottomLeft" activeCell="O118" sqref="O118"/>
    </sheetView>
  </sheetViews>
  <sheetFormatPr defaultRowHeight="15.75" x14ac:dyDescent="0.25"/>
  <cols>
    <col min="1" max="1" width="9.140625" style="38" customWidth="1"/>
    <col min="2" max="2" width="56.42578125" style="39" customWidth="1"/>
    <col min="3" max="3" width="18" style="40" customWidth="1"/>
    <col min="4" max="4" width="23.42578125" style="40" hidden="1" customWidth="1"/>
    <col min="5" max="5" width="20" style="40" customWidth="1"/>
    <col min="6" max="6" width="20.42578125" style="40" customWidth="1"/>
    <col min="7" max="7" width="18.28515625" style="40" customWidth="1"/>
    <col min="8" max="8" width="18.140625" style="40" customWidth="1"/>
    <col min="9" max="9" width="19.28515625" style="40" customWidth="1"/>
    <col min="10" max="10" width="20.28515625" style="40" customWidth="1"/>
    <col min="11" max="11" width="22" style="40" customWidth="1"/>
    <col min="12" max="12" width="17.85546875" style="40" customWidth="1"/>
    <col min="13" max="13" width="19.28515625" style="40" customWidth="1"/>
    <col min="14" max="14" width="19.7109375" style="40" customWidth="1"/>
    <col min="15" max="16" width="19.28515625" style="130" customWidth="1"/>
    <col min="17" max="17" width="15.5703125" style="38" hidden="1" customWidth="1"/>
    <col min="18" max="18" width="13.7109375" style="38" hidden="1" customWidth="1"/>
    <col min="19" max="19" width="19.42578125" style="40" customWidth="1"/>
    <col min="20" max="20" width="23.42578125" style="40" customWidth="1"/>
    <col min="21" max="21" width="22" style="40" customWidth="1"/>
    <col min="22" max="247" width="9.140625" style="40"/>
    <col min="248" max="248" width="8" style="40" customWidth="1"/>
    <col min="249" max="249" width="41.7109375" style="40" customWidth="1"/>
    <col min="250" max="251" width="22" style="40" customWidth="1"/>
    <col min="252" max="252" width="18" style="40" customWidth="1"/>
    <col min="253" max="253" width="18.85546875" style="40" customWidth="1"/>
    <col min="254" max="254" width="22.42578125" style="40" customWidth="1"/>
    <col min="255" max="255" width="20.28515625" style="40" customWidth="1"/>
    <col min="256" max="256" width="17.85546875" style="40" customWidth="1"/>
    <col min="257" max="257" width="20.7109375" style="40" customWidth="1"/>
    <col min="258" max="258" width="15.28515625" style="40" customWidth="1"/>
    <col min="259" max="259" width="17.42578125" style="40" customWidth="1"/>
    <col min="260" max="261" width="0" style="40" hidden="1" customWidth="1"/>
    <col min="262" max="262" width="16" style="40" customWidth="1"/>
    <col min="263" max="263" width="29.5703125" style="40" customWidth="1"/>
    <col min="264" max="264" width="26.140625" style="40" customWidth="1"/>
    <col min="265" max="265" width="9.140625" style="40" customWidth="1"/>
    <col min="266" max="266" width="15.5703125" style="40" bestFit="1" customWidth="1"/>
    <col min="267" max="267" width="0" style="40" hidden="1" customWidth="1"/>
    <col min="268" max="268" width="18.28515625" style="40" customWidth="1"/>
    <col min="269" max="269" width="9.85546875" style="40" customWidth="1"/>
    <col min="270" max="270" width="11" style="40" customWidth="1"/>
    <col min="271" max="503" width="9.140625" style="40"/>
    <col min="504" max="504" width="8" style="40" customWidth="1"/>
    <col min="505" max="505" width="41.7109375" style="40" customWidth="1"/>
    <col min="506" max="507" width="22" style="40" customWidth="1"/>
    <col min="508" max="508" width="18" style="40" customWidth="1"/>
    <col min="509" max="509" width="18.85546875" style="40" customWidth="1"/>
    <col min="510" max="510" width="22.42578125" style="40" customWidth="1"/>
    <col min="511" max="511" width="20.28515625" style="40" customWidth="1"/>
    <col min="512" max="512" width="17.85546875" style="40" customWidth="1"/>
    <col min="513" max="513" width="20.7109375" style="40" customWidth="1"/>
    <col min="514" max="514" width="15.28515625" style="40" customWidth="1"/>
    <col min="515" max="515" width="17.42578125" style="40" customWidth="1"/>
    <col min="516" max="517" width="0" style="40" hidden="1" customWidth="1"/>
    <col min="518" max="518" width="16" style="40" customWidth="1"/>
    <col min="519" max="519" width="29.5703125" style="40" customWidth="1"/>
    <col min="520" max="520" width="26.140625" style="40" customWidth="1"/>
    <col min="521" max="521" width="9.140625" style="40" customWidth="1"/>
    <col min="522" max="522" width="15.5703125" style="40" bestFit="1" customWidth="1"/>
    <col min="523" max="523" width="0" style="40" hidden="1" customWidth="1"/>
    <col min="524" max="524" width="18.28515625" style="40" customWidth="1"/>
    <col min="525" max="525" width="9.85546875" style="40" customWidth="1"/>
    <col min="526" max="526" width="11" style="40" customWidth="1"/>
    <col min="527" max="759" width="9.140625" style="40"/>
    <col min="760" max="760" width="8" style="40" customWidth="1"/>
    <col min="761" max="761" width="41.7109375" style="40" customWidth="1"/>
    <col min="762" max="763" width="22" style="40" customWidth="1"/>
    <col min="764" max="764" width="18" style="40" customWidth="1"/>
    <col min="765" max="765" width="18.85546875" style="40" customWidth="1"/>
    <col min="766" max="766" width="22.42578125" style="40" customWidth="1"/>
    <col min="767" max="767" width="20.28515625" style="40" customWidth="1"/>
    <col min="768" max="768" width="17.85546875" style="40" customWidth="1"/>
    <col min="769" max="769" width="20.7109375" style="40" customWidth="1"/>
    <col min="770" max="770" width="15.28515625" style="40" customWidth="1"/>
    <col min="771" max="771" width="17.42578125" style="40" customWidth="1"/>
    <col min="772" max="773" width="0" style="40" hidden="1" customWidth="1"/>
    <col min="774" max="774" width="16" style="40" customWidth="1"/>
    <col min="775" max="775" width="29.5703125" style="40" customWidth="1"/>
    <col min="776" max="776" width="26.140625" style="40" customWidth="1"/>
    <col min="777" max="777" width="9.140625" style="40" customWidth="1"/>
    <col min="778" max="778" width="15.5703125" style="40" bestFit="1" customWidth="1"/>
    <col min="779" max="779" width="0" style="40" hidden="1" customWidth="1"/>
    <col min="780" max="780" width="18.28515625" style="40" customWidth="1"/>
    <col min="781" max="781" width="9.85546875" style="40" customWidth="1"/>
    <col min="782" max="782" width="11" style="40" customWidth="1"/>
    <col min="783" max="1015" width="9.140625" style="40"/>
    <col min="1016" max="1016" width="8" style="40" customWidth="1"/>
    <col min="1017" max="1017" width="41.7109375" style="40" customWidth="1"/>
    <col min="1018" max="1019" width="22" style="40" customWidth="1"/>
    <col min="1020" max="1020" width="18" style="40" customWidth="1"/>
    <col min="1021" max="1021" width="18.85546875" style="40" customWidth="1"/>
    <col min="1022" max="1022" width="22.42578125" style="40" customWidth="1"/>
    <col min="1023" max="1023" width="20.28515625" style="40" customWidth="1"/>
    <col min="1024" max="1024" width="17.85546875" style="40" customWidth="1"/>
    <col min="1025" max="1025" width="20.7109375" style="40" customWidth="1"/>
    <col min="1026" max="1026" width="15.28515625" style="40" customWidth="1"/>
    <col min="1027" max="1027" width="17.42578125" style="40" customWidth="1"/>
    <col min="1028" max="1029" width="0" style="40" hidden="1" customWidth="1"/>
    <col min="1030" max="1030" width="16" style="40" customWidth="1"/>
    <col min="1031" max="1031" width="29.5703125" style="40" customWidth="1"/>
    <col min="1032" max="1032" width="26.140625" style="40" customWidth="1"/>
    <col min="1033" max="1033" width="9.140625" style="40" customWidth="1"/>
    <col min="1034" max="1034" width="15.5703125" style="40" bestFit="1" customWidth="1"/>
    <col min="1035" max="1035" width="0" style="40" hidden="1" customWidth="1"/>
    <col min="1036" max="1036" width="18.28515625" style="40" customWidth="1"/>
    <col min="1037" max="1037" width="9.85546875" style="40" customWidth="1"/>
    <col min="1038" max="1038" width="11" style="40" customWidth="1"/>
    <col min="1039" max="1271" width="9.140625" style="40"/>
    <col min="1272" max="1272" width="8" style="40" customWidth="1"/>
    <col min="1273" max="1273" width="41.7109375" style="40" customWidth="1"/>
    <col min="1274" max="1275" width="22" style="40" customWidth="1"/>
    <col min="1276" max="1276" width="18" style="40" customWidth="1"/>
    <col min="1277" max="1277" width="18.85546875" style="40" customWidth="1"/>
    <col min="1278" max="1278" width="22.42578125" style="40" customWidth="1"/>
    <col min="1279" max="1279" width="20.28515625" style="40" customWidth="1"/>
    <col min="1280" max="1280" width="17.85546875" style="40" customWidth="1"/>
    <col min="1281" max="1281" width="20.7109375" style="40" customWidth="1"/>
    <col min="1282" max="1282" width="15.28515625" style="40" customWidth="1"/>
    <col min="1283" max="1283" width="17.42578125" style="40" customWidth="1"/>
    <col min="1284" max="1285" width="0" style="40" hidden="1" customWidth="1"/>
    <col min="1286" max="1286" width="16" style="40" customWidth="1"/>
    <col min="1287" max="1287" width="29.5703125" style="40" customWidth="1"/>
    <col min="1288" max="1288" width="26.140625" style="40" customWidth="1"/>
    <col min="1289" max="1289" width="9.140625" style="40" customWidth="1"/>
    <col min="1290" max="1290" width="15.5703125" style="40" bestFit="1" customWidth="1"/>
    <col min="1291" max="1291" width="0" style="40" hidden="1" customWidth="1"/>
    <col min="1292" max="1292" width="18.28515625" style="40" customWidth="1"/>
    <col min="1293" max="1293" width="9.85546875" style="40" customWidth="1"/>
    <col min="1294" max="1294" width="11" style="40" customWidth="1"/>
    <col min="1295" max="1527" width="9.140625" style="40"/>
    <col min="1528" max="1528" width="8" style="40" customWidth="1"/>
    <col min="1529" max="1529" width="41.7109375" style="40" customWidth="1"/>
    <col min="1530" max="1531" width="22" style="40" customWidth="1"/>
    <col min="1532" max="1532" width="18" style="40" customWidth="1"/>
    <col min="1533" max="1533" width="18.85546875" style="40" customWidth="1"/>
    <col min="1534" max="1534" width="22.42578125" style="40" customWidth="1"/>
    <col min="1535" max="1535" width="20.28515625" style="40" customWidth="1"/>
    <col min="1536" max="1536" width="17.85546875" style="40" customWidth="1"/>
    <col min="1537" max="1537" width="20.7109375" style="40" customWidth="1"/>
    <col min="1538" max="1538" width="15.28515625" style="40" customWidth="1"/>
    <col min="1539" max="1539" width="17.42578125" style="40" customWidth="1"/>
    <col min="1540" max="1541" width="0" style="40" hidden="1" customWidth="1"/>
    <col min="1542" max="1542" width="16" style="40" customWidth="1"/>
    <col min="1543" max="1543" width="29.5703125" style="40" customWidth="1"/>
    <col min="1544" max="1544" width="26.140625" style="40" customWidth="1"/>
    <col min="1545" max="1545" width="9.140625" style="40" customWidth="1"/>
    <col min="1546" max="1546" width="15.5703125" style="40" bestFit="1" customWidth="1"/>
    <col min="1547" max="1547" width="0" style="40" hidden="1" customWidth="1"/>
    <col min="1548" max="1548" width="18.28515625" style="40" customWidth="1"/>
    <col min="1549" max="1549" width="9.85546875" style="40" customWidth="1"/>
    <col min="1550" max="1550" width="11" style="40" customWidth="1"/>
    <col min="1551" max="1783" width="9.140625" style="40"/>
    <col min="1784" max="1784" width="8" style="40" customWidth="1"/>
    <col min="1785" max="1785" width="41.7109375" style="40" customWidth="1"/>
    <col min="1786" max="1787" width="22" style="40" customWidth="1"/>
    <col min="1788" max="1788" width="18" style="40" customWidth="1"/>
    <col min="1789" max="1789" width="18.85546875" style="40" customWidth="1"/>
    <col min="1790" max="1790" width="22.42578125" style="40" customWidth="1"/>
    <col min="1791" max="1791" width="20.28515625" style="40" customWidth="1"/>
    <col min="1792" max="1792" width="17.85546875" style="40" customWidth="1"/>
    <col min="1793" max="1793" width="20.7109375" style="40" customWidth="1"/>
    <col min="1794" max="1794" width="15.28515625" style="40" customWidth="1"/>
    <col min="1795" max="1795" width="17.42578125" style="40" customWidth="1"/>
    <col min="1796" max="1797" width="0" style="40" hidden="1" customWidth="1"/>
    <col min="1798" max="1798" width="16" style="40" customWidth="1"/>
    <col min="1799" max="1799" width="29.5703125" style="40" customWidth="1"/>
    <col min="1800" max="1800" width="26.140625" style="40" customWidth="1"/>
    <col min="1801" max="1801" width="9.140625" style="40" customWidth="1"/>
    <col min="1802" max="1802" width="15.5703125" style="40" bestFit="1" customWidth="1"/>
    <col min="1803" max="1803" width="0" style="40" hidden="1" customWidth="1"/>
    <col min="1804" max="1804" width="18.28515625" style="40" customWidth="1"/>
    <col min="1805" max="1805" width="9.85546875" style="40" customWidth="1"/>
    <col min="1806" max="1806" width="11" style="40" customWidth="1"/>
    <col min="1807" max="2039" width="9.140625" style="40"/>
    <col min="2040" max="2040" width="8" style="40" customWidth="1"/>
    <col min="2041" max="2041" width="41.7109375" style="40" customWidth="1"/>
    <col min="2042" max="2043" width="22" style="40" customWidth="1"/>
    <col min="2044" max="2044" width="18" style="40" customWidth="1"/>
    <col min="2045" max="2045" width="18.85546875" style="40" customWidth="1"/>
    <col min="2046" max="2046" width="22.42578125" style="40" customWidth="1"/>
    <col min="2047" max="2047" width="20.28515625" style="40" customWidth="1"/>
    <col min="2048" max="2048" width="17.85546875" style="40" customWidth="1"/>
    <col min="2049" max="2049" width="20.7109375" style="40" customWidth="1"/>
    <col min="2050" max="2050" width="15.28515625" style="40" customWidth="1"/>
    <col min="2051" max="2051" width="17.42578125" style="40" customWidth="1"/>
    <col min="2052" max="2053" width="0" style="40" hidden="1" customWidth="1"/>
    <col min="2054" max="2054" width="16" style="40" customWidth="1"/>
    <col min="2055" max="2055" width="29.5703125" style="40" customWidth="1"/>
    <col min="2056" max="2056" width="26.140625" style="40" customWidth="1"/>
    <col min="2057" max="2057" width="9.140625" style="40" customWidth="1"/>
    <col min="2058" max="2058" width="15.5703125" style="40" bestFit="1" customWidth="1"/>
    <col min="2059" max="2059" width="0" style="40" hidden="1" customWidth="1"/>
    <col min="2060" max="2060" width="18.28515625" style="40" customWidth="1"/>
    <col min="2061" max="2061" width="9.85546875" style="40" customWidth="1"/>
    <col min="2062" max="2062" width="11" style="40" customWidth="1"/>
    <col min="2063" max="2295" width="9.140625" style="40"/>
    <col min="2296" max="2296" width="8" style="40" customWidth="1"/>
    <col min="2297" max="2297" width="41.7109375" style="40" customWidth="1"/>
    <col min="2298" max="2299" width="22" style="40" customWidth="1"/>
    <col min="2300" max="2300" width="18" style="40" customWidth="1"/>
    <col min="2301" max="2301" width="18.85546875" style="40" customWidth="1"/>
    <col min="2302" max="2302" width="22.42578125" style="40" customWidth="1"/>
    <col min="2303" max="2303" width="20.28515625" style="40" customWidth="1"/>
    <col min="2304" max="2304" width="17.85546875" style="40" customWidth="1"/>
    <col min="2305" max="2305" width="20.7109375" style="40" customWidth="1"/>
    <col min="2306" max="2306" width="15.28515625" style="40" customWidth="1"/>
    <col min="2307" max="2307" width="17.42578125" style="40" customWidth="1"/>
    <col min="2308" max="2309" width="0" style="40" hidden="1" customWidth="1"/>
    <col min="2310" max="2310" width="16" style="40" customWidth="1"/>
    <col min="2311" max="2311" width="29.5703125" style="40" customWidth="1"/>
    <col min="2312" max="2312" width="26.140625" style="40" customWidth="1"/>
    <col min="2313" max="2313" width="9.140625" style="40" customWidth="1"/>
    <col min="2314" max="2314" width="15.5703125" style="40" bestFit="1" customWidth="1"/>
    <col min="2315" max="2315" width="0" style="40" hidden="1" customWidth="1"/>
    <col min="2316" max="2316" width="18.28515625" style="40" customWidth="1"/>
    <col min="2317" max="2317" width="9.85546875" style="40" customWidth="1"/>
    <col min="2318" max="2318" width="11" style="40" customWidth="1"/>
    <col min="2319" max="2551" width="9.140625" style="40"/>
    <col min="2552" max="2552" width="8" style="40" customWidth="1"/>
    <col min="2553" max="2553" width="41.7109375" style="40" customWidth="1"/>
    <col min="2554" max="2555" width="22" style="40" customWidth="1"/>
    <col min="2556" max="2556" width="18" style="40" customWidth="1"/>
    <col min="2557" max="2557" width="18.85546875" style="40" customWidth="1"/>
    <col min="2558" max="2558" width="22.42578125" style="40" customWidth="1"/>
    <col min="2559" max="2559" width="20.28515625" style="40" customWidth="1"/>
    <col min="2560" max="2560" width="17.85546875" style="40" customWidth="1"/>
    <col min="2561" max="2561" width="20.7109375" style="40" customWidth="1"/>
    <col min="2562" max="2562" width="15.28515625" style="40" customWidth="1"/>
    <col min="2563" max="2563" width="17.42578125" style="40" customWidth="1"/>
    <col min="2564" max="2565" width="0" style="40" hidden="1" customWidth="1"/>
    <col min="2566" max="2566" width="16" style="40" customWidth="1"/>
    <col min="2567" max="2567" width="29.5703125" style="40" customWidth="1"/>
    <col min="2568" max="2568" width="26.140625" style="40" customWidth="1"/>
    <col min="2569" max="2569" width="9.140625" style="40" customWidth="1"/>
    <col min="2570" max="2570" width="15.5703125" style="40" bestFit="1" customWidth="1"/>
    <col min="2571" max="2571" width="0" style="40" hidden="1" customWidth="1"/>
    <col min="2572" max="2572" width="18.28515625" style="40" customWidth="1"/>
    <col min="2573" max="2573" width="9.85546875" style="40" customWidth="1"/>
    <col min="2574" max="2574" width="11" style="40" customWidth="1"/>
    <col min="2575" max="2807" width="9.140625" style="40"/>
    <col min="2808" max="2808" width="8" style="40" customWidth="1"/>
    <col min="2809" max="2809" width="41.7109375" style="40" customWidth="1"/>
    <col min="2810" max="2811" width="22" style="40" customWidth="1"/>
    <col min="2812" max="2812" width="18" style="40" customWidth="1"/>
    <col min="2813" max="2813" width="18.85546875" style="40" customWidth="1"/>
    <col min="2814" max="2814" width="22.42578125" style="40" customWidth="1"/>
    <col min="2815" max="2815" width="20.28515625" style="40" customWidth="1"/>
    <col min="2816" max="2816" width="17.85546875" style="40" customWidth="1"/>
    <col min="2817" max="2817" width="20.7109375" style="40" customWidth="1"/>
    <col min="2818" max="2818" width="15.28515625" style="40" customWidth="1"/>
    <col min="2819" max="2819" width="17.42578125" style="40" customWidth="1"/>
    <col min="2820" max="2821" width="0" style="40" hidden="1" customWidth="1"/>
    <col min="2822" max="2822" width="16" style="40" customWidth="1"/>
    <col min="2823" max="2823" width="29.5703125" style="40" customWidth="1"/>
    <col min="2824" max="2824" width="26.140625" style="40" customWidth="1"/>
    <col min="2825" max="2825" width="9.140625" style="40" customWidth="1"/>
    <col min="2826" max="2826" width="15.5703125" style="40" bestFit="1" customWidth="1"/>
    <col min="2827" max="2827" width="0" style="40" hidden="1" customWidth="1"/>
    <col min="2828" max="2828" width="18.28515625" style="40" customWidth="1"/>
    <col min="2829" max="2829" width="9.85546875" style="40" customWidth="1"/>
    <col min="2830" max="2830" width="11" style="40" customWidth="1"/>
    <col min="2831" max="3063" width="9.140625" style="40"/>
    <col min="3064" max="3064" width="8" style="40" customWidth="1"/>
    <col min="3065" max="3065" width="41.7109375" style="40" customWidth="1"/>
    <col min="3066" max="3067" width="22" style="40" customWidth="1"/>
    <col min="3068" max="3068" width="18" style="40" customWidth="1"/>
    <col min="3069" max="3069" width="18.85546875" style="40" customWidth="1"/>
    <col min="3070" max="3070" width="22.42578125" style="40" customWidth="1"/>
    <col min="3071" max="3071" width="20.28515625" style="40" customWidth="1"/>
    <col min="3072" max="3072" width="17.85546875" style="40" customWidth="1"/>
    <col min="3073" max="3073" width="20.7109375" style="40" customWidth="1"/>
    <col min="3074" max="3074" width="15.28515625" style="40" customWidth="1"/>
    <col min="3075" max="3075" width="17.42578125" style="40" customWidth="1"/>
    <col min="3076" max="3077" width="0" style="40" hidden="1" customWidth="1"/>
    <col min="3078" max="3078" width="16" style="40" customWidth="1"/>
    <col min="3079" max="3079" width="29.5703125" style="40" customWidth="1"/>
    <col min="3080" max="3080" width="26.140625" style="40" customWidth="1"/>
    <col min="3081" max="3081" width="9.140625" style="40" customWidth="1"/>
    <col min="3082" max="3082" width="15.5703125" style="40" bestFit="1" customWidth="1"/>
    <col min="3083" max="3083" width="0" style="40" hidden="1" customWidth="1"/>
    <col min="3084" max="3084" width="18.28515625" style="40" customWidth="1"/>
    <col min="3085" max="3085" width="9.85546875" style="40" customWidth="1"/>
    <col min="3086" max="3086" width="11" style="40" customWidth="1"/>
    <col min="3087" max="3319" width="9.140625" style="40"/>
    <col min="3320" max="3320" width="8" style="40" customWidth="1"/>
    <col min="3321" max="3321" width="41.7109375" style="40" customWidth="1"/>
    <col min="3322" max="3323" width="22" style="40" customWidth="1"/>
    <col min="3324" max="3324" width="18" style="40" customWidth="1"/>
    <col min="3325" max="3325" width="18.85546875" style="40" customWidth="1"/>
    <col min="3326" max="3326" width="22.42578125" style="40" customWidth="1"/>
    <col min="3327" max="3327" width="20.28515625" style="40" customWidth="1"/>
    <col min="3328" max="3328" width="17.85546875" style="40" customWidth="1"/>
    <col min="3329" max="3329" width="20.7109375" style="40" customWidth="1"/>
    <col min="3330" max="3330" width="15.28515625" style="40" customWidth="1"/>
    <col min="3331" max="3331" width="17.42578125" style="40" customWidth="1"/>
    <col min="3332" max="3333" width="0" style="40" hidden="1" customWidth="1"/>
    <col min="3334" max="3334" width="16" style="40" customWidth="1"/>
    <col min="3335" max="3335" width="29.5703125" style="40" customWidth="1"/>
    <col min="3336" max="3336" width="26.140625" style="40" customWidth="1"/>
    <col min="3337" max="3337" width="9.140625" style="40" customWidth="1"/>
    <col min="3338" max="3338" width="15.5703125" style="40" bestFit="1" customWidth="1"/>
    <col min="3339" max="3339" width="0" style="40" hidden="1" customWidth="1"/>
    <col min="3340" max="3340" width="18.28515625" style="40" customWidth="1"/>
    <col min="3341" max="3341" width="9.85546875" style="40" customWidth="1"/>
    <col min="3342" max="3342" width="11" style="40" customWidth="1"/>
    <col min="3343" max="3575" width="9.140625" style="40"/>
    <col min="3576" max="3576" width="8" style="40" customWidth="1"/>
    <col min="3577" max="3577" width="41.7109375" style="40" customWidth="1"/>
    <col min="3578" max="3579" width="22" style="40" customWidth="1"/>
    <col min="3580" max="3580" width="18" style="40" customWidth="1"/>
    <col min="3581" max="3581" width="18.85546875" style="40" customWidth="1"/>
    <col min="3582" max="3582" width="22.42578125" style="40" customWidth="1"/>
    <col min="3583" max="3583" width="20.28515625" style="40" customWidth="1"/>
    <col min="3584" max="3584" width="17.85546875" style="40" customWidth="1"/>
    <col min="3585" max="3585" width="20.7109375" style="40" customWidth="1"/>
    <col min="3586" max="3586" width="15.28515625" style="40" customWidth="1"/>
    <col min="3587" max="3587" width="17.42578125" style="40" customWidth="1"/>
    <col min="3588" max="3589" width="0" style="40" hidden="1" customWidth="1"/>
    <col min="3590" max="3590" width="16" style="40" customWidth="1"/>
    <col min="3591" max="3591" width="29.5703125" style="40" customWidth="1"/>
    <col min="3592" max="3592" width="26.140625" style="40" customWidth="1"/>
    <col min="3593" max="3593" width="9.140625" style="40" customWidth="1"/>
    <col min="3594" max="3594" width="15.5703125" style="40" bestFit="1" customWidth="1"/>
    <col min="3595" max="3595" width="0" style="40" hidden="1" customWidth="1"/>
    <col min="3596" max="3596" width="18.28515625" style="40" customWidth="1"/>
    <col min="3597" max="3597" width="9.85546875" style="40" customWidth="1"/>
    <col min="3598" max="3598" width="11" style="40" customWidth="1"/>
    <col min="3599" max="3831" width="9.140625" style="40"/>
    <col min="3832" max="3832" width="8" style="40" customWidth="1"/>
    <col min="3833" max="3833" width="41.7109375" style="40" customWidth="1"/>
    <col min="3834" max="3835" width="22" style="40" customWidth="1"/>
    <col min="3836" max="3836" width="18" style="40" customWidth="1"/>
    <col min="3837" max="3837" width="18.85546875" style="40" customWidth="1"/>
    <col min="3838" max="3838" width="22.42578125" style="40" customWidth="1"/>
    <col min="3839" max="3839" width="20.28515625" style="40" customWidth="1"/>
    <col min="3840" max="3840" width="17.85546875" style="40" customWidth="1"/>
    <col min="3841" max="3841" width="20.7109375" style="40" customWidth="1"/>
    <col min="3842" max="3842" width="15.28515625" style="40" customWidth="1"/>
    <col min="3843" max="3843" width="17.42578125" style="40" customWidth="1"/>
    <col min="3844" max="3845" width="0" style="40" hidden="1" customWidth="1"/>
    <col min="3846" max="3846" width="16" style="40" customWidth="1"/>
    <col min="3847" max="3847" width="29.5703125" style="40" customWidth="1"/>
    <col min="3848" max="3848" width="26.140625" style="40" customWidth="1"/>
    <col min="3849" max="3849" width="9.140625" style="40" customWidth="1"/>
    <col min="3850" max="3850" width="15.5703125" style="40" bestFit="1" customWidth="1"/>
    <col min="3851" max="3851" width="0" style="40" hidden="1" customWidth="1"/>
    <col min="3852" max="3852" width="18.28515625" style="40" customWidth="1"/>
    <col min="3853" max="3853" width="9.85546875" style="40" customWidth="1"/>
    <col min="3854" max="3854" width="11" style="40" customWidth="1"/>
    <col min="3855" max="4087" width="9.140625" style="40"/>
    <col min="4088" max="4088" width="8" style="40" customWidth="1"/>
    <col min="4089" max="4089" width="41.7109375" style="40" customWidth="1"/>
    <col min="4090" max="4091" width="22" style="40" customWidth="1"/>
    <col min="4092" max="4092" width="18" style="40" customWidth="1"/>
    <col min="4093" max="4093" width="18.85546875" style="40" customWidth="1"/>
    <col min="4094" max="4094" width="22.42578125" style="40" customWidth="1"/>
    <col min="4095" max="4095" width="20.28515625" style="40" customWidth="1"/>
    <col min="4096" max="4096" width="17.85546875" style="40" customWidth="1"/>
    <col min="4097" max="4097" width="20.7109375" style="40" customWidth="1"/>
    <col min="4098" max="4098" width="15.28515625" style="40" customWidth="1"/>
    <col min="4099" max="4099" width="17.42578125" style="40" customWidth="1"/>
    <col min="4100" max="4101" width="0" style="40" hidden="1" customWidth="1"/>
    <col min="4102" max="4102" width="16" style="40" customWidth="1"/>
    <col min="4103" max="4103" width="29.5703125" style="40" customWidth="1"/>
    <col min="4104" max="4104" width="26.140625" style="40" customWidth="1"/>
    <col min="4105" max="4105" width="9.140625" style="40" customWidth="1"/>
    <col min="4106" max="4106" width="15.5703125" style="40" bestFit="1" customWidth="1"/>
    <col min="4107" max="4107" width="0" style="40" hidden="1" customWidth="1"/>
    <col min="4108" max="4108" width="18.28515625" style="40" customWidth="1"/>
    <col min="4109" max="4109" width="9.85546875" style="40" customWidth="1"/>
    <col min="4110" max="4110" width="11" style="40" customWidth="1"/>
    <col min="4111" max="4343" width="9.140625" style="40"/>
    <col min="4344" max="4344" width="8" style="40" customWidth="1"/>
    <col min="4345" max="4345" width="41.7109375" style="40" customWidth="1"/>
    <col min="4346" max="4347" width="22" style="40" customWidth="1"/>
    <col min="4348" max="4348" width="18" style="40" customWidth="1"/>
    <col min="4349" max="4349" width="18.85546875" style="40" customWidth="1"/>
    <col min="4350" max="4350" width="22.42578125" style="40" customWidth="1"/>
    <col min="4351" max="4351" width="20.28515625" style="40" customWidth="1"/>
    <col min="4352" max="4352" width="17.85546875" style="40" customWidth="1"/>
    <col min="4353" max="4353" width="20.7109375" style="40" customWidth="1"/>
    <col min="4354" max="4354" width="15.28515625" style="40" customWidth="1"/>
    <col min="4355" max="4355" width="17.42578125" style="40" customWidth="1"/>
    <col min="4356" max="4357" width="0" style="40" hidden="1" customWidth="1"/>
    <col min="4358" max="4358" width="16" style="40" customWidth="1"/>
    <col min="4359" max="4359" width="29.5703125" style="40" customWidth="1"/>
    <col min="4360" max="4360" width="26.140625" style="40" customWidth="1"/>
    <col min="4361" max="4361" width="9.140625" style="40" customWidth="1"/>
    <col min="4362" max="4362" width="15.5703125" style="40" bestFit="1" customWidth="1"/>
    <col min="4363" max="4363" width="0" style="40" hidden="1" customWidth="1"/>
    <col min="4364" max="4364" width="18.28515625" style="40" customWidth="1"/>
    <col min="4365" max="4365" width="9.85546875" style="40" customWidth="1"/>
    <col min="4366" max="4366" width="11" style="40" customWidth="1"/>
    <col min="4367" max="4599" width="9.140625" style="40"/>
    <col min="4600" max="4600" width="8" style="40" customWidth="1"/>
    <col min="4601" max="4601" width="41.7109375" style="40" customWidth="1"/>
    <col min="4602" max="4603" width="22" style="40" customWidth="1"/>
    <col min="4604" max="4604" width="18" style="40" customWidth="1"/>
    <col min="4605" max="4605" width="18.85546875" style="40" customWidth="1"/>
    <col min="4606" max="4606" width="22.42578125" style="40" customWidth="1"/>
    <col min="4607" max="4607" width="20.28515625" style="40" customWidth="1"/>
    <col min="4608" max="4608" width="17.85546875" style="40" customWidth="1"/>
    <col min="4609" max="4609" width="20.7109375" style="40" customWidth="1"/>
    <col min="4610" max="4610" width="15.28515625" style="40" customWidth="1"/>
    <col min="4611" max="4611" width="17.42578125" style="40" customWidth="1"/>
    <col min="4612" max="4613" width="0" style="40" hidden="1" customWidth="1"/>
    <col min="4614" max="4614" width="16" style="40" customWidth="1"/>
    <col min="4615" max="4615" width="29.5703125" style="40" customWidth="1"/>
    <col min="4616" max="4616" width="26.140625" style="40" customWidth="1"/>
    <col min="4617" max="4617" width="9.140625" style="40" customWidth="1"/>
    <col min="4618" max="4618" width="15.5703125" style="40" bestFit="1" customWidth="1"/>
    <col min="4619" max="4619" width="0" style="40" hidden="1" customWidth="1"/>
    <col min="4620" max="4620" width="18.28515625" style="40" customWidth="1"/>
    <col min="4621" max="4621" width="9.85546875" style="40" customWidth="1"/>
    <col min="4622" max="4622" width="11" style="40" customWidth="1"/>
    <col min="4623" max="4855" width="9.140625" style="40"/>
    <col min="4856" max="4856" width="8" style="40" customWidth="1"/>
    <col min="4857" max="4857" width="41.7109375" style="40" customWidth="1"/>
    <col min="4858" max="4859" width="22" style="40" customWidth="1"/>
    <col min="4860" max="4860" width="18" style="40" customWidth="1"/>
    <col min="4861" max="4861" width="18.85546875" style="40" customWidth="1"/>
    <col min="4862" max="4862" width="22.42578125" style="40" customWidth="1"/>
    <col min="4863" max="4863" width="20.28515625" style="40" customWidth="1"/>
    <col min="4864" max="4864" width="17.85546875" style="40" customWidth="1"/>
    <col min="4865" max="4865" width="20.7109375" style="40" customWidth="1"/>
    <col min="4866" max="4866" width="15.28515625" style="40" customWidth="1"/>
    <col min="4867" max="4867" width="17.42578125" style="40" customWidth="1"/>
    <col min="4868" max="4869" width="0" style="40" hidden="1" customWidth="1"/>
    <col min="4870" max="4870" width="16" style="40" customWidth="1"/>
    <col min="4871" max="4871" width="29.5703125" style="40" customWidth="1"/>
    <col min="4872" max="4872" width="26.140625" style="40" customWidth="1"/>
    <col min="4873" max="4873" width="9.140625" style="40" customWidth="1"/>
    <col min="4874" max="4874" width="15.5703125" style="40" bestFit="1" customWidth="1"/>
    <col min="4875" max="4875" width="0" style="40" hidden="1" customWidth="1"/>
    <col min="4876" max="4876" width="18.28515625" style="40" customWidth="1"/>
    <col min="4877" max="4877" width="9.85546875" style="40" customWidth="1"/>
    <col min="4878" max="4878" width="11" style="40" customWidth="1"/>
    <col min="4879" max="5111" width="9.140625" style="40"/>
    <col min="5112" max="5112" width="8" style="40" customWidth="1"/>
    <col min="5113" max="5113" width="41.7109375" style="40" customWidth="1"/>
    <col min="5114" max="5115" width="22" style="40" customWidth="1"/>
    <col min="5116" max="5116" width="18" style="40" customWidth="1"/>
    <col min="5117" max="5117" width="18.85546875" style="40" customWidth="1"/>
    <col min="5118" max="5118" width="22.42578125" style="40" customWidth="1"/>
    <col min="5119" max="5119" width="20.28515625" style="40" customWidth="1"/>
    <col min="5120" max="5120" width="17.85546875" style="40" customWidth="1"/>
    <col min="5121" max="5121" width="20.7109375" style="40" customWidth="1"/>
    <col min="5122" max="5122" width="15.28515625" style="40" customWidth="1"/>
    <col min="5123" max="5123" width="17.42578125" style="40" customWidth="1"/>
    <col min="5124" max="5125" width="0" style="40" hidden="1" customWidth="1"/>
    <col min="5126" max="5126" width="16" style="40" customWidth="1"/>
    <col min="5127" max="5127" width="29.5703125" style="40" customWidth="1"/>
    <col min="5128" max="5128" width="26.140625" style="40" customWidth="1"/>
    <col min="5129" max="5129" width="9.140625" style="40" customWidth="1"/>
    <col min="5130" max="5130" width="15.5703125" style="40" bestFit="1" customWidth="1"/>
    <col min="5131" max="5131" width="0" style="40" hidden="1" customWidth="1"/>
    <col min="5132" max="5132" width="18.28515625" style="40" customWidth="1"/>
    <col min="5133" max="5133" width="9.85546875" style="40" customWidth="1"/>
    <col min="5134" max="5134" width="11" style="40" customWidth="1"/>
    <col min="5135" max="5367" width="9.140625" style="40"/>
    <col min="5368" max="5368" width="8" style="40" customWidth="1"/>
    <col min="5369" max="5369" width="41.7109375" style="40" customWidth="1"/>
    <col min="5370" max="5371" width="22" style="40" customWidth="1"/>
    <col min="5372" max="5372" width="18" style="40" customWidth="1"/>
    <col min="5373" max="5373" width="18.85546875" style="40" customWidth="1"/>
    <col min="5374" max="5374" width="22.42578125" style="40" customWidth="1"/>
    <col min="5375" max="5375" width="20.28515625" style="40" customWidth="1"/>
    <col min="5376" max="5376" width="17.85546875" style="40" customWidth="1"/>
    <col min="5377" max="5377" width="20.7109375" style="40" customWidth="1"/>
    <col min="5378" max="5378" width="15.28515625" style="40" customWidth="1"/>
    <col min="5379" max="5379" width="17.42578125" style="40" customWidth="1"/>
    <col min="5380" max="5381" width="0" style="40" hidden="1" customWidth="1"/>
    <col min="5382" max="5382" width="16" style="40" customWidth="1"/>
    <col min="5383" max="5383" width="29.5703125" style="40" customWidth="1"/>
    <col min="5384" max="5384" width="26.140625" style="40" customWidth="1"/>
    <col min="5385" max="5385" width="9.140625" style="40" customWidth="1"/>
    <col min="5386" max="5386" width="15.5703125" style="40" bestFit="1" customWidth="1"/>
    <col min="5387" max="5387" width="0" style="40" hidden="1" customWidth="1"/>
    <col min="5388" max="5388" width="18.28515625" style="40" customWidth="1"/>
    <col min="5389" max="5389" width="9.85546875" style="40" customWidth="1"/>
    <col min="5390" max="5390" width="11" style="40" customWidth="1"/>
    <col min="5391" max="5623" width="9.140625" style="40"/>
    <col min="5624" max="5624" width="8" style="40" customWidth="1"/>
    <col min="5625" max="5625" width="41.7109375" style="40" customWidth="1"/>
    <col min="5626" max="5627" width="22" style="40" customWidth="1"/>
    <col min="5628" max="5628" width="18" style="40" customWidth="1"/>
    <col min="5629" max="5629" width="18.85546875" style="40" customWidth="1"/>
    <col min="5630" max="5630" width="22.42578125" style="40" customWidth="1"/>
    <col min="5631" max="5631" width="20.28515625" style="40" customWidth="1"/>
    <col min="5632" max="5632" width="17.85546875" style="40" customWidth="1"/>
    <col min="5633" max="5633" width="20.7109375" style="40" customWidth="1"/>
    <col min="5634" max="5634" width="15.28515625" style="40" customWidth="1"/>
    <col min="5635" max="5635" width="17.42578125" style="40" customWidth="1"/>
    <col min="5636" max="5637" width="0" style="40" hidden="1" customWidth="1"/>
    <col min="5638" max="5638" width="16" style="40" customWidth="1"/>
    <col min="5639" max="5639" width="29.5703125" style="40" customWidth="1"/>
    <col min="5640" max="5640" width="26.140625" style="40" customWidth="1"/>
    <col min="5641" max="5641" width="9.140625" style="40" customWidth="1"/>
    <col min="5642" max="5642" width="15.5703125" style="40" bestFit="1" customWidth="1"/>
    <col min="5643" max="5643" width="0" style="40" hidden="1" customWidth="1"/>
    <col min="5644" max="5644" width="18.28515625" style="40" customWidth="1"/>
    <col min="5645" max="5645" width="9.85546875" style="40" customWidth="1"/>
    <col min="5646" max="5646" width="11" style="40" customWidth="1"/>
    <col min="5647" max="5879" width="9.140625" style="40"/>
    <col min="5880" max="5880" width="8" style="40" customWidth="1"/>
    <col min="5881" max="5881" width="41.7109375" style="40" customWidth="1"/>
    <col min="5882" max="5883" width="22" style="40" customWidth="1"/>
    <col min="5884" max="5884" width="18" style="40" customWidth="1"/>
    <col min="5885" max="5885" width="18.85546875" style="40" customWidth="1"/>
    <col min="5886" max="5886" width="22.42578125" style="40" customWidth="1"/>
    <col min="5887" max="5887" width="20.28515625" style="40" customWidth="1"/>
    <col min="5888" max="5888" width="17.85546875" style="40" customWidth="1"/>
    <col min="5889" max="5889" width="20.7109375" style="40" customWidth="1"/>
    <col min="5890" max="5890" width="15.28515625" style="40" customWidth="1"/>
    <col min="5891" max="5891" width="17.42578125" style="40" customWidth="1"/>
    <col min="5892" max="5893" width="0" style="40" hidden="1" customWidth="1"/>
    <col min="5894" max="5894" width="16" style="40" customWidth="1"/>
    <col min="5895" max="5895" width="29.5703125" style="40" customWidth="1"/>
    <col min="5896" max="5896" width="26.140625" style="40" customWidth="1"/>
    <col min="5897" max="5897" width="9.140625" style="40" customWidth="1"/>
    <col min="5898" max="5898" width="15.5703125" style="40" bestFit="1" customWidth="1"/>
    <col min="5899" max="5899" width="0" style="40" hidden="1" customWidth="1"/>
    <col min="5900" max="5900" width="18.28515625" style="40" customWidth="1"/>
    <col min="5901" max="5901" width="9.85546875" style="40" customWidth="1"/>
    <col min="5902" max="5902" width="11" style="40" customWidth="1"/>
    <col min="5903" max="6135" width="9.140625" style="40"/>
    <col min="6136" max="6136" width="8" style="40" customWidth="1"/>
    <col min="6137" max="6137" width="41.7109375" style="40" customWidth="1"/>
    <col min="6138" max="6139" width="22" style="40" customWidth="1"/>
    <col min="6140" max="6140" width="18" style="40" customWidth="1"/>
    <col min="6141" max="6141" width="18.85546875" style="40" customWidth="1"/>
    <col min="6142" max="6142" width="22.42578125" style="40" customWidth="1"/>
    <col min="6143" max="6143" width="20.28515625" style="40" customWidth="1"/>
    <col min="6144" max="6144" width="17.85546875" style="40" customWidth="1"/>
    <col min="6145" max="6145" width="20.7109375" style="40" customWidth="1"/>
    <col min="6146" max="6146" width="15.28515625" style="40" customWidth="1"/>
    <col min="6147" max="6147" width="17.42578125" style="40" customWidth="1"/>
    <col min="6148" max="6149" width="0" style="40" hidden="1" customWidth="1"/>
    <col min="6150" max="6150" width="16" style="40" customWidth="1"/>
    <col min="6151" max="6151" width="29.5703125" style="40" customWidth="1"/>
    <col min="6152" max="6152" width="26.140625" style="40" customWidth="1"/>
    <col min="6153" max="6153" width="9.140625" style="40" customWidth="1"/>
    <col min="6154" max="6154" width="15.5703125" style="40" bestFit="1" customWidth="1"/>
    <col min="6155" max="6155" width="0" style="40" hidden="1" customWidth="1"/>
    <col min="6156" max="6156" width="18.28515625" style="40" customWidth="1"/>
    <col min="6157" max="6157" width="9.85546875" style="40" customWidth="1"/>
    <col min="6158" max="6158" width="11" style="40" customWidth="1"/>
    <col min="6159" max="6391" width="9.140625" style="40"/>
    <col min="6392" max="6392" width="8" style="40" customWidth="1"/>
    <col min="6393" max="6393" width="41.7109375" style="40" customWidth="1"/>
    <col min="6394" max="6395" width="22" style="40" customWidth="1"/>
    <col min="6396" max="6396" width="18" style="40" customWidth="1"/>
    <col min="6397" max="6397" width="18.85546875" style="40" customWidth="1"/>
    <col min="6398" max="6398" width="22.42578125" style="40" customWidth="1"/>
    <col min="6399" max="6399" width="20.28515625" style="40" customWidth="1"/>
    <col min="6400" max="6400" width="17.85546875" style="40" customWidth="1"/>
    <col min="6401" max="6401" width="20.7109375" style="40" customWidth="1"/>
    <col min="6402" max="6402" width="15.28515625" style="40" customWidth="1"/>
    <col min="6403" max="6403" width="17.42578125" style="40" customWidth="1"/>
    <col min="6404" max="6405" width="0" style="40" hidden="1" customWidth="1"/>
    <col min="6406" max="6406" width="16" style="40" customWidth="1"/>
    <col min="6407" max="6407" width="29.5703125" style="40" customWidth="1"/>
    <col min="6408" max="6408" width="26.140625" style="40" customWidth="1"/>
    <col min="6409" max="6409" width="9.140625" style="40" customWidth="1"/>
    <col min="6410" max="6410" width="15.5703125" style="40" bestFit="1" customWidth="1"/>
    <col min="6411" max="6411" width="0" style="40" hidden="1" customWidth="1"/>
    <col min="6412" max="6412" width="18.28515625" style="40" customWidth="1"/>
    <col min="6413" max="6413" width="9.85546875" style="40" customWidth="1"/>
    <col min="6414" max="6414" width="11" style="40" customWidth="1"/>
    <col min="6415" max="6647" width="9.140625" style="40"/>
    <col min="6648" max="6648" width="8" style="40" customWidth="1"/>
    <col min="6649" max="6649" width="41.7109375" style="40" customWidth="1"/>
    <col min="6650" max="6651" width="22" style="40" customWidth="1"/>
    <col min="6652" max="6652" width="18" style="40" customWidth="1"/>
    <col min="6653" max="6653" width="18.85546875" style="40" customWidth="1"/>
    <col min="6654" max="6654" width="22.42578125" style="40" customWidth="1"/>
    <col min="6655" max="6655" width="20.28515625" style="40" customWidth="1"/>
    <col min="6656" max="6656" width="17.85546875" style="40" customWidth="1"/>
    <col min="6657" max="6657" width="20.7109375" style="40" customWidth="1"/>
    <col min="6658" max="6658" width="15.28515625" style="40" customWidth="1"/>
    <col min="6659" max="6659" width="17.42578125" style="40" customWidth="1"/>
    <col min="6660" max="6661" width="0" style="40" hidden="1" customWidth="1"/>
    <col min="6662" max="6662" width="16" style="40" customWidth="1"/>
    <col min="6663" max="6663" width="29.5703125" style="40" customWidth="1"/>
    <col min="6664" max="6664" width="26.140625" style="40" customWidth="1"/>
    <col min="6665" max="6665" width="9.140625" style="40" customWidth="1"/>
    <col min="6666" max="6666" width="15.5703125" style="40" bestFit="1" customWidth="1"/>
    <col min="6667" max="6667" width="0" style="40" hidden="1" customWidth="1"/>
    <col min="6668" max="6668" width="18.28515625" style="40" customWidth="1"/>
    <col min="6669" max="6669" width="9.85546875" style="40" customWidth="1"/>
    <col min="6670" max="6670" width="11" style="40" customWidth="1"/>
    <col min="6671" max="6903" width="9.140625" style="40"/>
    <col min="6904" max="6904" width="8" style="40" customWidth="1"/>
    <col min="6905" max="6905" width="41.7109375" style="40" customWidth="1"/>
    <col min="6906" max="6907" width="22" style="40" customWidth="1"/>
    <col min="6908" max="6908" width="18" style="40" customWidth="1"/>
    <col min="6909" max="6909" width="18.85546875" style="40" customWidth="1"/>
    <col min="6910" max="6910" width="22.42578125" style="40" customWidth="1"/>
    <col min="6911" max="6911" width="20.28515625" style="40" customWidth="1"/>
    <col min="6912" max="6912" width="17.85546875" style="40" customWidth="1"/>
    <col min="6913" max="6913" width="20.7109375" style="40" customWidth="1"/>
    <col min="6914" max="6914" width="15.28515625" style="40" customWidth="1"/>
    <col min="6915" max="6915" width="17.42578125" style="40" customWidth="1"/>
    <col min="6916" max="6917" width="0" style="40" hidden="1" customWidth="1"/>
    <col min="6918" max="6918" width="16" style="40" customWidth="1"/>
    <col min="6919" max="6919" width="29.5703125" style="40" customWidth="1"/>
    <col min="6920" max="6920" width="26.140625" style="40" customWidth="1"/>
    <col min="6921" max="6921" width="9.140625" style="40" customWidth="1"/>
    <col min="6922" max="6922" width="15.5703125" style="40" bestFit="1" customWidth="1"/>
    <col min="6923" max="6923" width="0" style="40" hidden="1" customWidth="1"/>
    <col min="6924" max="6924" width="18.28515625" style="40" customWidth="1"/>
    <col min="6925" max="6925" width="9.85546875" style="40" customWidth="1"/>
    <col min="6926" max="6926" width="11" style="40" customWidth="1"/>
    <col min="6927" max="7159" width="9.140625" style="40"/>
    <col min="7160" max="7160" width="8" style="40" customWidth="1"/>
    <col min="7161" max="7161" width="41.7109375" style="40" customWidth="1"/>
    <col min="7162" max="7163" width="22" style="40" customWidth="1"/>
    <col min="7164" max="7164" width="18" style="40" customWidth="1"/>
    <col min="7165" max="7165" width="18.85546875" style="40" customWidth="1"/>
    <col min="7166" max="7166" width="22.42578125" style="40" customWidth="1"/>
    <col min="7167" max="7167" width="20.28515625" style="40" customWidth="1"/>
    <col min="7168" max="7168" width="17.85546875" style="40" customWidth="1"/>
    <col min="7169" max="7169" width="20.7109375" style="40" customWidth="1"/>
    <col min="7170" max="7170" width="15.28515625" style="40" customWidth="1"/>
    <col min="7171" max="7171" width="17.42578125" style="40" customWidth="1"/>
    <col min="7172" max="7173" width="0" style="40" hidden="1" customWidth="1"/>
    <col min="7174" max="7174" width="16" style="40" customWidth="1"/>
    <col min="7175" max="7175" width="29.5703125" style="40" customWidth="1"/>
    <col min="7176" max="7176" width="26.140625" style="40" customWidth="1"/>
    <col min="7177" max="7177" width="9.140625" style="40" customWidth="1"/>
    <col min="7178" max="7178" width="15.5703125" style="40" bestFit="1" customWidth="1"/>
    <col min="7179" max="7179" width="0" style="40" hidden="1" customWidth="1"/>
    <col min="7180" max="7180" width="18.28515625" style="40" customWidth="1"/>
    <col min="7181" max="7181" width="9.85546875" style="40" customWidth="1"/>
    <col min="7182" max="7182" width="11" style="40" customWidth="1"/>
    <col min="7183" max="7415" width="9.140625" style="40"/>
    <col min="7416" max="7416" width="8" style="40" customWidth="1"/>
    <col min="7417" max="7417" width="41.7109375" style="40" customWidth="1"/>
    <col min="7418" max="7419" width="22" style="40" customWidth="1"/>
    <col min="7420" max="7420" width="18" style="40" customWidth="1"/>
    <col min="7421" max="7421" width="18.85546875" style="40" customWidth="1"/>
    <col min="7422" max="7422" width="22.42578125" style="40" customWidth="1"/>
    <col min="7423" max="7423" width="20.28515625" style="40" customWidth="1"/>
    <col min="7424" max="7424" width="17.85546875" style="40" customWidth="1"/>
    <col min="7425" max="7425" width="20.7109375" style="40" customWidth="1"/>
    <col min="7426" max="7426" width="15.28515625" style="40" customWidth="1"/>
    <col min="7427" max="7427" width="17.42578125" style="40" customWidth="1"/>
    <col min="7428" max="7429" width="0" style="40" hidden="1" customWidth="1"/>
    <col min="7430" max="7430" width="16" style="40" customWidth="1"/>
    <col min="7431" max="7431" width="29.5703125" style="40" customWidth="1"/>
    <col min="7432" max="7432" width="26.140625" style="40" customWidth="1"/>
    <col min="7433" max="7433" width="9.140625" style="40" customWidth="1"/>
    <col min="7434" max="7434" width="15.5703125" style="40" bestFit="1" customWidth="1"/>
    <col min="7435" max="7435" width="0" style="40" hidden="1" customWidth="1"/>
    <col min="7436" max="7436" width="18.28515625" style="40" customWidth="1"/>
    <col min="7437" max="7437" width="9.85546875" style="40" customWidth="1"/>
    <col min="7438" max="7438" width="11" style="40" customWidth="1"/>
    <col min="7439" max="7671" width="9.140625" style="40"/>
    <col min="7672" max="7672" width="8" style="40" customWidth="1"/>
    <col min="7673" max="7673" width="41.7109375" style="40" customWidth="1"/>
    <col min="7674" max="7675" width="22" style="40" customWidth="1"/>
    <col min="7676" max="7676" width="18" style="40" customWidth="1"/>
    <col min="7677" max="7677" width="18.85546875" style="40" customWidth="1"/>
    <col min="7678" max="7678" width="22.42578125" style="40" customWidth="1"/>
    <col min="7679" max="7679" width="20.28515625" style="40" customWidth="1"/>
    <col min="7680" max="7680" width="17.85546875" style="40" customWidth="1"/>
    <col min="7681" max="7681" width="20.7109375" style="40" customWidth="1"/>
    <col min="7682" max="7682" width="15.28515625" style="40" customWidth="1"/>
    <col min="7683" max="7683" width="17.42578125" style="40" customWidth="1"/>
    <col min="7684" max="7685" width="0" style="40" hidden="1" customWidth="1"/>
    <col min="7686" max="7686" width="16" style="40" customWidth="1"/>
    <col min="7687" max="7687" width="29.5703125" style="40" customWidth="1"/>
    <col min="7688" max="7688" width="26.140625" style="40" customWidth="1"/>
    <col min="7689" max="7689" width="9.140625" style="40" customWidth="1"/>
    <col min="7690" max="7690" width="15.5703125" style="40" bestFit="1" customWidth="1"/>
    <col min="7691" max="7691" width="0" style="40" hidden="1" customWidth="1"/>
    <col min="7692" max="7692" width="18.28515625" style="40" customWidth="1"/>
    <col min="7693" max="7693" width="9.85546875" style="40" customWidth="1"/>
    <col min="7694" max="7694" width="11" style="40" customWidth="1"/>
    <col min="7695" max="7927" width="9.140625" style="40"/>
    <col min="7928" max="7928" width="8" style="40" customWidth="1"/>
    <col min="7929" max="7929" width="41.7109375" style="40" customWidth="1"/>
    <col min="7930" max="7931" width="22" style="40" customWidth="1"/>
    <col min="7932" max="7932" width="18" style="40" customWidth="1"/>
    <col min="7933" max="7933" width="18.85546875" style="40" customWidth="1"/>
    <col min="7934" max="7934" width="22.42578125" style="40" customWidth="1"/>
    <col min="7935" max="7935" width="20.28515625" style="40" customWidth="1"/>
    <col min="7936" max="7936" width="17.85546875" style="40" customWidth="1"/>
    <col min="7937" max="7937" width="20.7109375" style="40" customWidth="1"/>
    <col min="7938" max="7938" width="15.28515625" style="40" customWidth="1"/>
    <col min="7939" max="7939" width="17.42578125" style="40" customWidth="1"/>
    <col min="7940" max="7941" width="0" style="40" hidden="1" customWidth="1"/>
    <col min="7942" max="7942" width="16" style="40" customWidth="1"/>
    <col min="7943" max="7943" width="29.5703125" style="40" customWidth="1"/>
    <col min="7944" max="7944" width="26.140625" style="40" customWidth="1"/>
    <col min="7945" max="7945" width="9.140625" style="40" customWidth="1"/>
    <col min="7946" max="7946" width="15.5703125" style="40" bestFit="1" customWidth="1"/>
    <col min="7947" max="7947" width="0" style="40" hidden="1" customWidth="1"/>
    <col min="7948" max="7948" width="18.28515625" style="40" customWidth="1"/>
    <col min="7949" max="7949" width="9.85546875" style="40" customWidth="1"/>
    <col min="7950" max="7950" width="11" style="40" customWidth="1"/>
    <col min="7951" max="8183" width="9.140625" style="40"/>
    <col min="8184" max="8184" width="8" style="40" customWidth="1"/>
    <col min="8185" max="8185" width="41.7109375" style="40" customWidth="1"/>
    <col min="8186" max="8187" width="22" style="40" customWidth="1"/>
    <col min="8188" max="8188" width="18" style="40" customWidth="1"/>
    <col min="8189" max="8189" width="18.85546875" style="40" customWidth="1"/>
    <col min="8190" max="8190" width="22.42578125" style="40" customWidth="1"/>
    <col min="8191" max="8191" width="20.28515625" style="40" customWidth="1"/>
    <col min="8192" max="8192" width="17.85546875" style="40" customWidth="1"/>
    <col min="8193" max="8193" width="20.7109375" style="40" customWidth="1"/>
    <col min="8194" max="8194" width="15.28515625" style="40" customWidth="1"/>
    <col min="8195" max="8195" width="17.42578125" style="40" customWidth="1"/>
    <col min="8196" max="8197" width="0" style="40" hidden="1" customWidth="1"/>
    <col min="8198" max="8198" width="16" style="40" customWidth="1"/>
    <col min="8199" max="8199" width="29.5703125" style="40" customWidth="1"/>
    <col min="8200" max="8200" width="26.140625" style="40" customWidth="1"/>
    <col min="8201" max="8201" width="9.140625" style="40" customWidth="1"/>
    <col min="8202" max="8202" width="15.5703125" style="40" bestFit="1" customWidth="1"/>
    <col min="8203" max="8203" width="0" style="40" hidden="1" customWidth="1"/>
    <col min="8204" max="8204" width="18.28515625" style="40" customWidth="1"/>
    <col min="8205" max="8205" width="9.85546875" style="40" customWidth="1"/>
    <col min="8206" max="8206" width="11" style="40" customWidth="1"/>
    <col min="8207" max="8439" width="9.140625" style="40"/>
    <col min="8440" max="8440" width="8" style="40" customWidth="1"/>
    <col min="8441" max="8441" width="41.7109375" style="40" customWidth="1"/>
    <col min="8442" max="8443" width="22" style="40" customWidth="1"/>
    <col min="8444" max="8444" width="18" style="40" customWidth="1"/>
    <col min="8445" max="8445" width="18.85546875" style="40" customWidth="1"/>
    <col min="8446" max="8446" width="22.42578125" style="40" customWidth="1"/>
    <col min="8447" max="8447" width="20.28515625" style="40" customWidth="1"/>
    <col min="8448" max="8448" width="17.85546875" style="40" customWidth="1"/>
    <col min="8449" max="8449" width="20.7109375" style="40" customWidth="1"/>
    <col min="8450" max="8450" width="15.28515625" style="40" customWidth="1"/>
    <col min="8451" max="8451" width="17.42578125" style="40" customWidth="1"/>
    <col min="8452" max="8453" width="0" style="40" hidden="1" customWidth="1"/>
    <col min="8454" max="8454" width="16" style="40" customWidth="1"/>
    <col min="8455" max="8455" width="29.5703125" style="40" customWidth="1"/>
    <col min="8456" max="8456" width="26.140625" style="40" customWidth="1"/>
    <col min="8457" max="8457" width="9.140625" style="40" customWidth="1"/>
    <col min="8458" max="8458" width="15.5703125" style="40" bestFit="1" customWidth="1"/>
    <col min="8459" max="8459" width="0" style="40" hidden="1" customWidth="1"/>
    <col min="8460" max="8460" width="18.28515625" style="40" customWidth="1"/>
    <col min="8461" max="8461" width="9.85546875" style="40" customWidth="1"/>
    <col min="8462" max="8462" width="11" style="40" customWidth="1"/>
    <col min="8463" max="8695" width="9.140625" style="40"/>
    <col min="8696" max="8696" width="8" style="40" customWidth="1"/>
    <col min="8697" max="8697" width="41.7109375" style="40" customWidth="1"/>
    <col min="8698" max="8699" width="22" style="40" customWidth="1"/>
    <col min="8700" max="8700" width="18" style="40" customWidth="1"/>
    <col min="8701" max="8701" width="18.85546875" style="40" customWidth="1"/>
    <col min="8702" max="8702" width="22.42578125" style="40" customWidth="1"/>
    <col min="8703" max="8703" width="20.28515625" style="40" customWidth="1"/>
    <col min="8704" max="8704" width="17.85546875" style="40" customWidth="1"/>
    <col min="8705" max="8705" width="20.7109375" style="40" customWidth="1"/>
    <col min="8706" max="8706" width="15.28515625" style="40" customWidth="1"/>
    <col min="8707" max="8707" width="17.42578125" style="40" customWidth="1"/>
    <col min="8708" max="8709" width="0" style="40" hidden="1" customWidth="1"/>
    <col min="8710" max="8710" width="16" style="40" customWidth="1"/>
    <col min="8711" max="8711" width="29.5703125" style="40" customWidth="1"/>
    <col min="8712" max="8712" width="26.140625" style="40" customWidth="1"/>
    <col min="8713" max="8713" width="9.140625" style="40" customWidth="1"/>
    <col min="8714" max="8714" width="15.5703125" style="40" bestFit="1" customWidth="1"/>
    <col min="8715" max="8715" width="0" style="40" hidden="1" customWidth="1"/>
    <col min="8716" max="8716" width="18.28515625" style="40" customWidth="1"/>
    <col min="8717" max="8717" width="9.85546875" style="40" customWidth="1"/>
    <col min="8718" max="8718" width="11" style="40" customWidth="1"/>
    <col min="8719" max="8951" width="9.140625" style="40"/>
    <col min="8952" max="8952" width="8" style="40" customWidth="1"/>
    <col min="8953" max="8953" width="41.7109375" style="40" customWidth="1"/>
    <col min="8954" max="8955" width="22" style="40" customWidth="1"/>
    <col min="8956" max="8956" width="18" style="40" customWidth="1"/>
    <col min="8957" max="8957" width="18.85546875" style="40" customWidth="1"/>
    <col min="8958" max="8958" width="22.42578125" style="40" customWidth="1"/>
    <col min="8959" max="8959" width="20.28515625" style="40" customWidth="1"/>
    <col min="8960" max="8960" width="17.85546875" style="40" customWidth="1"/>
    <col min="8961" max="8961" width="20.7109375" style="40" customWidth="1"/>
    <col min="8962" max="8962" width="15.28515625" style="40" customWidth="1"/>
    <col min="8963" max="8963" width="17.42578125" style="40" customWidth="1"/>
    <col min="8964" max="8965" width="0" style="40" hidden="1" customWidth="1"/>
    <col min="8966" max="8966" width="16" style="40" customWidth="1"/>
    <col min="8967" max="8967" width="29.5703125" style="40" customWidth="1"/>
    <col min="8968" max="8968" width="26.140625" style="40" customWidth="1"/>
    <col min="8969" max="8969" width="9.140625" style="40" customWidth="1"/>
    <col min="8970" max="8970" width="15.5703125" style="40" bestFit="1" customWidth="1"/>
    <col min="8971" max="8971" width="0" style="40" hidden="1" customWidth="1"/>
    <col min="8972" max="8972" width="18.28515625" style="40" customWidth="1"/>
    <col min="8973" max="8973" width="9.85546875" style="40" customWidth="1"/>
    <col min="8974" max="8974" width="11" style="40" customWidth="1"/>
    <col min="8975" max="9207" width="9.140625" style="40"/>
    <col min="9208" max="9208" width="8" style="40" customWidth="1"/>
    <col min="9209" max="9209" width="41.7109375" style="40" customWidth="1"/>
    <col min="9210" max="9211" width="22" style="40" customWidth="1"/>
    <col min="9212" max="9212" width="18" style="40" customWidth="1"/>
    <col min="9213" max="9213" width="18.85546875" style="40" customWidth="1"/>
    <col min="9214" max="9214" width="22.42578125" style="40" customWidth="1"/>
    <col min="9215" max="9215" width="20.28515625" style="40" customWidth="1"/>
    <col min="9216" max="9216" width="17.85546875" style="40" customWidth="1"/>
    <col min="9217" max="9217" width="20.7109375" style="40" customWidth="1"/>
    <col min="9218" max="9218" width="15.28515625" style="40" customWidth="1"/>
    <col min="9219" max="9219" width="17.42578125" style="40" customWidth="1"/>
    <col min="9220" max="9221" width="0" style="40" hidden="1" customWidth="1"/>
    <col min="9222" max="9222" width="16" style="40" customWidth="1"/>
    <col min="9223" max="9223" width="29.5703125" style="40" customWidth="1"/>
    <col min="9224" max="9224" width="26.140625" style="40" customWidth="1"/>
    <col min="9225" max="9225" width="9.140625" style="40" customWidth="1"/>
    <col min="9226" max="9226" width="15.5703125" style="40" bestFit="1" customWidth="1"/>
    <col min="9227" max="9227" width="0" style="40" hidden="1" customWidth="1"/>
    <col min="9228" max="9228" width="18.28515625" style="40" customWidth="1"/>
    <col min="9229" max="9229" width="9.85546875" style="40" customWidth="1"/>
    <col min="9230" max="9230" width="11" style="40" customWidth="1"/>
    <col min="9231" max="9463" width="9.140625" style="40"/>
    <col min="9464" max="9464" width="8" style="40" customWidth="1"/>
    <col min="9465" max="9465" width="41.7109375" style="40" customWidth="1"/>
    <col min="9466" max="9467" width="22" style="40" customWidth="1"/>
    <col min="9468" max="9468" width="18" style="40" customWidth="1"/>
    <col min="9469" max="9469" width="18.85546875" style="40" customWidth="1"/>
    <col min="9470" max="9470" width="22.42578125" style="40" customWidth="1"/>
    <col min="9471" max="9471" width="20.28515625" style="40" customWidth="1"/>
    <col min="9472" max="9472" width="17.85546875" style="40" customWidth="1"/>
    <col min="9473" max="9473" width="20.7109375" style="40" customWidth="1"/>
    <col min="9474" max="9474" width="15.28515625" style="40" customWidth="1"/>
    <col min="9475" max="9475" width="17.42578125" style="40" customWidth="1"/>
    <col min="9476" max="9477" width="0" style="40" hidden="1" customWidth="1"/>
    <col min="9478" max="9478" width="16" style="40" customWidth="1"/>
    <col min="9479" max="9479" width="29.5703125" style="40" customWidth="1"/>
    <col min="9480" max="9480" width="26.140625" style="40" customWidth="1"/>
    <col min="9481" max="9481" width="9.140625" style="40" customWidth="1"/>
    <col min="9482" max="9482" width="15.5703125" style="40" bestFit="1" customWidth="1"/>
    <col min="9483" max="9483" width="0" style="40" hidden="1" customWidth="1"/>
    <col min="9484" max="9484" width="18.28515625" style="40" customWidth="1"/>
    <col min="9485" max="9485" width="9.85546875" style="40" customWidth="1"/>
    <col min="9486" max="9486" width="11" style="40" customWidth="1"/>
    <col min="9487" max="9719" width="9.140625" style="40"/>
    <col min="9720" max="9720" width="8" style="40" customWidth="1"/>
    <col min="9721" max="9721" width="41.7109375" style="40" customWidth="1"/>
    <col min="9722" max="9723" width="22" style="40" customWidth="1"/>
    <col min="9724" max="9724" width="18" style="40" customWidth="1"/>
    <col min="9725" max="9725" width="18.85546875" style="40" customWidth="1"/>
    <col min="9726" max="9726" width="22.42578125" style="40" customWidth="1"/>
    <col min="9727" max="9727" width="20.28515625" style="40" customWidth="1"/>
    <col min="9728" max="9728" width="17.85546875" style="40" customWidth="1"/>
    <col min="9729" max="9729" width="20.7109375" style="40" customWidth="1"/>
    <col min="9730" max="9730" width="15.28515625" style="40" customWidth="1"/>
    <col min="9731" max="9731" width="17.42578125" style="40" customWidth="1"/>
    <col min="9732" max="9733" width="0" style="40" hidden="1" customWidth="1"/>
    <col min="9734" max="9734" width="16" style="40" customWidth="1"/>
    <col min="9735" max="9735" width="29.5703125" style="40" customWidth="1"/>
    <col min="9736" max="9736" width="26.140625" style="40" customWidth="1"/>
    <col min="9737" max="9737" width="9.140625" style="40" customWidth="1"/>
    <col min="9738" max="9738" width="15.5703125" style="40" bestFit="1" customWidth="1"/>
    <col min="9739" max="9739" width="0" style="40" hidden="1" customWidth="1"/>
    <col min="9740" max="9740" width="18.28515625" style="40" customWidth="1"/>
    <col min="9741" max="9741" width="9.85546875" style="40" customWidth="1"/>
    <col min="9742" max="9742" width="11" style="40" customWidth="1"/>
    <col min="9743" max="9975" width="9.140625" style="40"/>
    <col min="9976" max="9976" width="8" style="40" customWidth="1"/>
    <col min="9977" max="9977" width="41.7109375" style="40" customWidth="1"/>
    <col min="9978" max="9979" width="22" style="40" customWidth="1"/>
    <col min="9980" max="9980" width="18" style="40" customWidth="1"/>
    <col min="9981" max="9981" width="18.85546875" style="40" customWidth="1"/>
    <col min="9982" max="9982" width="22.42578125" style="40" customWidth="1"/>
    <col min="9983" max="9983" width="20.28515625" style="40" customWidth="1"/>
    <col min="9984" max="9984" width="17.85546875" style="40" customWidth="1"/>
    <col min="9985" max="9985" width="20.7109375" style="40" customWidth="1"/>
    <col min="9986" max="9986" width="15.28515625" style="40" customWidth="1"/>
    <col min="9987" max="9987" width="17.42578125" style="40" customWidth="1"/>
    <col min="9988" max="9989" width="0" style="40" hidden="1" customWidth="1"/>
    <col min="9990" max="9990" width="16" style="40" customWidth="1"/>
    <col min="9991" max="9991" width="29.5703125" style="40" customWidth="1"/>
    <col min="9992" max="9992" width="26.140625" style="40" customWidth="1"/>
    <col min="9993" max="9993" width="9.140625" style="40" customWidth="1"/>
    <col min="9994" max="9994" width="15.5703125" style="40" bestFit="1" customWidth="1"/>
    <col min="9995" max="9995" width="0" style="40" hidden="1" customWidth="1"/>
    <col min="9996" max="9996" width="18.28515625" style="40" customWidth="1"/>
    <col min="9997" max="9997" width="9.85546875" style="40" customWidth="1"/>
    <col min="9998" max="9998" width="11" style="40" customWidth="1"/>
    <col min="9999" max="10231" width="9.140625" style="40"/>
    <col min="10232" max="10232" width="8" style="40" customWidth="1"/>
    <col min="10233" max="10233" width="41.7109375" style="40" customWidth="1"/>
    <col min="10234" max="10235" width="22" style="40" customWidth="1"/>
    <col min="10236" max="10236" width="18" style="40" customWidth="1"/>
    <col min="10237" max="10237" width="18.85546875" style="40" customWidth="1"/>
    <col min="10238" max="10238" width="22.42578125" style="40" customWidth="1"/>
    <col min="10239" max="10239" width="20.28515625" style="40" customWidth="1"/>
    <col min="10240" max="10240" width="17.85546875" style="40" customWidth="1"/>
    <col min="10241" max="10241" width="20.7109375" style="40" customWidth="1"/>
    <col min="10242" max="10242" width="15.28515625" style="40" customWidth="1"/>
    <col min="10243" max="10243" width="17.42578125" style="40" customWidth="1"/>
    <col min="10244" max="10245" width="0" style="40" hidden="1" customWidth="1"/>
    <col min="10246" max="10246" width="16" style="40" customWidth="1"/>
    <col min="10247" max="10247" width="29.5703125" style="40" customWidth="1"/>
    <col min="10248" max="10248" width="26.140625" style="40" customWidth="1"/>
    <col min="10249" max="10249" width="9.140625" style="40" customWidth="1"/>
    <col min="10250" max="10250" width="15.5703125" style="40" bestFit="1" customWidth="1"/>
    <col min="10251" max="10251" width="0" style="40" hidden="1" customWidth="1"/>
    <col min="10252" max="10252" width="18.28515625" style="40" customWidth="1"/>
    <col min="10253" max="10253" width="9.85546875" style="40" customWidth="1"/>
    <col min="10254" max="10254" width="11" style="40" customWidth="1"/>
    <col min="10255" max="10487" width="9.140625" style="40"/>
    <col min="10488" max="10488" width="8" style="40" customWidth="1"/>
    <col min="10489" max="10489" width="41.7109375" style="40" customWidth="1"/>
    <col min="10490" max="10491" width="22" style="40" customWidth="1"/>
    <col min="10492" max="10492" width="18" style="40" customWidth="1"/>
    <col min="10493" max="10493" width="18.85546875" style="40" customWidth="1"/>
    <col min="10494" max="10494" width="22.42578125" style="40" customWidth="1"/>
    <col min="10495" max="10495" width="20.28515625" style="40" customWidth="1"/>
    <col min="10496" max="10496" width="17.85546875" style="40" customWidth="1"/>
    <col min="10497" max="10497" width="20.7109375" style="40" customWidth="1"/>
    <col min="10498" max="10498" width="15.28515625" style="40" customWidth="1"/>
    <col min="10499" max="10499" width="17.42578125" style="40" customWidth="1"/>
    <col min="10500" max="10501" width="0" style="40" hidden="1" customWidth="1"/>
    <col min="10502" max="10502" width="16" style="40" customWidth="1"/>
    <col min="10503" max="10503" width="29.5703125" style="40" customWidth="1"/>
    <col min="10504" max="10504" width="26.140625" style="40" customWidth="1"/>
    <col min="10505" max="10505" width="9.140625" style="40" customWidth="1"/>
    <col min="10506" max="10506" width="15.5703125" style="40" bestFit="1" customWidth="1"/>
    <col min="10507" max="10507" width="0" style="40" hidden="1" customWidth="1"/>
    <col min="10508" max="10508" width="18.28515625" style="40" customWidth="1"/>
    <col min="10509" max="10509" width="9.85546875" style="40" customWidth="1"/>
    <col min="10510" max="10510" width="11" style="40" customWidth="1"/>
    <col min="10511" max="10743" width="9.140625" style="40"/>
    <col min="10744" max="10744" width="8" style="40" customWidth="1"/>
    <col min="10745" max="10745" width="41.7109375" style="40" customWidth="1"/>
    <col min="10746" max="10747" width="22" style="40" customWidth="1"/>
    <col min="10748" max="10748" width="18" style="40" customWidth="1"/>
    <col min="10749" max="10749" width="18.85546875" style="40" customWidth="1"/>
    <col min="10750" max="10750" width="22.42578125" style="40" customWidth="1"/>
    <col min="10751" max="10751" width="20.28515625" style="40" customWidth="1"/>
    <col min="10752" max="10752" width="17.85546875" style="40" customWidth="1"/>
    <col min="10753" max="10753" width="20.7109375" style="40" customWidth="1"/>
    <col min="10754" max="10754" width="15.28515625" style="40" customWidth="1"/>
    <col min="10755" max="10755" width="17.42578125" style="40" customWidth="1"/>
    <col min="10756" max="10757" width="0" style="40" hidden="1" customWidth="1"/>
    <col min="10758" max="10758" width="16" style="40" customWidth="1"/>
    <col min="10759" max="10759" width="29.5703125" style="40" customWidth="1"/>
    <col min="10760" max="10760" width="26.140625" style="40" customWidth="1"/>
    <col min="10761" max="10761" width="9.140625" style="40" customWidth="1"/>
    <col min="10762" max="10762" width="15.5703125" style="40" bestFit="1" customWidth="1"/>
    <col min="10763" max="10763" width="0" style="40" hidden="1" customWidth="1"/>
    <col min="10764" max="10764" width="18.28515625" style="40" customWidth="1"/>
    <col min="10765" max="10765" width="9.85546875" style="40" customWidth="1"/>
    <col min="10766" max="10766" width="11" style="40" customWidth="1"/>
    <col min="10767" max="10999" width="9.140625" style="40"/>
    <col min="11000" max="11000" width="8" style="40" customWidth="1"/>
    <col min="11001" max="11001" width="41.7109375" style="40" customWidth="1"/>
    <col min="11002" max="11003" width="22" style="40" customWidth="1"/>
    <col min="11004" max="11004" width="18" style="40" customWidth="1"/>
    <col min="11005" max="11005" width="18.85546875" style="40" customWidth="1"/>
    <col min="11006" max="11006" width="22.42578125" style="40" customWidth="1"/>
    <col min="11007" max="11007" width="20.28515625" style="40" customWidth="1"/>
    <col min="11008" max="11008" width="17.85546875" style="40" customWidth="1"/>
    <col min="11009" max="11009" width="20.7109375" style="40" customWidth="1"/>
    <col min="11010" max="11010" width="15.28515625" style="40" customWidth="1"/>
    <col min="11011" max="11011" width="17.42578125" style="40" customWidth="1"/>
    <col min="11012" max="11013" width="0" style="40" hidden="1" customWidth="1"/>
    <col min="11014" max="11014" width="16" style="40" customWidth="1"/>
    <col min="11015" max="11015" width="29.5703125" style="40" customWidth="1"/>
    <col min="11016" max="11016" width="26.140625" style="40" customWidth="1"/>
    <col min="11017" max="11017" width="9.140625" style="40" customWidth="1"/>
    <col min="11018" max="11018" width="15.5703125" style="40" bestFit="1" customWidth="1"/>
    <col min="11019" max="11019" width="0" style="40" hidden="1" customWidth="1"/>
    <col min="11020" max="11020" width="18.28515625" style="40" customWidth="1"/>
    <col min="11021" max="11021" width="9.85546875" style="40" customWidth="1"/>
    <col min="11022" max="11022" width="11" style="40" customWidth="1"/>
    <col min="11023" max="11255" width="9.140625" style="40"/>
    <col min="11256" max="11256" width="8" style="40" customWidth="1"/>
    <col min="11257" max="11257" width="41.7109375" style="40" customWidth="1"/>
    <col min="11258" max="11259" width="22" style="40" customWidth="1"/>
    <col min="11260" max="11260" width="18" style="40" customWidth="1"/>
    <col min="11261" max="11261" width="18.85546875" style="40" customWidth="1"/>
    <col min="11262" max="11262" width="22.42578125" style="40" customWidth="1"/>
    <col min="11263" max="11263" width="20.28515625" style="40" customWidth="1"/>
    <col min="11264" max="11264" width="17.85546875" style="40" customWidth="1"/>
    <col min="11265" max="11265" width="20.7109375" style="40" customWidth="1"/>
    <col min="11266" max="11266" width="15.28515625" style="40" customWidth="1"/>
    <col min="11267" max="11267" width="17.42578125" style="40" customWidth="1"/>
    <col min="11268" max="11269" width="0" style="40" hidden="1" customWidth="1"/>
    <col min="11270" max="11270" width="16" style="40" customWidth="1"/>
    <col min="11271" max="11271" width="29.5703125" style="40" customWidth="1"/>
    <col min="11272" max="11272" width="26.140625" style="40" customWidth="1"/>
    <col min="11273" max="11273" width="9.140625" style="40" customWidth="1"/>
    <col min="11274" max="11274" width="15.5703125" style="40" bestFit="1" customWidth="1"/>
    <col min="11275" max="11275" width="0" style="40" hidden="1" customWidth="1"/>
    <col min="11276" max="11276" width="18.28515625" style="40" customWidth="1"/>
    <col min="11277" max="11277" width="9.85546875" style="40" customWidth="1"/>
    <col min="11278" max="11278" width="11" style="40" customWidth="1"/>
    <col min="11279" max="11511" width="9.140625" style="40"/>
    <col min="11512" max="11512" width="8" style="40" customWidth="1"/>
    <col min="11513" max="11513" width="41.7109375" style="40" customWidth="1"/>
    <col min="11514" max="11515" width="22" style="40" customWidth="1"/>
    <col min="11516" max="11516" width="18" style="40" customWidth="1"/>
    <col min="11517" max="11517" width="18.85546875" style="40" customWidth="1"/>
    <col min="11518" max="11518" width="22.42578125" style="40" customWidth="1"/>
    <col min="11519" max="11519" width="20.28515625" style="40" customWidth="1"/>
    <col min="11520" max="11520" width="17.85546875" style="40" customWidth="1"/>
    <col min="11521" max="11521" width="20.7109375" style="40" customWidth="1"/>
    <col min="11522" max="11522" width="15.28515625" style="40" customWidth="1"/>
    <col min="11523" max="11523" width="17.42578125" style="40" customWidth="1"/>
    <col min="11524" max="11525" width="0" style="40" hidden="1" customWidth="1"/>
    <col min="11526" max="11526" width="16" style="40" customWidth="1"/>
    <col min="11527" max="11527" width="29.5703125" style="40" customWidth="1"/>
    <col min="11528" max="11528" width="26.140625" style="40" customWidth="1"/>
    <col min="11529" max="11529" width="9.140625" style="40" customWidth="1"/>
    <col min="11530" max="11530" width="15.5703125" style="40" bestFit="1" customWidth="1"/>
    <col min="11531" max="11531" width="0" style="40" hidden="1" customWidth="1"/>
    <col min="11532" max="11532" width="18.28515625" style="40" customWidth="1"/>
    <col min="11533" max="11533" width="9.85546875" style="40" customWidth="1"/>
    <col min="11534" max="11534" width="11" style="40" customWidth="1"/>
    <col min="11535" max="11767" width="9.140625" style="40"/>
    <col min="11768" max="11768" width="8" style="40" customWidth="1"/>
    <col min="11769" max="11769" width="41.7109375" style="40" customWidth="1"/>
    <col min="11770" max="11771" width="22" style="40" customWidth="1"/>
    <col min="11772" max="11772" width="18" style="40" customWidth="1"/>
    <col min="11773" max="11773" width="18.85546875" style="40" customWidth="1"/>
    <col min="11774" max="11774" width="22.42578125" style="40" customWidth="1"/>
    <col min="11775" max="11775" width="20.28515625" style="40" customWidth="1"/>
    <col min="11776" max="11776" width="17.85546875" style="40" customWidth="1"/>
    <col min="11777" max="11777" width="20.7109375" style="40" customWidth="1"/>
    <col min="11778" max="11778" width="15.28515625" style="40" customWidth="1"/>
    <col min="11779" max="11779" width="17.42578125" style="40" customWidth="1"/>
    <col min="11780" max="11781" width="0" style="40" hidden="1" customWidth="1"/>
    <col min="11782" max="11782" width="16" style="40" customWidth="1"/>
    <col min="11783" max="11783" width="29.5703125" style="40" customWidth="1"/>
    <col min="11784" max="11784" width="26.140625" style="40" customWidth="1"/>
    <col min="11785" max="11785" width="9.140625" style="40" customWidth="1"/>
    <col min="11786" max="11786" width="15.5703125" style="40" bestFit="1" customWidth="1"/>
    <col min="11787" max="11787" width="0" style="40" hidden="1" customWidth="1"/>
    <col min="11788" max="11788" width="18.28515625" style="40" customWidth="1"/>
    <col min="11789" max="11789" width="9.85546875" style="40" customWidth="1"/>
    <col min="11790" max="11790" width="11" style="40" customWidth="1"/>
    <col min="11791" max="12023" width="9.140625" style="40"/>
    <col min="12024" max="12024" width="8" style="40" customWidth="1"/>
    <col min="12025" max="12025" width="41.7109375" style="40" customWidth="1"/>
    <col min="12026" max="12027" width="22" style="40" customWidth="1"/>
    <col min="12028" max="12028" width="18" style="40" customWidth="1"/>
    <col min="12029" max="12029" width="18.85546875" style="40" customWidth="1"/>
    <col min="12030" max="12030" width="22.42578125" style="40" customWidth="1"/>
    <col min="12031" max="12031" width="20.28515625" style="40" customWidth="1"/>
    <col min="12032" max="12032" width="17.85546875" style="40" customWidth="1"/>
    <col min="12033" max="12033" width="20.7109375" style="40" customWidth="1"/>
    <col min="12034" max="12034" width="15.28515625" style="40" customWidth="1"/>
    <col min="12035" max="12035" width="17.42578125" style="40" customWidth="1"/>
    <col min="12036" max="12037" width="0" style="40" hidden="1" customWidth="1"/>
    <col min="12038" max="12038" width="16" style="40" customWidth="1"/>
    <col min="12039" max="12039" width="29.5703125" style="40" customWidth="1"/>
    <col min="12040" max="12040" width="26.140625" style="40" customWidth="1"/>
    <col min="12041" max="12041" width="9.140625" style="40" customWidth="1"/>
    <col min="12042" max="12042" width="15.5703125" style="40" bestFit="1" customWidth="1"/>
    <col min="12043" max="12043" width="0" style="40" hidden="1" customWidth="1"/>
    <col min="12044" max="12044" width="18.28515625" style="40" customWidth="1"/>
    <col min="12045" max="12045" width="9.85546875" style="40" customWidth="1"/>
    <col min="12046" max="12046" width="11" style="40" customWidth="1"/>
    <col min="12047" max="12279" width="9.140625" style="40"/>
    <col min="12280" max="12280" width="8" style="40" customWidth="1"/>
    <col min="12281" max="12281" width="41.7109375" style="40" customWidth="1"/>
    <col min="12282" max="12283" width="22" style="40" customWidth="1"/>
    <col min="12284" max="12284" width="18" style="40" customWidth="1"/>
    <col min="12285" max="12285" width="18.85546875" style="40" customWidth="1"/>
    <col min="12286" max="12286" width="22.42578125" style="40" customWidth="1"/>
    <col min="12287" max="12287" width="20.28515625" style="40" customWidth="1"/>
    <col min="12288" max="12288" width="17.85546875" style="40" customWidth="1"/>
    <col min="12289" max="12289" width="20.7109375" style="40" customWidth="1"/>
    <col min="12290" max="12290" width="15.28515625" style="40" customWidth="1"/>
    <col min="12291" max="12291" width="17.42578125" style="40" customWidth="1"/>
    <col min="12292" max="12293" width="0" style="40" hidden="1" customWidth="1"/>
    <col min="12294" max="12294" width="16" style="40" customWidth="1"/>
    <col min="12295" max="12295" width="29.5703125" style="40" customWidth="1"/>
    <col min="12296" max="12296" width="26.140625" style="40" customWidth="1"/>
    <col min="12297" max="12297" width="9.140625" style="40" customWidth="1"/>
    <col min="12298" max="12298" width="15.5703125" style="40" bestFit="1" customWidth="1"/>
    <col min="12299" max="12299" width="0" style="40" hidden="1" customWidth="1"/>
    <col min="12300" max="12300" width="18.28515625" style="40" customWidth="1"/>
    <col min="12301" max="12301" width="9.85546875" style="40" customWidth="1"/>
    <col min="12302" max="12302" width="11" style="40" customWidth="1"/>
    <col min="12303" max="12535" width="9.140625" style="40"/>
    <col min="12536" max="12536" width="8" style="40" customWidth="1"/>
    <col min="12537" max="12537" width="41.7109375" style="40" customWidth="1"/>
    <col min="12538" max="12539" width="22" style="40" customWidth="1"/>
    <col min="12540" max="12540" width="18" style="40" customWidth="1"/>
    <col min="12541" max="12541" width="18.85546875" style="40" customWidth="1"/>
    <col min="12542" max="12542" width="22.42578125" style="40" customWidth="1"/>
    <col min="12543" max="12543" width="20.28515625" style="40" customWidth="1"/>
    <col min="12544" max="12544" width="17.85546875" style="40" customWidth="1"/>
    <col min="12545" max="12545" width="20.7109375" style="40" customWidth="1"/>
    <col min="12546" max="12546" width="15.28515625" style="40" customWidth="1"/>
    <col min="12547" max="12547" width="17.42578125" style="40" customWidth="1"/>
    <col min="12548" max="12549" width="0" style="40" hidden="1" customWidth="1"/>
    <col min="12550" max="12550" width="16" style="40" customWidth="1"/>
    <col min="12551" max="12551" width="29.5703125" style="40" customWidth="1"/>
    <col min="12552" max="12552" width="26.140625" style="40" customWidth="1"/>
    <col min="12553" max="12553" width="9.140625" style="40" customWidth="1"/>
    <col min="12554" max="12554" width="15.5703125" style="40" bestFit="1" customWidth="1"/>
    <col min="12555" max="12555" width="0" style="40" hidden="1" customWidth="1"/>
    <col min="12556" max="12556" width="18.28515625" style="40" customWidth="1"/>
    <col min="12557" max="12557" width="9.85546875" style="40" customWidth="1"/>
    <col min="12558" max="12558" width="11" style="40" customWidth="1"/>
    <col min="12559" max="12791" width="9.140625" style="40"/>
    <col min="12792" max="12792" width="8" style="40" customWidth="1"/>
    <col min="12793" max="12793" width="41.7109375" style="40" customWidth="1"/>
    <col min="12794" max="12795" width="22" style="40" customWidth="1"/>
    <col min="12796" max="12796" width="18" style="40" customWidth="1"/>
    <col min="12797" max="12797" width="18.85546875" style="40" customWidth="1"/>
    <col min="12798" max="12798" width="22.42578125" style="40" customWidth="1"/>
    <col min="12799" max="12799" width="20.28515625" style="40" customWidth="1"/>
    <col min="12800" max="12800" width="17.85546875" style="40" customWidth="1"/>
    <col min="12801" max="12801" width="20.7109375" style="40" customWidth="1"/>
    <col min="12802" max="12802" width="15.28515625" style="40" customWidth="1"/>
    <col min="12803" max="12803" width="17.42578125" style="40" customWidth="1"/>
    <col min="12804" max="12805" width="0" style="40" hidden="1" customWidth="1"/>
    <col min="12806" max="12806" width="16" style="40" customWidth="1"/>
    <col min="12807" max="12807" width="29.5703125" style="40" customWidth="1"/>
    <col min="12808" max="12808" width="26.140625" style="40" customWidth="1"/>
    <col min="12809" max="12809" width="9.140625" style="40" customWidth="1"/>
    <col min="12810" max="12810" width="15.5703125" style="40" bestFit="1" customWidth="1"/>
    <col min="12811" max="12811" width="0" style="40" hidden="1" customWidth="1"/>
    <col min="12812" max="12812" width="18.28515625" style="40" customWidth="1"/>
    <col min="12813" max="12813" width="9.85546875" style="40" customWidth="1"/>
    <col min="12814" max="12814" width="11" style="40" customWidth="1"/>
    <col min="12815" max="13047" width="9.140625" style="40"/>
    <col min="13048" max="13048" width="8" style="40" customWidth="1"/>
    <col min="13049" max="13049" width="41.7109375" style="40" customWidth="1"/>
    <col min="13050" max="13051" width="22" style="40" customWidth="1"/>
    <col min="13052" max="13052" width="18" style="40" customWidth="1"/>
    <col min="13053" max="13053" width="18.85546875" style="40" customWidth="1"/>
    <col min="13054" max="13054" width="22.42578125" style="40" customWidth="1"/>
    <col min="13055" max="13055" width="20.28515625" style="40" customWidth="1"/>
    <col min="13056" max="13056" width="17.85546875" style="40" customWidth="1"/>
    <col min="13057" max="13057" width="20.7109375" style="40" customWidth="1"/>
    <col min="13058" max="13058" width="15.28515625" style="40" customWidth="1"/>
    <col min="13059" max="13059" width="17.42578125" style="40" customWidth="1"/>
    <col min="13060" max="13061" width="0" style="40" hidden="1" customWidth="1"/>
    <col min="13062" max="13062" width="16" style="40" customWidth="1"/>
    <col min="13063" max="13063" width="29.5703125" style="40" customWidth="1"/>
    <col min="13064" max="13064" width="26.140625" style="40" customWidth="1"/>
    <col min="13065" max="13065" width="9.140625" style="40" customWidth="1"/>
    <col min="13066" max="13066" width="15.5703125" style="40" bestFit="1" customWidth="1"/>
    <col min="13067" max="13067" width="0" style="40" hidden="1" customWidth="1"/>
    <col min="13068" max="13068" width="18.28515625" style="40" customWidth="1"/>
    <col min="13069" max="13069" width="9.85546875" style="40" customWidth="1"/>
    <col min="13070" max="13070" width="11" style="40" customWidth="1"/>
    <col min="13071" max="13303" width="9.140625" style="40"/>
    <col min="13304" max="13304" width="8" style="40" customWidth="1"/>
    <col min="13305" max="13305" width="41.7109375" style="40" customWidth="1"/>
    <col min="13306" max="13307" width="22" style="40" customWidth="1"/>
    <col min="13308" max="13308" width="18" style="40" customWidth="1"/>
    <col min="13309" max="13309" width="18.85546875" style="40" customWidth="1"/>
    <col min="13310" max="13310" width="22.42578125" style="40" customWidth="1"/>
    <col min="13311" max="13311" width="20.28515625" style="40" customWidth="1"/>
    <col min="13312" max="13312" width="17.85546875" style="40" customWidth="1"/>
    <col min="13313" max="13313" width="20.7109375" style="40" customWidth="1"/>
    <col min="13314" max="13314" width="15.28515625" style="40" customWidth="1"/>
    <col min="13315" max="13315" width="17.42578125" style="40" customWidth="1"/>
    <col min="13316" max="13317" width="0" style="40" hidden="1" customWidth="1"/>
    <col min="13318" max="13318" width="16" style="40" customWidth="1"/>
    <col min="13319" max="13319" width="29.5703125" style="40" customWidth="1"/>
    <col min="13320" max="13320" width="26.140625" style="40" customWidth="1"/>
    <col min="13321" max="13321" width="9.140625" style="40" customWidth="1"/>
    <col min="13322" max="13322" width="15.5703125" style="40" bestFit="1" customWidth="1"/>
    <col min="13323" max="13323" width="0" style="40" hidden="1" customWidth="1"/>
    <col min="13324" max="13324" width="18.28515625" style="40" customWidth="1"/>
    <col min="13325" max="13325" width="9.85546875" style="40" customWidth="1"/>
    <col min="13326" max="13326" width="11" style="40" customWidth="1"/>
    <col min="13327" max="13559" width="9.140625" style="40"/>
    <col min="13560" max="13560" width="8" style="40" customWidth="1"/>
    <col min="13561" max="13561" width="41.7109375" style="40" customWidth="1"/>
    <col min="13562" max="13563" width="22" style="40" customWidth="1"/>
    <col min="13564" max="13564" width="18" style="40" customWidth="1"/>
    <col min="13565" max="13565" width="18.85546875" style="40" customWidth="1"/>
    <col min="13566" max="13566" width="22.42578125" style="40" customWidth="1"/>
    <col min="13567" max="13567" width="20.28515625" style="40" customWidth="1"/>
    <col min="13568" max="13568" width="17.85546875" style="40" customWidth="1"/>
    <col min="13569" max="13569" width="20.7109375" style="40" customWidth="1"/>
    <col min="13570" max="13570" width="15.28515625" style="40" customWidth="1"/>
    <col min="13571" max="13571" width="17.42578125" style="40" customWidth="1"/>
    <col min="13572" max="13573" width="0" style="40" hidden="1" customWidth="1"/>
    <col min="13574" max="13574" width="16" style="40" customWidth="1"/>
    <col min="13575" max="13575" width="29.5703125" style="40" customWidth="1"/>
    <col min="13576" max="13576" width="26.140625" style="40" customWidth="1"/>
    <col min="13577" max="13577" width="9.140625" style="40" customWidth="1"/>
    <col min="13578" max="13578" width="15.5703125" style="40" bestFit="1" customWidth="1"/>
    <col min="13579" max="13579" width="0" style="40" hidden="1" customWidth="1"/>
    <col min="13580" max="13580" width="18.28515625" style="40" customWidth="1"/>
    <col min="13581" max="13581" width="9.85546875" style="40" customWidth="1"/>
    <col min="13582" max="13582" width="11" style="40" customWidth="1"/>
    <col min="13583" max="13815" width="9.140625" style="40"/>
    <col min="13816" max="13816" width="8" style="40" customWidth="1"/>
    <col min="13817" max="13817" width="41.7109375" style="40" customWidth="1"/>
    <col min="13818" max="13819" width="22" style="40" customWidth="1"/>
    <col min="13820" max="13820" width="18" style="40" customWidth="1"/>
    <col min="13821" max="13821" width="18.85546875" style="40" customWidth="1"/>
    <col min="13822" max="13822" width="22.42578125" style="40" customWidth="1"/>
    <col min="13823" max="13823" width="20.28515625" style="40" customWidth="1"/>
    <col min="13824" max="13824" width="17.85546875" style="40" customWidth="1"/>
    <col min="13825" max="13825" width="20.7109375" style="40" customWidth="1"/>
    <col min="13826" max="13826" width="15.28515625" style="40" customWidth="1"/>
    <col min="13827" max="13827" width="17.42578125" style="40" customWidth="1"/>
    <col min="13828" max="13829" width="0" style="40" hidden="1" customWidth="1"/>
    <col min="13830" max="13830" width="16" style="40" customWidth="1"/>
    <col min="13831" max="13831" width="29.5703125" style="40" customWidth="1"/>
    <col min="13832" max="13832" width="26.140625" style="40" customWidth="1"/>
    <col min="13833" max="13833" width="9.140625" style="40" customWidth="1"/>
    <col min="13834" max="13834" width="15.5703125" style="40" bestFit="1" customWidth="1"/>
    <col min="13835" max="13835" width="0" style="40" hidden="1" customWidth="1"/>
    <col min="13836" max="13836" width="18.28515625" style="40" customWidth="1"/>
    <col min="13837" max="13837" width="9.85546875" style="40" customWidth="1"/>
    <col min="13838" max="13838" width="11" style="40" customWidth="1"/>
    <col min="13839" max="14071" width="9.140625" style="40"/>
    <col min="14072" max="14072" width="8" style="40" customWidth="1"/>
    <col min="14073" max="14073" width="41.7109375" style="40" customWidth="1"/>
    <col min="14074" max="14075" width="22" style="40" customWidth="1"/>
    <col min="14076" max="14076" width="18" style="40" customWidth="1"/>
    <col min="14077" max="14077" width="18.85546875" style="40" customWidth="1"/>
    <col min="14078" max="14078" width="22.42578125" style="40" customWidth="1"/>
    <col min="14079" max="14079" width="20.28515625" style="40" customWidth="1"/>
    <col min="14080" max="14080" width="17.85546875" style="40" customWidth="1"/>
    <col min="14081" max="14081" width="20.7109375" style="40" customWidth="1"/>
    <col min="14082" max="14082" width="15.28515625" style="40" customWidth="1"/>
    <col min="14083" max="14083" width="17.42578125" style="40" customWidth="1"/>
    <col min="14084" max="14085" width="0" style="40" hidden="1" customWidth="1"/>
    <col min="14086" max="14086" width="16" style="40" customWidth="1"/>
    <col min="14087" max="14087" width="29.5703125" style="40" customWidth="1"/>
    <col min="14088" max="14088" width="26.140625" style="40" customWidth="1"/>
    <col min="14089" max="14089" width="9.140625" style="40" customWidth="1"/>
    <col min="14090" max="14090" width="15.5703125" style="40" bestFit="1" customWidth="1"/>
    <col min="14091" max="14091" width="0" style="40" hidden="1" customWidth="1"/>
    <col min="14092" max="14092" width="18.28515625" style="40" customWidth="1"/>
    <col min="14093" max="14093" width="9.85546875" style="40" customWidth="1"/>
    <col min="14094" max="14094" width="11" style="40" customWidth="1"/>
    <col min="14095" max="14327" width="9.140625" style="40"/>
    <col min="14328" max="14328" width="8" style="40" customWidth="1"/>
    <col min="14329" max="14329" width="41.7109375" style="40" customWidth="1"/>
    <col min="14330" max="14331" width="22" style="40" customWidth="1"/>
    <col min="14332" max="14332" width="18" style="40" customWidth="1"/>
    <col min="14333" max="14333" width="18.85546875" style="40" customWidth="1"/>
    <col min="14334" max="14334" width="22.42578125" style="40" customWidth="1"/>
    <col min="14335" max="14335" width="20.28515625" style="40" customWidth="1"/>
    <col min="14336" max="14336" width="17.85546875" style="40" customWidth="1"/>
    <col min="14337" max="14337" width="20.7109375" style="40" customWidth="1"/>
    <col min="14338" max="14338" width="15.28515625" style="40" customWidth="1"/>
    <col min="14339" max="14339" width="17.42578125" style="40" customWidth="1"/>
    <col min="14340" max="14341" width="0" style="40" hidden="1" customWidth="1"/>
    <col min="14342" max="14342" width="16" style="40" customWidth="1"/>
    <col min="14343" max="14343" width="29.5703125" style="40" customWidth="1"/>
    <col min="14344" max="14344" width="26.140625" style="40" customWidth="1"/>
    <col min="14345" max="14345" width="9.140625" style="40" customWidth="1"/>
    <col min="14346" max="14346" width="15.5703125" style="40" bestFit="1" customWidth="1"/>
    <col min="14347" max="14347" width="0" style="40" hidden="1" customWidth="1"/>
    <col min="14348" max="14348" width="18.28515625" style="40" customWidth="1"/>
    <col min="14349" max="14349" width="9.85546875" style="40" customWidth="1"/>
    <col min="14350" max="14350" width="11" style="40" customWidth="1"/>
    <col min="14351" max="14583" width="9.140625" style="40"/>
    <col min="14584" max="14584" width="8" style="40" customWidth="1"/>
    <col min="14585" max="14585" width="41.7109375" style="40" customWidth="1"/>
    <col min="14586" max="14587" width="22" style="40" customWidth="1"/>
    <col min="14588" max="14588" width="18" style="40" customWidth="1"/>
    <col min="14589" max="14589" width="18.85546875" style="40" customWidth="1"/>
    <col min="14590" max="14590" width="22.42578125" style="40" customWidth="1"/>
    <col min="14591" max="14591" width="20.28515625" style="40" customWidth="1"/>
    <col min="14592" max="14592" width="17.85546875" style="40" customWidth="1"/>
    <col min="14593" max="14593" width="20.7109375" style="40" customWidth="1"/>
    <col min="14594" max="14594" width="15.28515625" style="40" customWidth="1"/>
    <col min="14595" max="14595" width="17.42578125" style="40" customWidth="1"/>
    <col min="14596" max="14597" width="0" style="40" hidden="1" customWidth="1"/>
    <col min="14598" max="14598" width="16" style="40" customWidth="1"/>
    <col min="14599" max="14599" width="29.5703125" style="40" customWidth="1"/>
    <col min="14600" max="14600" width="26.140625" style="40" customWidth="1"/>
    <col min="14601" max="14601" width="9.140625" style="40" customWidth="1"/>
    <col min="14602" max="14602" width="15.5703125" style="40" bestFit="1" customWidth="1"/>
    <col min="14603" max="14603" width="0" style="40" hidden="1" customWidth="1"/>
    <col min="14604" max="14604" width="18.28515625" style="40" customWidth="1"/>
    <col min="14605" max="14605" width="9.85546875" style="40" customWidth="1"/>
    <col min="14606" max="14606" width="11" style="40" customWidth="1"/>
    <col min="14607" max="14839" width="9.140625" style="40"/>
    <col min="14840" max="14840" width="8" style="40" customWidth="1"/>
    <col min="14841" max="14841" width="41.7109375" style="40" customWidth="1"/>
    <col min="14842" max="14843" width="22" style="40" customWidth="1"/>
    <col min="14844" max="14844" width="18" style="40" customWidth="1"/>
    <col min="14845" max="14845" width="18.85546875" style="40" customWidth="1"/>
    <col min="14846" max="14846" width="22.42578125" style="40" customWidth="1"/>
    <col min="14847" max="14847" width="20.28515625" style="40" customWidth="1"/>
    <col min="14848" max="14848" width="17.85546875" style="40" customWidth="1"/>
    <col min="14849" max="14849" width="20.7109375" style="40" customWidth="1"/>
    <col min="14850" max="14850" width="15.28515625" style="40" customWidth="1"/>
    <col min="14851" max="14851" width="17.42578125" style="40" customWidth="1"/>
    <col min="14852" max="14853" width="0" style="40" hidden="1" customWidth="1"/>
    <col min="14854" max="14854" width="16" style="40" customWidth="1"/>
    <col min="14855" max="14855" width="29.5703125" style="40" customWidth="1"/>
    <col min="14856" max="14856" width="26.140625" style="40" customWidth="1"/>
    <col min="14857" max="14857" width="9.140625" style="40" customWidth="1"/>
    <col min="14858" max="14858" width="15.5703125" style="40" bestFit="1" customWidth="1"/>
    <col min="14859" max="14859" width="0" style="40" hidden="1" customWidth="1"/>
    <col min="14860" max="14860" width="18.28515625" style="40" customWidth="1"/>
    <col min="14861" max="14861" width="9.85546875" style="40" customWidth="1"/>
    <col min="14862" max="14862" width="11" style="40" customWidth="1"/>
    <col min="14863" max="15095" width="9.140625" style="40"/>
    <col min="15096" max="15096" width="8" style="40" customWidth="1"/>
    <col min="15097" max="15097" width="41.7109375" style="40" customWidth="1"/>
    <col min="15098" max="15099" width="22" style="40" customWidth="1"/>
    <col min="15100" max="15100" width="18" style="40" customWidth="1"/>
    <col min="15101" max="15101" width="18.85546875" style="40" customWidth="1"/>
    <col min="15102" max="15102" width="22.42578125" style="40" customWidth="1"/>
    <col min="15103" max="15103" width="20.28515625" style="40" customWidth="1"/>
    <col min="15104" max="15104" width="17.85546875" style="40" customWidth="1"/>
    <col min="15105" max="15105" width="20.7109375" style="40" customWidth="1"/>
    <col min="15106" max="15106" width="15.28515625" style="40" customWidth="1"/>
    <col min="15107" max="15107" width="17.42578125" style="40" customWidth="1"/>
    <col min="15108" max="15109" width="0" style="40" hidden="1" customWidth="1"/>
    <col min="15110" max="15110" width="16" style="40" customWidth="1"/>
    <col min="15111" max="15111" width="29.5703125" style="40" customWidth="1"/>
    <col min="15112" max="15112" width="26.140625" style="40" customWidth="1"/>
    <col min="15113" max="15113" width="9.140625" style="40" customWidth="1"/>
    <col min="15114" max="15114" width="15.5703125" style="40" bestFit="1" customWidth="1"/>
    <col min="15115" max="15115" width="0" style="40" hidden="1" customWidth="1"/>
    <col min="15116" max="15116" width="18.28515625" style="40" customWidth="1"/>
    <col min="15117" max="15117" width="9.85546875" style="40" customWidth="1"/>
    <col min="15118" max="15118" width="11" style="40" customWidth="1"/>
    <col min="15119" max="15351" width="9.140625" style="40"/>
    <col min="15352" max="15352" width="8" style="40" customWidth="1"/>
    <col min="15353" max="15353" width="41.7109375" style="40" customWidth="1"/>
    <col min="15354" max="15355" width="22" style="40" customWidth="1"/>
    <col min="15356" max="15356" width="18" style="40" customWidth="1"/>
    <col min="15357" max="15357" width="18.85546875" style="40" customWidth="1"/>
    <col min="15358" max="15358" width="22.42578125" style="40" customWidth="1"/>
    <col min="15359" max="15359" width="20.28515625" style="40" customWidth="1"/>
    <col min="15360" max="15360" width="17.85546875" style="40" customWidth="1"/>
    <col min="15361" max="15361" width="20.7109375" style="40" customWidth="1"/>
    <col min="15362" max="15362" width="15.28515625" style="40" customWidth="1"/>
    <col min="15363" max="15363" width="17.42578125" style="40" customWidth="1"/>
    <col min="15364" max="15365" width="0" style="40" hidden="1" customWidth="1"/>
    <col min="15366" max="15366" width="16" style="40" customWidth="1"/>
    <col min="15367" max="15367" width="29.5703125" style="40" customWidth="1"/>
    <col min="15368" max="15368" width="26.140625" style="40" customWidth="1"/>
    <col min="15369" max="15369" width="9.140625" style="40" customWidth="1"/>
    <col min="15370" max="15370" width="15.5703125" style="40" bestFit="1" customWidth="1"/>
    <col min="15371" max="15371" width="0" style="40" hidden="1" customWidth="1"/>
    <col min="15372" max="15372" width="18.28515625" style="40" customWidth="1"/>
    <col min="15373" max="15373" width="9.85546875" style="40" customWidth="1"/>
    <col min="15374" max="15374" width="11" style="40" customWidth="1"/>
    <col min="15375" max="15607" width="9.140625" style="40"/>
    <col min="15608" max="15608" width="8" style="40" customWidth="1"/>
    <col min="15609" max="15609" width="41.7109375" style="40" customWidth="1"/>
    <col min="15610" max="15611" width="22" style="40" customWidth="1"/>
    <col min="15612" max="15612" width="18" style="40" customWidth="1"/>
    <col min="15613" max="15613" width="18.85546875" style="40" customWidth="1"/>
    <col min="15614" max="15614" width="22.42578125" style="40" customWidth="1"/>
    <col min="15615" max="15615" width="20.28515625" style="40" customWidth="1"/>
    <col min="15616" max="15616" width="17.85546875" style="40" customWidth="1"/>
    <col min="15617" max="15617" width="20.7109375" style="40" customWidth="1"/>
    <col min="15618" max="15618" width="15.28515625" style="40" customWidth="1"/>
    <col min="15619" max="15619" width="17.42578125" style="40" customWidth="1"/>
    <col min="15620" max="15621" width="0" style="40" hidden="1" customWidth="1"/>
    <col min="15622" max="15622" width="16" style="40" customWidth="1"/>
    <col min="15623" max="15623" width="29.5703125" style="40" customWidth="1"/>
    <col min="15624" max="15624" width="26.140625" style="40" customWidth="1"/>
    <col min="15625" max="15625" width="9.140625" style="40" customWidth="1"/>
    <col min="15626" max="15626" width="15.5703125" style="40" bestFit="1" customWidth="1"/>
    <col min="15627" max="15627" width="0" style="40" hidden="1" customWidth="1"/>
    <col min="15628" max="15628" width="18.28515625" style="40" customWidth="1"/>
    <col min="15629" max="15629" width="9.85546875" style="40" customWidth="1"/>
    <col min="15630" max="15630" width="11" style="40" customWidth="1"/>
    <col min="15631" max="15863" width="9.140625" style="40"/>
    <col min="15864" max="15864" width="8" style="40" customWidth="1"/>
    <col min="15865" max="15865" width="41.7109375" style="40" customWidth="1"/>
    <col min="15866" max="15867" width="22" style="40" customWidth="1"/>
    <col min="15868" max="15868" width="18" style="40" customWidth="1"/>
    <col min="15869" max="15869" width="18.85546875" style="40" customWidth="1"/>
    <col min="15870" max="15870" width="22.42578125" style="40" customWidth="1"/>
    <col min="15871" max="15871" width="20.28515625" style="40" customWidth="1"/>
    <col min="15872" max="15872" width="17.85546875" style="40" customWidth="1"/>
    <col min="15873" max="15873" width="20.7109375" style="40" customWidth="1"/>
    <col min="15874" max="15874" width="15.28515625" style="40" customWidth="1"/>
    <col min="15875" max="15875" width="17.42578125" style="40" customWidth="1"/>
    <col min="15876" max="15877" width="0" style="40" hidden="1" customWidth="1"/>
    <col min="15878" max="15878" width="16" style="40" customWidth="1"/>
    <col min="15879" max="15879" width="29.5703125" style="40" customWidth="1"/>
    <col min="15880" max="15880" width="26.140625" style="40" customWidth="1"/>
    <col min="15881" max="15881" width="9.140625" style="40" customWidth="1"/>
    <col min="15882" max="15882" width="15.5703125" style="40" bestFit="1" customWidth="1"/>
    <col min="15883" max="15883" width="0" style="40" hidden="1" customWidth="1"/>
    <col min="15884" max="15884" width="18.28515625" style="40" customWidth="1"/>
    <col min="15885" max="15885" width="9.85546875" style="40" customWidth="1"/>
    <col min="15886" max="15886" width="11" style="40" customWidth="1"/>
    <col min="15887" max="16119" width="9.140625" style="40"/>
    <col min="16120" max="16120" width="8" style="40" customWidth="1"/>
    <col min="16121" max="16121" width="41.7109375" style="40" customWidth="1"/>
    <col min="16122" max="16123" width="22" style="40" customWidth="1"/>
    <col min="16124" max="16124" width="18" style="40" customWidth="1"/>
    <col min="16125" max="16125" width="18.85546875" style="40" customWidth="1"/>
    <col min="16126" max="16126" width="22.42578125" style="40" customWidth="1"/>
    <col min="16127" max="16127" width="20.28515625" style="40" customWidth="1"/>
    <col min="16128" max="16128" width="17.85546875" style="40" customWidth="1"/>
    <col min="16129" max="16129" width="20.7109375" style="40" customWidth="1"/>
    <col min="16130" max="16130" width="15.28515625" style="40" customWidth="1"/>
    <col min="16131" max="16131" width="17.42578125" style="40" customWidth="1"/>
    <col min="16132" max="16133" width="0" style="40" hidden="1" customWidth="1"/>
    <col min="16134" max="16134" width="16" style="40" customWidth="1"/>
    <col min="16135" max="16135" width="29.5703125" style="40" customWidth="1"/>
    <col min="16136" max="16136" width="26.140625" style="40" customWidth="1"/>
    <col min="16137" max="16137" width="9.140625" style="40" customWidth="1"/>
    <col min="16138" max="16138" width="15.5703125" style="40" bestFit="1" customWidth="1"/>
    <col min="16139" max="16139" width="0" style="40" hidden="1" customWidth="1"/>
    <col min="16140" max="16140" width="18.28515625" style="40" customWidth="1"/>
    <col min="16141" max="16141" width="9.85546875" style="40" customWidth="1"/>
    <col min="16142" max="16142" width="11" style="40" customWidth="1"/>
    <col min="16143" max="16384" width="9.140625" style="40"/>
  </cols>
  <sheetData>
    <row r="1" spans="1:21" s="42" customFormat="1" ht="50.25" customHeight="1" x14ac:dyDescent="0.25">
      <c r="A1" s="163" t="s">
        <v>159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41"/>
      <c r="R1" s="38"/>
    </row>
    <row r="2" spans="1:21" ht="6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43"/>
    </row>
    <row r="3" spans="1:21" ht="19.5" customHeight="1" x14ac:dyDescent="0.25">
      <c r="A3" s="165" t="s">
        <v>0</v>
      </c>
      <c r="B3" s="165" t="s">
        <v>153</v>
      </c>
      <c r="C3" s="165" t="s">
        <v>154</v>
      </c>
      <c r="D3" s="167"/>
      <c r="E3" s="168" t="s">
        <v>161</v>
      </c>
      <c r="F3" s="168"/>
      <c r="G3" s="168"/>
      <c r="H3" s="168"/>
      <c r="I3" s="168" t="s">
        <v>160</v>
      </c>
      <c r="J3" s="168"/>
      <c r="K3" s="168"/>
      <c r="L3" s="168"/>
      <c r="M3" s="169" t="s">
        <v>155</v>
      </c>
      <c r="N3" s="170"/>
      <c r="O3" s="170"/>
      <c r="P3" s="171"/>
      <c r="Q3" s="44"/>
      <c r="R3" s="45"/>
    </row>
    <row r="4" spans="1:21" ht="31.5" customHeight="1" x14ac:dyDescent="0.25">
      <c r="A4" s="166"/>
      <c r="B4" s="166"/>
      <c r="C4" s="166"/>
      <c r="D4" s="166"/>
      <c r="E4" s="46" t="s">
        <v>1</v>
      </c>
      <c r="F4" s="47" t="s">
        <v>156</v>
      </c>
      <c r="G4" s="47" t="s">
        <v>157</v>
      </c>
      <c r="H4" s="47" t="s">
        <v>158</v>
      </c>
      <c r="I4" s="46" t="s">
        <v>1</v>
      </c>
      <c r="J4" s="47" t="s">
        <v>156</v>
      </c>
      <c r="K4" s="47" t="s">
        <v>157</v>
      </c>
      <c r="L4" s="47" t="s">
        <v>158</v>
      </c>
      <c r="M4" s="46" t="s">
        <v>1</v>
      </c>
      <c r="N4" s="47" t="s">
        <v>156</v>
      </c>
      <c r="O4" s="47" t="s">
        <v>157</v>
      </c>
      <c r="P4" s="47" t="s">
        <v>158</v>
      </c>
      <c r="Q4" s="48"/>
    </row>
    <row r="5" spans="1:21" ht="15" customHeight="1" x14ac:dyDescent="0.25">
      <c r="A5" s="47">
        <v>1</v>
      </c>
      <c r="B5" s="49">
        <v>2</v>
      </c>
      <c r="C5" s="47">
        <v>3</v>
      </c>
      <c r="D5" s="47"/>
      <c r="E5" s="47">
        <v>4</v>
      </c>
      <c r="F5" s="47">
        <v>5</v>
      </c>
      <c r="G5" s="47">
        <v>6</v>
      </c>
      <c r="H5" s="47">
        <v>7</v>
      </c>
      <c r="I5" s="47">
        <v>8</v>
      </c>
      <c r="J5" s="47">
        <v>9</v>
      </c>
      <c r="K5" s="47">
        <v>10</v>
      </c>
      <c r="L5" s="47">
        <v>11</v>
      </c>
      <c r="M5" s="47">
        <v>12</v>
      </c>
      <c r="N5" s="47">
        <v>13</v>
      </c>
      <c r="O5" s="50">
        <v>14</v>
      </c>
      <c r="P5" s="50">
        <v>15</v>
      </c>
      <c r="Q5" s="48"/>
    </row>
    <row r="6" spans="1:21" ht="21" customHeight="1" x14ac:dyDescent="0.25">
      <c r="A6" s="172" t="s">
        <v>105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4"/>
      <c r="Q6" s="48"/>
    </row>
    <row r="7" spans="1:21" ht="17.25" customHeight="1" x14ac:dyDescent="0.25">
      <c r="A7" s="172" t="s">
        <v>19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4"/>
      <c r="Q7" s="48"/>
    </row>
    <row r="8" spans="1:21" ht="17.25" customHeight="1" x14ac:dyDescent="0.25">
      <c r="A8" s="172" t="s">
        <v>20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4"/>
      <c r="Q8" s="48"/>
    </row>
    <row r="9" spans="1:21" ht="18.75" customHeight="1" x14ac:dyDescent="0.25">
      <c r="A9" s="169" t="s">
        <v>21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48"/>
    </row>
    <row r="10" spans="1:21" s="58" customFormat="1" ht="48.75" customHeight="1" x14ac:dyDescent="0.3">
      <c r="A10" s="51" t="s">
        <v>2</v>
      </c>
      <c r="B10" s="3" t="s">
        <v>92</v>
      </c>
      <c r="C10" s="4" t="s">
        <v>103</v>
      </c>
      <c r="D10" s="52">
        <f>D11+D12+D13+D14+D15+D19+D20+D21+D22+D23+D24+D25+D26+D70</f>
        <v>3257438569</v>
      </c>
      <c r="E10" s="52">
        <f t="shared" ref="E10:L10" si="0">E11+E12+E13+E14+E15+E19+E20+E21+E22+E23+E24+E25+E26+E70</f>
        <v>3259139910</v>
      </c>
      <c r="F10" s="52">
        <f t="shared" si="0"/>
        <v>2728660700</v>
      </c>
      <c r="G10" s="52">
        <f t="shared" si="0"/>
        <v>0</v>
      </c>
      <c r="H10" s="52">
        <f t="shared" si="0"/>
        <v>530479210</v>
      </c>
      <c r="I10" s="52">
        <f t="shared" si="0"/>
        <v>62589078.129999995</v>
      </c>
      <c r="J10" s="52">
        <f t="shared" si="0"/>
        <v>48512862.07</v>
      </c>
      <c r="K10" s="52">
        <f t="shared" si="0"/>
        <v>0</v>
      </c>
      <c r="L10" s="52">
        <f t="shared" si="0"/>
        <v>14076216.060000001</v>
      </c>
      <c r="M10" s="52">
        <f>I10/E10*100</f>
        <v>1.9204170381872312</v>
      </c>
      <c r="N10" s="52">
        <f>J10/F10*100</f>
        <v>1.7779001277073401</v>
      </c>
      <c r="O10" s="53">
        <v>0</v>
      </c>
      <c r="P10" s="53">
        <f>L10/H10*100</f>
        <v>2.6534906165314189</v>
      </c>
      <c r="Q10" s="54"/>
      <c r="R10" s="55"/>
      <c r="S10" s="56"/>
      <c r="T10" s="57"/>
    </row>
    <row r="11" spans="1:21" s="66" customFormat="1" ht="34.5" hidden="1" customHeight="1" x14ac:dyDescent="0.25">
      <c r="A11" s="59" t="s">
        <v>68</v>
      </c>
      <c r="B11" s="18" t="s">
        <v>38</v>
      </c>
      <c r="C11" s="19" t="s">
        <v>103</v>
      </c>
      <c r="D11" s="60">
        <f>462562705+104100+1547646+224268974</f>
        <v>688483425</v>
      </c>
      <c r="E11" s="60">
        <f>F11+G11+H11</f>
        <v>440588223</v>
      </c>
      <c r="F11" s="20">
        <v>0</v>
      </c>
      <c r="G11" s="20">
        <v>0</v>
      </c>
      <c r="H11" s="20">
        <v>440588223</v>
      </c>
      <c r="I11" s="20">
        <f>J11+K11+L11</f>
        <v>9391843.9800000004</v>
      </c>
      <c r="J11" s="60">
        <v>0</v>
      </c>
      <c r="K11" s="61">
        <v>0</v>
      </c>
      <c r="L11" s="60">
        <v>9391843.9800000004</v>
      </c>
      <c r="M11" s="20">
        <f>I11/E11*100</f>
        <v>2.1316602418580763</v>
      </c>
      <c r="N11" s="60">
        <v>0</v>
      </c>
      <c r="O11" s="62">
        <v>0</v>
      </c>
      <c r="P11" s="62">
        <f>L11/H11*100</f>
        <v>2.1316602418580763</v>
      </c>
      <c r="Q11" s="63">
        <v>505461</v>
      </c>
      <c r="R11" s="64" t="s">
        <v>3</v>
      </c>
      <c r="S11" s="65"/>
      <c r="T11" s="65"/>
      <c r="U11" s="65"/>
    </row>
    <row r="12" spans="1:21" s="66" customFormat="1" ht="16.5" hidden="1" customHeight="1" x14ac:dyDescent="0.25">
      <c r="A12" s="59" t="s">
        <v>69</v>
      </c>
      <c r="B12" s="21" t="s">
        <v>39</v>
      </c>
      <c r="C12" s="19" t="s">
        <v>103</v>
      </c>
      <c r="D12" s="60">
        <f>3704900+2898250</f>
        <v>6603150</v>
      </c>
      <c r="E12" s="60">
        <f t="shared" ref="E12:E26" si="1">F12+G12+H12</f>
        <v>3704900</v>
      </c>
      <c r="F12" s="20">
        <v>0</v>
      </c>
      <c r="G12" s="20">
        <v>0</v>
      </c>
      <c r="H12" s="20">
        <v>3704900</v>
      </c>
      <c r="I12" s="20">
        <f t="shared" ref="I12:I26" si="2">J12+K12+L12</f>
        <v>370</v>
      </c>
      <c r="J12" s="60">
        <v>0</v>
      </c>
      <c r="K12" s="60">
        <v>0</v>
      </c>
      <c r="L12" s="60">
        <v>370</v>
      </c>
      <c r="M12" s="20">
        <f t="shared" ref="M12:N15" si="3">I12/E12*100</f>
        <v>9.9867742719101718E-3</v>
      </c>
      <c r="N12" s="60">
        <v>0</v>
      </c>
      <c r="O12" s="62">
        <v>0</v>
      </c>
      <c r="P12" s="62">
        <f t="shared" ref="P12:P14" si="4">L12/H12*100</f>
        <v>9.9867742719101718E-3</v>
      </c>
      <c r="Q12" s="67">
        <v>2309</v>
      </c>
      <c r="R12" s="64" t="s">
        <v>3</v>
      </c>
      <c r="S12" s="65"/>
    </row>
    <row r="13" spans="1:21" s="66" customFormat="1" ht="133.15" hidden="1" customHeight="1" x14ac:dyDescent="0.25">
      <c r="A13" s="59" t="s">
        <v>70</v>
      </c>
      <c r="B13" s="21" t="s">
        <v>40</v>
      </c>
      <c r="C13" s="19" t="s">
        <v>103</v>
      </c>
      <c r="D13" s="68">
        <v>13567800</v>
      </c>
      <c r="E13" s="60">
        <f t="shared" si="1"/>
        <v>11973200</v>
      </c>
      <c r="F13" s="20">
        <v>11973200</v>
      </c>
      <c r="G13" s="20">
        <v>0</v>
      </c>
      <c r="H13" s="20">
        <v>0</v>
      </c>
      <c r="I13" s="20">
        <f t="shared" si="2"/>
        <v>0</v>
      </c>
      <c r="J13" s="20">
        <v>0</v>
      </c>
      <c r="K13" s="60">
        <v>0</v>
      </c>
      <c r="L13" s="60">
        <v>0</v>
      </c>
      <c r="M13" s="20">
        <f t="shared" si="3"/>
        <v>0</v>
      </c>
      <c r="N13" s="60">
        <f t="shared" si="3"/>
        <v>0</v>
      </c>
      <c r="O13" s="62">
        <v>0</v>
      </c>
      <c r="P13" s="62">
        <v>0</v>
      </c>
      <c r="Q13" s="67">
        <v>1342970</v>
      </c>
      <c r="R13" s="64" t="s">
        <v>3</v>
      </c>
      <c r="T13" s="65"/>
      <c r="U13" s="65"/>
    </row>
    <row r="14" spans="1:21" s="66" customFormat="1" ht="153" hidden="1" customHeight="1" x14ac:dyDescent="0.25">
      <c r="A14" s="59" t="s">
        <v>71</v>
      </c>
      <c r="B14" s="18" t="s">
        <v>41</v>
      </c>
      <c r="C14" s="19" t="s">
        <v>103</v>
      </c>
      <c r="D14" s="60">
        <v>714100</v>
      </c>
      <c r="E14" s="60">
        <f t="shared" si="1"/>
        <v>630200</v>
      </c>
      <c r="F14" s="20">
        <v>0</v>
      </c>
      <c r="G14" s="20">
        <v>0</v>
      </c>
      <c r="H14" s="20">
        <v>630200</v>
      </c>
      <c r="I14" s="20">
        <f t="shared" si="2"/>
        <v>0</v>
      </c>
      <c r="J14" s="60">
        <v>0</v>
      </c>
      <c r="K14" s="60">
        <v>0</v>
      </c>
      <c r="L14" s="60">
        <v>0</v>
      </c>
      <c r="M14" s="20">
        <f t="shared" si="3"/>
        <v>0</v>
      </c>
      <c r="N14" s="60">
        <v>0</v>
      </c>
      <c r="O14" s="62">
        <v>0</v>
      </c>
      <c r="P14" s="62">
        <f t="shared" si="4"/>
        <v>0</v>
      </c>
      <c r="Q14" s="63">
        <v>110264</v>
      </c>
      <c r="R14" s="64" t="s">
        <v>3</v>
      </c>
      <c r="U14" s="65"/>
    </row>
    <row r="15" spans="1:21" s="66" customFormat="1" ht="124.5" hidden="1" customHeight="1" x14ac:dyDescent="0.25">
      <c r="A15" s="59" t="s">
        <v>72</v>
      </c>
      <c r="B15" s="18" t="s">
        <v>128</v>
      </c>
      <c r="C15" s="19" t="s">
        <v>103</v>
      </c>
      <c r="D15" s="60">
        <f>669656200+32206000+1551034800+21972800</f>
        <v>2274869800</v>
      </c>
      <c r="E15" s="60">
        <f t="shared" ref="E15:L15" si="5">E16+E17+E18</f>
        <v>2465043300</v>
      </c>
      <c r="F15" s="60">
        <f t="shared" si="5"/>
        <v>2465043300</v>
      </c>
      <c r="G15" s="60">
        <f t="shared" si="5"/>
        <v>0</v>
      </c>
      <c r="H15" s="60">
        <f t="shared" si="5"/>
        <v>0</v>
      </c>
      <c r="I15" s="60">
        <f t="shared" si="5"/>
        <v>48514959.07</v>
      </c>
      <c r="J15" s="60">
        <f t="shared" si="5"/>
        <v>48514959.07</v>
      </c>
      <c r="K15" s="60">
        <f t="shared" si="5"/>
        <v>0</v>
      </c>
      <c r="L15" s="60">
        <f t="shared" si="5"/>
        <v>0</v>
      </c>
      <c r="M15" s="20">
        <f t="shared" si="3"/>
        <v>1.968117925960976</v>
      </c>
      <c r="N15" s="60">
        <f t="shared" si="3"/>
        <v>1.968117925960976</v>
      </c>
      <c r="O15" s="62">
        <v>0</v>
      </c>
      <c r="P15" s="62">
        <v>0</v>
      </c>
      <c r="Q15" s="69">
        <v>2445</v>
      </c>
      <c r="R15" s="64" t="s">
        <v>3</v>
      </c>
    </row>
    <row r="16" spans="1:21" s="75" customFormat="1" ht="51" hidden="1" customHeight="1" x14ac:dyDescent="0.25">
      <c r="A16" s="70" t="s">
        <v>129</v>
      </c>
      <c r="B16" s="32" t="s">
        <v>42</v>
      </c>
      <c r="C16" s="33" t="s">
        <v>103</v>
      </c>
      <c r="D16" s="71">
        <f t="shared" ref="D16:D17" si="6">E16+F16+G16</f>
        <v>3271033600</v>
      </c>
      <c r="E16" s="60">
        <f t="shared" si="1"/>
        <v>1635516800</v>
      </c>
      <c r="F16" s="34">
        <v>1635516800</v>
      </c>
      <c r="G16" s="34">
        <v>0</v>
      </c>
      <c r="H16" s="34">
        <v>0</v>
      </c>
      <c r="I16" s="34">
        <f t="shared" si="2"/>
        <v>25934894.52</v>
      </c>
      <c r="J16" s="71">
        <v>25934894.52</v>
      </c>
      <c r="K16" s="71">
        <v>0</v>
      </c>
      <c r="L16" s="71">
        <v>0</v>
      </c>
      <c r="M16" s="34">
        <f>I16/E16*100</f>
        <v>1.585730854002845</v>
      </c>
      <c r="N16" s="71">
        <f>J16/F16*100</f>
        <v>1.585730854002845</v>
      </c>
      <c r="O16" s="62">
        <v>0</v>
      </c>
      <c r="P16" s="62">
        <v>0</v>
      </c>
      <c r="Q16" s="72">
        <v>2445</v>
      </c>
      <c r="R16" s="73" t="s">
        <v>3</v>
      </c>
      <c r="S16" s="74"/>
    </row>
    <row r="17" spans="1:20" s="75" customFormat="1" ht="68.25" hidden="1" customHeight="1" x14ac:dyDescent="0.25">
      <c r="A17" s="70" t="s">
        <v>130</v>
      </c>
      <c r="B17" s="32" t="s">
        <v>43</v>
      </c>
      <c r="C17" s="33" t="s">
        <v>103</v>
      </c>
      <c r="D17" s="71">
        <f t="shared" si="6"/>
        <v>1524087800</v>
      </c>
      <c r="E17" s="60">
        <f t="shared" si="1"/>
        <v>762043900</v>
      </c>
      <c r="F17" s="34">
        <v>762043900</v>
      </c>
      <c r="G17" s="34">
        <v>0</v>
      </c>
      <c r="H17" s="34">
        <v>0</v>
      </c>
      <c r="I17" s="34">
        <f t="shared" si="2"/>
        <v>13608825.73</v>
      </c>
      <c r="J17" s="71">
        <v>13608825.73</v>
      </c>
      <c r="K17" s="71">
        <v>0</v>
      </c>
      <c r="L17" s="71">
        <v>0</v>
      </c>
      <c r="M17" s="34">
        <f t="shared" ref="M17:N24" si="7">I17/E17*100</f>
        <v>1.7858322506091842</v>
      </c>
      <c r="N17" s="71">
        <f t="shared" si="7"/>
        <v>1.7858322506091842</v>
      </c>
      <c r="O17" s="62">
        <v>0</v>
      </c>
      <c r="P17" s="62">
        <v>0</v>
      </c>
      <c r="Q17" s="72">
        <v>45239</v>
      </c>
      <c r="R17" s="73" t="s">
        <v>3</v>
      </c>
      <c r="S17" s="74"/>
    </row>
    <row r="18" spans="1:20" s="75" customFormat="1" ht="49.5" hidden="1" customHeight="1" x14ac:dyDescent="0.25">
      <c r="A18" s="70" t="s">
        <v>131</v>
      </c>
      <c r="B18" s="32" t="s">
        <v>143</v>
      </c>
      <c r="C18" s="33" t="s">
        <v>103</v>
      </c>
      <c r="D18" s="71">
        <f>E18+F18+G18</f>
        <v>134965200</v>
      </c>
      <c r="E18" s="60">
        <f t="shared" si="1"/>
        <v>67482600</v>
      </c>
      <c r="F18" s="34">
        <f>41471200+26011400</f>
        <v>67482600</v>
      </c>
      <c r="G18" s="34">
        <v>0</v>
      </c>
      <c r="H18" s="34">
        <v>0</v>
      </c>
      <c r="I18" s="34">
        <f t="shared" si="2"/>
        <v>8971238.8200000003</v>
      </c>
      <c r="J18" s="71">
        <f>8612459+358779.82</f>
        <v>8971238.8200000003</v>
      </c>
      <c r="K18" s="71">
        <v>0</v>
      </c>
      <c r="L18" s="71">
        <v>0</v>
      </c>
      <c r="M18" s="34">
        <f t="shared" si="7"/>
        <v>13.294151114509519</v>
      </c>
      <c r="N18" s="71">
        <f t="shared" si="7"/>
        <v>13.294151114509519</v>
      </c>
      <c r="O18" s="62">
        <v>0</v>
      </c>
      <c r="P18" s="62">
        <v>0</v>
      </c>
      <c r="Q18" s="76">
        <v>2070</v>
      </c>
      <c r="R18" s="73" t="s">
        <v>3</v>
      </c>
    </row>
    <row r="19" spans="1:20" s="66" customFormat="1" ht="131.25" hidden="1" customHeight="1" x14ac:dyDescent="0.25">
      <c r="A19" s="59" t="s">
        <v>132</v>
      </c>
      <c r="B19" s="18" t="s">
        <v>134</v>
      </c>
      <c r="C19" s="19" t="s">
        <v>103</v>
      </c>
      <c r="D19" s="60">
        <v>72963000</v>
      </c>
      <c r="E19" s="60">
        <f t="shared" si="1"/>
        <v>87833000</v>
      </c>
      <c r="F19" s="20">
        <v>87833000</v>
      </c>
      <c r="G19" s="20">
        <v>0</v>
      </c>
      <c r="H19" s="20">
        <v>0</v>
      </c>
      <c r="I19" s="20">
        <f t="shared" si="2"/>
        <v>0</v>
      </c>
      <c r="J19" s="60">
        <v>0</v>
      </c>
      <c r="K19" s="60">
        <v>0</v>
      </c>
      <c r="L19" s="60">
        <v>0</v>
      </c>
      <c r="M19" s="20">
        <f t="shared" si="7"/>
        <v>0</v>
      </c>
      <c r="N19" s="60">
        <f t="shared" si="7"/>
        <v>0</v>
      </c>
      <c r="O19" s="62">
        <v>0</v>
      </c>
      <c r="P19" s="62">
        <v>0</v>
      </c>
      <c r="Q19" s="77"/>
      <c r="R19" s="64" t="s">
        <v>3</v>
      </c>
    </row>
    <row r="20" spans="1:20" s="66" customFormat="1" ht="90" hidden="1" customHeight="1" x14ac:dyDescent="0.25">
      <c r="A20" s="59" t="s">
        <v>73</v>
      </c>
      <c r="B20" s="18" t="s">
        <v>135</v>
      </c>
      <c r="C20" s="19" t="s">
        <v>103</v>
      </c>
      <c r="D20" s="60">
        <f>75701100-D21</f>
        <v>74919700</v>
      </c>
      <c r="E20" s="60">
        <f t="shared" si="1"/>
        <v>75468800</v>
      </c>
      <c r="F20" s="20">
        <f>76292500-F21</f>
        <v>75468800</v>
      </c>
      <c r="G20" s="20">
        <v>0</v>
      </c>
      <c r="H20" s="20">
        <v>0</v>
      </c>
      <c r="I20" s="20">
        <f t="shared" si="2"/>
        <v>0</v>
      </c>
      <c r="J20" s="60">
        <v>0</v>
      </c>
      <c r="K20" s="60">
        <v>0</v>
      </c>
      <c r="L20" s="60">
        <v>0</v>
      </c>
      <c r="M20" s="20">
        <f t="shared" si="7"/>
        <v>0</v>
      </c>
      <c r="N20" s="60">
        <f t="shared" si="7"/>
        <v>0</v>
      </c>
      <c r="O20" s="62">
        <v>0</v>
      </c>
      <c r="P20" s="62">
        <v>0</v>
      </c>
      <c r="Q20" s="63">
        <v>16671</v>
      </c>
      <c r="R20" s="64" t="s">
        <v>3</v>
      </c>
    </row>
    <row r="21" spans="1:20" s="66" customFormat="1" ht="107.25" hidden="1" customHeight="1" x14ac:dyDescent="0.25">
      <c r="A21" s="59" t="s">
        <v>74</v>
      </c>
      <c r="B21" s="18" t="s">
        <v>44</v>
      </c>
      <c r="C21" s="19" t="s">
        <v>103</v>
      </c>
      <c r="D21" s="60">
        <v>781400</v>
      </c>
      <c r="E21" s="60">
        <f t="shared" si="1"/>
        <v>823700</v>
      </c>
      <c r="F21" s="20">
        <v>823700</v>
      </c>
      <c r="G21" s="20">
        <v>0</v>
      </c>
      <c r="H21" s="20">
        <v>0</v>
      </c>
      <c r="I21" s="20">
        <f t="shared" si="2"/>
        <v>0</v>
      </c>
      <c r="J21" s="60">
        <v>0</v>
      </c>
      <c r="K21" s="60">
        <v>0</v>
      </c>
      <c r="L21" s="60">
        <v>0</v>
      </c>
      <c r="M21" s="20">
        <f t="shared" si="7"/>
        <v>0</v>
      </c>
      <c r="N21" s="60">
        <f t="shared" si="7"/>
        <v>0</v>
      </c>
      <c r="O21" s="62">
        <v>0</v>
      </c>
      <c r="P21" s="62">
        <v>0</v>
      </c>
      <c r="Q21" s="78"/>
      <c r="R21" s="64"/>
    </row>
    <row r="22" spans="1:20" s="66" customFormat="1" ht="113.25" hidden="1" customHeight="1" x14ac:dyDescent="0.25">
      <c r="A22" s="59" t="s">
        <v>133</v>
      </c>
      <c r="B22" s="18" t="s">
        <v>45</v>
      </c>
      <c r="C22" s="19" t="s">
        <v>103</v>
      </c>
      <c r="D22" s="60">
        <v>7740000</v>
      </c>
      <c r="E22" s="60">
        <f t="shared" si="1"/>
        <v>8640000</v>
      </c>
      <c r="F22" s="20">
        <v>8640000</v>
      </c>
      <c r="G22" s="20">
        <v>0</v>
      </c>
      <c r="H22" s="20">
        <v>0</v>
      </c>
      <c r="I22" s="20">
        <f t="shared" si="2"/>
        <v>0</v>
      </c>
      <c r="J22" s="60">
        <v>0</v>
      </c>
      <c r="K22" s="60">
        <v>0</v>
      </c>
      <c r="L22" s="60">
        <v>0</v>
      </c>
      <c r="M22" s="20">
        <f t="shared" si="7"/>
        <v>0</v>
      </c>
      <c r="N22" s="60">
        <f t="shared" si="7"/>
        <v>0</v>
      </c>
      <c r="O22" s="62">
        <v>0</v>
      </c>
      <c r="P22" s="62">
        <v>0</v>
      </c>
      <c r="Q22" s="69"/>
      <c r="R22" s="64"/>
    </row>
    <row r="23" spans="1:20" s="66" customFormat="1" ht="83.25" hidden="1" customHeight="1" x14ac:dyDescent="0.25">
      <c r="A23" s="59" t="s">
        <v>75</v>
      </c>
      <c r="B23" s="18" t="s">
        <v>46</v>
      </c>
      <c r="C23" s="19" t="s">
        <v>103</v>
      </c>
      <c r="D23" s="60">
        <v>93157000</v>
      </c>
      <c r="E23" s="60">
        <f t="shared" si="1"/>
        <v>78751000</v>
      </c>
      <c r="F23" s="20">
        <v>78751000</v>
      </c>
      <c r="G23" s="20">
        <v>0</v>
      </c>
      <c r="H23" s="20">
        <v>0</v>
      </c>
      <c r="I23" s="20">
        <f t="shared" si="2"/>
        <v>-2097</v>
      </c>
      <c r="J23" s="60">
        <v>-2097</v>
      </c>
      <c r="K23" s="60">
        <v>0</v>
      </c>
      <c r="L23" s="60">
        <v>0</v>
      </c>
      <c r="M23" s="20">
        <f t="shared" si="7"/>
        <v>-2.6628233292275653E-3</v>
      </c>
      <c r="N23" s="60">
        <f t="shared" si="7"/>
        <v>-2.6628233292275653E-3</v>
      </c>
      <c r="O23" s="62">
        <v>0</v>
      </c>
      <c r="P23" s="62">
        <v>0</v>
      </c>
      <c r="Q23" s="63">
        <v>12693.9</v>
      </c>
      <c r="R23" s="64" t="s">
        <v>3</v>
      </c>
    </row>
    <row r="24" spans="1:20" s="66" customFormat="1" ht="34.5" hidden="1" customHeight="1" x14ac:dyDescent="0.25">
      <c r="A24" s="59" t="s">
        <v>76</v>
      </c>
      <c r="B24" s="18" t="s">
        <v>47</v>
      </c>
      <c r="C24" s="19" t="s">
        <v>103</v>
      </c>
      <c r="D24" s="60">
        <v>145380</v>
      </c>
      <c r="E24" s="60">
        <f t="shared" si="1"/>
        <v>72700</v>
      </c>
      <c r="F24" s="20">
        <v>72700</v>
      </c>
      <c r="G24" s="20">
        <v>0</v>
      </c>
      <c r="H24" s="20">
        <v>0</v>
      </c>
      <c r="I24" s="20">
        <f t="shared" si="2"/>
        <v>0</v>
      </c>
      <c r="J24" s="60">
        <v>0</v>
      </c>
      <c r="K24" s="60">
        <v>0</v>
      </c>
      <c r="L24" s="60">
        <v>0</v>
      </c>
      <c r="M24" s="20">
        <f t="shared" si="7"/>
        <v>0</v>
      </c>
      <c r="N24" s="60">
        <f t="shared" si="7"/>
        <v>0</v>
      </c>
      <c r="O24" s="62">
        <v>0</v>
      </c>
      <c r="P24" s="62">
        <v>0</v>
      </c>
      <c r="Q24" s="63">
        <v>2312.3000000000002</v>
      </c>
      <c r="R24" s="64" t="s">
        <v>3</v>
      </c>
    </row>
    <row r="25" spans="1:20" s="66" customFormat="1" ht="48" hidden="1" customHeight="1" x14ac:dyDescent="0.25">
      <c r="A25" s="59" t="s">
        <v>77</v>
      </c>
      <c r="B25" s="18" t="s">
        <v>136</v>
      </c>
      <c r="C25" s="19" t="s">
        <v>103</v>
      </c>
      <c r="D25" s="60">
        <v>1800000</v>
      </c>
      <c r="E25" s="60">
        <f t="shared" si="1"/>
        <v>0</v>
      </c>
      <c r="F25" s="20">
        <v>0</v>
      </c>
      <c r="G25" s="20">
        <v>0</v>
      </c>
      <c r="H25" s="20">
        <v>0</v>
      </c>
      <c r="I25" s="20">
        <f t="shared" si="2"/>
        <v>0</v>
      </c>
      <c r="J25" s="60">
        <v>0</v>
      </c>
      <c r="K25" s="60">
        <v>0</v>
      </c>
      <c r="L25" s="60">
        <v>0</v>
      </c>
      <c r="M25" s="20">
        <v>0</v>
      </c>
      <c r="N25" s="60">
        <v>0</v>
      </c>
      <c r="O25" s="62">
        <v>0</v>
      </c>
      <c r="P25" s="62">
        <v>0</v>
      </c>
      <c r="Q25" s="63"/>
      <c r="R25" s="64"/>
    </row>
    <row r="26" spans="1:20" s="66" customFormat="1" ht="48" hidden="1" customHeight="1" x14ac:dyDescent="0.25">
      <c r="A26" s="59" t="s">
        <v>78</v>
      </c>
      <c r="B26" s="18" t="s">
        <v>48</v>
      </c>
      <c r="C26" s="19" t="s">
        <v>103</v>
      </c>
      <c r="D26" s="60">
        <v>2250000</v>
      </c>
      <c r="E26" s="60">
        <f t="shared" si="1"/>
        <v>55000</v>
      </c>
      <c r="F26" s="20">
        <v>55000</v>
      </c>
      <c r="G26" s="20">
        <v>0</v>
      </c>
      <c r="H26" s="20">
        <v>0</v>
      </c>
      <c r="I26" s="20">
        <f t="shared" si="2"/>
        <v>0</v>
      </c>
      <c r="J26" s="60">
        <v>0</v>
      </c>
      <c r="K26" s="60">
        <v>0</v>
      </c>
      <c r="L26" s="60">
        <v>0</v>
      </c>
      <c r="M26" s="20">
        <v>0</v>
      </c>
      <c r="N26" s="60">
        <v>0</v>
      </c>
      <c r="O26" s="62">
        <v>0</v>
      </c>
      <c r="P26" s="62">
        <v>0</v>
      </c>
      <c r="Q26" s="63"/>
      <c r="R26" s="64"/>
      <c r="T26" s="65"/>
    </row>
    <row r="27" spans="1:20" s="83" customFormat="1" ht="32.25" customHeight="1" x14ac:dyDescent="0.25">
      <c r="A27" s="51" t="s">
        <v>4</v>
      </c>
      <c r="B27" s="79" t="s">
        <v>22</v>
      </c>
      <c r="C27" s="80" t="s">
        <v>144</v>
      </c>
      <c r="D27" s="52">
        <f t="shared" ref="D27:L27" si="8">D28+D36+D44+D55+D56+D57</f>
        <v>0</v>
      </c>
      <c r="E27" s="52">
        <f t="shared" si="8"/>
        <v>0</v>
      </c>
      <c r="F27" s="52">
        <f t="shared" si="8"/>
        <v>0</v>
      </c>
      <c r="G27" s="52">
        <f t="shared" si="8"/>
        <v>0</v>
      </c>
      <c r="H27" s="52">
        <f t="shared" si="8"/>
        <v>0</v>
      </c>
      <c r="I27" s="52">
        <f>J27+K27+L27</f>
        <v>0</v>
      </c>
      <c r="J27" s="52">
        <f t="shared" si="8"/>
        <v>0</v>
      </c>
      <c r="K27" s="52">
        <f t="shared" si="8"/>
        <v>0</v>
      </c>
      <c r="L27" s="52">
        <f t="shared" si="8"/>
        <v>0</v>
      </c>
      <c r="M27" s="52">
        <v>0</v>
      </c>
      <c r="N27" s="52">
        <v>0</v>
      </c>
      <c r="O27" s="53">
        <v>0</v>
      </c>
      <c r="P27" s="53">
        <v>0</v>
      </c>
      <c r="Q27" s="81"/>
      <c r="R27" s="82"/>
    </row>
    <row r="28" spans="1:20" ht="65.25" hidden="1" customHeight="1" x14ac:dyDescent="0.25">
      <c r="A28" s="84" t="s">
        <v>49</v>
      </c>
      <c r="B28" s="11" t="s">
        <v>93</v>
      </c>
      <c r="C28" s="1" t="s">
        <v>145</v>
      </c>
      <c r="D28" s="85">
        <f>D29+D30+D31+D32+D33+D34+D35</f>
        <v>0</v>
      </c>
      <c r="E28" s="85">
        <f>E29+E30+E31+E32+E33+E34+E35</f>
        <v>0</v>
      </c>
      <c r="F28" s="85">
        <v>0</v>
      </c>
      <c r="G28" s="85">
        <f t="shared" ref="G28:M28" si="9">G29+G30+G31+G32+G33+G34+G35</f>
        <v>0</v>
      </c>
      <c r="H28" s="85">
        <f t="shared" si="9"/>
        <v>0</v>
      </c>
      <c r="I28" s="85">
        <f t="shared" si="9"/>
        <v>0</v>
      </c>
      <c r="J28" s="85">
        <v>0</v>
      </c>
      <c r="K28" s="85">
        <f t="shared" si="9"/>
        <v>0</v>
      </c>
      <c r="L28" s="85">
        <f t="shared" si="9"/>
        <v>0</v>
      </c>
      <c r="M28" s="85" t="e">
        <f t="shared" si="9"/>
        <v>#DIV/0!</v>
      </c>
      <c r="N28" s="85">
        <f t="shared" ref="N28:N43" si="10">I28-E28</f>
        <v>0</v>
      </c>
      <c r="O28" s="86" t="e">
        <f t="shared" ref="O28:P43" si="11">(H28/D28)*100-100</f>
        <v>#DIV/0!</v>
      </c>
      <c r="P28" s="86" t="e">
        <f t="shared" si="11"/>
        <v>#DIV/0!</v>
      </c>
      <c r="Q28" s="87"/>
    </row>
    <row r="29" spans="1:20" s="92" customFormat="1" ht="31.5" hidden="1" customHeight="1" x14ac:dyDescent="0.25">
      <c r="A29" s="154"/>
      <c r="B29" s="12" t="s">
        <v>50</v>
      </c>
      <c r="C29" s="157" t="s">
        <v>146</v>
      </c>
      <c r="D29" s="6">
        <f t="shared" ref="D29:E35" si="12">E29+F29+G29</f>
        <v>0</v>
      </c>
      <c r="E29" s="6">
        <f t="shared" si="12"/>
        <v>0</v>
      </c>
      <c r="F29" s="6">
        <v>0</v>
      </c>
      <c r="G29" s="6">
        <v>0</v>
      </c>
      <c r="H29" s="6">
        <v>0</v>
      </c>
      <c r="I29" s="6">
        <f>J29+K29+L29</f>
        <v>0</v>
      </c>
      <c r="J29" s="6">
        <v>0</v>
      </c>
      <c r="K29" s="7">
        <v>0</v>
      </c>
      <c r="L29" s="6">
        <v>0</v>
      </c>
      <c r="M29" s="6" t="e">
        <f>N29+O29+P29</f>
        <v>#DIV/0!</v>
      </c>
      <c r="N29" s="88">
        <f t="shared" si="10"/>
        <v>0</v>
      </c>
      <c r="O29" s="89" t="e">
        <f t="shared" si="11"/>
        <v>#DIV/0!</v>
      </c>
      <c r="P29" s="89" t="e">
        <f t="shared" si="11"/>
        <v>#DIV/0!</v>
      </c>
      <c r="Q29" s="90"/>
      <c r="R29" s="91"/>
    </row>
    <row r="30" spans="1:20" s="92" customFormat="1" ht="33" hidden="1" customHeight="1" x14ac:dyDescent="0.25">
      <c r="A30" s="155"/>
      <c r="B30" s="12" t="s">
        <v>51</v>
      </c>
      <c r="C30" s="158"/>
      <c r="D30" s="6">
        <f t="shared" si="12"/>
        <v>0</v>
      </c>
      <c r="E30" s="6">
        <f t="shared" si="12"/>
        <v>0</v>
      </c>
      <c r="F30" s="6">
        <v>0</v>
      </c>
      <c r="G30" s="6">
        <v>0</v>
      </c>
      <c r="H30" s="6">
        <v>0</v>
      </c>
      <c r="I30" s="6">
        <f t="shared" ref="I30:I35" si="13">J30+K30+L30</f>
        <v>0</v>
      </c>
      <c r="J30" s="6">
        <v>0</v>
      </c>
      <c r="K30" s="7">
        <v>0</v>
      </c>
      <c r="L30" s="6">
        <v>0</v>
      </c>
      <c r="M30" s="6" t="e">
        <f t="shared" ref="M30:M35" si="14">N30+O30+P30</f>
        <v>#DIV/0!</v>
      </c>
      <c r="N30" s="88">
        <f t="shared" si="10"/>
        <v>0</v>
      </c>
      <c r="O30" s="89" t="e">
        <f t="shared" si="11"/>
        <v>#DIV/0!</v>
      </c>
      <c r="P30" s="89" t="e">
        <f t="shared" si="11"/>
        <v>#DIV/0!</v>
      </c>
      <c r="Q30" s="90"/>
      <c r="R30" s="91"/>
    </row>
    <row r="31" spans="1:20" s="92" customFormat="1" ht="30.75" hidden="1" customHeight="1" x14ac:dyDescent="0.25">
      <c r="A31" s="155"/>
      <c r="B31" s="12" t="s">
        <v>52</v>
      </c>
      <c r="C31" s="158"/>
      <c r="D31" s="6">
        <f t="shared" si="12"/>
        <v>0</v>
      </c>
      <c r="E31" s="6">
        <f t="shared" si="12"/>
        <v>0</v>
      </c>
      <c r="F31" s="6">
        <v>0</v>
      </c>
      <c r="G31" s="6">
        <v>0</v>
      </c>
      <c r="H31" s="6">
        <v>0</v>
      </c>
      <c r="I31" s="6">
        <f t="shared" si="13"/>
        <v>0</v>
      </c>
      <c r="J31" s="6">
        <v>0</v>
      </c>
      <c r="K31" s="7">
        <v>0</v>
      </c>
      <c r="L31" s="6">
        <v>0</v>
      </c>
      <c r="M31" s="6" t="e">
        <f t="shared" si="14"/>
        <v>#DIV/0!</v>
      </c>
      <c r="N31" s="88">
        <f t="shared" si="10"/>
        <v>0</v>
      </c>
      <c r="O31" s="89" t="e">
        <f t="shared" si="11"/>
        <v>#DIV/0!</v>
      </c>
      <c r="P31" s="89" t="e">
        <f t="shared" si="11"/>
        <v>#DIV/0!</v>
      </c>
      <c r="Q31" s="90"/>
      <c r="R31" s="91"/>
    </row>
    <row r="32" spans="1:20" s="92" customFormat="1" ht="34.5" hidden="1" customHeight="1" x14ac:dyDescent="0.25">
      <c r="A32" s="155"/>
      <c r="B32" s="13" t="s">
        <v>106</v>
      </c>
      <c r="C32" s="159"/>
      <c r="D32" s="8">
        <f t="shared" si="12"/>
        <v>0</v>
      </c>
      <c r="E32" s="8">
        <f t="shared" si="12"/>
        <v>0</v>
      </c>
      <c r="F32" s="6">
        <v>0</v>
      </c>
      <c r="G32" s="8">
        <v>0</v>
      </c>
      <c r="H32" s="8">
        <v>0</v>
      </c>
      <c r="I32" s="6">
        <f t="shared" si="13"/>
        <v>0</v>
      </c>
      <c r="J32" s="6">
        <v>0</v>
      </c>
      <c r="K32" s="9">
        <v>0</v>
      </c>
      <c r="L32" s="8"/>
      <c r="M32" s="6" t="e">
        <f t="shared" si="14"/>
        <v>#DIV/0!</v>
      </c>
      <c r="N32" s="88">
        <f t="shared" si="10"/>
        <v>0</v>
      </c>
      <c r="O32" s="89" t="e">
        <f t="shared" si="11"/>
        <v>#DIV/0!</v>
      </c>
      <c r="P32" s="89" t="e">
        <f t="shared" si="11"/>
        <v>#DIV/0!</v>
      </c>
      <c r="Q32" s="90"/>
      <c r="R32" s="91"/>
    </row>
    <row r="33" spans="1:18" s="92" customFormat="1" ht="17.25" hidden="1" customHeight="1" x14ac:dyDescent="0.25">
      <c r="A33" s="155"/>
      <c r="B33" s="14" t="s">
        <v>107</v>
      </c>
      <c r="C33" s="160" t="s">
        <v>103</v>
      </c>
      <c r="D33" s="8">
        <f t="shared" si="12"/>
        <v>0</v>
      </c>
      <c r="E33" s="8">
        <f t="shared" si="12"/>
        <v>0</v>
      </c>
      <c r="F33" s="6">
        <v>0</v>
      </c>
      <c r="G33" s="8">
        <v>0</v>
      </c>
      <c r="H33" s="8">
        <v>0</v>
      </c>
      <c r="I33" s="6">
        <f t="shared" si="13"/>
        <v>0</v>
      </c>
      <c r="J33" s="6">
        <v>0</v>
      </c>
      <c r="K33" s="9">
        <v>0</v>
      </c>
      <c r="L33" s="9"/>
      <c r="M33" s="6" t="e">
        <f t="shared" si="14"/>
        <v>#DIV/0!</v>
      </c>
      <c r="N33" s="88">
        <f t="shared" si="10"/>
        <v>0</v>
      </c>
      <c r="O33" s="89" t="e">
        <f t="shared" si="11"/>
        <v>#DIV/0!</v>
      </c>
      <c r="P33" s="89" t="e">
        <f t="shared" si="11"/>
        <v>#DIV/0!</v>
      </c>
      <c r="Q33" s="90"/>
      <c r="R33" s="91"/>
    </row>
    <row r="34" spans="1:18" s="92" customFormat="1" ht="17.25" hidden="1" customHeight="1" x14ac:dyDescent="0.25">
      <c r="A34" s="155"/>
      <c r="B34" s="14" t="s">
        <v>108</v>
      </c>
      <c r="C34" s="161"/>
      <c r="D34" s="8">
        <f t="shared" si="12"/>
        <v>0</v>
      </c>
      <c r="E34" s="8">
        <f t="shared" si="12"/>
        <v>0</v>
      </c>
      <c r="F34" s="6">
        <v>0</v>
      </c>
      <c r="G34" s="8">
        <v>0</v>
      </c>
      <c r="H34" s="8">
        <v>0</v>
      </c>
      <c r="I34" s="6">
        <f t="shared" si="13"/>
        <v>0</v>
      </c>
      <c r="J34" s="6">
        <v>0</v>
      </c>
      <c r="K34" s="9">
        <v>0</v>
      </c>
      <c r="L34" s="9"/>
      <c r="M34" s="6" t="e">
        <f t="shared" si="14"/>
        <v>#DIV/0!</v>
      </c>
      <c r="N34" s="88">
        <f t="shared" si="10"/>
        <v>0</v>
      </c>
      <c r="O34" s="89" t="e">
        <f t="shared" si="11"/>
        <v>#DIV/0!</v>
      </c>
      <c r="P34" s="89" t="e">
        <f t="shared" si="11"/>
        <v>#DIV/0!</v>
      </c>
      <c r="Q34" s="90"/>
      <c r="R34" s="91"/>
    </row>
    <row r="35" spans="1:18" s="92" customFormat="1" ht="17.25" hidden="1" customHeight="1" x14ac:dyDescent="0.25">
      <c r="A35" s="156"/>
      <c r="B35" s="14" t="s">
        <v>109</v>
      </c>
      <c r="C35" s="162"/>
      <c r="D35" s="8">
        <f t="shared" si="12"/>
        <v>0</v>
      </c>
      <c r="E35" s="8">
        <f t="shared" si="12"/>
        <v>0</v>
      </c>
      <c r="F35" s="6">
        <v>0</v>
      </c>
      <c r="G35" s="8">
        <v>0</v>
      </c>
      <c r="H35" s="8">
        <v>0</v>
      </c>
      <c r="I35" s="6">
        <f t="shared" si="13"/>
        <v>0</v>
      </c>
      <c r="J35" s="6">
        <v>0</v>
      </c>
      <c r="K35" s="9">
        <v>0</v>
      </c>
      <c r="L35" s="9"/>
      <c r="M35" s="6" t="e">
        <f t="shared" si="14"/>
        <v>#DIV/0!</v>
      </c>
      <c r="N35" s="88">
        <f t="shared" si="10"/>
        <v>0</v>
      </c>
      <c r="O35" s="89" t="e">
        <f t="shared" si="11"/>
        <v>#DIV/0!</v>
      </c>
      <c r="P35" s="89" t="e">
        <f t="shared" si="11"/>
        <v>#DIV/0!</v>
      </c>
      <c r="Q35" s="90"/>
      <c r="R35" s="91"/>
    </row>
    <row r="36" spans="1:18" ht="49.5" hidden="1" customHeight="1" x14ac:dyDescent="0.25">
      <c r="A36" s="84" t="s">
        <v>54</v>
      </c>
      <c r="B36" s="15" t="s">
        <v>53</v>
      </c>
      <c r="C36" s="2" t="s">
        <v>145</v>
      </c>
      <c r="D36" s="85">
        <f>D37+D38+D39+D40+D41+D42+D43</f>
        <v>0</v>
      </c>
      <c r="E36" s="85">
        <f>E37+E38+E39+E40+E41+E42+E43</f>
        <v>0</v>
      </c>
      <c r="F36" s="85">
        <f t="shared" ref="F36:M36" si="15">F37+F38+F39+F40+F41+F42+F43</f>
        <v>0</v>
      </c>
      <c r="G36" s="85">
        <f t="shared" si="15"/>
        <v>0</v>
      </c>
      <c r="H36" s="85">
        <f t="shared" si="15"/>
        <v>0</v>
      </c>
      <c r="I36" s="85">
        <f t="shared" si="15"/>
        <v>0</v>
      </c>
      <c r="J36" s="85">
        <f t="shared" si="15"/>
        <v>0</v>
      </c>
      <c r="K36" s="85">
        <f t="shared" si="15"/>
        <v>0</v>
      </c>
      <c r="L36" s="85">
        <f t="shared" si="15"/>
        <v>0</v>
      </c>
      <c r="M36" s="85">
        <f t="shared" si="15"/>
        <v>0</v>
      </c>
      <c r="N36" s="85">
        <f t="shared" si="10"/>
        <v>0</v>
      </c>
      <c r="O36" s="86" t="e">
        <f t="shared" si="11"/>
        <v>#DIV/0!</v>
      </c>
      <c r="P36" s="86" t="e">
        <f t="shared" si="11"/>
        <v>#DIV/0!</v>
      </c>
      <c r="Q36" s="93"/>
    </row>
    <row r="37" spans="1:18" s="92" customFormat="1" ht="31.5" hidden="1" customHeight="1" x14ac:dyDescent="0.25">
      <c r="A37" s="199"/>
      <c r="B37" s="12" t="s">
        <v>50</v>
      </c>
      <c r="C37" s="157" t="s">
        <v>146</v>
      </c>
      <c r="D37" s="6">
        <f t="shared" ref="D37:E43" si="16">E37+F37+G37</f>
        <v>0</v>
      </c>
      <c r="E37" s="6">
        <f t="shared" si="16"/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88">
        <f t="shared" si="10"/>
        <v>0</v>
      </c>
      <c r="O37" s="89" t="e">
        <f t="shared" si="11"/>
        <v>#DIV/0!</v>
      </c>
      <c r="P37" s="89" t="e">
        <f t="shared" si="11"/>
        <v>#DIV/0!</v>
      </c>
      <c r="Q37" s="90"/>
      <c r="R37" s="91"/>
    </row>
    <row r="38" spans="1:18" s="92" customFormat="1" ht="33" hidden="1" customHeight="1" x14ac:dyDescent="0.25">
      <c r="A38" s="200"/>
      <c r="B38" s="12" t="s">
        <v>51</v>
      </c>
      <c r="C38" s="158"/>
      <c r="D38" s="6">
        <f t="shared" si="16"/>
        <v>0</v>
      </c>
      <c r="E38" s="6">
        <f t="shared" si="16"/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88">
        <f t="shared" si="10"/>
        <v>0</v>
      </c>
      <c r="O38" s="89" t="e">
        <f t="shared" si="11"/>
        <v>#DIV/0!</v>
      </c>
      <c r="P38" s="89" t="e">
        <f t="shared" si="11"/>
        <v>#DIV/0!</v>
      </c>
      <c r="Q38" s="90"/>
      <c r="R38" s="91"/>
    </row>
    <row r="39" spans="1:18" s="92" customFormat="1" ht="33.75" hidden="1" customHeight="1" x14ac:dyDescent="0.25">
      <c r="A39" s="200"/>
      <c r="B39" s="12" t="s">
        <v>52</v>
      </c>
      <c r="C39" s="158"/>
      <c r="D39" s="6">
        <f t="shared" si="16"/>
        <v>0</v>
      </c>
      <c r="E39" s="6">
        <f t="shared" si="16"/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7">
        <v>0</v>
      </c>
      <c r="L39" s="6">
        <v>0</v>
      </c>
      <c r="M39" s="6">
        <v>0</v>
      </c>
      <c r="N39" s="88">
        <f t="shared" si="10"/>
        <v>0</v>
      </c>
      <c r="O39" s="89" t="e">
        <f t="shared" si="11"/>
        <v>#DIV/0!</v>
      </c>
      <c r="P39" s="89" t="e">
        <f t="shared" si="11"/>
        <v>#DIV/0!</v>
      </c>
      <c r="Q39" s="90"/>
      <c r="R39" s="91"/>
    </row>
    <row r="40" spans="1:18" s="92" customFormat="1" ht="36" hidden="1" customHeight="1" x14ac:dyDescent="0.25">
      <c r="A40" s="200"/>
      <c r="B40" s="16" t="s">
        <v>106</v>
      </c>
      <c r="C40" s="159"/>
      <c r="D40" s="8">
        <f t="shared" si="16"/>
        <v>0</v>
      </c>
      <c r="E40" s="8">
        <f t="shared" si="16"/>
        <v>0</v>
      </c>
      <c r="F40" s="8">
        <v>0</v>
      </c>
      <c r="G40" s="8">
        <v>0</v>
      </c>
      <c r="H40" s="6">
        <v>0</v>
      </c>
      <c r="I40" s="6">
        <v>0</v>
      </c>
      <c r="J40" s="9">
        <v>0</v>
      </c>
      <c r="K40" s="9">
        <v>0</v>
      </c>
      <c r="L40" s="6">
        <v>0</v>
      </c>
      <c r="M40" s="6">
        <v>0</v>
      </c>
      <c r="N40" s="88">
        <f t="shared" si="10"/>
        <v>0</v>
      </c>
      <c r="O40" s="89" t="e">
        <f t="shared" si="11"/>
        <v>#DIV/0!</v>
      </c>
      <c r="P40" s="89" t="e">
        <f t="shared" si="11"/>
        <v>#DIV/0!</v>
      </c>
      <c r="Q40" s="90"/>
      <c r="R40" s="91"/>
    </row>
    <row r="41" spans="1:18" s="92" customFormat="1" ht="15" hidden="1" customHeight="1" x14ac:dyDescent="0.25">
      <c r="A41" s="200"/>
      <c r="B41" s="14" t="s">
        <v>107</v>
      </c>
      <c r="C41" s="160" t="s">
        <v>103</v>
      </c>
      <c r="D41" s="8">
        <f t="shared" si="16"/>
        <v>0</v>
      </c>
      <c r="E41" s="8">
        <f t="shared" si="16"/>
        <v>0</v>
      </c>
      <c r="F41" s="8">
        <v>0</v>
      </c>
      <c r="G41" s="8">
        <v>0</v>
      </c>
      <c r="H41" s="6">
        <v>0</v>
      </c>
      <c r="I41" s="6">
        <v>0</v>
      </c>
      <c r="J41" s="9">
        <v>0</v>
      </c>
      <c r="K41" s="9">
        <v>0</v>
      </c>
      <c r="L41" s="6">
        <v>0</v>
      </c>
      <c r="M41" s="6">
        <v>0</v>
      </c>
      <c r="N41" s="88">
        <f t="shared" si="10"/>
        <v>0</v>
      </c>
      <c r="O41" s="89" t="e">
        <f t="shared" si="11"/>
        <v>#DIV/0!</v>
      </c>
      <c r="P41" s="89" t="e">
        <f t="shared" si="11"/>
        <v>#DIV/0!</v>
      </c>
      <c r="Q41" s="90"/>
      <c r="R41" s="91"/>
    </row>
    <row r="42" spans="1:18" s="92" customFormat="1" ht="17.25" hidden="1" customHeight="1" x14ac:dyDescent="0.25">
      <c r="A42" s="200"/>
      <c r="B42" s="14" t="s">
        <v>108</v>
      </c>
      <c r="C42" s="161"/>
      <c r="D42" s="8">
        <f t="shared" si="16"/>
        <v>0</v>
      </c>
      <c r="E42" s="8">
        <f t="shared" si="16"/>
        <v>0</v>
      </c>
      <c r="F42" s="8">
        <v>0</v>
      </c>
      <c r="G42" s="8">
        <v>0</v>
      </c>
      <c r="H42" s="6">
        <v>0</v>
      </c>
      <c r="I42" s="6">
        <v>0</v>
      </c>
      <c r="J42" s="9">
        <v>0</v>
      </c>
      <c r="K42" s="9">
        <v>0</v>
      </c>
      <c r="L42" s="6">
        <v>0</v>
      </c>
      <c r="M42" s="6">
        <v>0</v>
      </c>
      <c r="N42" s="88">
        <f t="shared" si="10"/>
        <v>0</v>
      </c>
      <c r="O42" s="89" t="e">
        <f t="shared" si="11"/>
        <v>#DIV/0!</v>
      </c>
      <c r="P42" s="89" t="e">
        <f t="shared" si="11"/>
        <v>#DIV/0!</v>
      </c>
      <c r="Q42" s="90"/>
      <c r="R42" s="91"/>
    </row>
    <row r="43" spans="1:18" s="92" customFormat="1" ht="16.5" hidden="1" customHeight="1" x14ac:dyDescent="0.25">
      <c r="A43" s="201"/>
      <c r="B43" s="14" t="s">
        <v>109</v>
      </c>
      <c r="C43" s="162"/>
      <c r="D43" s="8">
        <f t="shared" si="16"/>
        <v>0</v>
      </c>
      <c r="E43" s="8">
        <f t="shared" si="16"/>
        <v>0</v>
      </c>
      <c r="F43" s="8">
        <v>0</v>
      </c>
      <c r="G43" s="8">
        <v>0</v>
      </c>
      <c r="H43" s="6">
        <v>0</v>
      </c>
      <c r="I43" s="6">
        <v>0</v>
      </c>
      <c r="J43" s="9">
        <v>0</v>
      </c>
      <c r="K43" s="9">
        <v>0</v>
      </c>
      <c r="L43" s="6">
        <v>0</v>
      </c>
      <c r="M43" s="6">
        <v>0</v>
      </c>
      <c r="N43" s="88">
        <f t="shared" si="10"/>
        <v>0</v>
      </c>
      <c r="O43" s="89" t="e">
        <f t="shared" si="11"/>
        <v>#DIV/0!</v>
      </c>
      <c r="P43" s="89" t="e">
        <f t="shared" si="11"/>
        <v>#DIV/0!</v>
      </c>
      <c r="Q43" s="90"/>
      <c r="R43" s="91"/>
    </row>
    <row r="44" spans="1:18" s="92" customFormat="1" ht="48.75" hidden="1" customHeight="1" x14ac:dyDescent="0.25">
      <c r="A44" s="84" t="s">
        <v>94</v>
      </c>
      <c r="B44" s="11" t="s">
        <v>96</v>
      </c>
      <c r="C44" s="1" t="s">
        <v>146</v>
      </c>
      <c r="D44" s="85">
        <f>SUM(D45:D54)</f>
        <v>0</v>
      </c>
      <c r="E44" s="85">
        <f>F44+G44+H44</f>
        <v>0</v>
      </c>
      <c r="F44" s="85">
        <f t="shared" ref="F44:L44" si="17">SUM(F45:F54)</f>
        <v>0</v>
      </c>
      <c r="G44" s="85">
        <f t="shared" si="17"/>
        <v>0</v>
      </c>
      <c r="H44" s="85">
        <v>0</v>
      </c>
      <c r="I44" s="85">
        <f>J44+K44+L44</f>
        <v>0</v>
      </c>
      <c r="J44" s="85">
        <f t="shared" si="17"/>
        <v>0</v>
      </c>
      <c r="K44" s="85">
        <f t="shared" si="17"/>
        <v>0</v>
      </c>
      <c r="L44" s="85">
        <f t="shared" si="17"/>
        <v>0</v>
      </c>
      <c r="M44" s="85">
        <v>0</v>
      </c>
      <c r="N44" s="85">
        <f>SUM(N45:N54)</f>
        <v>0</v>
      </c>
      <c r="O44" s="86">
        <v>0</v>
      </c>
      <c r="P44" s="86">
        <v>0</v>
      </c>
      <c r="Q44" s="90"/>
      <c r="R44" s="91"/>
    </row>
    <row r="45" spans="1:18" s="98" customFormat="1" ht="33.75" hidden="1" customHeight="1" x14ac:dyDescent="0.25">
      <c r="A45" s="202"/>
      <c r="B45" s="27" t="s">
        <v>110</v>
      </c>
      <c r="C45" s="205"/>
      <c r="D45" s="28">
        <f t="shared" ref="D45:E60" si="18">E45+F45+G45</f>
        <v>0</v>
      </c>
      <c r="E45" s="85">
        <f t="shared" si="18"/>
        <v>0</v>
      </c>
      <c r="F45" s="28">
        <v>0</v>
      </c>
      <c r="G45" s="28">
        <v>0</v>
      </c>
      <c r="H45" s="6">
        <v>0</v>
      </c>
      <c r="I45" s="85">
        <f t="shared" ref="I45:I57" si="19">J45+K45+L45</f>
        <v>0</v>
      </c>
      <c r="J45" s="28">
        <v>0</v>
      </c>
      <c r="K45" s="28">
        <v>0</v>
      </c>
      <c r="L45" s="6">
        <v>0</v>
      </c>
      <c r="M45" s="29" t="e">
        <f>N45+O45+P45</f>
        <v>#DIV/0!</v>
      </c>
      <c r="N45" s="94">
        <f t="shared" ref="N45:N69" si="20">I45-E45</f>
        <v>0</v>
      </c>
      <c r="O45" s="95">
        <v>0</v>
      </c>
      <c r="P45" s="86" t="e">
        <f t="shared" ref="P45:P56" si="21">L45/H45*100</f>
        <v>#DIV/0!</v>
      </c>
      <c r="Q45" s="96"/>
      <c r="R45" s="97"/>
    </row>
    <row r="46" spans="1:18" s="98" customFormat="1" ht="31.5" hidden="1" customHeight="1" x14ac:dyDescent="0.25">
      <c r="A46" s="203"/>
      <c r="B46" s="30" t="s">
        <v>111</v>
      </c>
      <c r="C46" s="206"/>
      <c r="D46" s="29">
        <f t="shared" si="18"/>
        <v>0</v>
      </c>
      <c r="E46" s="85">
        <f t="shared" si="18"/>
        <v>0</v>
      </c>
      <c r="F46" s="29">
        <v>0</v>
      </c>
      <c r="G46" s="29">
        <v>0</v>
      </c>
      <c r="H46" s="6">
        <v>0</v>
      </c>
      <c r="I46" s="85">
        <f t="shared" si="19"/>
        <v>0</v>
      </c>
      <c r="J46" s="29">
        <v>0</v>
      </c>
      <c r="K46" s="29">
        <v>0</v>
      </c>
      <c r="L46" s="6">
        <v>0</v>
      </c>
      <c r="M46" s="29" t="e">
        <f t="shared" ref="M46:M53" si="22">N46+O46+P46</f>
        <v>#DIV/0!</v>
      </c>
      <c r="N46" s="94">
        <f t="shared" si="20"/>
        <v>0</v>
      </c>
      <c r="O46" s="95" t="e">
        <f>(H46/D46)*100-100</f>
        <v>#DIV/0!</v>
      </c>
      <c r="P46" s="86" t="e">
        <f t="shared" si="21"/>
        <v>#DIV/0!</v>
      </c>
      <c r="Q46" s="96"/>
      <c r="R46" s="97"/>
    </row>
    <row r="47" spans="1:18" s="98" customFormat="1" ht="33.75" hidden="1" customHeight="1" x14ac:dyDescent="0.25">
      <c r="A47" s="203"/>
      <c r="B47" s="30" t="s">
        <v>112</v>
      </c>
      <c r="C47" s="206"/>
      <c r="D47" s="29">
        <f t="shared" si="18"/>
        <v>0</v>
      </c>
      <c r="E47" s="85">
        <f t="shared" si="18"/>
        <v>0</v>
      </c>
      <c r="F47" s="29">
        <v>0</v>
      </c>
      <c r="G47" s="29">
        <v>0</v>
      </c>
      <c r="H47" s="6">
        <v>0</v>
      </c>
      <c r="I47" s="85">
        <f t="shared" si="19"/>
        <v>0</v>
      </c>
      <c r="J47" s="29">
        <v>0</v>
      </c>
      <c r="K47" s="29">
        <v>0</v>
      </c>
      <c r="L47" s="6">
        <v>0</v>
      </c>
      <c r="M47" s="29" t="e">
        <f t="shared" si="22"/>
        <v>#DIV/0!</v>
      </c>
      <c r="N47" s="94">
        <f t="shared" si="20"/>
        <v>0</v>
      </c>
      <c r="O47" s="95">
        <v>0</v>
      </c>
      <c r="P47" s="86" t="e">
        <f t="shared" si="21"/>
        <v>#DIV/0!</v>
      </c>
      <c r="Q47" s="96"/>
      <c r="R47" s="97"/>
    </row>
    <row r="48" spans="1:18" s="98" customFormat="1" ht="48.75" hidden="1" customHeight="1" x14ac:dyDescent="0.25">
      <c r="A48" s="203"/>
      <c r="B48" s="30" t="s">
        <v>113</v>
      </c>
      <c r="C48" s="206"/>
      <c r="D48" s="29">
        <f t="shared" si="18"/>
        <v>0</v>
      </c>
      <c r="E48" s="85">
        <f t="shared" si="18"/>
        <v>0</v>
      </c>
      <c r="F48" s="29">
        <v>0</v>
      </c>
      <c r="G48" s="29">
        <v>0</v>
      </c>
      <c r="H48" s="6">
        <v>0</v>
      </c>
      <c r="I48" s="85">
        <f t="shared" si="19"/>
        <v>0</v>
      </c>
      <c r="J48" s="29">
        <v>0</v>
      </c>
      <c r="K48" s="29">
        <v>0</v>
      </c>
      <c r="L48" s="6">
        <v>0</v>
      </c>
      <c r="M48" s="29" t="e">
        <f t="shared" si="22"/>
        <v>#DIV/0!</v>
      </c>
      <c r="N48" s="94">
        <f t="shared" si="20"/>
        <v>0</v>
      </c>
      <c r="O48" s="95">
        <v>0</v>
      </c>
      <c r="P48" s="86" t="e">
        <f t="shared" si="21"/>
        <v>#DIV/0!</v>
      </c>
      <c r="Q48" s="96"/>
      <c r="R48" s="97"/>
    </row>
    <row r="49" spans="1:18" s="98" customFormat="1" ht="48.75" hidden="1" customHeight="1" x14ac:dyDescent="0.25">
      <c r="A49" s="203"/>
      <c r="B49" s="30" t="s">
        <v>114</v>
      </c>
      <c r="C49" s="206"/>
      <c r="D49" s="29">
        <f t="shared" si="18"/>
        <v>0</v>
      </c>
      <c r="E49" s="85">
        <f t="shared" si="18"/>
        <v>0</v>
      </c>
      <c r="F49" s="29">
        <v>0</v>
      </c>
      <c r="G49" s="29">
        <v>0</v>
      </c>
      <c r="H49" s="6">
        <v>0</v>
      </c>
      <c r="I49" s="85">
        <f t="shared" si="19"/>
        <v>0</v>
      </c>
      <c r="J49" s="29">
        <v>0</v>
      </c>
      <c r="K49" s="29">
        <v>0</v>
      </c>
      <c r="L49" s="6">
        <v>0</v>
      </c>
      <c r="M49" s="29" t="e">
        <f t="shared" si="22"/>
        <v>#DIV/0!</v>
      </c>
      <c r="N49" s="94">
        <f t="shared" si="20"/>
        <v>0</v>
      </c>
      <c r="O49" s="95">
        <v>0</v>
      </c>
      <c r="P49" s="86" t="e">
        <f t="shared" si="21"/>
        <v>#DIV/0!</v>
      </c>
      <c r="Q49" s="96"/>
      <c r="R49" s="97"/>
    </row>
    <row r="50" spans="1:18" s="98" customFormat="1" ht="30.75" hidden="1" customHeight="1" x14ac:dyDescent="0.25">
      <c r="A50" s="203"/>
      <c r="B50" s="30" t="s">
        <v>115</v>
      </c>
      <c r="C50" s="206"/>
      <c r="D50" s="29">
        <f t="shared" si="18"/>
        <v>0</v>
      </c>
      <c r="E50" s="85">
        <f t="shared" si="18"/>
        <v>0</v>
      </c>
      <c r="F50" s="29">
        <v>0</v>
      </c>
      <c r="G50" s="29">
        <v>0</v>
      </c>
      <c r="H50" s="6">
        <v>0</v>
      </c>
      <c r="I50" s="85">
        <f t="shared" si="19"/>
        <v>0</v>
      </c>
      <c r="J50" s="29">
        <v>0</v>
      </c>
      <c r="K50" s="29">
        <v>0</v>
      </c>
      <c r="L50" s="6">
        <v>0</v>
      </c>
      <c r="M50" s="29" t="e">
        <f t="shared" si="22"/>
        <v>#DIV/0!</v>
      </c>
      <c r="N50" s="94">
        <f t="shared" si="20"/>
        <v>0</v>
      </c>
      <c r="O50" s="95">
        <v>0</v>
      </c>
      <c r="P50" s="86" t="e">
        <f t="shared" si="21"/>
        <v>#DIV/0!</v>
      </c>
      <c r="Q50" s="96"/>
      <c r="R50" s="97"/>
    </row>
    <row r="51" spans="1:18" s="98" customFormat="1" ht="36" hidden="1" customHeight="1" x14ac:dyDescent="0.25">
      <c r="A51" s="203"/>
      <c r="B51" s="30" t="s">
        <v>116</v>
      </c>
      <c r="C51" s="206"/>
      <c r="D51" s="29">
        <f t="shared" si="18"/>
        <v>0</v>
      </c>
      <c r="E51" s="85">
        <f t="shared" si="18"/>
        <v>0</v>
      </c>
      <c r="F51" s="29">
        <v>0</v>
      </c>
      <c r="G51" s="29">
        <v>0</v>
      </c>
      <c r="H51" s="6">
        <v>0</v>
      </c>
      <c r="I51" s="85">
        <f t="shared" si="19"/>
        <v>0</v>
      </c>
      <c r="J51" s="29">
        <v>0</v>
      </c>
      <c r="K51" s="29">
        <v>0</v>
      </c>
      <c r="L51" s="6">
        <v>0</v>
      </c>
      <c r="M51" s="29" t="e">
        <f t="shared" si="22"/>
        <v>#DIV/0!</v>
      </c>
      <c r="N51" s="94">
        <f t="shared" si="20"/>
        <v>0</v>
      </c>
      <c r="O51" s="95">
        <v>0</v>
      </c>
      <c r="P51" s="86" t="e">
        <f t="shared" si="21"/>
        <v>#DIV/0!</v>
      </c>
      <c r="Q51" s="96"/>
      <c r="R51" s="97"/>
    </row>
    <row r="52" spans="1:18" s="98" customFormat="1" ht="91.5" hidden="1" customHeight="1" x14ac:dyDescent="0.25">
      <c r="A52" s="203"/>
      <c r="B52" s="36" t="s">
        <v>147</v>
      </c>
      <c r="C52" s="206"/>
      <c r="D52" s="29"/>
      <c r="E52" s="85">
        <f t="shared" si="18"/>
        <v>0</v>
      </c>
      <c r="F52" s="29">
        <v>0</v>
      </c>
      <c r="G52" s="29">
        <v>0</v>
      </c>
      <c r="H52" s="6">
        <v>0</v>
      </c>
      <c r="I52" s="85">
        <f t="shared" si="19"/>
        <v>0</v>
      </c>
      <c r="J52" s="29">
        <v>0</v>
      </c>
      <c r="K52" s="29">
        <v>0</v>
      </c>
      <c r="L52" s="6">
        <v>0</v>
      </c>
      <c r="M52" s="29" t="e">
        <f t="shared" si="22"/>
        <v>#DIV/0!</v>
      </c>
      <c r="N52" s="94">
        <f t="shared" si="20"/>
        <v>0</v>
      </c>
      <c r="O52" s="95">
        <v>0</v>
      </c>
      <c r="P52" s="86" t="e">
        <f t="shared" si="21"/>
        <v>#DIV/0!</v>
      </c>
      <c r="Q52" s="96"/>
      <c r="R52" s="97"/>
    </row>
    <row r="53" spans="1:18" s="98" customFormat="1" ht="59.25" hidden="1" customHeight="1" x14ac:dyDescent="0.25">
      <c r="A53" s="203"/>
      <c r="B53" s="36" t="s">
        <v>148</v>
      </c>
      <c r="C53" s="206"/>
      <c r="D53" s="29"/>
      <c r="E53" s="85">
        <f t="shared" si="18"/>
        <v>0</v>
      </c>
      <c r="F53" s="29">
        <v>0</v>
      </c>
      <c r="G53" s="29">
        <v>0</v>
      </c>
      <c r="H53" s="6">
        <v>0</v>
      </c>
      <c r="I53" s="85">
        <f t="shared" si="19"/>
        <v>0</v>
      </c>
      <c r="J53" s="29">
        <v>0</v>
      </c>
      <c r="K53" s="29">
        <v>0</v>
      </c>
      <c r="L53" s="6">
        <v>0</v>
      </c>
      <c r="M53" s="29" t="e">
        <f t="shared" si="22"/>
        <v>#DIV/0!</v>
      </c>
      <c r="N53" s="94">
        <f t="shared" si="20"/>
        <v>0</v>
      </c>
      <c r="O53" s="95">
        <v>0</v>
      </c>
      <c r="P53" s="86" t="e">
        <f t="shared" si="21"/>
        <v>#DIV/0!</v>
      </c>
      <c r="Q53" s="96"/>
      <c r="R53" s="97"/>
    </row>
    <row r="54" spans="1:18" s="98" customFormat="1" ht="36" hidden="1" customHeight="1" x14ac:dyDescent="0.25">
      <c r="A54" s="204"/>
      <c r="B54" s="30" t="s">
        <v>117</v>
      </c>
      <c r="C54" s="207"/>
      <c r="D54" s="29">
        <f t="shared" si="18"/>
        <v>0</v>
      </c>
      <c r="E54" s="85">
        <f t="shared" si="18"/>
        <v>0</v>
      </c>
      <c r="F54" s="29">
        <v>0</v>
      </c>
      <c r="G54" s="29">
        <v>0</v>
      </c>
      <c r="H54" s="29">
        <v>0</v>
      </c>
      <c r="I54" s="85">
        <f t="shared" si="19"/>
        <v>0</v>
      </c>
      <c r="J54" s="29">
        <v>0</v>
      </c>
      <c r="K54" s="29">
        <v>0</v>
      </c>
      <c r="L54" s="31">
        <v>0</v>
      </c>
      <c r="M54" s="29" t="e">
        <f>N54+O54+P54</f>
        <v>#DIV/0!</v>
      </c>
      <c r="N54" s="94">
        <f t="shared" si="20"/>
        <v>0</v>
      </c>
      <c r="O54" s="95">
        <v>0</v>
      </c>
      <c r="P54" s="86" t="e">
        <f t="shared" si="21"/>
        <v>#DIV/0!</v>
      </c>
      <c r="Q54" s="96"/>
      <c r="R54" s="97"/>
    </row>
    <row r="55" spans="1:18" s="92" customFormat="1" ht="60" hidden="1" customHeight="1" x14ac:dyDescent="0.25">
      <c r="A55" s="84" t="s">
        <v>95</v>
      </c>
      <c r="B55" s="11" t="s">
        <v>97</v>
      </c>
      <c r="C55" s="1" t="s">
        <v>146</v>
      </c>
      <c r="D55" s="85">
        <f t="shared" si="18"/>
        <v>0</v>
      </c>
      <c r="E55" s="85">
        <f t="shared" si="18"/>
        <v>0</v>
      </c>
      <c r="F55" s="85">
        <v>0</v>
      </c>
      <c r="G55" s="85">
        <v>0</v>
      </c>
      <c r="H55" s="85">
        <v>0</v>
      </c>
      <c r="I55" s="85">
        <f t="shared" si="19"/>
        <v>0</v>
      </c>
      <c r="J55" s="85">
        <v>0</v>
      </c>
      <c r="K55" s="85">
        <v>0</v>
      </c>
      <c r="L55" s="85">
        <v>0</v>
      </c>
      <c r="M55" s="85" t="e">
        <f t="shared" ref="M55:M64" si="23">N55+O55+P55</f>
        <v>#DIV/0!</v>
      </c>
      <c r="N55" s="88">
        <f t="shared" si="20"/>
        <v>0</v>
      </c>
      <c r="O55" s="89">
        <v>0</v>
      </c>
      <c r="P55" s="86" t="e">
        <f t="shared" si="21"/>
        <v>#DIV/0!</v>
      </c>
      <c r="Q55" s="90"/>
      <c r="R55" s="91"/>
    </row>
    <row r="56" spans="1:18" s="92" customFormat="1" ht="60" hidden="1" customHeight="1" x14ac:dyDescent="0.25">
      <c r="A56" s="84" t="s">
        <v>98</v>
      </c>
      <c r="B56" s="11" t="s">
        <v>55</v>
      </c>
      <c r="C56" s="1" t="s">
        <v>146</v>
      </c>
      <c r="D56" s="10">
        <f t="shared" si="18"/>
        <v>0</v>
      </c>
      <c r="E56" s="85">
        <f t="shared" si="18"/>
        <v>0</v>
      </c>
      <c r="F56" s="10">
        <v>0</v>
      </c>
      <c r="G56" s="10">
        <v>0</v>
      </c>
      <c r="H56" s="8">
        <v>0</v>
      </c>
      <c r="I56" s="85">
        <f t="shared" si="19"/>
        <v>0</v>
      </c>
      <c r="J56" s="10">
        <v>0</v>
      </c>
      <c r="K56" s="10">
        <v>0</v>
      </c>
      <c r="L56" s="8">
        <v>0</v>
      </c>
      <c r="M56" s="10" t="e">
        <f>N56+P56</f>
        <v>#DIV/0!</v>
      </c>
      <c r="N56" s="85">
        <f t="shared" si="20"/>
        <v>0</v>
      </c>
      <c r="O56" s="86" t="e">
        <f>(H56/D56)*100-100</f>
        <v>#DIV/0!</v>
      </c>
      <c r="P56" s="86" t="e">
        <f t="shared" si="21"/>
        <v>#DIV/0!</v>
      </c>
      <c r="Q56" s="90"/>
      <c r="R56" s="91"/>
    </row>
    <row r="57" spans="1:18" s="92" customFormat="1" ht="60" hidden="1" customHeight="1" x14ac:dyDescent="0.25">
      <c r="A57" s="84" t="s">
        <v>99</v>
      </c>
      <c r="B57" s="15" t="s">
        <v>100</v>
      </c>
      <c r="C57" s="2" t="s">
        <v>104</v>
      </c>
      <c r="D57" s="85">
        <f>D58+D59+D60+D61+D62+D63+D64+D69</f>
        <v>0</v>
      </c>
      <c r="E57" s="85">
        <f t="shared" si="18"/>
        <v>0</v>
      </c>
      <c r="F57" s="85">
        <f t="shared" ref="F57:L57" si="24">F58+F59+F60+F61+F62+F63+F64+F69</f>
        <v>0</v>
      </c>
      <c r="G57" s="85">
        <f t="shared" si="24"/>
        <v>0</v>
      </c>
      <c r="H57" s="85">
        <v>0</v>
      </c>
      <c r="I57" s="85">
        <f t="shared" si="19"/>
        <v>0</v>
      </c>
      <c r="J57" s="85">
        <f t="shared" si="24"/>
        <v>0</v>
      </c>
      <c r="K57" s="85">
        <f t="shared" si="24"/>
        <v>0</v>
      </c>
      <c r="L57" s="85">
        <f t="shared" si="24"/>
        <v>0</v>
      </c>
      <c r="M57" s="85">
        <v>0</v>
      </c>
      <c r="N57" s="85">
        <v>0</v>
      </c>
      <c r="O57" s="86">
        <v>0</v>
      </c>
      <c r="P57" s="86">
        <v>0</v>
      </c>
      <c r="Q57" s="90"/>
      <c r="R57" s="91"/>
    </row>
    <row r="58" spans="1:18" s="83" customFormat="1" ht="60" hidden="1" customHeight="1" x14ac:dyDescent="0.25">
      <c r="A58" s="211"/>
      <c r="B58" s="17" t="s">
        <v>118</v>
      </c>
      <c r="C58" s="214"/>
      <c r="D58" s="8">
        <f t="shared" ref="D58:E69" si="25">E58+F58+G58</f>
        <v>0</v>
      </c>
      <c r="E58" s="8">
        <f t="shared" si="18"/>
        <v>0</v>
      </c>
      <c r="F58" s="8">
        <v>0</v>
      </c>
      <c r="G58" s="8">
        <v>0</v>
      </c>
      <c r="H58" s="8">
        <v>0</v>
      </c>
      <c r="I58" s="8">
        <f t="shared" ref="I58:I64" si="26">J58+K58+L58</f>
        <v>0</v>
      </c>
      <c r="J58" s="8">
        <v>0</v>
      </c>
      <c r="K58" s="8">
        <v>0</v>
      </c>
      <c r="L58" s="8">
        <v>0</v>
      </c>
      <c r="M58" s="8">
        <f t="shared" si="23"/>
        <v>0</v>
      </c>
      <c r="N58" s="88">
        <f t="shared" si="20"/>
        <v>0</v>
      </c>
      <c r="O58" s="89">
        <v>0</v>
      </c>
      <c r="P58" s="89">
        <v>0</v>
      </c>
      <c r="Q58" s="99">
        <v>2070</v>
      </c>
      <c r="R58" s="82" t="s">
        <v>3</v>
      </c>
    </row>
    <row r="59" spans="1:18" ht="17.25" hidden="1" customHeight="1" x14ac:dyDescent="0.25">
      <c r="A59" s="212"/>
      <c r="B59" s="17" t="s">
        <v>119</v>
      </c>
      <c r="C59" s="215"/>
      <c r="D59" s="8">
        <f t="shared" si="25"/>
        <v>0</v>
      </c>
      <c r="E59" s="8">
        <f t="shared" si="18"/>
        <v>0</v>
      </c>
      <c r="F59" s="8">
        <v>0</v>
      </c>
      <c r="G59" s="8">
        <v>0</v>
      </c>
      <c r="H59" s="8">
        <v>0</v>
      </c>
      <c r="I59" s="8">
        <f t="shared" si="26"/>
        <v>0</v>
      </c>
      <c r="J59" s="8">
        <v>0</v>
      </c>
      <c r="K59" s="8">
        <v>0</v>
      </c>
      <c r="L59" s="8">
        <v>0</v>
      </c>
      <c r="M59" s="8">
        <f t="shared" si="23"/>
        <v>0</v>
      </c>
      <c r="N59" s="88">
        <f t="shared" si="20"/>
        <v>0</v>
      </c>
      <c r="O59" s="89">
        <v>0</v>
      </c>
      <c r="P59" s="89">
        <v>0</v>
      </c>
      <c r="Q59" s="100">
        <v>12693.9</v>
      </c>
      <c r="R59" s="38" t="s">
        <v>3</v>
      </c>
    </row>
    <row r="60" spans="1:18" ht="19.5" hidden="1" customHeight="1" x14ac:dyDescent="0.25">
      <c r="A60" s="212"/>
      <c r="B60" s="17" t="s">
        <v>120</v>
      </c>
      <c r="C60" s="215"/>
      <c r="D60" s="8">
        <f t="shared" si="25"/>
        <v>0</v>
      </c>
      <c r="E60" s="8">
        <f t="shared" si="18"/>
        <v>0</v>
      </c>
      <c r="F60" s="8">
        <v>0</v>
      </c>
      <c r="G60" s="8">
        <v>0</v>
      </c>
      <c r="H60" s="8">
        <v>0</v>
      </c>
      <c r="I60" s="8">
        <f t="shared" si="26"/>
        <v>0</v>
      </c>
      <c r="J60" s="8">
        <v>0</v>
      </c>
      <c r="K60" s="8">
        <v>0</v>
      </c>
      <c r="L60" s="8">
        <v>0</v>
      </c>
      <c r="M60" s="8">
        <f t="shared" si="23"/>
        <v>0</v>
      </c>
      <c r="N60" s="88">
        <f t="shared" si="20"/>
        <v>0</v>
      </c>
      <c r="O60" s="89">
        <v>0</v>
      </c>
      <c r="P60" s="89">
        <v>0</v>
      </c>
      <c r="Q60" s="100">
        <v>2312.3000000000002</v>
      </c>
      <c r="R60" s="38" t="s">
        <v>3</v>
      </c>
    </row>
    <row r="61" spans="1:18" ht="18.75" hidden="1" customHeight="1" x14ac:dyDescent="0.25">
      <c r="A61" s="212"/>
      <c r="B61" s="17" t="s">
        <v>121</v>
      </c>
      <c r="C61" s="215"/>
      <c r="D61" s="8">
        <f t="shared" si="25"/>
        <v>0</v>
      </c>
      <c r="E61" s="8">
        <f>F61+G61+H61</f>
        <v>0</v>
      </c>
      <c r="F61" s="8">
        <v>0</v>
      </c>
      <c r="G61" s="8">
        <v>0</v>
      </c>
      <c r="H61" s="8">
        <v>0</v>
      </c>
      <c r="I61" s="8">
        <f>J61+K61+L61</f>
        <v>0</v>
      </c>
      <c r="J61" s="8">
        <v>0</v>
      </c>
      <c r="K61" s="8">
        <v>0</v>
      </c>
      <c r="L61" s="8">
        <v>0</v>
      </c>
      <c r="M61" s="8">
        <f>N61+O61+P61</f>
        <v>0</v>
      </c>
      <c r="N61" s="88">
        <f t="shared" si="20"/>
        <v>0</v>
      </c>
      <c r="O61" s="89">
        <v>0</v>
      </c>
      <c r="P61" s="89">
        <v>0</v>
      </c>
      <c r="Q61" s="100"/>
    </row>
    <row r="62" spans="1:18" s="83" customFormat="1" ht="47.25" hidden="1" customHeight="1" x14ac:dyDescent="0.25">
      <c r="A62" s="212"/>
      <c r="B62" s="17" t="s">
        <v>122</v>
      </c>
      <c r="C62" s="215"/>
      <c r="D62" s="8">
        <f t="shared" si="25"/>
        <v>0</v>
      </c>
      <c r="E62" s="8">
        <f t="shared" si="25"/>
        <v>0</v>
      </c>
      <c r="F62" s="8">
        <v>0</v>
      </c>
      <c r="G62" s="8">
        <v>0</v>
      </c>
      <c r="H62" s="8">
        <v>0</v>
      </c>
      <c r="I62" s="8">
        <f t="shared" si="26"/>
        <v>0</v>
      </c>
      <c r="J62" s="8">
        <v>0</v>
      </c>
      <c r="K62" s="8">
        <v>0</v>
      </c>
      <c r="L62" s="8">
        <v>0</v>
      </c>
      <c r="M62" s="8" t="e">
        <f t="shared" si="23"/>
        <v>#DIV/0!</v>
      </c>
      <c r="N62" s="88">
        <f t="shared" si="20"/>
        <v>0</v>
      </c>
      <c r="O62" s="89" t="e">
        <f>(H62/D62)*100-100</f>
        <v>#DIV/0!</v>
      </c>
      <c r="P62" s="89" t="e">
        <f>(I62/E62)*100-100</f>
        <v>#DIV/0!</v>
      </c>
      <c r="Q62" s="99"/>
      <c r="R62" s="82"/>
    </row>
    <row r="63" spans="1:18" s="66" customFormat="1" ht="33.75" hidden="1" customHeight="1" x14ac:dyDescent="0.25">
      <c r="A63" s="212"/>
      <c r="B63" s="17" t="s">
        <v>123</v>
      </c>
      <c r="C63" s="215"/>
      <c r="D63" s="8">
        <f t="shared" si="25"/>
        <v>0</v>
      </c>
      <c r="E63" s="8">
        <f t="shared" si="25"/>
        <v>0</v>
      </c>
      <c r="F63" s="8">
        <v>0</v>
      </c>
      <c r="G63" s="8">
        <v>0</v>
      </c>
      <c r="H63" s="8">
        <v>0</v>
      </c>
      <c r="I63" s="8">
        <f t="shared" si="26"/>
        <v>0</v>
      </c>
      <c r="J63" s="8">
        <v>0</v>
      </c>
      <c r="K63" s="8">
        <v>0</v>
      </c>
      <c r="L63" s="8">
        <v>0</v>
      </c>
      <c r="M63" s="8">
        <f t="shared" si="23"/>
        <v>0</v>
      </c>
      <c r="N63" s="88">
        <f t="shared" si="20"/>
        <v>0</v>
      </c>
      <c r="O63" s="89">
        <v>0</v>
      </c>
      <c r="P63" s="89">
        <v>0</v>
      </c>
      <c r="Q63" s="63"/>
      <c r="R63" s="64"/>
    </row>
    <row r="64" spans="1:18" s="66" customFormat="1" ht="17.25" hidden="1" customHeight="1" x14ac:dyDescent="0.25">
      <c r="A64" s="212"/>
      <c r="B64" s="17" t="s">
        <v>124</v>
      </c>
      <c r="C64" s="215"/>
      <c r="D64" s="8">
        <f t="shared" si="25"/>
        <v>0</v>
      </c>
      <c r="E64" s="8">
        <f t="shared" si="25"/>
        <v>0</v>
      </c>
      <c r="F64" s="8">
        <v>0</v>
      </c>
      <c r="G64" s="8">
        <v>0</v>
      </c>
      <c r="H64" s="8">
        <v>0</v>
      </c>
      <c r="I64" s="8">
        <f t="shared" si="26"/>
        <v>0</v>
      </c>
      <c r="J64" s="8">
        <v>0</v>
      </c>
      <c r="K64" s="8">
        <v>0</v>
      </c>
      <c r="L64" s="8">
        <v>0</v>
      </c>
      <c r="M64" s="8">
        <f t="shared" si="23"/>
        <v>0</v>
      </c>
      <c r="N64" s="88">
        <f t="shared" si="20"/>
        <v>0</v>
      </c>
      <c r="O64" s="89">
        <v>0</v>
      </c>
      <c r="P64" s="89">
        <v>0</v>
      </c>
      <c r="Q64" s="63"/>
      <c r="R64" s="64"/>
    </row>
    <row r="65" spans="1:25" s="66" customFormat="1" ht="65.25" hidden="1" customHeight="1" x14ac:dyDescent="0.25">
      <c r="A65" s="212"/>
      <c r="B65" s="37" t="s">
        <v>149</v>
      </c>
      <c r="C65" s="215"/>
      <c r="D65" s="8">
        <f t="shared" si="25"/>
        <v>0</v>
      </c>
      <c r="E65" s="8">
        <f>F65+G65+H65</f>
        <v>0</v>
      </c>
      <c r="F65" s="8">
        <v>0</v>
      </c>
      <c r="G65" s="8">
        <v>0</v>
      </c>
      <c r="H65" s="8">
        <v>0</v>
      </c>
      <c r="I65" s="8">
        <f t="shared" ref="I65:I71" si="27">J65+K65+L65</f>
        <v>0</v>
      </c>
      <c r="J65" s="8">
        <v>0</v>
      </c>
      <c r="K65" s="8">
        <v>0</v>
      </c>
      <c r="L65" s="8">
        <v>0</v>
      </c>
      <c r="M65" s="8">
        <f>N65+O65+P65</f>
        <v>0</v>
      </c>
      <c r="N65" s="88">
        <f t="shared" si="20"/>
        <v>0</v>
      </c>
      <c r="O65" s="89">
        <v>0</v>
      </c>
      <c r="P65" s="89">
        <v>0</v>
      </c>
      <c r="Q65" s="63"/>
      <c r="R65" s="64"/>
    </row>
    <row r="66" spans="1:25" s="66" customFormat="1" ht="65.25" hidden="1" customHeight="1" x14ac:dyDescent="0.25">
      <c r="A66" s="212"/>
      <c r="B66" s="37" t="s">
        <v>150</v>
      </c>
      <c r="C66" s="215"/>
      <c r="D66" s="8">
        <f t="shared" si="25"/>
        <v>0</v>
      </c>
      <c r="E66" s="8">
        <f>F66+G66+H66</f>
        <v>0</v>
      </c>
      <c r="F66" s="8">
        <v>0</v>
      </c>
      <c r="G66" s="8">
        <v>0</v>
      </c>
      <c r="H66" s="8">
        <v>0</v>
      </c>
      <c r="I66" s="8">
        <f t="shared" si="27"/>
        <v>0</v>
      </c>
      <c r="J66" s="8">
        <v>0</v>
      </c>
      <c r="K66" s="8">
        <v>0</v>
      </c>
      <c r="L66" s="8">
        <v>0</v>
      </c>
      <c r="M66" s="8">
        <f>N66+O66+P66</f>
        <v>0</v>
      </c>
      <c r="N66" s="88">
        <f t="shared" si="20"/>
        <v>0</v>
      </c>
      <c r="O66" s="89">
        <v>0</v>
      </c>
      <c r="P66" s="89">
        <v>0</v>
      </c>
      <c r="Q66" s="63"/>
      <c r="R66" s="64"/>
    </row>
    <row r="67" spans="1:25" s="66" customFormat="1" ht="65.25" hidden="1" customHeight="1" x14ac:dyDescent="0.25">
      <c r="A67" s="212"/>
      <c r="B67" s="37" t="s">
        <v>151</v>
      </c>
      <c r="C67" s="215"/>
      <c r="D67" s="8">
        <f t="shared" si="25"/>
        <v>0</v>
      </c>
      <c r="E67" s="8">
        <f>F67+G67+H67</f>
        <v>0</v>
      </c>
      <c r="F67" s="8">
        <v>0</v>
      </c>
      <c r="G67" s="8">
        <v>0</v>
      </c>
      <c r="H67" s="8">
        <v>0</v>
      </c>
      <c r="I67" s="8">
        <f t="shared" si="27"/>
        <v>0</v>
      </c>
      <c r="J67" s="8">
        <v>0</v>
      </c>
      <c r="K67" s="8">
        <v>0</v>
      </c>
      <c r="L67" s="8">
        <v>0</v>
      </c>
      <c r="M67" s="8">
        <f>N67+O67+P67</f>
        <v>0</v>
      </c>
      <c r="N67" s="88">
        <f t="shared" si="20"/>
        <v>0</v>
      </c>
      <c r="O67" s="89">
        <v>0</v>
      </c>
      <c r="P67" s="89">
        <v>0</v>
      </c>
      <c r="Q67" s="63"/>
      <c r="R67" s="64"/>
    </row>
    <row r="68" spans="1:25" s="66" customFormat="1" ht="65.25" hidden="1" customHeight="1" x14ac:dyDescent="0.25">
      <c r="A68" s="212"/>
      <c r="B68" s="37" t="s">
        <v>152</v>
      </c>
      <c r="C68" s="215"/>
      <c r="D68" s="8">
        <f t="shared" si="25"/>
        <v>0</v>
      </c>
      <c r="E68" s="8">
        <f>F68+G68+H68</f>
        <v>0</v>
      </c>
      <c r="F68" s="8">
        <v>0</v>
      </c>
      <c r="G68" s="8">
        <v>0</v>
      </c>
      <c r="H68" s="8">
        <v>0</v>
      </c>
      <c r="I68" s="8">
        <f t="shared" si="27"/>
        <v>0</v>
      </c>
      <c r="J68" s="8">
        <v>0</v>
      </c>
      <c r="K68" s="8">
        <v>0</v>
      </c>
      <c r="L68" s="8">
        <v>0</v>
      </c>
      <c r="M68" s="8">
        <f>N68+O68+P68</f>
        <v>0</v>
      </c>
      <c r="N68" s="88">
        <f t="shared" si="20"/>
        <v>0</v>
      </c>
      <c r="O68" s="89">
        <v>0</v>
      </c>
      <c r="P68" s="89">
        <v>0</v>
      </c>
      <c r="Q68" s="63"/>
      <c r="R68" s="64"/>
    </row>
    <row r="69" spans="1:25" s="66" customFormat="1" ht="65.25" hidden="1" customHeight="1" x14ac:dyDescent="0.25">
      <c r="A69" s="213"/>
      <c r="B69" s="17" t="s">
        <v>125</v>
      </c>
      <c r="C69" s="216"/>
      <c r="D69" s="8">
        <f t="shared" si="25"/>
        <v>0</v>
      </c>
      <c r="E69" s="8">
        <f>F69+G69+H69</f>
        <v>0</v>
      </c>
      <c r="F69" s="8">
        <v>0</v>
      </c>
      <c r="G69" s="8">
        <v>0</v>
      </c>
      <c r="H69" s="8">
        <v>0</v>
      </c>
      <c r="I69" s="8">
        <f t="shared" si="27"/>
        <v>0</v>
      </c>
      <c r="J69" s="8">
        <v>0</v>
      </c>
      <c r="K69" s="8">
        <v>0</v>
      </c>
      <c r="L69" s="8">
        <v>0</v>
      </c>
      <c r="M69" s="8">
        <f>N69+O69+P69</f>
        <v>0</v>
      </c>
      <c r="N69" s="88">
        <f t="shared" si="20"/>
        <v>0</v>
      </c>
      <c r="O69" s="89">
        <v>0</v>
      </c>
      <c r="P69" s="89">
        <v>0</v>
      </c>
      <c r="Q69" s="63"/>
      <c r="R69" s="64"/>
    </row>
    <row r="70" spans="1:25" s="83" customFormat="1" ht="50.25" customHeight="1" x14ac:dyDescent="0.25">
      <c r="A70" s="51" t="s">
        <v>137</v>
      </c>
      <c r="B70" s="79" t="s">
        <v>139</v>
      </c>
      <c r="C70" s="80" t="s">
        <v>103</v>
      </c>
      <c r="D70" s="52">
        <f>D71</f>
        <v>19443814</v>
      </c>
      <c r="E70" s="52">
        <f t="shared" ref="E70:L70" si="28">E71</f>
        <v>85555887</v>
      </c>
      <c r="F70" s="52">
        <f t="shared" si="28"/>
        <v>0</v>
      </c>
      <c r="G70" s="52">
        <f t="shared" si="28"/>
        <v>0</v>
      </c>
      <c r="H70" s="52">
        <f t="shared" si="28"/>
        <v>85555887</v>
      </c>
      <c r="I70" s="52">
        <f t="shared" si="27"/>
        <v>4684002.08</v>
      </c>
      <c r="J70" s="52">
        <f t="shared" si="28"/>
        <v>0</v>
      </c>
      <c r="K70" s="52">
        <f t="shared" si="28"/>
        <v>0</v>
      </c>
      <c r="L70" s="52">
        <f t="shared" si="28"/>
        <v>4684002.08</v>
      </c>
      <c r="M70" s="52">
        <v>0</v>
      </c>
      <c r="N70" s="52">
        <v>0</v>
      </c>
      <c r="O70" s="53">
        <v>0</v>
      </c>
      <c r="P70" s="53">
        <v>0</v>
      </c>
      <c r="Q70" s="81"/>
      <c r="R70" s="82"/>
      <c r="T70" s="101"/>
    </row>
    <row r="71" spans="1:25" ht="65.25" hidden="1" customHeight="1" x14ac:dyDescent="0.25">
      <c r="A71" s="59" t="s">
        <v>138</v>
      </c>
      <c r="B71" s="21" t="s">
        <v>140</v>
      </c>
      <c r="C71" s="19" t="s">
        <v>103</v>
      </c>
      <c r="D71" s="60">
        <v>19443814</v>
      </c>
      <c r="E71" s="60">
        <f>F71+G71+H71</f>
        <v>85555887</v>
      </c>
      <c r="F71" s="60">
        <v>0</v>
      </c>
      <c r="G71" s="60">
        <v>0</v>
      </c>
      <c r="H71" s="60">
        <v>85555887</v>
      </c>
      <c r="I71" s="20">
        <f t="shared" si="27"/>
        <v>4684002.08</v>
      </c>
      <c r="J71" s="60">
        <v>0</v>
      </c>
      <c r="K71" s="60">
        <v>0</v>
      </c>
      <c r="L71" s="60">
        <v>4684002.08</v>
      </c>
      <c r="M71" s="20">
        <v>0</v>
      </c>
      <c r="N71" s="60">
        <v>0</v>
      </c>
      <c r="O71" s="62">
        <v>0</v>
      </c>
      <c r="P71" s="62">
        <v>0</v>
      </c>
      <c r="Q71" s="87"/>
      <c r="T71" s="102"/>
      <c r="U71" s="103"/>
      <c r="V71" s="104"/>
      <c r="W71" s="104"/>
      <c r="X71" s="104"/>
      <c r="Y71" s="104"/>
    </row>
    <row r="72" spans="1:25" s="58" customFormat="1" ht="18.75" customHeight="1" x14ac:dyDescent="0.25">
      <c r="A72" s="51"/>
      <c r="B72" s="105" t="s">
        <v>5</v>
      </c>
      <c r="C72" s="106"/>
      <c r="D72" s="52">
        <f>D11+D12+D13+D14+D15+D19+D20+D21+D22+D23+D24+D25+D26+D27+D70</f>
        <v>3257438569</v>
      </c>
      <c r="E72" s="52">
        <f t="shared" ref="E72:L72" si="29">E11+E12+E13+E14+E15+E19+E20+E21+E22+E23+E24+E25+E26+E27+E70</f>
        <v>3259139910</v>
      </c>
      <c r="F72" s="52">
        <f t="shared" si="29"/>
        <v>2728660700</v>
      </c>
      <c r="G72" s="52">
        <f t="shared" si="29"/>
        <v>0</v>
      </c>
      <c r="H72" s="52">
        <f t="shared" si="29"/>
        <v>530479210</v>
      </c>
      <c r="I72" s="217">
        <f t="shared" si="29"/>
        <v>62589078.129999995</v>
      </c>
      <c r="J72" s="52">
        <f t="shared" si="29"/>
        <v>48512862.07</v>
      </c>
      <c r="K72" s="52">
        <f t="shared" si="29"/>
        <v>0</v>
      </c>
      <c r="L72" s="52">
        <f t="shared" si="29"/>
        <v>14076216.060000001</v>
      </c>
      <c r="M72" s="52">
        <f>I72/E72*100</f>
        <v>1.9204170381872312</v>
      </c>
      <c r="N72" s="52">
        <f>J72/F72*100</f>
        <v>1.7779001277073401</v>
      </c>
      <c r="O72" s="53">
        <v>0</v>
      </c>
      <c r="P72" s="53">
        <f>L72/H72*100</f>
        <v>2.6534906165314189</v>
      </c>
      <c r="Q72" s="107"/>
      <c r="R72" s="55"/>
      <c r="S72" s="57"/>
      <c r="T72" s="57"/>
    </row>
    <row r="73" spans="1:25" ht="17.25" customHeight="1" x14ac:dyDescent="0.25">
      <c r="A73" s="208" t="s">
        <v>23</v>
      </c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10"/>
      <c r="Q73" s="93"/>
      <c r="R73" s="93"/>
      <c r="T73" s="102"/>
    </row>
    <row r="74" spans="1:25" ht="15.75" customHeight="1" x14ac:dyDescent="0.25">
      <c r="A74" s="208" t="s">
        <v>24</v>
      </c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10"/>
      <c r="Q74" s="100">
        <f>L72/H72*100</f>
        <v>2.6534906165314189</v>
      </c>
      <c r="R74" s="38">
        <f>J72/F72*100</f>
        <v>1.7779001277073401</v>
      </c>
      <c r="U74" s="102"/>
    </row>
    <row r="75" spans="1:25" ht="18" customHeight="1" x14ac:dyDescent="0.25">
      <c r="A75" s="208" t="s">
        <v>25</v>
      </c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10"/>
      <c r="Q75" s="100"/>
    </row>
    <row r="76" spans="1:25" s="83" customFormat="1" ht="33" customHeight="1" x14ac:dyDescent="0.25">
      <c r="A76" s="51" t="s">
        <v>6</v>
      </c>
      <c r="B76" s="108" t="s">
        <v>26</v>
      </c>
      <c r="C76" s="51" t="s">
        <v>103</v>
      </c>
      <c r="D76" s="52">
        <f>D77+D78</f>
        <v>580000</v>
      </c>
      <c r="E76" s="52">
        <f>E77+E78+E79</f>
        <v>645000</v>
      </c>
      <c r="F76" s="52">
        <f t="shared" ref="F76:L76" si="30">F77+F78+F79</f>
        <v>325000</v>
      </c>
      <c r="G76" s="52">
        <f t="shared" si="30"/>
        <v>0</v>
      </c>
      <c r="H76" s="52">
        <f t="shared" si="30"/>
        <v>320000</v>
      </c>
      <c r="I76" s="52">
        <f t="shared" si="30"/>
        <v>0</v>
      </c>
      <c r="J76" s="52">
        <f t="shared" si="30"/>
        <v>0</v>
      </c>
      <c r="K76" s="52">
        <f t="shared" si="30"/>
        <v>0</v>
      </c>
      <c r="L76" s="52">
        <f t="shared" si="30"/>
        <v>0</v>
      </c>
      <c r="M76" s="52">
        <f>I76/E76*100</f>
        <v>0</v>
      </c>
      <c r="N76" s="52">
        <f>J76/F76*100</f>
        <v>0</v>
      </c>
      <c r="O76" s="53">
        <v>0</v>
      </c>
      <c r="P76" s="53">
        <f>L76/H76*100</f>
        <v>0</v>
      </c>
      <c r="Q76" s="99"/>
      <c r="R76" s="82"/>
      <c r="T76" s="101"/>
    </row>
    <row r="77" spans="1:25" s="66" customFormat="1" ht="38.25" hidden="1" customHeight="1" x14ac:dyDescent="0.25">
      <c r="A77" s="59" t="s">
        <v>66</v>
      </c>
      <c r="B77" s="18" t="s">
        <v>56</v>
      </c>
      <c r="C77" s="19" t="s">
        <v>103</v>
      </c>
      <c r="D77" s="22">
        <v>260000</v>
      </c>
      <c r="E77" s="22">
        <f t="shared" ref="E77:E79" si="31">F77+G77+H77</f>
        <v>325000</v>
      </c>
      <c r="F77" s="22">
        <v>325000</v>
      </c>
      <c r="G77" s="22">
        <v>0</v>
      </c>
      <c r="H77" s="22">
        <v>0</v>
      </c>
      <c r="I77" s="22">
        <f>J77+L77</f>
        <v>0</v>
      </c>
      <c r="J77" s="22">
        <v>0</v>
      </c>
      <c r="K77" s="22">
        <v>0</v>
      </c>
      <c r="L77" s="22">
        <v>0</v>
      </c>
      <c r="M77" s="20">
        <f t="shared" ref="M77:N77" si="32">I77/E77*100</f>
        <v>0</v>
      </c>
      <c r="N77" s="60">
        <f t="shared" si="32"/>
        <v>0</v>
      </c>
      <c r="O77" s="62">
        <v>0</v>
      </c>
      <c r="P77" s="62">
        <v>0</v>
      </c>
      <c r="Q77" s="63"/>
      <c r="R77" s="64"/>
    </row>
    <row r="78" spans="1:25" s="66" customFormat="1" ht="34.5" hidden="1" customHeight="1" x14ac:dyDescent="0.25">
      <c r="A78" s="59" t="s">
        <v>67</v>
      </c>
      <c r="B78" s="35" t="s">
        <v>57</v>
      </c>
      <c r="C78" s="19" t="s">
        <v>103</v>
      </c>
      <c r="D78" s="22">
        <v>320000</v>
      </c>
      <c r="E78" s="22">
        <f t="shared" si="31"/>
        <v>320000</v>
      </c>
      <c r="F78" s="22">
        <v>0</v>
      </c>
      <c r="G78" s="22">
        <v>0</v>
      </c>
      <c r="H78" s="22">
        <v>320000</v>
      </c>
      <c r="I78" s="22">
        <f t="shared" ref="I78:I79" si="33">J78+L78</f>
        <v>0</v>
      </c>
      <c r="J78" s="22">
        <v>0</v>
      </c>
      <c r="K78" s="22">
        <v>0</v>
      </c>
      <c r="L78" s="22">
        <v>0</v>
      </c>
      <c r="M78" s="20">
        <v>0</v>
      </c>
      <c r="N78" s="60">
        <v>0</v>
      </c>
      <c r="O78" s="62">
        <v>0</v>
      </c>
      <c r="P78" s="62">
        <v>0</v>
      </c>
      <c r="Q78" s="67"/>
      <c r="R78" s="67"/>
    </row>
    <row r="79" spans="1:25" s="66" customFormat="1" ht="55.5" hidden="1" customHeight="1" x14ac:dyDescent="0.25">
      <c r="A79" s="59" t="s">
        <v>102</v>
      </c>
      <c r="B79" s="18" t="s">
        <v>101</v>
      </c>
      <c r="C79" s="19" t="s">
        <v>103</v>
      </c>
      <c r="D79" s="22">
        <f>E79+F79+G79</f>
        <v>0</v>
      </c>
      <c r="E79" s="22">
        <f t="shared" si="31"/>
        <v>0</v>
      </c>
      <c r="F79" s="22">
        <v>0</v>
      </c>
      <c r="G79" s="22">
        <v>0</v>
      </c>
      <c r="H79" s="22">
        <v>0</v>
      </c>
      <c r="I79" s="22">
        <f t="shared" si="33"/>
        <v>0</v>
      </c>
      <c r="J79" s="22">
        <v>0</v>
      </c>
      <c r="K79" s="22">
        <v>0</v>
      </c>
      <c r="L79" s="22">
        <v>0</v>
      </c>
      <c r="M79" s="20">
        <v>0</v>
      </c>
      <c r="N79" s="60">
        <v>0</v>
      </c>
      <c r="O79" s="62">
        <v>0</v>
      </c>
      <c r="P79" s="62">
        <v>0</v>
      </c>
      <c r="Q79" s="67"/>
      <c r="R79" s="67"/>
    </row>
    <row r="80" spans="1:25" s="66" customFormat="1" ht="37.5" customHeight="1" x14ac:dyDescent="0.25">
      <c r="A80" s="109"/>
      <c r="B80" s="110" t="s">
        <v>7</v>
      </c>
      <c r="C80" s="110"/>
      <c r="D80" s="52">
        <f>D78+D77+D79</f>
        <v>580000</v>
      </c>
      <c r="E80" s="52">
        <f>E78+E77+E79</f>
        <v>645000</v>
      </c>
      <c r="F80" s="52">
        <f t="shared" ref="F80:L80" si="34">F78+F77+F79</f>
        <v>325000</v>
      </c>
      <c r="G80" s="52">
        <f t="shared" si="34"/>
        <v>0</v>
      </c>
      <c r="H80" s="52">
        <f t="shared" si="34"/>
        <v>320000</v>
      </c>
      <c r="I80" s="52">
        <f t="shared" si="34"/>
        <v>0</v>
      </c>
      <c r="J80" s="52">
        <f t="shared" si="34"/>
        <v>0</v>
      </c>
      <c r="K80" s="52">
        <f t="shared" si="34"/>
        <v>0</v>
      </c>
      <c r="L80" s="52">
        <f t="shared" si="34"/>
        <v>0</v>
      </c>
      <c r="M80" s="52">
        <f>I80/E80*100</f>
        <v>0</v>
      </c>
      <c r="N80" s="52">
        <f>J80/F80*100</f>
        <v>0</v>
      </c>
      <c r="O80" s="53">
        <v>0</v>
      </c>
      <c r="P80" s="53">
        <f>L80/H80*100</f>
        <v>0</v>
      </c>
      <c r="Q80" s="67"/>
      <c r="R80" s="67"/>
      <c r="U80" s="104"/>
      <c r="V80" s="104"/>
      <c r="W80" s="104"/>
      <c r="X80" s="104"/>
    </row>
    <row r="81" spans="1:24" s="58" customFormat="1" ht="18.75" customHeight="1" x14ac:dyDescent="0.25">
      <c r="A81" s="196" t="s">
        <v>9</v>
      </c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8"/>
      <c r="Q81" s="111"/>
      <c r="R81" s="55"/>
    </row>
    <row r="82" spans="1:24" ht="21" customHeight="1" x14ac:dyDescent="0.25">
      <c r="A82" s="196" t="s">
        <v>8</v>
      </c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8"/>
      <c r="Q82" s="93">
        <v>8115.0680000000002</v>
      </c>
      <c r="R82" s="100" t="s">
        <v>3</v>
      </c>
    </row>
    <row r="83" spans="1:24" ht="16.5" customHeight="1" x14ac:dyDescent="0.25">
      <c r="A83" s="196" t="s">
        <v>36</v>
      </c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8"/>
      <c r="Q83" s="93">
        <v>19274.8</v>
      </c>
      <c r="R83" s="100" t="s">
        <v>3</v>
      </c>
    </row>
    <row r="84" spans="1:24" ht="21" customHeight="1" x14ac:dyDescent="0.25">
      <c r="A84" s="51" t="s">
        <v>10</v>
      </c>
      <c r="B84" s="79" t="s">
        <v>27</v>
      </c>
      <c r="C84" s="80" t="s">
        <v>103</v>
      </c>
      <c r="D84" s="112">
        <f>D85+D86+D87+D88</f>
        <v>39293004</v>
      </c>
      <c r="E84" s="112">
        <f>E85+E86+E87+E88</f>
        <v>42308585</v>
      </c>
      <c r="F84" s="112">
        <f t="shared" ref="F84:L84" si="35">F85+F86+F87+F88</f>
        <v>32010390</v>
      </c>
      <c r="G84" s="112">
        <f t="shared" si="35"/>
        <v>0</v>
      </c>
      <c r="H84" s="112">
        <f t="shared" si="35"/>
        <v>10298195</v>
      </c>
      <c r="I84" s="112">
        <f t="shared" si="35"/>
        <v>0</v>
      </c>
      <c r="J84" s="112">
        <f t="shared" si="35"/>
        <v>0</v>
      </c>
      <c r="K84" s="112">
        <f t="shared" si="35"/>
        <v>0</v>
      </c>
      <c r="L84" s="112">
        <f t="shared" si="35"/>
        <v>0</v>
      </c>
      <c r="M84" s="52">
        <f>I84/E84*100</f>
        <v>0</v>
      </c>
      <c r="N84" s="52">
        <f>J84/F84*100</f>
        <v>0</v>
      </c>
      <c r="O84" s="53">
        <v>0</v>
      </c>
      <c r="P84" s="53">
        <f>L84/H84*100</f>
        <v>0</v>
      </c>
      <c r="Q84" s="113"/>
    </row>
    <row r="85" spans="1:24" s="83" customFormat="1" ht="50.25" hidden="1" customHeight="1" x14ac:dyDescent="0.25">
      <c r="A85" s="59" t="s">
        <v>79</v>
      </c>
      <c r="B85" s="23" t="s">
        <v>58</v>
      </c>
      <c r="C85" s="114" t="s">
        <v>103</v>
      </c>
      <c r="D85" s="22">
        <f>2542658+2919453</f>
        <v>5462111</v>
      </c>
      <c r="E85" s="22">
        <f>H85</f>
        <v>6122400</v>
      </c>
      <c r="F85" s="22">
        <v>0</v>
      </c>
      <c r="G85" s="22">
        <v>0</v>
      </c>
      <c r="H85" s="22">
        <v>6122400</v>
      </c>
      <c r="I85" s="22">
        <f>J85+K85+L85</f>
        <v>0</v>
      </c>
      <c r="J85" s="22">
        <v>0</v>
      </c>
      <c r="K85" s="22">
        <v>0</v>
      </c>
      <c r="L85" s="22">
        <v>0</v>
      </c>
      <c r="M85" s="20">
        <f t="shared" ref="M85:N88" si="36">I85/E85*100</f>
        <v>0</v>
      </c>
      <c r="N85" s="60">
        <v>0</v>
      </c>
      <c r="O85" s="62">
        <v>0</v>
      </c>
      <c r="P85" s="62">
        <f t="shared" ref="P85:P87" si="37">L85/H85*100</f>
        <v>0</v>
      </c>
      <c r="Q85" s="115"/>
      <c r="R85" s="82"/>
    </row>
    <row r="86" spans="1:24" s="66" customFormat="1" ht="80.25" hidden="1" customHeight="1" x14ac:dyDescent="0.25">
      <c r="A86" s="59" t="s">
        <v>80</v>
      </c>
      <c r="B86" s="24" t="s">
        <v>59</v>
      </c>
      <c r="C86" s="114" t="s">
        <v>103</v>
      </c>
      <c r="D86" s="22">
        <v>9742415</v>
      </c>
      <c r="E86" s="22">
        <f t="shared" ref="E86:E88" si="38">F86+G86+H86</f>
        <v>9743390</v>
      </c>
      <c r="F86" s="22">
        <v>9743390</v>
      </c>
      <c r="G86" s="22">
        <v>0</v>
      </c>
      <c r="H86" s="22">
        <v>0</v>
      </c>
      <c r="I86" s="22">
        <f>J86+K86+L86</f>
        <v>0</v>
      </c>
      <c r="J86" s="22">
        <v>0</v>
      </c>
      <c r="K86" s="22">
        <v>0</v>
      </c>
      <c r="L86" s="22">
        <v>0</v>
      </c>
      <c r="M86" s="20">
        <f t="shared" si="36"/>
        <v>0</v>
      </c>
      <c r="N86" s="60">
        <f t="shared" si="36"/>
        <v>0</v>
      </c>
      <c r="O86" s="62">
        <v>0</v>
      </c>
      <c r="P86" s="62">
        <v>0</v>
      </c>
      <c r="Q86" s="116"/>
      <c r="R86" s="64"/>
    </row>
    <row r="87" spans="1:24" s="66" customFormat="1" ht="69.75" hidden="1" customHeight="1" x14ac:dyDescent="0.25">
      <c r="A87" s="59" t="s">
        <v>81</v>
      </c>
      <c r="B87" s="24" t="s">
        <v>60</v>
      </c>
      <c r="C87" s="114" t="s">
        <v>103</v>
      </c>
      <c r="D87" s="22">
        <v>4175278</v>
      </c>
      <c r="E87" s="22">
        <f t="shared" si="38"/>
        <v>4175795</v>
      </c>
      <c r="F87" s="22">
        <v>0</v>
      </c>
      <c r="G87" s="22">
        <v>0</v>
      </c>
      <c r="H87" s="22">
        <v>4175795</v>
      </c>
      <c r="I87" s="22">
        <f>J87+K87+L87</f>
        <v>0</v>
      </c>
      <c r="J87" s="22">
        <v>0</v>
      </c>
      <c r="K87" s="22">
        <v>0</v>
      </c>
      <c r="L87" s="22">
        <v>0</v>
      </c>
      <c r="M87" s="20">
        <f t="shared" si="36"/>
        <v>0</v>
      </c>
      <c r="N87" s="60">
        <v>0</v>
      </c>
      <c r="O87" s="62">
        <v>0</v>
      </c>
      <c r="P87" s="62">
        <f t="shared" si="37"/>
        <v>0</v>
      </c>
      <c r="Q87" s="116"/>
      <c r="R87" s="64"/>
      <c r="T87" s="65"/>
      <c r="U87" s="104"/>
      <c r="V87" s="104"/>
      <c r="W87" s="104"/>
      <c r="X87" s="104"/>
    </row>
    <row r="88" spans="1:24" s="66" customFormat="1" ht="56.25" hidden="1" customHeight="1" x14ac:dyDescent="0.25">
      <c r="A88" s="59" t="s">
        <v>82</v>
      </c>
      <c r="B88" s="24" t="s">
        <v>61</v>
      </c>
      <c r="C88" s="114" t="s">
        <v>103</v>
      </c>
      <c r="D88" s="22">
        <v>19913200</v>
      </c>
      <c r="E88" s="22">
        <f t="shared" si="38"/>
        <v>22267000</v>
      </c>
      <c r="F88" s="22">
        <v>22267000</v>
      </c>
      <c r="G88" s="22">
        <v>0</v>
      </c>
      <c r="H88" s="22">
        <v>0</v>
      </c>
      <c r="I88" s="22">
        <f>J88+K88+L88</f>
        <v>0</v>
      </c>
      <c r="J88" s="22">
        <v>0</v>
      </c>
      <c r="K88" s="22">
        <v>0</v>
      </c>
      <c r="L88" s="22">
        <v>0</v>
      </c>
      <c r="M88" s="20">
        <f t="shared" si="36"/>
        <v>0</v>
      </c>
      <c r="N88" s="60">
        <f t="shared" si="36"/>
        <v>0</v>
      </c>
      <c r="O88" s="62">
        <v>0</v>
      </c>
      <c r="P88" s="62">
        <v>0</v>
      </c>
      <c r="Q88" s="116"/>
      <c r="R88" s="64"/>
    </row>
    <row r="89" spans="1:24" s="66" customFormat="1" ht="39.75" customHeight="1" x14ac:dyDescent="0.25">
      <c r="A89" s="117"/>
      <c r="B89" s="118" t="s">
        <v>11</v>
      </c>
      <c r="C89" s="47"/>
      <c r="D89" s="112">
        <f>D84</f>
        <v>39293004</v>
      </c>
      <c r="E89" s="112">
        <f>E84</f>
        <v>42308585</v>
      </c>
      <c r="F89" s="112">
        <f t="shared" ref="F89:L89" si="39">F84</f>
        <v>32010390</v>
      </c>
      <c r="G89" s="112">
        <f t="shared" si="39"/>
        <v>0</v>
      </c>
      <c r="H89" s="112">
        <f t="shared" si="39"/>
        <v>10298195</v>
      </c>
      <c r="I89" s="112">
        <f t="shared" si="39"/>
        <v>0</v>
      </c>
      <c r="J89" s="112">
        <f t="shared" si="39"/>
        <v>0</v>
      </c>
      <c r="K89" s="112">
        <f t="shared" si="39"/>
        <v>0</v>
      </c>
      <c r="L89" s="112">
        <f t="shared" si="39"/>
        <v>0</v>
      </c>
      <c r="M89" s="52">
        <f>I89/E89*100</f>
        <v>0</v>
      </c>
      <c r="N89" s="52">
        <f>J89/F89*100</f>
        <v>0</v>
      </c>
      <c r="O89" s="53">
        <v>0</v>
      </c>
      <c r="P89" s="53">
        <f>L89/H89*100</f>
        <v>0</v>
      </c>
      <c r="Q89" s="119">
        <f>Q82+Q83+Q84</f>
        <v>27389.867999999999</v>
      </c>
      <c r="R89" s="119"/>
    </row>
    <row r="90" spans="1:24" s="120" customFormat="1" ht="39.75" customHeight="1" x14ac:dyDescent="0.25">
      <c r="A90" s="180" t="s">
        <v>28</v>
      </c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2"/>
      <c r="Q90" s="64"/>
      <c r="R90" s="64"/>
    </row>
    <row r="91" spans="1:24" s="120" customFormat="1" ht="31.5" customHeight="1" x14ac:dyDescent="0.25">
      <c r="A91" s="172" t="s">
        <v>29</v>
      </c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  <c r="Q91" s="64"/>
      <c r="R91" s="64"/>
    </row>
    <row r="92" spans="1:24" s="121" customFormat="1" ht="18.75" customHeight="1" x14ac:dyDescent="0.25">
      <c r="A92" s="183" t="s">
        <v>30</v>
      </c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5"/>
      <c r="Q92" s="55"/>
      <c r="R92" s="55"/>
    </row>
    <row r="93" spans="1:24" ht="18.75" customHeight="1" x14ac:dyDescent="0.25">
      <c r="A93" s="51" t="s">
        <v>12</v>
      </c>
      <c r="B93" s="79" t="s">
        <v>31</v>
      </c>
      <c r="C93" s="80" t="s">
        <v>103</v>
      </c>
      <c r="D93" s="112">
        <f>D94+D95+D96+D97+D98+D99</f>
        <v>40942900</v>
      </c>
      <c r="E93" s="112">
        <f>E94+E95+E96+E97+E98+E99</f>
        <v>47855988</v>
      </c>
      <c r="F93" s="112">
        <f t="shared" ref="F93:H93" si="40">F94+F95+F96+F97+F98+F99</f>
        <v>1824800</v>
      </c>
      <c r="G93" s="112">
        <f t="shared" si="40"/>
        <v>0</v>
      </c>
      <c r="H93" s="112">
        <f t="shared" si="40"/>
        <v>46203800</v>
      </c>
      <c r="I93" s="112">
        <f>I94+I95+I96+I97+I98+I99</f>
        <v>828531.16</v>
      </c>
      <c r="J93" s="112">
        <f>J94+J95+J96+J97+J98+J99</f>
        <v>0</v>
      </c>
      <c r="K93" s="112">
        <f>K94+K95+K96+K97+K98+K99</f>
        <v>0</v>
      </c>
      <c r="L93" s="112">
        <f>L94+L95+L96+L97+L98+L99</f>
        <v>828531.16</v>
      </c>
      <c r="M93" s="52">
        <f>I93/E93*100</f>
        <v>1.731300918915309</v>
      </c>
      <c r="N93" s="52">
        <f>J93/F93*100</f>
        <v>0</v>
      </c>
      <c r="O93" s="53">
        <v>0</v>
      </c>
      <c r="P93" s="53">
        <f>L93/H93*100</f>
        <v>1.7932099957146383</v>
      </c>
    </row>
    <row r="94" spans="1:24" ht="50.25" hidden="1" customHeight="1" x14ac:dyDescent="0.25">
      <c r="A94" s="59" t="s">
        <v>83</v>
      </c>
      <c r="B94" s="24" t="s">
        <v>62</v>
      </c>
      <c r="C94" s="19" t="s">
        <v>103</v>
      </c>
      <c r="D94" s="22">
        <v>31195200</v>
      </c>
      <c r="E94" s="22">
        <f t="shared" ref="E94:E99" si="41">F94+G94+H94</f>
        <v>35991300</v>
      </c>
      <c r="F94" s="22">
        <v>0</v>
      </c>
      <c r="G94" s="22">
        <v>0</v>
      </c>
      <c r="H94" s="22">
        <v>35991300</v>
      </c>
      <c r="I94" s="22">
        <f>J94+K94+L94</f>
        <v>828531.16</v>
      </c>
      <c r="J94" s="22">
        <v>0</v>
      </c>
      <c r="K94" s="22">
        <v>0</v>
      </c>
      <c r="L94" s="22">
        <v>828531.16</v>
      </c>
      <c r="M94" s="20">
        <f t="shared" ref="M94:N97" si="42">I94/E94*100</f>
        <v>2.3020317687885683</v>
      </c>
      <c r="N94" s="60">
        <v>0</v>
      </c>
      <c r="O94" s="62">
        <v>0</v>
      </c>
      <c r="P94" s="62">
        <f t="shared" ref="P94:P97" si="43">L94/H94*100</f>
        <v>2.3020317687885683</v>
      </c>
      <c r="Q94" s="93">
        <v>1683.854</v>
      </c>
      <c r="R94" s="38" t="s">
        <v>3</v>
      </c>
    </row>
    <row r="95" spans="1:24" ht="18.75" hidden="1" customHeight="1" x14ac:dyDescent="0.25">
      <c r="A95" s="59" t="s">
        <v>84</v>
      </c>
      <c r="B95" s="24" t="s">
        <v>63</v>
      </c>
      <c r="C95" s="19" t="s">
        <v>103</v>
      </c>
      <c r="D95" s="22">
        <v>1210380</v>
      </c>
      <c r="E95" s="22">
        <f t="shared" si="41"/>
        <v>793000</v>
      </c>
      <c r="F95" s="22">
        <v>0</v>
      </c>
      <c r="G95" s="22">
        <v>0</v>
      </c>
      <c r="H95" s="22">
        <v>793000</v>
      </c>
      <c r="I95" s="22">
        <f t="shared" ref="I95:I99" si="44">J95+K95+L95</f>
        <v>0</v>
      </c>
      <c r="J95" s="22">
        <v>0</v>
      </c>
      <c r="K95" s="22">
        <v>0</v>
      </c>
      <c r="L95" s="22">
        <v>0</v>
      </c>
      <c r="M95" s="20">
        <f t="shared" si="42"/>
        <v>0</v>
      </c>
      <c r="N95" s="60">
        <v>0</v>
      </c>
      <c r="O95" s="62">
        <v>0</v>
      </c>
      <c r="P95" s="62">
        <f t="shared" si="43"/>
        <v>0</v>
      </c>
      <c r="T95" s="102"/>
    </row>
    <row r="96" spans="1:24" s="83" customFormat="1" ht="61.5" hidden="1" customHeight="1" x14ac:dyDescent="0.25">
      <c r="A96" s="59" t="s">
        <v>85</v>
      </c>
      <c r="B96" s="23" t="s">
        <v>64</v>
      </c>
      <c r="C96" s="19" t="s">
        <v>103</v>
      </c>
      <c r="D96" s="22">
        <v>1753320</v>
      </c>
      <c r="E96" s="22">
        <v>1652188</v>
      </c>
      <c r="F96" s="22">
        <v>1824800</v>
      </c>
      <c r="G96" s="22">
        <v>0</v>
      </c>
      <c r="H96" s="22">
        <v>0</v>
      </c>
      <c r="I96" s="22">
        <f t="shared" si="44"/>
        <v>0</v>
      </c>
      <c r="J96" s="22">
        <v>0</v>
      </c>
      <c r="K96" s="22">
        <v>0</v>
      </c>
      <c r="L96" s="22">
        <v>0</v>
      </c>
      <c r="M96" s="20">
        <f t="shared" si="42"/>
        <v>0</v>
      </c>
      <c r="N96" s="60">
        <f t="shared" si="42"/>
        <v>0</v>
      </c>
      <c r="O96" s="62">
        <v>0</v>
      </c>
      <c r="P96" s="62">
        <v>0</v>
      </c>
      <c r="Q96" s="82"/>
      <c r="R96" s="82"/>
      <c r="T96" s="101"/>
      <c r="U96" s="101"/>
    </row>
    <row r="97" spans="1:24" s="66" customFormat="1" ht="45.75" hidden="1" customHeight="1" x14ac:dyDescent="0.25">
      <c r="A97" s="59" t="s">
        <v>86</v>
      </c>
      <c r="B97" s="24" t="s">
        <v>65</v>
      </c>
      <c r="C97" s="19" t="s">
        <v>103</v>
      </c>
      <c r="D97" s="22">
        <v>5994000</v>
      </c>
      <c r="E97" s="22">
        <f t="shared" si="41"/>
        <v>9419500</v>
      </c>
      <c r="F97" s="22">
        <v>0</v>
      </c>
      <c r="G97" s="22">
        <v>0</v>
      </c>
      <c r="H97" s="22">
        <v>9419500</v>
      </c>
      <c r="I97" s="22">
        <f t="shared" si="44"/>
        <v>0</v>
      </c>
      <c r="J97" s="22">
        <v>0</v>
      </c>
      <c r="K97" s="22">
        <v>0</v>
      </c>
      <c r="L97" s="22">
        <v>0</v>
      </c>
      <c r="M97" s="20">
        <f t="shared" si="42"/>
        <v>0</v>
      </c>
      <c r="N97" s="60">
        <v>0</v>
      </c>
      <c r="O97" s="62">
        <v>0</v>
      </c>
      <c r="P97" s="62">
        <f t="shared" si="43"/>
        <v>0</v>
      </c>
      <c r="Q97" s="64"/>
      <c r="R97" s="64"/>
      <c r="T97" s="65"/>
    </row>
    <row r="98" spans="1:24" s="83" customFormat="1" ht="57" hidden="1" customHeight="1" x14ac:dyDescent="0.25">
      <c r="A98" s="59" t="s">
        <v>87</v>
      </c>
      <c r="B98" s="23" t="s">
        <v>48</v>
      </c>
      <c r="C98" s="19" t="s">
        <v>103</v>
      </c>
      <c r="D98" s="22">
        <v>790000</v>
      </c>
      <c r="E98" s="22">
        <f t="shared" si="41"/>
        <v>0</v>
      </c>
      <c r="F98" s="22">
        <v>0</v>
      </c>
      <c r="G98" s="22">
        <v>0</v>
      </c>
      <c r="H98" s="22">
        <v>0</v>
      </c>
      <c r="I98" s="22">
        <f t="shared" si="44"/>
        <v>0</v>
      </c>
      <c r="J98" s="22">
        <v>0</v>
      </c>
      <c r="K98" s="22">
        <v>0</v>
      </c>
      <c r="L98" s="22">
        <v>0</v>
      </c>
      <c r="M98" s="20">
        <v>0</v>
      </c>
      <c r="N98" s="60">
        <v>0</v>
      </c>
      <c r="O98" s="62">
        <v>0</v>
      </c>
      <c r="P98" s="62">
        <v>0</v>
      </c>
      <c r="Q98" s="122">
        <v>330</v>
      </c>
      <c r="R98" s="82" t="s">
        <v>3</v>
      </c>
      <c r="T98" s="101"/>
    </row>
    <row r="99" spans="1:24" s="66" customFormat="1" ht="68.25" hidden="1" customHeight="1" x14ac:dyDescent="0.25">
      <c r="A99" s="59" t="s">
        <v>126</v>
      </c>
      <c r="B99" s="25" t="s">
        <v>127</v>
      </c>
      <c r="C99" s="19" t="s">
        <v>103</v>
      </c>
      <c r="D99" s="22">
        <v>0</v>
      </c>
      <c r="E99" s="22">
        <f t="shared" si="41"/>
        <v>0</v>
      </c>
      <c r="F99" s="22">
        <v>0</v>
      </c>
      <c r="G99" s="22">
        <v>0</v>
      </c>
      <c r="H99" s="22">
        <v>0</v>
      </c>
      <c r="I99" s="22">
        <f t="shared" si="44"/>
        <v>0</v>
      </c>
      <c r="J99" s="22">
        <v>0</v>
      </c>
      <c r="K99" s="22">
        <v>0</v>
      </c>
      <c r="L99" s="22">
        <v>0</v>
      </c>
      <c r="M99" s="20">
        <v>0</v>
      </c>
      <c r="N99" s="60">
        <v>0</v>
      </c>
      <c r="O99" s="62">
        <v>0</v>
      </c>
      <c r="P99" s="62">
        <v>0</v>
      </c>
      <c r="Q99" s="77">
        <v>330</v>
      </c>
      <c r="R99" s="64" t="s">
        <v>3</v>
      </c>
      <c r="T99" s="65"/>
    </row>
    <row r="100" spans="1:24" s="121" customFormat="1" ht="23.25" customHeight="1" x14ac:dyDescent="0.25">
      <c r="A100" s="84"/>
      <c r="B100" s="105" t="s">
        <v>13</v>
      </c>
      <c r="C100" s="110"/>
      <c r="D100" s="112">
        <f>D94+D95+D96+D97+D98+D99</f>
        <v>40942900</v>
      </c>
      <c r="E100" s="112">
        <f>F100+G100+H100</f>
        <v>48028600</v>
      </c>
      <c r="F100" s="112">
        <f>F94+F95+F96+F97+F98+F99</f>
        <v>1824800</v>
      </c>
      <c r="G100" s="112">
        <f t="shared" ref="G100:L100" si="45">G94+G95+G96+G97+G98+G99</f>
        <v>0</v>
      </c>
      <c r="H100" s="112">
        <f t="shared" si="45"/>
        <v>46203800</v>
      </c>
      <c r="I100" s="112">
        <f t="shared" si="45"/>
        <v>828531.16</v>
      </c>
      <c r="J100" s="112">
        <f t="shared" si="45"/>
        <v>0</v>
      </c>
      <c r="K100" s="112">
        <f t="shared" si="45"/>
        <v>0</v>
      </c>
      <c r="L100" s="112">
        <f t="shared" si="45"/>
        <v>828531.16</v>
      </c>
      <c r="M100" s="52">
        <f>I100/E100*100</f>
        <v>1.7250787239269938</v>
      </c>
      <c r="N100" s="52">
        <f>J100/F100*100</f>
        <v>0</v>
      </c>
      <c r="O100" s="53">
        <v>0</v>
      </c>
      <c r="P100" s="53">
        <f>L100/H100*100</f>
        <v>1.7932099957146383</v>
      </c>
      <c r="Q100" s="112">
        <f>Q96+Q98</f>
        <v>330</v>
      </c>
      <c r="R100" s="112" t="e">
        <f>R96+R98</f>
        <v>#VALUE!</v>
      </c>
      <c r="S100" s="123"/>
      <c r="T100" s="123"/>
    </row>
    <row r="101" spans="1:24" s="58" customFormat="1" ht="20.25" customHeight="1" x14ac:dyDescent="0.25">
      <c r="A101" s="180" t="s">
        <v>32</v>
      </c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2"/>
      <c r="Q101" s="55"/>
      <c r="R101" s="55"/>
    </row>
    <row r="102" spans="1:24" s="58" customFormat="1" ht="20.25" customHeight="1" x14ac:dyDescent="0.25">
      <c r="A102" s="186" t="s">
        <v>37</v>
      </c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8"/>
      <c r="Q102" s="55"/>
      <c r="R102" s="55"/>
    </row>
    <row r="103" spans="1:24" s="125" customFormat="1" ht="38.25" customHeight="1" x14ac:dyDescent="0.3">
      <c r="A103" s="189" t="s">
        <v>33</v>
      </c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1"/>
      <c r="Q103" s="124"/>
      <c r="R103" s="124"/>
      <c r="T103" s="126"/>
    </row>
    <row r="104" spans="1:24" ht="48" customHeight="1" x14ac:dyDescent="0.25">
      <c r="A104" s="51" t="s">
        <v>14</v>
      </c>
      <c r="B104" s="79" t="s">
        <v>34</v>
      </c>
      <c r="C104" s="80" t="s">
        <v>103</v>
      </c>
      <c r="D104" s="112">
        <f>D105+D106</f>
        <v>51859400</v>
      </c>
      <c r="E104" s="112">
        <f t="shared" ref="E104:L104" si="46">E105+E106</f>
        <v>52439900</v>
      </c>
      <c r="F104" s="112">
        <f t="shared" si="46"/>
        <v>0</v>
      </c>
      <c r="G104" s="112">
        <f t="shared" si="46"/>
        <v>0</v>
      </c>
      <c r="H104" s="112">
        <f t="shared" si="46"/>
        <v>52439900</v>
      </c>
      <c r="I104" s="112">
        <f t="shared" si="46"/>
        <v>3929217.25</v>
      </c>
      <c r="J104" s="112">
        <f t="shared" si="46"/>
        <v>0</v>
      </c>
      <c r="K104" s="112">
        <f t="shared" si="46"/>
        <v>0</v>
      </c>
      <c r="L104" s="112">
        <f t="shared" si="46"/>
        <v>3929217.25</v>
      </c>
      <c r="M104" s="52">
        <f>I104/E104*100</f>
        <v>7.4928008062563043</v>
      </c>
      <c r="N104" s="52">
        <v>0</v>
      </c>
      <c r="O104" s="53">
        <v>0</v>
      </c>
      <c r="P104" s="53">
        <f>L104/H104*100</f>
        <v>7.4928008062563043</v>
      </c>
      <c r="T104" s="102"/>
    </row>
    <row r="105" spans="1:24" ht="31.5" hidden="1" x14ac:dyDescent="0.25">
      <c r="A105" s="59" t="s">
        <v>89</v>
      </c>
      <c r="B105" s="18" t="s">
        <v>88</v>
      </c>
      <c r="C105" s="19" t="s">
        <v>103</v>
      </c>
      <c r="D105" s="127">
        <v>51249500</v>
      </c>
      <c r="E105" s="127">
        <f>F105+G105+H105</f>
        <v>51182800</v>
      </c>
      <c r="F105" s="127">
        <v>0</v>
      </c>
      <c r="G105" s="127">
        <v>0</v>
      </c>
      <c r="H105" s="26">
        <v>51182800</v>
      </c>
      <c r="I105" s="127">
        <f>J105+K105+L105</f>
        <v>3896717.25</v>
      </c>
      <c r="J105" s="127">
        <v>0</v>
      </c>
      <c r="K105" s="127">
        <v>0</v>
      </c>
      <c r="L105" s="127">
        <v>3896717.25</v>
      </c>
      <c r="M105" s="20">
        <f t="shared" ref="M105:M106" si="47">I105/E105*100</f>
        <v>7.6133334831232373</v>
      </c>
      <c r="N105" s="60">
        <v>0</v>
      </c>
      <c r="O105" s="62">
        <v>0</v>
      </c>
      <c r="P105" s="62">
        <f t="shared" ref="P105:P106" si="48">L105/H105*100</f>
        <v>7.6133334831232373</v>
      </c>
    </row>
    <row r="106" spans="1:24" ht="31.5" hidden="1" x14ac:dyDescent="0.25">
      <c r="A106" s="59" t="s">
        <v>141</v>
      </c>
      <c r="B106" s="18" t="s">
        <v>142</v>
      </c>
      <c r="C106" s="19" t="s">
        <v>103</v>
      </c>
      <c r="D106" s="127">
        <v>609900</v>
      </c>
      <c r="E106" s="127">
        <f>F106+G106+H106</f>
        <v>1257100</v>
      </c>
      <c r="F106" s="127">
        <v>0</v>
      </c>
      <c r="G106" s="127">
        <v>0</v>
      </c>
      <c r="H106" s="26">
        <v>1257100</v>
      </c>
      <c r="I106" s="127">
        <f>J106+K106+L106</f>
        <v>32500</v>
      </c>
      <c r="J106" s="127">
        <v>0</v>
      </c>
      <c r="K106" s="127">
        <v>0</v>
      </c>
      <c r="L106" s="127">
        <v>32500</v>
      </c>
      <c r="M106" s="20">
        <f t="shared" si="47"/>
        <v>2.5853154084798344</v>
      </c>
      <c r="N106" s="60">
        <v>0</v>
      </c>
      <c r="O106" s="62">
        <v>0</v>
      </c>
      <c r="P106" s="62">
        <f t="shared" si="48"/>
        <v>2.5853154084798344</v>
      </c>
    </row>
    <row r="107" spans="1:24" ht="41.25" customHeight="1" x14ac:dyDescent="0.25">
      <c r="A107" s="51" t="s">
        <v>15</v>
      </c>
      <c r="B107" s="79" t="s">
        <v>16</v>
      </c>
      <c r="C107" s="80" t="s">
        <v>103</v>
      </c>
      <c r="D107" s="112">
        <f>D108</f>
        <v>61674000</v>
      </c>
      <c r="E107" s="112">
        <f>E108</f>
        <v>63190300</v>
      </c>
      <c r="F107" s="112">
        <f t="shared" ref="F107:L107" si="49">F108</f>
        <v>0</v>
      </c>
      <c r="G107" s="112">
        <f t="shared" si="49"/>
        <v>0</v>
      </c>
      <c r="H107" s="112">
        <f t="shared" si="49"/>
        <v>63190300</v>
      </c>
      <c r="I107" s="112">
        <f t="shared" si="49"/>
        <v>943441.75</v>
      </c>
      <c r="J107" s="112">
        <f t="shared" si="49"/>
        <v>0</v>
      </c>
      <c r="K107" s="112">
        <f t="shared" si="49"/>
        <v>0</v>
      </c>
      <c r="L107" s="112">
        <f t="shared" si="49"/>
        <v>943441.75</v>
      </c>
      <c r="M107" s="52">
        <f>I107/E107*100</f>
        <v>1.4930167288333811</v>
      </c>
      <c r="N107" s="52">
        <v>0</v>
      </c>
      <c r="O107" s="53">
        <v>0</v>
      </c>
      <c r="P107" s="53">
        <f>L107/H107*100</f>
        <v>1.4930167288333811</v>
      </c>
    </row>
    <row r="108" spans="1:24" ht="43.5" hidden="1" customHeight="1" x14ac:dyDescent="0.25">
      <c r="A108" s="59" t="s">
        <v>90</v>
      </c>
      <c r="B108" s="18" t="s">
        <v>91</v>
      </c>
      <c r="C108" s="19" t="s">
        <v>103</v>
      </c>
      <c r="D108" s="127">
        <v>61674000</v>
      </c>
      <c r="E108" s="127">
        <f>F108+G108+H108</f>
        <v>63190300</v>
      </c>
      <c r="F108" s="127">
        <v>0</v>
      </c>
      <c r="G108" s="127">
        <v>0</v>
      </c>
      <c r="H108" s="26">
        <v>63190300</v>
      </c>
      <c r="I108" s="127">
        <f>J108+K108+L108</f>
        <v>943441.75</v>
      </c>
      <c r="J108" s="127">
        <v>0</v>
      </c>
      <c r="K108" s="127">
        <v>0</v>
      </c>
      <c r="L108" s="127">
        <v>943441.75</v>
      </c>
      <c r="M108" s="20">
        <f t="shared" ref="M108" si="50">I108/E108*100</f>
        <v>1.4930167288333811</v>
      </c>
      <c r="N108" s="60">
        <v>0</v>
      </c>
      <c r="O108" s="62">
        <v>0</v>
      </c>
      <c r="P108" s="62">
        <f t="shared" ref="P108" si="51">L108/H108*100</f>
        <v>1.4930167288333811</v>
      </c>
    </row>
    <row r="109" spans="1:24" ht="41.25" hidden="1" customHeight="1" x14ac:dyDescent="0.25">
      <c r="A109" s="51"/>
      <c r="B109" s="79"/>
      <c r="C109" s="80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52"/>
      <c r="O109" s="53"/>
      <c r="P109" s="53"/>
    </row>
    <row r="110" spans="1:24" ht="27" hidden="1" customHeight="1" x14ac:dyDescent="0.25">
      <c r="A110" s="59"/>
      <c r="B110" s="18"/>
      <c r="C110" s="19"/>
      <c r="D110" s="127"/>
      <c r="E110" s="127"/>
      <c r="F110" s="127"/>
      <c r="G110" s="127"/>
      <c r="H110" s="26"/>
      <c r="I110" s="127"/>
      <c r="J110" s="127"/>
      <c r="K110" s="127"/>
      <c r="L110" s="127"/>
      <c r="M110" s="127"/>
      <c r="N110" s="60"/>
      <c r="O110" s="62"/>
      <c r="P110" s="62"/>
      <c r="T110" s="102"/>
    </row>
    <row r="111" spans="1:24" ht="30.75" customHeight="1" x14ac:dyDescent="0.25">
      <c r="A111" s="192" t="s">
        <v>17</v>
      </c>
      <c r="B111" s="192"/>
      <c r="C111" s="117"/>
      <c r="D111" s="112">
        <f>D104+D107+D109</f>
        <v>113533400</v>
      </c>
      <c r="E111" s="112">
        <f t="shared" ref="E111:L111" si="52">E104+E107</f>
        <v>115630200</v>
      </c>
      <c r="F111" s="112">
        <f t="shared" si="52"/>
        <v>0</v>
      </c>
      <c r="G111" s="112">
        <f t="shared" si="52"/>
        <v>0</v>
      </c>
      <c r="H111" s="112">
        <f t="shared" si="52"/>
        <v>115630200</v>
      </c>
      <c r="I111" s="112">
        <f t="shared" si="52"/>
        <v>4872659</v>
      </c>
      <c r="J111" s="112">
        <f t="shared" si="52"/>
        <v>0</v>
      </c>
      <c r="K111" s="112">
        <f t="shared" si="52"/>
        <v>0</v>
      </c>
      <c r="L111" s="112">
        <f t="shared" si="52"/>
        <v>4872659</v>
      </c>
      <c r="M111" s="52">
        <f t="shared" ref="M111:N112" si="53">I111/E111*100</f>
        <v>4.2140020513672036</v>
      </c>
      <c r="N111" s="52">
        <v>0</v>
      </c>
      <c r="O111" s="53">
        <v>0</v>
      </c>
      <c r="P111" s="53">
        <f t="shared" ref="P111:P112" si="54">L111/H111*100</f>
        <v>4.2140020513672036</v>
      </c>
      <c r="Q111" s="102" t="e">
        <f>Q101-#REF!-Q29-Q30-Q31-Q32-Q37-Q38-Q39-Q40-Q44-#REF!-#REF!</f>
        <v>#REF!</v>
      </c>
      <c r="R111" s="102" t="e">
        <f>R101-#REF!-R29-R30-R31-R32-R37-R38-R39-R40-R44-#REF!-#REF!</f>
        <v>#REF!</v>
      </c>
      <c r="T111" s="102"/>
      <c r="U111" s="121"/>
      <c r="V111" s="121"/>
      <c r="W111" s="121"/>
      <c r="X111" s="121"/>
    </row>
    <row r="112" spans="1:24" ht="18" customHeight="1" x14ac:dyDescent="0.25">
      <c r="A112" s="192" t="s">
        <v>18</v>
      </c>
      <c r="B112" s="192"/>
      <c r="C112" s="117"/>
      <c r="D112" s="112">
        <f>D72+D80+D89+D100+D111</f>
        <v>3451787873</v>
      </c>
      <c r="E112" s="112">
        <f>E72+E80+E89+E100+E111</f>
        <v>3465752295</v>
      </c>
      <c r="F112" s="112">
        <f t="shared" ref="F112:L112" si="55">F72+F80+F89+F100+F111</f>
        <v>2762820890</v>
      </c>
      <c r="G112" s="112">
        <f t="shared" si="55"/>
        <v>0</v>
      </c>
      <c r="H112" s="112">
        <f t="shared" si="55"/>
        <v>702931405</v>
      </c>
      <c r="I112" s="112">
        <f t="shared" si="55"/>
        <v>68290268.289999992</v>
      </c>
      <c r="J112" s="112">
        <f t="shared" si="55"/>
        <v>48512862.07</v>
      </c>
      <c r="K112" s="112">
        <f t="shared" si="55"/>
        <v>0</v>
      </c>
      <c r="L112" s="112">
        <f t="shared" si="55"/>
        <v>19777406.219999999</v>
      </c>
      <c r="M112" s="52">
        <f t="shared" si="53"/>
        <v>1.9704313083344576</v>
      </c>
      <c r="N112" s="52">
        <f t="shared" si="53"/>
        <v>1.7559177377582373</v>
      </c>
      <c r="O112" s="53">
        <v>0</v>
      </c>
      <c r="P112" s="53">
        <f t="shared" si="54"/>
        <v>2.813561334622686</v>
      </c>
      <c r="Q112" s="128" t="e">
        <f>#REF!+Q78+Q89+#REF!+Q111</f>
        <v>#REF!</v>
      </c>
      <c r="S112" s="102"/>
      <c r="T112" s="102"/>
    </row>
    <row r="113" spans="1:20" ht="27" customHeight="1" x14ac:dyDescent="0.25">
      <c r="A113" s="193" t="s">
        <v>35</v>
      </c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29"/>
      <c r="R113" s="130"/>
      <c r="T113" s="102"/>
    </row>
    <row r="114" spans="1:20" ht="35.25" customHeight="1" x14ac:dyDescent="0.3">
      <c r="A114" s="131"/>
      <c r="B114" s="132"/>
      <c r="C114" s="132"/>
      <c r="D114" s="132"/>
      <c r="E114" s="125"/>
      <c r="F114" s="175"/>
      <c r="G114" s="176"/>
      <c r="H114" s="133"/>
      <c r="I114" s="133"/>
      <c r="J114" s="133"/>
      <c r="K114" s="134"/>
      <c r="L114" s="134"/>
      <c r="M114" s="133"/>
      <c r="N114" s="134"/>
      <c r="O114" s="135"/>
      <c r="P114" s="135"/>
      <c r="Q114" s="136"/>
      <c r="R114" s="130"/>
      <c r="T114" s="102"/>
    </row>
    <row r="115" spans="1:20" s="145" customFormat="1" ht="35.25" customHeight="1" x14ac:dyDescent="0.3">
      <c r="A115" s="137"/>
      <c r="B115" s="138"/>
      <c r="C115" s="138"/>
      <c r="D115" s="138"/>
      <c r="E115" s="139"/>
      <c r="F115" s="177"/>
      <c r="G115" s="178"/>
      <c r="H115" s="140"/>
      <c r="I115" s="140"/>
      <c r="J115" s="140"/>
      <c r="K115" s="141"/>
      <c r="L115" s="141"/>
      <c r="M115" s="141"/>
      <c r="N115" s="142"/>
      <c r="O115" s="143"/>
      <c r="P115" s="144"/>
      <c r="R115" s="146"/>
    </row>
    <row r="116" spans="1:20" s="145" customFormat="1" ht="31.5" customHeight="1" x14ac:dyDescent="0.25">
      <c r="A116" s="147"/>
      <c r="B116" s="148"/>
      <c r="C116" s="143"/>
      <c r="D116" s="143"/>
      <c r="E116" s="143"/>
      <c r="F116" s="194"/>
      <c r="G116" s="195"/>
      <c r="H116" s="143"/>
      <c r="I116" s="143"/>
      <c r="J116" s="143"/>
      <c r="K116" s="143"/>
      <c r="L116" s="143"/>
      <c r="M116" s="143"/>
      <c r="N116" s="149"/>
      <c r="O116" s="146"/>
      <c r="P116" s="146"/>
      <c r="R116" s="146"/>
    </row>
    <row r="117" spans="1:20" s="145" customFormat="1" ht="41.25" customHeight="1" x14ac:dyDescent="0.25">
      <c r="A117" s="147"/>
      <c r="B117" s="150"/>
      <c r="E117" s="143"/>
      <c r="F117" s="5"/>
      <c r="G117" s="143"/>
      <c r="H117" s="143"/>
      <c r="I117" s="143"/>
      <c r="J117" s="143"/>
      <c r="K117" s="143"/>
      <c r="L117" s="143"/>
      <c r="M117" s="143"/>
      <c r="N117" s="149"/>
      <c r="O117" s="143"/>
      <c r="P117" s="144"/>
    </row>
    <row r="118" spans="1:20" s="145" customFormat="1" x14ac:dyDescent="0.25">
      <c r="A118" s="147"/>
      <c r="B118" s="151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9"/>
      <c r="O118" s="152"/>
      <c r="P118" s="152"/>
    </row>
    <row r="119" spans="1:20" s="145" customFormat="1" x14ac:dyDescent="0.25">
      <c r="A119" s="152"/>
      <c r="B119" s="150"/>
      <c r="N119" s="144"/>
      <c r="O119" s="152"/>
      <c r="P119" s="152"/>
    </row>
    <row r="120" spans="1:20" x14ac:dyDescent="0.25">
      <c r="E120" s="128"/>
      <c r="F120" s="128"/>
      <c r="G120" s="128"/>
      <c r="H120" s="128"/>
      <c r="I120" s="128"/>
      <c r="J120" s="128"/>
      <c r="K120" s="128"/>
      <c r="L120" s="128"/>
      <c r="M120" s="128"/>
    </row>
    <row r="121" spans="1:20" x14ac:dyDescent="0.25">
      <c r="D121" s="102"/>
      <c r="E121" s="102"/>
      <c r="F121" s="128"/>
      <c r="H121" s="179"/>
      <c r="I121" s="179"/>
    </row>
    <row r="122" spans="1:20" x14ac:dyDescent="0.25">
      <c r="F122" s="102"/>
      <c r="G122" s="128"/>
      <c r="H122" s="102"/>
      <c r="I122" s="128"/>
      <c r="M122" s="128"/>
    </row>
    <row r="123" spans="1:20" x14ac:dyDescent="0.25">
      <c r="D123" s="102"/>
      <c r="E123" s="102"/>
      <c r="F123" s="102"/>
      <c r="G123" s="153"/>
      <c r="H123" s="153"/>
      <c r="I123" s="153"/>
      <c r="J123" s="153"/>
      <c r="K123" s="153"/>
      <c r="L123" s="102"/>
      <c r="M123" s="102"/>
      <c r="N123" s="102"/>
    </row>
    <row r="124" spans="1:20" x14ac:dyDescent="0.25">
      <c r="H124" s="102"/>
    </row>
    <row r="125" spans="1:20" x14ac:dyDescent="0.25">
      <c r="D125" s="102"/>
      <c r="E125" s="102"/>
      <c r="I125" s="102"/>
      <c r="M125" s="102"/>
    </row>
    <row r="126" spans="1:20" x14ac:dyDescent="0.25">
      <c r="E126" s="128"/>
      <c r="F126" s="128"/>
      <c r="G126" s="128"/>
      <c r="H126" s="128"/>
      <c r="I126" s="128"/>
      <c r="J126" s="128"/>
      <c r="M126" s="128"/>
    </row>
    <row r="130" spans="5:5" x14ac:dyDescent="0.25">
      <c r="E130" s="102"/>
    </row>
  </sheetData>
  <mergeCells count="42">
    <mergeCell ref="A83:P83"/>
    <mergeCell ref="A37:A43"/>
    <mergeCell ref="C37:C40"/>
    <mergeCell ref="C41:C43"/>
    <mergeCell ref="A45:A54"/>
    <mergeCell ref="C45:C54"/>
    <mergeCell ref="A73:P73"/>
    <mergeCell ref="A74:P74"/>
    <mergeCell ref="A75:P75"/>
    <mergeCell ref="A81:P81"/>
    <mergeCell ref="A82:P82"/>
    <mergeCell ref="A58:A69"/>
    <mergeCell ref="C58:C69"/>
    <mergeCell ref="F114:G114"/>
    <mergeCell ref="F115:G115"/>
    <mergeCell ref="H121:I121"/>
    <mergeCell ref="A90:P90"/>
    <mergeCell ref="A91:P91"/>
    <mergeCell ref="A92:P92"/>
    <mergeCell ref="A101:P101"/>
    <mergeCell ref="A102:P102"/>
    <mergeCell ref="A103:P103"/>
    <mergeCell ref="A111:B111"/>
    <mergeCell ref="A112:B112"/>
    <mergeCell ref="A113:P113"/>
    <mergeCell ref="F116:G116"/>
    <mergeCell ref="A29:A35"/>
    <mergeCell ref="C29:C32"/>
    <mergeCell ref="C33:C35"/>
    <mergeCell ref="A1:P1"/>
    <mergeCell ref="A2:P2"/>
    <mergeCell ref="A3:A4"/>
    <mergeCell ref="B3:B4"/>
    <mergeCell ref="C3:C4"/>
    <mergeCell ref="D3:D4"/>
    <mergeCell ref="E3:H3"/>
    <mergeCell ref="I3:L3"/>
    <mergeCell ref="M3:P3"/>
    <mergeCell ref="A6:P6"/>
    <mergeCell ref="A7:P7"/>
    <mergeCell ref="A8:P8"/>
    <mergeCell ref="A9:P9"/>
  </mergeCells>
  <pageMargins left="0.23622047244094491" right="0.23622047244094491" top="0" bottom="0" header="0.31496062992125984" footer="0.31496062992125984"/>
  <pageSetup paperSize="9" scale="45" fitToHeight="0" orientation="landscape" r:id="rId1"/>
  <rowBreaks count="1" manualBreakCount="1">
    <brk id="8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 по меропр. 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2018-02-05T06:58:58Z</dcterms:modified>
</cp:coreProperties>
</file>