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19320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Лист1!$A$3:$O$95</definedName>
    <definedName name="_xlnm.Print_Titles" localSheetId="0">Лист1!$4:$5</definedName>
    <definedName name="_xlnm.Print_Area" localSheetId="0">Лист1!$A$1:$O$95</definedName>
  </definedNames>
  <calcPr calcId="125725"/>
</workbook>
</file>

<file path=xl/calcChain.xml><?xml version="1.0" encoding="utf-8"?>
<calcChain xmlns="http://schemas.openxmlformats.org/spreadsheetml/2006/main">
  <c r="O7" i="1"/>
  <c r="O8"/>
  <c r="O9"/>
  <c r="O11"/>
  <c r="O12"/>
  <c r="O13"/>
  <c r="O15"/>
  <c r="O16"/>
  <c r="O17"/>
  <c r="O18"/>
  <c r="O20"/>
  <c r="O21"/>
  <c r="O22"/>
  <c r="O23"/>
  <c r="O24"/>
  <c r="O25"/>
  <c r="O26"/>
  <c r="O27"/>
  <c r="O29"/>
  <c r="O30"/>
  <c r="O31"/>
  <c r="O33"/>
  <c r="O34"/>
  <c r="O35"/>
  <c r="O36"/>
  <c r="O37"/>
  <c r="O38"/>
  <c r="O39"/>
  <c r="O41"/>
  <c r="O42"/>
  <c r="O43"/>
  <c r="O44"/>
  <c r="O45"/>
  <c r="O46"/>
  <c r="O47"/>
  <c r="O48"/>
  <c r="O49"/>
  <c r="O51"/>
  <c r="O52"/>
  <c r="O53"/>
  <c r="O54"/>
  <c r="O55"/>
  <c r="O56"/>
  <c r="O58"/>
  <c r="O59"/>
  <c r="O60"/>
  <c r="O61"/>
  <c r="O62"/>
  <c r="O63"/>
  <c r="O64"/>
  <c r="O65"/>
  <c r="O66"/>
  <c r="O67"/>
  <c r="O68"/>
  <c r="O70"/>
  <c r="O72"/>
  <c r="O73"/>
  <c r="O76"/>
  <c r="O77"/>
  <c r="O78"/>
  <c r="O79"/>
  <c r="O80"/>
  <c r="O81"/>
  <c r="O82"/>
  <c r="O83"/>
  <c r="O84"/>
  <c r="O86"/>
  <c r="O87"/>
  <c r="O88"/>
  <c r="O89"/>
  <c r="O90"/>
  <c r="O91"/>
  <c r="O92"/>
  <c r="O93"/>
  <c r="O94"/>
  <c r="O95"/>
  <c r="O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9"/>
  <c r="M60"/>
  <c r="M61"/>
  <c r="M62"/>
  <c r="M63"/>
  <c r="M64"/>
  <c r="M65"/>
  <c r="M66"/>
  <c r="M67"/>
  <c r="M68"/>
  <c r="M70"/>
  <c r="M71"/>
  <c r="M72"/>
  <c r="M74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6"/>
  <c r="G7"/>
  <c r="G8"/>
  <c r="G9"/>
  <c r="G11"/>
  <c r="G12"/>
  <c r="G13"/>
  <c r="G15"/>
  <c r="G16"/>
  <c r="G17"/>
  <c r="G18"/>
  <c r="G20"/>
  <c r="G21"/>
  <c r="G22"/>
  <c r="G23"/>
  <c r="G24"/>
  <c r="G25"/>
  <c r="G26"/>
  <c r="G27"/>
  <c r="G29"/>
  <c r="G30"/>
  <c r="G31"/>
  <c r="G33"/>
  <c r="G34"/>
  <c r="G35"/>
  <c r="G36"/>
  <c r="G37"/>
  <c r="G38"/>
  <c r="G39"/>
  <c r="G41"/>
  <c r="G42"/>
  <c r="G43"/>
  <c r="G44"/>
  <c r="G45"/>
  <c r="G46"/>
  <c r="G47"/>
  <c r="G48"/>
  <c r="G49"/>
  <c r="G51"/>
  <c r="G52"/>
  <c r="G53"/>
  <c r="G54"/>
  <c r="G55"/>
  <c r="G56"/>
  <c r="G58"/>
  <c r="G59"/>
  <c r="G60"/>
  <c r="G61"/>
  <c r="G62"/>
  <c r="G63"/>
  <c r="G64"/>
  <c r="G65"/>
  <c r="G66"/>
  <c r="G67"/>
  <c r="G68"/>
  <c r="G70"/>
  <c r="G72"/>
  <c r="G73"/>
  <c r="G76"/>
  <c r="G77"/>
  <c r="G78"/>
  <c r="G79"/>
  <c r="G80"/>
  <c r="G81"/>
  <c r="G82"/>
  <c r="G83"/>
  <c r="G84"/>
  <c r="G86"/>
  <c r="G87"/>
  <c r="G88"/>
  <c r="G89"/>
  <c r="G90"/>
  <c r="G91"/>
  <c r="G92"/>
  <c r="G93"/>
  <c r="G94"/>
  <c r="G95"/>
  <c r="G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9"/>
  <c r="J60"/>
  <c r="J61"/>
  <c r="J62"/>
  <c r="J63"/>
  <c r="J64"/>
  <c r="J65"/>
  <c r="J66"/>
  <c r="J67"/>
  <c r="J68"/>
  <c r="J69"/>
  <c r="J70"/>
  <c r="J71"/>
  <c r="J72"/>
  <c r="J73"/>
  <c r="J75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6"/>
  <c r="F7"/>
  <c r="F8"/>
  <c r="F9"/>
  <c r="F10"/>
  <c r="F12"/>
  <c r="F13"/>
  <c r="F14"/>
  <c r="F15"/>
  <c r="F16"/>
  <c r="F17"/>
  <c r="F18"/>
  <c r="F19"/>
  <c r="F20"/>
  <c r="F21"/>
  <c r="F22"/>
  <c r="F23"/>
  <c r="F25"/>
  <c r="F26"/>
  <c r="F27"/>
  <c r="F28"/>
  <c r="F29"/>
  <c r="F31"/>
  <c r="F32"/>
  <c r="F33"/>
  <c r="F34"/>
  <c r="F35"/>
  <c r="F36"/>
  <c r="F37"/>
  <c r="F39"/>
  <c r="F40"/>
  <c r="F41"/>
  <c r="F42"/>
  <c r="F43"/>
  <c r="F44"/>
  <c r="F45"/>
  <c r="F46"/>
  <c r="F47"/>
  <c r="F48"/>
  <c r="F50"/>
  <c r="F51"/>
  <c r="F52"/>
  <c r="F53"/>
  <c r="F54"/>
  <c r="F55"/>
  <c r="F57"/>
  <c r="F58"/>
  <c r="F59"/>
  <c r="F60"/>
  <c r="F61"/>
  <c r="F62"/>
  <c r="F63"/>
  <c r="F65"/>
  <c r="F66"/>
  <c r="F68"/>
  <c r="F69"/>
  <c r="F70"/>
  <c r="F71"/>
  <c r="F72"/>
  <c r="F73"/>
  <c r="F74"/>
  <c r="F75"/>
  <c r="F76"/>
  <c r="F77"/>
  <c r="F79"/>
  <c r="F80"/>
  <c r="F81"/>
  <c r="F82"/>
  <c r="F83"/>
  <c r="F84"/>
  <c r="F85"/>
  <c r="F86"/>
  <c r="F87"/>
  <c r="F88"/>
  <c r="F89"/>
  <c r="F90"/>
  <c r="F91"/>
  <c r="F92"/>
  <c r="F94"/>
  <c r="E94"/>
  <c r="E92"/>
  <c r="E91"/>
  <c r="E90"/>
  <c r="E89"/>
  <c r="E88"/>
  <c r="E87"/>
  <c r="E86"/>
  <c r="E85"/>
  <c r="E84"/>
  <c r="E83"/>
  <c r="E82"/>
  <c r="E81"/>
  <c r="E80"/>
  <c r="E79"/>
  <c r="E77"/>
  <c r="E76"/>
  <c r="E75"/>
  <c r="E74"/>
  <c r="E73"/>
  <c r="E72"/>
  <c r="E71"/>
  <c r="E70"/>
  <c r="E69"/>
  <c r="E68"/>
  <c r="E66"/>
  <c r="E65"/>
  <c r="E63"/>
  <c r="E62"/>
  <c r="E61"/>
  <c r="E60"/>
  <c r="E59"/>
  <c r="E58"/>
  <c r="E57"/>
  <c r="E55"/>
  <c r="E54"/>
  <c r="E53"/>
  <c r="E52"/>
  <c r="E51"/>
  <c r="E50"/>
  <c r="E48"/>
  <c r="E47"/>
  <c r="E46"/>
  <c r="E45"/>
  <c r="E44"/>
  <c r="E43"/>
  <c r="E42"/>
  <c r="E41"/>
  <c r="E40"/>
  <c r="E39"/>
  <c r="E37"/>
  <c r="E36"/>
  <c r="E35"/>
  <c r="E34"/>
  <c r="E33"/>
  <c r="E32"/>
  <c r="E31"/>
  <c r="E29"/>
  <c r="E28"/>
  <c r="E27"/>
  <c r="E26"/>
  <c r="E25"/>
  <c r="E23"/>
  <c r="E22"/>
  <c r="E21"/>
  <c r="E20"/>
  <c r="E19"/>
  <c r="E18"/>
  <c r="E17"/>
  <c r="E16"/>
  <c r="E15"/>
  <c r="E14"/>
  <c r="E13"/>
  <c r="E12"/>
  <c r="E10"/>
  <c r="E9"/>
  <c r="E7"/>
  <c r="K56"/>
  <c r="H56"/>
  <c r="K49"/>
  <c r="H49"/>
  <c r="K6"/>
  <c r="H6"/>
  <c r="D56"/>
  <c r="E56" s="1"/>
  <c r="D49"/>
  <c r="E49" s="1"/>
  <c r="D6"/>
  <c r="E6" s="1"/>
  <c r="C93"/>
  <c r="C78"/>
  <c r="C67"/>
  <c r="C64"/>
  <c r="C56"/>
  <c r="C49"/>
  <c r="F49" s="1"/>
  <c r="C38"/>
  <c r="C30"/>
  <c r="C24"/>
  <c r="C11"/>
  <c r="C6"/>
  <c r="E8"/>
  <c r="H38"/>
  <c r="K24"/>
  <c r="H24"/>
  <c r="K11"/>
  <c r="H11"/>
  <c r="D24"/>
  <c r="E24" s="1"/>
  <c r="D11"/>
  <c r="E11" s="1"/>
  <c r="H67"/>
  <c r="F11" l="1"/>
  <c r="F6"/>
  <c r="F56"/>
  <c r="F24"/>
  <c r="C95"/>
  <c r="K30"/>
  <c r="H30"/>
  <c r="D30"/>
  <c r="K93"/>
  <c r="H93"/>
  <c r="D93"/>
  <c r="K78"/>
  <c r="H78"/>
  <c r="D78"/>
  <c r="K67"/>
  <c r="D67"/>
  <c r="K64"/>
  <c r="H64"/>
  <c r="D64"/>
  <c r="K38"/>
  <c r="D38"/>
  <c r="G9" i="2"/>
  <c r="G7"/>
  <c r="E7"/>
  <c r="E9" s="1"/>
  <c r="C7"/>
  <c r="C9" s="1"/>
  <c r="F64" i="1" l="1"/>
  <c r="E64"/>
  <c r="F93"/>
  <c r="E93"/>
  <c r="F38"/>
  <c r="F67"/>
  <c r="E67"/>
  <c r="F78"/>
  <c r="E78"/>
  <c r="E30"/>
  <c r="F30"/>
  <c r="E38"/>
  <c r="H95"/>
  <c r="D95"/>
  <c r="K95"/>
  <c r="F95" l="1"/>
  <c r="E95"/>
</calcChain>
</file>

<file path=xl/sharedStrings.xml><?xml version="1.0" encoding="utf-8"?>
<sst xmlns="http://schemas.openxmlformats.org/spreadsheetml/2006/main" count="200" uniqueCount="116">
  <si>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</si>
  <si>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</si>
  <si>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</si>
  <si>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</si>
  <si>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</si>
  <si>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</si>
  <si>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</si>
  <si>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</si>
  <si>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</si>
  <si>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</si>
  <si>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</si>
  <si>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</si>
  <si>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</si>
  <si>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</si>
  <si>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</si>
  <si>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</si>
  <si>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</si>
  <si>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</si>
  <si>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</si>
  <si>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</si>
  <si>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</si>
  <si>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</si>
  <si>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</si>
  <si>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</si>
  <si>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</si>
  <si>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</si>
  <si>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</si>
  <si>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</si>
  <si>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</si>
  <si>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</si>
  <si>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</si>
  <si>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</si>
  <si>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</si>
  <si>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</si>
  <si>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</si>
  <si>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</si>
  <si>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</si>
  <si>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</si>
  <si>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</si>
  <si>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</si>
  <si>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</si>
  <si>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</si>
  <si>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</si>
  <si>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</si>
  <si>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</si>
  <si>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</si>
  <si>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</si>
  <si>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</si>
  <si>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</si>
  <si>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</si>
  <si>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</si>
  <si>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</si>
  <si>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</si>
  <si>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</si>
  <si>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</si>
  <si>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</si>
  <si>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</si>
  <si>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</si>
  <si>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</si>
  <si>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</si>
  <si>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</si>
  <si>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</si>
  <si>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</si>
  <si>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Другие вопросы в области социальной политики</t>
  </si>
  <si>
    <t>1006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</si>
  <si>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</si>
  <si>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</si>
  <si>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</si>
  <si>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</si>
  <si>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</si>
  <si>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</si>
  <si>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</si>
  <si>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</si>
  <si>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</si>
  <si>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</si>
  <si>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</si>
  <si>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Комитет записи актов гражданского состояния администрации города Нефтеюганска</t>
  </si>
  <si>
    <t>Органы юстиции</t>
  </si>
  <si>
    <t>0304</t>
  </si>
  <si>
    <t>РАСХОДЫ</t>
  </si>
  <si>
    <t>БЕЗВОЗМЕЗДНЫЕ ПОСТУПЛЕНИЯ</t>
  </si>
  <si>
    <t>ВСЕГО ДОХОДОВ</t>
  </si>
  <si>
    <t>ВСЕГО РАСХОДОВ</t>
  </si>
  <si>
    <t>ДЕФИЦИТ</t>
  </si>
  <si>
    <t>НАЛОГОВЫЕ ДОХОДЫ И НЕНАЛОГОВЫЕ ДОХОДЫ</t>
  </si>
  <si>
    <t>МАКСИМАЛЬНЫЙ ДЕФИЦИТ</t>
  </si>
  <si>
    <t>6372180700-3588048200 (БЕЗВОЗМЕЗДНЫЕ ПОСТУПЛЕНИЯ)-749997700 (ДОПОЛНИТЕЛЬНЫЙ НОРМАТИВ)=2034134800</t>
  </si>
  <si>
    <t>2034134800*10%=203413480 МАКСИМАЛЬНАЯ СУММА ДЕФИЦИТА</t>
  </si>
  <si>
    <t>203413480-99225549=104187931</t>
  </si>
  <si>
    <t>МОЖНО УВЕЛИЧИТЬ ДЕФИЦИТ</t>
  </si>
  <si>
    <t>Приложение № 4</t>
  </si>
  <si>
    <t>1301</t>
  </si>
  <si>
    <t>Обслуживание государственного внутреннего и муниципального долга</t>
  </si>
  <si>
    <t>2017 год (проект)</t>
  </si>
  <si>
    <t xml:space="preserve">Отклонение 2018 года от проекта 2017 года </t>
  </si>
  <si>
    <t xml:space="preserve"> 2019 год (проект) 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</si>
  <si>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</si>
  <si>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</si>
  <si>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</si>
  <si>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</si>
  <si>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</si>
  <si>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</si>
  <si>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 xml:space="preserve">Молодежная политика </t>
  </si>
  <si>
    <t>Управление опеки и попечительства администрации города Нефтеюганска</t>
  </si>
  <si>
    <t xml:space="preserve">Сравнение проекта бюджета по расходам на 2018 - 2020 годы  с проектом на 2017 год </t>
  </si>
  <si>
    <t>2018 год (проект)</t>
  </si>
  <si>
    <t xml:space="preserve"> 2018 год </t>
  </si>
  <si>
    <t xml:space="preserve">Отклонение 2019 года от проекта 2018 года </t>
  </si>
  <si>
    <t xml:space="preserve"> 2020 год (проект) </t>
  </si>
  <si>
    <t xml:space="preserve">Отклонение 2020 года от  проекта 2019 года </t>
  </si>
  <si>
    <t xml:space="preserve">Отклонение 2020 года от  проекта 2017 года </t>
  </si>
  <si>
    <t>0410</t>
  </si>
  <si>
    <t>Связь и информатика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</si>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</sst>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3" fontId="22" fillId="0" borderId="10" xfId="0" applyNumberFormat="1" applyFont="1" applyFill="1" applyBorder="1" applyAlignment="1">
      <alignment horizontal="right"/>
    </xf>
    <xf numFmtId="3" fontId="22" fillId="0" borderId="10" xfId="0" applyNumberFormat="1" applyFont="1" applyFill="1" applyBorder="1"/>
    <xf numFmtId="0" fontId="22" fillId="0" borderId="10" xfId="1" applyFont="1" applyFill="1" applyBorder="1" applyAlignment="1">
      <alignment wrapText="1"/>
    </xf>
    <xf numFmtId="0" fontId="22" fillId="0" borderId="10" xfId="0" applyFont="1" applyBorder="1"/>
    <xf numFmtId="3" fontId="22" fillId="0" borderId="10" xfId="1" applyNumberFormat="1" applyFont="1" applyBorder="1" applyAlignment="1">
      <alignment horizontal="right" vertical="center" shrinkToFit="1"/>
    </xf>
    <xf numFmtId="3" fontId="22" fillId="0" borderId="10" xfId="37" applyNumberFormat="1" applyFont="1" applyBorder="1"/>
    <xf numFmtId="3" fontId="22" fillId="0" borderId="10" xfId="0" applyNumberFormat="1" applyFont="1" applyBorder="1"/>
    <xf numFmtId="0" fontId="23" fillId="0" borderId="0" xfId="0" applyFont="1"/>
    <xf numFmtId="0" fontId="0" fillId="0" borderId="0" xfId="0" applyAlignment="1">
      <alignment horizontal="left"/>
    </xf>
    <xf numFmtId="164" fontId="20" fillId="24" borderId="10" xfId="1" applyNumberFormat="1" applyFont="1" applyFill="1" applyBorder="1" applyAlignment="1">
      <alignment horizontal="center" vertical="center"/>
    </xf>
    <xf numFmtId="0" fontId="25" fillId="24" borderId="0" xfId="0" applyFont="1" applyFill="1"/>
    <xf numFmtId="0" fontId="24" fillId="24" borderId="0" xfId="1" applyFont="1" applyFill="1" applyBorder="1" applyAlignment="1">
      <alignment horizontal="center" wrapText="1"/>
    </xf>
    <xf numFmtId="0" fontId="26" fillId="24" borderId="10" xfId="1" applyFont="1" applyFill="1" applyBorder="1" applyAlignment="1">
      <alignment horizontal="center" vertic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164" fontId="24" fillId="24" borderId="10" xfId="1" applyNumberFormat="1" applyFont="1" applyFill="1" applyBorder="1" applyAlignment="1">
      <alignment horizontal="center" vertical="center" wrapText="1"/>
    </xf>
    <xf numFmtId="164" fontId="24" fillId="24" borderId="11" xfId="1" applyNumberFormat="1" applyFont="1" applyFill="1" applyBorder="1" applyAlignment="1">
      <alignment horizontal="center" vertical="center" wrapText="1"/>
    </xf>
    <xf numFmtId="3" fontId="24" fillId="24" borderId="11" xfId="1" applyNumberFormat="1" applyFont="1" applyFill="1" applyBorder="1" applyAlignment="1">
      <alignment horizontal="center" vertical="center" wrapText="1"/>
    </xf>
    <xf numFmtId="49" fontId="27" fillId="24" borderId="10" xfId="1" applyNumberFormat="1" applyFont="1" applyFill="1" applyBorder="1" applyAlignment="1">
      <alignment vertical="top" wrapText="1"/>
    </xf>
    <xf numFmtId="49" fontId="27" fillId="24" borderId="10" xfId="1" applyNumberFormat="1" applyFont="1" applyFill="1" applyBorder="1" applyAlignment="1">
      <alignment horizontal="center" vertical="center" wrapText="1"/>
    </xf>
    <xf numFmtId="3" fontId="30" fillId="24" borderId="10" xfId="1" applyNumberFormat="1" applyFont="1" applyFill="1" applyBorder="1" applyAlignment="1">
      <alignment horizontal="center" vertical="center" shrinkToFit="1"/>
    </xf>
    <xf numFmtId="164" fontId="27" fillId="24" borderId="10" xfId="1" applyNumberFormat="1" applyFont="1" applyFill="1" applyBorder="1" applyAlignment="1">
      <alignment horizontal="center" vertical="center"/>
    </xf>
    <xf numFmtId="0" fontId="31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3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7" fillId="24" borderId="10" xfId="1" applyNumberFormat="1" applyFont="1" applyFill="1" applyBorder="1" applyAlignment="1">
      <alignment vertical="center" wrapText="1"/>
    </xf>
    <xf numFmtId="49" fontId="30" fillId="24" borderId="10" xfId="1" applyNumberFormat="1" applyFont="1" applyFill="1" applyBorder="1" applyAlignment="1">
      <alignment horizontal="left" vertical="top" wrapText="1"/>
    </xf>
    <xf numFmtId="0" fontId="27" fillId="24" borderId="10" xfId="1" applyFont="1" applyFill="1" applyBorder="1" applyAlignment="1">
      <alignment vertical="top" wrapText="1"/>
    </xf>
    <xf numFmtId="0" fontId="27" fillId="24" borderId="10" xfId="1" applyFont="1" applyFill="1" applyBorder="1" applyAlignment="1">
      <alignment horizontal="center" vertical="center"/>
    </xf>
    <xf numFmtId="3" fontId="32" fillId="24" borderId="10" xfId="1" applyNumberFormat="1" applyFont="1" applyFill="1" applyBorder="1" applyAlignment="1">
      <alignment horizontal="center" vertical="center" shrinkToFit="1"/>
    </xf>
    <xf numFmtId="49" fontId="20" fillId="24" borderId="10" xfId="1" applyNumberFormat="1" applyFont="1" applyFill="1" applyBorder="1" applyAlignment="1">
      <alignment horizontal="center" vertical="center" wrapText="1"/>
    </xf>
    <xf numFmtId="3" fontId="27" fillId="24" borderId="10" xfId="1" applyNumberFormat="1" applyFont="1" applyFill="1" applyBorder="1" applyAlignment="1">
      <alignment horizontal="center" vertical="center"/>
    </xf>
    <xf numFmtId="3" fontId="25" fillId="24" borderId="0" xfId="0" applyNumberFormat="1" applyFont="1" applyFill="1"/>
    <xf numFmtId="0" fontId="33" fillId="24" borderId="0" xfId="0" applyFont="1" applyFill="1"/>
    <xf numFmtId="0" fontId="34" fillId="24" borderId="0" xfId="1" applyFont="1" applyFill="1" applyBorder="1" applyAlignment="1">
      <alignment horizontal="center" wrapText="1"/>
    </xf>
    <xf numFmtId="3" fontId="29" fillId="24" borderId="10" xfId="1" applyNumberFormat="1" applyFont="1" applyFill="1" applyBorder="1" applyAlignment="1">
      <alignment horizontal="center" vertical="center" shrinkToFit="1"/>
    </xf>
    <xf numFmtId="3" fontId="27" fillId="24" borderId="10" xfId="1" applyNumberFormat="1" applyFont="1" applyFill="1" applyBorder="1" applyAlignment="1">
      <alignment horizontal="center" vertical="center" shrinkToFit="1"/>
    </xf>
    <xf numFmtId="3" fontId="20" fillId="24" borderId="10" xfId="37" applyNumberFormat="1" applyFont="1" applyFill="1" applyBorder="1" applyAlignment="1">
      <alignment horizontal="center" vertical="center"/>
    </xf>
    <xf numFmtId="0" fontId="29" fillId="24" borderId="0" xfId="0" applyFont="1" applyFill="1" applyAlignment="1"/>
    <xf numFmtId="164" fontId="24" fillId="24" borderId="13" xfId="1" applyNumberFormat="1" applyFont="1" applyFill="1" applyBorder="1" applyAlignment="1">
      <alignment horizontal="center" vertical="center" wrapText="1"/>
    </xf>
    <xf numFmtId="0" fontId="28" fillId="24" borderId="14" xfId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0" fontId="26" fillId="24" borderId="10" xfId="1" applyFont="1" applyFill="1" applyBorder="1" applyAlignment="1">
      <alignment horizontal="center" vertical="center" wrapText="1"/>
    </xf>
    <xf numFmtId="3" fontId="27" fillId="24" borderId="12" xfId="1" applyNumberFormat="1" applyFont="1" applyFill="1" applyBorder="1" applyAlignment="1">
      <alignment horizontal="center" vertical="center" wrapText="1"/>
    </xf>
    <xf numFmtId="0" fontId="28" fillId="24" borderId="11" xfId="1" applyFont="1" applyFill="1" applyBorder="1" applyAlignment="1">
      <alignment horizontal="center" vertical="center" wrapText="1"/>
    </xf>
    <xf numFmtId="164" fontId="24" fillId="24" borderId="12" xfId="1" applyNumberFormat="1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8"/>
  <sheetViews>
    <sheetView tabSelected="1" zoomScaleNormal="10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94" sqref="O94"/>
    </sheetView>
  </sheetViews>
  <sheetFormatPr defaultColWidth="9.140625" defaultRowHeight="15.75"/>
  <cols>
    <col min="1" max="1" width="73.5703125" style="11" customWidth="1"/>
    <col min="2" max="2" width="12.7109375" style="11" customWidth="1"/>
    <col min="3" max="3" width="18.28515625" style="11" customWidth="1"/>
    <col min="4" max="4" width="15.7109375" style="38" customWidth="1"/>
    <col min="5" max="5" width="11.7109375" style="11" customWidth="1"/>
    <col min="6" max="6" width="16.140625" style="11" customWidth="1"/>
    <col min="7" max="7" width="14.5703125" style="11" customWidth="1"/>
    <col min="8" max="8" width="20.28515625" style="38" customWidth="1"/>
    <col min="9" max="9" width="15.42578125" style="11" customWidth="1"/>
    <col min="10" max="10" width="9.5703125" style="11" customWidth="1"/>
    <col min="11" max="11" width="20.7109375" style="38" customWidth="1"/>
    <col min="12" max="12" width="17.28515625" style="11" customWidth="1"/>
    <col min="13" max="13" width="10.7109375" style="11" customWidth="1"/>
    <col min="14" max="14" width="17.42578125" style="11" customWidth="1"/>
    <col min="15" max="15" width="10.140625" style="11" customWidth="1"/>
    <col min="16" max="16384" width="9.140625" style="11"/>
  </cols>
  <sheetData>
    <row r="1" spans="1:15">
      <c r="N1" s="43" t="s">
        <v>90</v>
      </c>
      <c r="O1" s="43"/>
    </row>
    <row r="2" spans="1:15">
      <c r="A2" s="46" t="s">
        <v>104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>
      <c r="A3" s="12"/>
      <c r="B3" s="12"/>
      <c r="C3" s="12"/>
      <c r="D3" s="39"/>
      <c r="E3" s="12"/>
      <c r="F3" s="12"/>
      <c r="G3" s="12"/>
      <c r="H3" s="39"/>
      <c r="I3" s="12"/>
      <c r="J3" s="12"/>
      <c r="K3" s="39"/>
      <c r="L3" s="12"/>
      <c r="M3" s="12"/>
      <c r="N3" s="12"/>
      <c r="O3" s="12"/>
    </row>
    <row r="4" spans="1:15" ht="36" customHeight="1">
      <c r="A4" s="13"/>
      <c r="B4" s="47" t="s">
        <v>0</v>
      </c>
      <c r="C4" s="49" t="s">
        <v>93</v>
      </c>
      <c r="D4" s="44" t="s">
        <v>106</v>
      </c>
      <c r="E4" s="53"/>
      <c r="F4" s="44" t="s">
        <v>94</v>
      </c>
      <c r="G4" s="45"/>
      <c r="H4" s="51" t="s">
        <v>95</v>
      </c>
      <c r="I4" s="44" t="s">
        <v>107</v>
      </c>
      <c r="J4" s="45"/>
      <c r="K4" s="51" t="s">
        <v>108</v>
      </c>
      <c r="L4" s="44" t="s">
        <v>109</v>
      </c>
      <c r="M4" s="45"/>
      <c r="N4" s="44" t="s">
        <v>110</v>
      </c>
      <c r="O4" s="45"/>
    </row>
    <row r="5" spans="1:15" ht="86.25" customHeight="1">
      <c r="A5" s="14" t="s">
        <v>1</v>
      </c>
      <c r="B5" s="48"/>
      <c r="C5" s="50"/>
      <c r="D5" s="15" t="s">
        <v>105</v>
      </c>
      <c r="E5" s="15" t="s">
        <v>2</v>
      </c>
      <c r="F5" s="16" t="s">
        <v>3</v>
      </c>
      <c r="G5" s="17" t="s">
        <v>4</v>
      </c>
      <c r="H5" s="52"/>
      <c r="I5" s="16" t="s">
        <v>3</v>
      </c>
      <c r="J5" s="17" t="s">
        <v>4</v>
      </c>
      <c r="K5" s="52"/>
      <c r="L5" s="16" t="s">
        <v>3</v>
      </c>
      <c r="M5" s="17" t="s">
        <v>4</v>
      </c>
      <c r="N5" s="16" t="s">
        <v>3</v>
      </c>
      <c r="O5" s="17" t="s">
        <v>4</v>
      </c>
    </row>
    <row r="6" spans="1:15" s="22" customFormat="1">
      <c r="A6" s="18" t="s">
        <v>5</v>
      </c>
      <c r="B6" s="19"/>
      <c r="C6" s="20">
        <f>SUM(C7:C9)</f>
        <v>70239500</v>
      </c>
      <c r="D6" s="34">
        <f>SUM(D7:D10)</f>
        <v>52682400</v>
      </c>
      <c r="E6" s="21">
        <f>D6/6683524012*100</f>
        <v>0.78824284771642716</v>
      </c>
      <c r="F6" s="36">
        <f>D6-C6</f>
        <v>-17557100</v>
      </c>
      <c r="G6" s="21">
        <f>(D6/C6*100)-100</f>
        <v>-24.996049231557734</v>
      </c>
      <c r="H6" s="41">
        <f>SUM(H7:H10)</f>
        <v>53374500</v>
      </c>
      <c r="I6" s="36">
        <f>H6-D6</f>
        <v>692100</v>
      </c>
      <c r="J6" s="21">
        <f>(H6/D6*100)-100</f>
        <v>1.313721470548046</v>
      </c>
      <c r="K6" s="41">
        <f>SUM(K7:K10)</f>
        <v>52813000</v>
      </c>
      <c r="L6" s="36">
        <f>K6-H6</f>
        <v>-561500</v>
      </c>
      <c r="M6" s="21">
        <f>(K6/H6*100)-100</f>
        <v>-1.0520004871240047</v>
      </c>
      <c r="N6" s="36">
        <f>K6-C6</f>
        <v>-17426500</v>
      </c>
      <c r="O6" s="21">
        <f>(K6/C6*100)-100</f>
        <v>-24.810113967212175</v>
      </c>
    </row>
    <row r="7" spans="1:15" ht="47.25">
      <c r="A7" s="23" t="s">
        <v>8</v>
      </c>
      <c r="B7" s="24" t="s">
        <v>9</v>
      </c>
      <c r="C7" s="25">
        <v>39842600</v>
      </c>
      <c r="D7" s="40">
        <v>28665300</v>
      </c>
      <c r="E7" s="10">
        <f>D7/6683524012*100</f>
        <v>0.42889499534276532</v>
      </c>
      <c r="F7" s="26">
        <f t="shared" ref="F7:F70" si="0">D7-C7</f>
        <v>-11177300</v>
      </c>
      <c r="G7" s="10">
        <f t="shared" ref="G7:G70" si="1">(D7/C7*100)-100</f>
        <v>-28.053641077640506</v>
      </c>
      <c r="H7" s="42">
        <v>29104700</v>
      </c>
      <c r="I7" s="26">
        <f t="shared" ref="I7:I70" si="2">H7-D7</f>
        <v>439400</v>
      </c>
      <c r="J7" s="10">
        <f t="shared" ref="J7:J70" si="3">(H7/D7*100)-100</f>
        <v>1.5328637760637491</v>
      </c>
      <c r="K7" s="42">
        <v>28732500</v>
      </c>
      <c r="L7" s="26">
        <f t="shared" ref="L7:L70" si="4">K7-H7</f>
        <v>-372200</v>
      </c>
      <c r="M7" s="10">
        <f t="shared" ref="M7:M70" si="5">(K7/H7*100)-100</f>
        <v>-1.2788312540586162</v>
      </c>
      <c r="N7" s="26">
        <f t="shared" ref="N7:N70" si="6">K7-C7</f>
        <v>-11110100</v>
      </c>
      <c r="O7" s="10">
        <f t="shared" ref="O7:O70" si="7">(K7/C7*100)-100</f>
        <v>-27.884977386013958</v>
      </c>
    </row>
    <row r="8" spans="1:15" ht="31.5">
      <c r="A8" s="23" t="s">
        <v>10</v>
      </c>
      <c r="B8" s="24" t="s">
        <v>11</v>
      </c>
      <c r="C8" s="25">
        <v>22063800</v>
      </c>
      <c r="D8" s="40">
        <v>22789500</v>
      </c>
      <c r="E8" s="10">
        <f t="shared" ref="E8" si="8">D8/5975390955*100</f>
        <v>0.3813892709552425</v>
      </c>
      <c r="F8" s="26">
        <f t="shared" si="0"/>
        <v>725700</v>
      </c>
      <c r="G8" s="10">
        <f t="shared" si="1"/>
        <v>3.2890979794958355</v>
      </c>
      <c r="H8" s="42">
        <v>23042200</v>
      </c>
      <c r="I8" s="26">
        <f t="shared" si="2"/>
        <v>252700</v>
      </c>
      <c r="J8" s="10">
        <f t="shared" si="3"/>
        <v>1.1088439851686189</v>
      </c>
      <c r="K8" s="42">
        <v>22852900</v>
      </c>
      <c r="L8" s="26">
        <f t="shared" si="4"/>
        <v>-189300</v>
      </c>
      <c r="M8" s="10">
        <f t="shared" si="5"/>
        <v>-0.8215361380423758</v>
      </c>
      <c r="N8" s="26">
        <f t="shared" si="6"/>
        <v>789100</v>
      </c>
      <c r="O8" s="10">
        <f t="shared" si="7"/>
        <v>3.5764464870058532</v>
      </c>
    </row>
    <row r="9" spans="1:15">
      <c r="A9" s="23" t="s">
        <v>12</v>
      </c>
      <c r="B9" s="24" t="s">
        <v>13</v>
      </c>
      <c r="C9" s="25">
        <v>8333100</v>
      </c>
      <c r="D9" s="40">
        <v>160000</v>
      </c>
      <c r="E9" s="10">
        <f t="shared" ref="E9:E40" si="9">D9/6683524012*100</f>
        <v>2.3939466621609559E-3</v>
      </c>
      <c r="F9" s="26">
        <f t="shared" si="0"/>
        <v>-8173100</v>
      </c>
      <c r="G9" s="10">
        <f t="shared" si="1"/>
        <v>-98.079946238494671</v>
      </c>
      <c r="H9" s="42">
        <v>160000</v>
      </c>
      <c r="I9" s="26">
        <f t="shared" si="2"/>
        <v>0</v>
      </c>
      <c r="J9" s="10">
        <f t="shared" si="3"/>
        <v>0</v>
      </c>
      <c r="K9" s="42">
        <v>160000</v>
      </c>
      <c r="L9" s="26">
        <f t="shared" si="4"/>
        <v>0</v>
      </c>
      <c r="M9" s="10">
        <f t="shared" si="5"/>
        <v>0</v>
      </c>
      <c r="N9" s="26">
        <f t="shared" si="6"/>
        <v>-8173100</v>
      </c>
      <c r="O9" s="10">
        <f t="shared" si="7"/>
        <v>-98.079946238494671</v>
      </c>
    </row>
    <row r="10" spans="1:15">
      <c r="A10" s="23" t="s">
        <v>112</v>
      </c>
      <c r="B10" s="24" t="s">
        <v>111</v>
      </c>
      <c r="C10" s="25">
        <v>0</v>
      </c>
      <c r="D10" s="40">
        <v>1067600</v>
      </c>
      <c r="E10" s="10">
        <f t="shared" si="9"/>
        <v>1.5973609103268976E-2</v>
      </c>
      <c r="F10" s="26">
        <f t="shared" si="0"/>
        <v>1067600</v>
      </c>
      <c r="G10" s="10">
        <v>0</v>
      </c>
      <c r="H10" s="42">
        <v>1067600</v>
      </c>
      <c r="I10" s="26">
        <f t="shared" si="2"/>
        <v>0</v>
      </c>
      <c r="J10" s="10">
        <f t="shared" si="3"/>
        <v>0</v>
      </c>
      <c r="K10" s="42">
        <v>1067600</v>
      </c>
      <c r="L10" s="26">
        <f t="shared" si="4"/>
        <v>0</v>
      </c>
      <c r="M10" s="10">
        <f t="shared" si="5"/>
        <v>0</v>
      </c>
      <c r="N10" s="26">
        <f t="shared" si="6"/>
        <v>1067600</v>
      </c>
      <c r="O10" s="10">
        <v>0</v>
      </c>
    </row>
    <row r="11" spans="1:15" s="22" customFormat="1">
      <c r="A11" s="18" t="s">
        <v>14</v>
      </c>
      <c r="B11" s="19"/>
      <c r="C11" s="20">
        <f>SUM(C12:C23)</f>
        <v>348723540</v>
      </c>
      <c r="D11" s="34">
        <f>SUM(D12:D23)</f>
        <v>391128240</v>
      </c>
      <c r="E11" s="21">
        <f t="shared" si="9"/>
        <v>5.8521259039055575</v>
      </c>
      <c r="F11" s="36">
        <f t="shared" si="0"/>
        <v>42404700</v>
      </c>
      <c r="G11" s="21">
        <f t="shared" si="1"/>
        <v>12.15997635261445</v>
      </c>
      <c r="H11" s="41">
        <f>SUM(H12:H23)</f>
        <v>380476040</v>
      </c>
      <c r="I11" s="36">
        <f t="shared" si="2"/>
        <v>-10652200</v>
      </c>
      <c r="J11" s="21">
        <f t="shared" si="3"/>
        <v>-2.7234545887047261</v>
      </c>
      <c r="K11" s="41">
        <f>SUM(K12:K23)</f>
        <v>381836140</v>
      </c>
      <c r="L11" s="36">
        <f t="shared" si="4"/>
        <v>1360100</v>
      </c>
      <c r="M11" s="21">
        <f t="shared" si="5"/>
        <v>0.35747323274286202</v>
      </c>
      <c r="N11" s="36">
        <f t="shared" si="6"/>
        <v>33112600</v>
      </c>
      <c r="O11" s="21">
        <f t="shared" si="7"/>
        <v>9.4953727528689313</v>
      </c>
    </row>
    <row r="12" spans="1:15" s="22" customFormat="1" ht="31.5">
      <c r="A12" s="23" t="s">
        <v>6</v>
      </c>
      <c r="B12" s="35" t="s">
        <v>7</v>
      </c>
      <c r="C12" s="25">
        <v>5194800</v>
      </c>
      <c r="D12" s="40">
        <v>5354500</v>
      </c>
      <c r="E12" s="10">
        <f t="shared" si="9"/>
        <v>8.011492126588024E-2</v>
      </c>
      <c r="F12" s="26">
        <f t="shared" si="0"/>
        <v>159700</v>
      </c>
      <c r="G12" s="10">
        <f t="shared" si="1"/>
        <v>3.0742280742280741</v>
      </c>
      <c r="H12" s="29">
        <v>5357300</v>
      </c>
      <c r="I12" s="26">
        <f t="shared" si="2"/>
        <v>2800</v>
      </c>
      <c r="J12" s="10">
        <f t="shared" si="3"/>
        <v>5.2292464282373885E-2</v>
      </c>
      <c r="K12" s="29">
        <v>5360200</v>
      </c>
      <c r="L12" s="26">
        <f t="shared" si="4"/>
        <v>2900</v>
      </c>
      <c r="M12" s="10">
        <f t="shared" si="5"/>
        <v>5.4131745468794179E-2</v>
      </c>
      <c r="N12" s="26">
        <f t="shared" si="6"/>
        <v>165400</v>
      </c>
      <c r="O12" s="10">
        <f t="shared" si="7"/>
        <v>3.1839531839531929</v>
      </c>
    </row>
    <row r="13" spans="1:15" ht="47.25">
      <c r="A13" s="23" t="s">
        <v>15</v>
      </c>
      <c r="B13" s="24" t="s">
        <v>16</v>
      </c>
      <c r="C13" s="25">
        <v>166641740</v>
      </c>
      <c r="D13" s="40">
        <v>180101940</v>
      </c>
      <c r="E13" s="10">
        <f t="shared" si="9"/>
        <v>2.6947152381982047</v>
      </c>
      <c r="F13" s="26">
        <f t="shared" si="0"/>
        <v>13460200</v>
      </c>
      <c r="G13" s="10">
        <f t="shared" si="1"/>
        <v>8.0773280451824405</v>
      </c>
      <c r="H13" s="42">
        <v>179846840</v>
      </c>
      <c r="I13" s="26">
        <f t="shared" si="2"/>
        <v>-255100</v>
      </c>
      <c r="J13" s="10">
        <f t="shared" si="3"/>
        <v>-0.14164200563303098</v>
      </c>
      <c r="K13" s="42">
        <v>180541440</v>
      </c>
      <c r="L13" s="26">
        <f t="shared" si="4"/>
        <v>694600</v>
      </c>
      <c r="M13" s="10">
        <f t="shared" si="5"/>
        <v>0.38621751708288343</v>
      </c>
      <c r="N13" s="26">
        <f t="shared" si="6"/>
        <v>13899700</v>
      </c>
      <c r="O13" s="10">
        <f t="shared" si="7"/>
        <v>8.3410674900538169</v>
      </c>
    </row>
    <row r="14" spans="1:15">
      <c r="A14" s="27" t="s">
        <v>17</v>
      </c>
      <c r="B14" s="28" t="s">
        <v>18</v>
      </c>
      <c r="C14" s="25">
        <v>0</v>
      </c>
      <c r="D14" s="40">
        <v>97400</v>
      </c>
      <c r="E14" s="10">
        <f t="shared" si="9"/>
        <v>1.4573150305904818E-3</v>
      </c>
      <c r="F14" s="26">
        <f t="shared" si="0"/>
        <v>97400</v>
      </c>
      <c r="G14" s="10">
        <v>0</v>
      </c>
      <c r="H14" s="42">
        <v>6500</v>
      </c>
      <c r="I14" s="26">
        <f t="shared" si="2"/>
        <v>-90900</v>
      </c>
      <c r="J14" s="10">
        <f t="shared" si="3"/>
        <v>-93.326488706365495</v>
      </c>
      <c r="K14" s="42">
        <v>10500</v>
      </c>
      <c r="L14" s="26">
        <f t="shared" si="4"/>
        <v>4000</v>
      </c>
      <c r="M14" s="10">
        <f t="shared" si="5"/>
        <v>61.538461538461547</v>
      </c>
      <c r="N14" s="26">
        <f t="shared" si="6"/>
        <v>10500</v>
      </c>
      <c r="O14" s="10">
        <v>0</v>
      </c>
    </row>
    <row r="15" spans="1:15">
      <c r="A15" s="23" t="s">
        <v>12</v>
      </c>
      <c r="B15" s="24" t="s">
        <v>13</v>
      </c>
      <c r="C15" s="25">
        <v>123860200</v>
      </c>
      <c r="D15" s="40">
        <v>145663900</v>
      </c>
      <c r="E15" s="10">
        <f t="shared" si="9"/>
        <v>2.17944754501467</v>
      </c>
      <c r="F15" s="26">
        <f t="shared" si="0"/>
        <v>21803700</v>
      </c>
      <c r="G15" s="10">
        <f t="shared" si="1"/>
        <v>17.603475531284474</v>
      </c>
      <c r="H15" s="42">
        <v>144950400</v>
      </c>
      <c r="I15" s="26">
        <f t="shared" si="2"/>
        <v>-713500</v>
      </c>
      <c r="J15" s="10">
        <f t="shared" si="3"/>
        <v>-0.48982623697429517</v>
      </c>
      <c r="K15" s="42">
        <v>145663600</v>
      </c>
      <c r="L15" s="26">
        <f t="shared" si="4"/>
        <v>713200</v>
      </c>
      <c r="M15" s="10">
        <f t="shared" si="5"/>
        <v>0.49203037728769061</v>
      </c>
      <c r="N15" s="26">
        <f t="shared" si="6"/>
        <v>21803400</v>
      </c>
      <c r="O15" s="10">
        <f t="shared" si="7"/>
        <v>17.603233322729977</v>
      </c>
    </row>
    <row r="16" spans="1:15" ht="31.5">
      <c r="A16" s="23" t="s">
        <v>19</v>
      </c>
      <c r="B16" s="24" t="s">
        <v>20</v>
      </c>
      <c r="C16" s="25">
        <v>259400</v>
      </c>
      <c r="D16" s="40">
        <v>759400</v>
      </c>
      <c r="E16" s="10">
        <f t="shared" si="9"/>
        <v>1.1362269345281437E-2</v>
      </c>
      <c r="F16" s="26">
        <f t="shared" si="0"/>
        <v>500000</v>
      </c>
      <c r="G16" s="10">
        <f t="shared" si="1"/>
        <v>192.75250578257521</v>
      </c>
      <c r="H16" s="42">
        <v>259400</v>
      </c>
      <c r="I16" s="26">
        <f t="shared" si="2"/>
        <v>-500000</v>
      </c>
      <c r="J16" s="10">
        <f t="shared" si="3"/>
        <v>-65.841453779299457</v>
      </c>
      <c r="K16" s="42">
        <v>259400</v>
      </c>
      <c r="L16" s="26">
        <f t="shared" si="4"/>
        <v>0</v>
      </c>
      <c r="M16" s="10">
        <f t="shared" si="5"/>
        <v>0</v>
      </c>
      <c r="N16" s="26">
        <f t="shared" si="6"/>
        <v>0</v>
      </c>
      <c r="O16" s="10">
        <f t="shared" si="7"/>
        <v>0</v>
      </c>
    </row>
    <row r="17" spans="1:15" ht="31.5">
      <c r="A17" s="23" t="s">
        <v>21</v>
      </c>
      <c r="B17" s="24" t="s">
        <v>22</v>
      </c>
      <c r="C17" s="25">
        <v>231100</v>
      </c>
      <c r="D17" s="40">
        <v>236000</v>
      </c>
      <c r="E17" s="10">
        <f t="shared" si="9"/>
        <v>3.53107132668741E-3</v>
      </c>
      <c r="F17" s="26">
        <f t="shared" si="0"/>
        <v>4900</v>
      </c>
      <c r="G17" s="10">
        <f t="shared" si="1"/>
        <v>2.1202942449156268</v>
      </c>
      <c r="H17" s="42">
        <v>242400</v>
      </c>
      <c r="I17" s="26">
        <f t="shared" si="2"/>
        <v>6400</v>
      </c>
      <c r="J17" s="10">
        <f t="shared" si="3"/>
        <v>2.711864406779668</v>
      </c>
      <c r="K17" s="42">
        <v>242400</v>
      </c>
      <c r="L17" s="26">
        <f t="shared" si="4"/>
        <v>0</v>
      </c>
      <c r="M17" s="10">
        <f t="shared" si="5"/>
        <v>0</v>
      </c>
      <c r="N17" s="26">
        <f t="shared" si="6"/>
        <v>11300</v>
      </c>
      <c r="O17" s="10">
        <f t="shared" si="7"/>
        <v>4.889658156642156</v>
      </c>
    </row>
    <row r="18" spans="1:15">
      <c r="A18" s="23" t="s">
        <v>23</v>
      </c>
      <c r="B18" s="24" t="s">
        <v>24</v>
      </c>
      <c r="C18" s="25">
        <v>26867000</v>
      </c>
      <c r="D18" s="40">
        <v>28320000</v>
      </c>
      <c r="E18" s="10">
        <f t="shared" si="9"/>
        <v>0.4237285592024892</v>
      </c>
      <c r="F18" s="26">
        <f t="shared" si="0"/>
        <v>1453000</v>
      </c>
      <c r="G18" s="10">
        <f t="shared" si="1"/>
        <v>5.4081214873264543</v>
      </c>
      <c r="H18" s="42">
        <v>19113000</v>
      </c>
      <c r="I18" s="26">
        <f t="shared" si="2"/>
        <v>-9207000</v>
      </c>
      <c r="J18" s="10">
        <f t="shared" si="3"/>
        <v>-32.510593220338976</v>
      </c>
      <c r="K18" s="42">
        <v>19113000</v>
      </c>
      <c r="L18" s="26">
        <f t="shared" si="4"/>
        <v>0</v>
      </c>
      <c r="M18" s="10">
        <f t="shared" si="5"/>
        <v>0</v>
      </c>
      <c r="N18" s="26">
        <f t="shared" si="6"/>
        <v>-7754000</v>
      </c>
      <c r="O18" s="10">
        <f t="shared" si="7"/>
        <v>-28.860684110618976</v>
      </c>
    </row>
    <row r="19" spans="1:15">
      <c r="A19" s="23" t="s">
        <v>112</v>
      </c>
      <c r="B19" s="24" t="s">
        <v>111</v>
      </c>
      <c r="C19" s="25">
        <v>0</v>
      </c>
      <c r="D19" s="40">
        <v>3258600</v>
      </c>
      <c r="E19" s="10">
        <f t="shared" si="9"/>
        <v>4.8755716208235565E-2</v>
      </c>
      <c r="F19" s="26">
        <f t="shared" si="0"/>
        <v>3258600</v>
      </c>
      <c r="G19" s="10">
        <v>0</v>
      </c>
      <c r="H19" s="42">
        <v>3258600</v>
      </c>
      <c r="I19" s="26">
        <f t="shared" si="2"/>
        <v>0</v>
      </c>
      <c r="J19" s="10">
        <f t="shared" si="3"/>
        <v>0</v>
      </c>
      <c r="K19" s="42">
        <v>3258600</v>
      </c>
      <c r="L19" s="26">
        <f t="shared" si="4"/>
        <v>0</v>
      </c>
      <c r="M19" s="10">
        <f t="shared" si="5"/>
        <v>0</v>
      </c>
      <c r="N19" s="26">
        <f t="shared" si="6"/>
        <v>3258600</v>
      </c>
      <c r="O19" s="10">
        <v>0</v>
      </c>
    </row>
    <row r="20" spans="1:15">
      <c r="A20" s="23" t="s">
        <v>25</v>
      </c>
      <c r="B20" s="24" t="s">
        <v>26</v>
      </c>
      <c r="C20" s="25">
        <v>6032000</v>
      </c>
      <c r="D20" s="40">
        <v>5970100</v>
      </c>
      <c r="E20" s="10">
        <f t="shared" si="9"/>
        <v>8.9325631048544518E-2</v>
      </c>
      <c r="F20" s="26">
        <f t="shared" si="0"/>
        <v>-61900</v>
      </c>
      <c r="G20" s="10">
        <f t="shared" si="1"/>
        <v>-1.0261936339522606</v>
      </c>
      <c r="H20" s="42">
        <v>5970100</v>
      </c>
      <c r="I20" s="26">
        <f t="shared" si="2"/>
        <v>0</v>
      </c>
      <c r="J20" s="10">
        <f t="shared" si="3"/>
        <v>0</v>
      </c>
      <c r="K20" s="42">
        <v>5970100</v>
      </c>
      <c r="L20" s="26">
        <f t="shared" si="4"/>
        <v>0</v>
      </c>
      <c r="M20" s="10">
        <f t="shared" si="5"/>
        <v>0</v>
      </c>
      <c r="N20" s="26">
        <f t="shared" si="6"/>
        <v>-61900</v>
      </c>
      <c r="O20" s="10">
        <f t="shared" si="7"/>
        <v>-1.0261936339522606</v>
      </c>
    </row>
    <row r="21" spans="1:15">
      <c r="A21" s="23" t="s">
        <v>54</v>
      </c>
      <c r="B21" s="24" t="s">
        <v>55</v>
      </c>
      <c r="C21" s="25">
        <v>488100</v>
      </c>
      <c r="D21" s="40">
        <v>521400</v>
      </c>
      <c r="E21" s="10">
        <f t="shared" si="9"/>
        <v>7.801273685317015E-3</v>
      </c>
      <c r="F21" s="26">
        <f t="shared" si="0"/>
        <v>33300</v>
      </c>
      <c r="G21" s="10">
        <f t="shared" si="1"/>
        <v>6.8223724646588835</v>
      </c>
      <c r="H21" s="42">
        <v>546700</v>
      </c>
      <c r="I21" s="26">
        <f t="shared" si="2"/>
        <v>25300</v>
      </c>
      <c r="J21" s="10">
        <f t="shared" si="3"/>
        <v>4.8523206751054886</v>
      </c>
      <c r="K21" s="42">
        <v>571900</v>
      </c>
      <c r="L21" s="26">
        <f t="shared" si="4"/>
        <v>25200</v>
      </c>
      <c r="M21" s="10">
        <f t="shared" si="5"/>
        <v>4.6094750320102378</v>
      </c>
      <c r="N21" s="26">
        <f t="shared" si="6"/>
        <v>83800</v>
      </c>
      <c r="O21" s="10">
        <f t="shared" si="7"/>
        <v>17.168612989141565</v>
      </c>
    </row>
    <row r="22" spans="1:15">
      <c r="A22" s="23" t="s">
        <v>27</v>
      </c>
      <c r="B22" s="24" t="s">
        <v>28</v>
      </c>
      <c r="C22" s="25">
        <v>5065200</v>
      </c>
      <c r="D22" s="40">
        <v>6229700</v>
      </c>
      <c r="E22" s="10">
        <f t="shared" si="9"/>
        <v>9.3209809507900671E-2</v>
      </c>
      <c r="F22" s="26">
        <f t="shared" si="0"/>
        <v>1164500</v>
      </c>
      <c r="G22" s="10">
        <f t="shared" si="1"/>
        <v>22.990207691700235</v>
      </c>
      <c r="H22" s="42">
        <v>6229700</v>
      </c>
      <c r="I22" s="26">
        <f t="shared" si="2"/>
        <v>0</v>
      </c>
      <c r="J22" s="10">
        <f t="shared" si="3"/>
        <v>0</v>
      </c>
      <c r="K22" s="42">
        <v>6229700</v>
      </c>
      <c r="L22" s="26">
        <f t="shared" si="4"/>
        <v>0</v>
      </c>
      <c r="M22" s="10">
        <f t="shared" si="5"/>
        <v>0</v>
      </c>
      <c r="N22" s="26">
        <f t="shared" si="6"/>
        <v>1164500</v>
      </c>
      <c r="O22" s="10">
        <f t="shared" si="7"/>
        <v>22.990207691700235</v>
      </c>
    </row>
    <row r="23" spans="1:15">
      <c r="A23" s="23" t="s">
        <v>29</v>
      </c>
      <c r="B23" s="24" t="s">
        <v>30</v>
      </c>
      <c r="C23" s="29">
        <v>14084000</v>
      </c>
      <c r="D23" s="40">
        <v>14615300</v>
      </c>
      <c r="E23" s="10">
        <f t="shared" si="9"/>
        <v>0.21867655407175635</v>
      </c>
      <c r="F23" s="26">
        <f t="shared" si="0"/>
        <v>531300</v>
      </c>
      <c r="G23" s="10">
        <f t="shared" si="1"/>
        <v>3.7723658051689739</v>
      </c>
      <c r="H23" s="42">
        <v>14695100</v>
      </c>
      <c r="I23" s="26">
        <f t="shared" si="2"/>
        <v>79800</v>
      </c>
      <c r="J23" s="10">
        <f t="shared" si="3"/>
        <v>0.54600316107094216</v>
      </c>
      <c r="K23" s="42">
        <v>14615300</v>
      </c>
      <c r="L23" s="26">
        <f t="shared" si="4"/>
        <v>-79800</v>
      </c>
      <c r="M23" s="10">
        <f t="shared" si="5"/>
        <v>-0.54303815557567248</v>
      </c>
      <c r="N23" s="26">
        <f t="shared" si="6"/>
        <v>531300</v>
      </c>
      <c r="O23" s="10">
        <f t="shared" si="7"/>
        <v>3.7723658051689739</v>
      </c>
    </row>
    <row r="24" spans="1:15">
      <c r="A24" s="18" t="s">
        <v>31</v>
      </c>
      <c r="B24" s="19"/>
      <c r="C24" s="20">
        <f>SUM(C25:C29)</f>
        <v>65994700</v>
      </c>
      <c r="D24" s="41">
        <f>SUM(D25:D29)</f>
        <v>65858800</v>
      </c>
      <c r="E24" s="21">
        <f t="shared" si="9"/>
        <v>0.9853903402120372</v>
      </c>
      <c r="F24" s="36">
        <f t="shared" si="0"/>
        <v>-135900</v>
      </c>
      <c r="G24" s="21">
        <f t="shared" si="1"/>
        <v>-0.2059256273609833</v>
      </c>
      <c r="H24" s="41">
        <f>SUM(H25:H29)</f>
        <v>70768100</v>
      </c>
      <c r="I24" s="36">
        <f t="shared" si="2"/>
        <v>4909300</v>
      </c>
      <c r="J24" s="21">
        <f t="shared" si="3"/>
        <v>7.4542809768778113</v>
      </c>
      <c r="K24" s="41">
        <f>SUM(K25:K29)</f>
        <v>74822800</v>
      </c>
      <c r="L24" s="36">
        <f t="shared" si="4"/>
        <v>4054700</v>
      </c>
      <c r="M24" s="21">
        <f t="shared" si="5"/>
        <v>5.7295589396917563</v>
      </c>
      <c r="N24" s="36">
        <f t="shared" si="6"/>
        <v>8828100</v>
      </c>
      <c r="O24" s="21">
        <f t="shared" si="7"/>
        <v>13.376983303204653</v>
      </c>
    </row>
    <row r="25" spans="1:15" ht="31.5">
      <c r="A25" s="23" t="s">
        <v>10</v>
      </c>
      <c r="B25" s="24" t="s">
        <v>11</v>
      </c>
      <c r="C25" s="25">
        <v>55894700</v>
      </c>
      <c r="D25" s="29">
        <v>52578400</v>
      </c>
      <c r="E25" s="10">
        <f t="shared" si="9"/>
        <v>0.78668678238602241</v>
      </c>
      <c r="F25" s="26">
        <f t="shared" si="0"/>
        <v>-3316300</v>
      </c>
      <c r="G25" s="10">
        <f t="shared" si="1"/>
        <v>-5.9331206715484655</v>
      </c>
      <c r="H25" s="42">
        <v>53204700</v>
      </c>
      <c r="I25" s="26">
        <f t="shared" si="2"/>
        <v>626300</v>
      </c>
      <c r="J25" s="10">
        <f t="shared" si="3"/>
        <v>1.1911735617668171</v>
      </c>
      <c r="K25" s="42">
        <v>52764400</v>
      </c>
      <c r="L25" s="26">
        <f t="shared" si="4"/>
        <v>-440300</v>
      </c>
      <c r="M25" s="10">
        <f t="shared" si="5"/>
        <v>-0.82755846757899576</v>
      </c>
      <c r="N25" s="26">
        <f t="shared" si="6"/>
        <v>-3130300</v>
      </c>
      <c r="O25" s="10">
        <f t="shared" si="7"/>
        <v>-5.6003520906275526</v>
      </c>
    </row>
    <row r="26" spans="1:15">
      <c r="A26" s="23" t="s">
        <v>32</v>
      </c>
      <c r="B26" s="24" t="s">
        <v>33</v>
      </c>
      <c r="C26" s="25">
        <v>5000000</v>
      </c>
      <c r="D26" s="29">
        <v>5000000</v>
      </c>
      <c r="E26" s="10">
        <f t="shared" si="9"/>
        <v>7.4810833192529874E-2</v>
      </c>
      <c r="F26" s="26">
        <f t="shared" si="0"/>
        <v>0</v>
      </c>
      <c r="G26" s="10">
        <f t="shared" si="1"/>
        <v>0</v>
      </c>
      <c r="H26" s="42">
        <v>5000000</v>
      </c>
      <c r="I26" s="26">
        <f t="shared" si="2"/>
        <v>0</v>
      </c>
      <c r="J26" s="10">
        <f t="shared" si="3"/>
        <v>0</v>
      </c>
      <c r="K26" s="42">
        <v>5000000</v>
      </c>
      <c r="L26" s="26">
        <f t="shared" si="4"/>
        <v>0</v>
      </c>
      <c r="M26" s="10">
        <f t="shared" si="5"/>
        <v>0</v>
      </c>
      <c r="N26" s="26">
        <f t="shared" si="6"/>
        <v>0</v>
      </c>
      <c r="O26" s="10">
        <f t="shared" si="7"/>
        <v>0</v>
      </c>
    </row>
    <row r="27" spans="1:15">
      <c r="A27" s="23" t="s">
        <v>12</v>
      </c>
      <c r="B27" s="24" t="s">
        <v>13</v>
      </c>
      <c r="C27" s="25">
        <v>2500000</v>
      </c>
      <c r="D27" s="29">
        <v>2500000</v>
      </c>
      <c r="E27" s="10">
        <f t="shared" si="9"/>
        <v>3.7405416596264937E-2</v>
      </c>
      <c r="F27" s="26">
        <f t="shared" si="0"/>
        <v>0</v>
      </c>
      <c r="G27" s="10">
        <f t="shared" si="1"/>
        <v>0</v>
      </c>
      <c r="H27" s="42">
        <v>1500000</v>
      </c>
      <c r="I27" s="26">
        <f t="shared" si="2"/>
        <v>-1000000</v>
      </c>
      <c r="J27" s="10">
        <f t="shared" si="3"/>
        <v>-40</v>
      </c>
      <c r="K27" s="42">
        <v>1000000</v>
      </c>
      <c r="L27" s="26">
        <f t="shared" si="4"/>
        <v>-500000</v>
      </c>
      <c r="M27" s="10">
        <f t="shared" si="5"/>
        <v>-33.333333333333343</v>
      </c>
      <c r="N27" s="26">
        <f t="shared" si="6"/>
        <v>-1500000</v>
      </c>
      <c r="O27" s="10">
        <f t="shared" si="7"/>
        <v>-60</v>
      </c>
    </row>
    <row r="28" spans="1:15">
      <c r="A28" s="23" t="s">
        <v>112</v>
      </c>
      <c r="B28" s="24" t="s">
        <v>111</v>
      </c>
      <c r="C28" s="25">
        <v>0</v>
      </c>
      <c r="D28" s="29">
        <v>4917400</v>
      </c>
      <c r="E28" s="10">
        <f t="shared" si="9"/>
        <v>7.3574958228189283E-2</v>
      </c>
      <c r="F28" s="26">
        <f t="shared" si="0"/>
        <v>4917400</v>
      </c>
      <c r="G28" s="10">
        <v>0</v>
      </c>
      <c r="H28" s="42">
        <v>4917400</v>
      </c>
      <c r="I28" s="26">
        <f t="shared" si="2"/>
        <v>0</v>
      </c>
      <c r="J28" s="10">
        <f t="shared" si="3"/>
        <v>0</v>
      </c>
      <c r="K28" s="42">
        <v>4917400</v>
      </c>
      <c r="L28" s="26">
        <f t="shared" si="4"/>
        <v>0</v>
      </c>
      <c r="M28" s="10">
        <f t="shared" si="5"/>
        <v>0</v>
      </c>
      <c r="N28" s="26">
        <f t="shared" si="6"/>
        <v>4917400</v>
      </c>
      <c r="O28" s="10">
        <v>0</v>
      </c>
    </row>
    <row r="29" spans="1:15">
      <c r="A29" s="23" t="s">
        <v>92</v>
      </c>
      <c r="B29" s="24" t="s">
        <v>91</v>
      </c>
      <c r="C29" s="25">
        <v>2600000</v>
      </c>
      <c r="D29" s="29">
        <v>863000</v>
      </c>
      <c r="E29" s="10">
        <f t="shared" si="9"/>
        <v>1.2912349809030655E-2</v>
      </c>
      <c r="F29" s="26">
        <f t="shared" si="0"/>
        <v>-1737000</v>
      </c>
      <c r="G29" s="10">
        <f t="shared" si="1"/>
        <v>-66.807692307692307</v>
      </c>
      <c r="H29" s="42">
        <v>6146000</v>
      </c>
      <c r="I29" s="26">
        <f t="shared" si="2"/>
        <v>5283000</v>
      </c>
      <c r="J29" s="10">
        <f t="shared" si="3"/>
        <v>612.16685979142528</v>
      </c>
      <c r="K29" s="42">
        <v>11141000</v>
      </c>
      <c r="L29" s="26">
        <f t="shared" si="4"/>
        <v>4995000</v>
      </c>
      <c r="M29" s="10">
        <f t="shared" si="5"/>
        <v>81.272372274650195</v>
      </c>
      <c r="N29" s="26">
        <f t="shared" si="6"/>
        <v>8541000</v>
      </c>
      <c r="O29" s="10">
        <f t="shared" si="7"/>
        <v>328.5</v>
      </c>
    </row>
    <row r="30" spans="1:15" ht="31.5">
      <c r="A30" s="30" t="s">
        <v>113</v>
      </c>
      <c r="B30" s="19"/>
      <c r="C30" s="20">
        <f>SUM(C31:C37)</f>
        <v>197340550</v>
      </c>
      <c r="D30" s="41">
        <f>SUM(D31:D37)</f>
        <v>168615900</v>
      </c>
      <c r="E30" s="21">
        <f t="shared" si="9"/>
        <v>2.5228591937016596</v>
      </c>
      <c r="F30" s="36">
        <f t="shared" si="0"/>
        <v>-28724650</v>
      </c>
      <c r="G30" s="21">
        <f t="shared" si="1"/>
        <v>-14.555878150739929</v>
      </c>
      <c r="H30" s="41">
        <f>SUM(H31:H37)</f>
        <v>149032800</v>
      </c>
      <c r="I30" s="36">
        <f t="shared" si="2"/>
        <v>-19583100</v>
      </c>
      <c r="J30" s="21">
        <f t="shared" si="3"/>
        <v>-11.614029281936041</v>
      </c>
      <c r="K30" s="41">
        <f>SUM(K31:K37)</f>
        <v>155179050</v>
      </c>
      <c r="L30" s="36">
        <f t="shared" si="4"/>
        <v>6146250</v>
      </c>
      <c r="M30" s="21">
        <f t="shared" si="5"/>
        <v>4.1240921461584321</v>
      </c>
      <c r="N30" s="36">
        <f t="shared" si="6"/>
        <v>-42161500</v>
      </c>
      <c r="O30" s="21">
        <f t="shared" si="7"/>
        <v>-21.364843667457095</v>
      </c>
    </row>
    <row r="31" spans="1:15" ht="19.5" customHeight="1">
      <c r="A31" s="23" t="s">
        <v>12</v>
      </c>
      <c r="B31" s="24" t="s">
        <v>13</v>
      </c>
      <c r="C31" s="25">
        <v>71971600</v>
      </c>
      <c r="D31" s="29">
        <v>46808400</v>
      </c>
      <c r="E31" s="10">
        <f t="shared" si="9"/>
        <v>0.70035508088184306</v>
      </c>
      <c r="F31" s="26">
        <f t="shared" si="0"/>
        <v>-25163200</v>
      </c>
      <c r="G31" s="10">
        <f t="shared" si="1"/>
        <v>-34.962679723668771</v>
      </c>
      <c r="H31" s="42">
        <v>47674000</v>
      </c>
      <c r="I31" s="26">
        <f t="shared" si="2"/>
        <v>865600</v>
      </c>
      <c r="J31" s="10">
        <f t="shared" si="3"/>
        <v>1.8492407345690083</v>
      </c>
      <c r="K31" s="42">
        <v>46953500</v>
      </c>
      <c r="L31" s="26">
        <f t="shared" si="4"/>
        <v>-720500</v>
      </c>
      <c r="M31" s="10">
        <f t="shared" si="5"/>
        <v>-1.5113059529303143</v>
      </c>
      <c r="N31" s="26">
        <f t="shared" si="6"/>
        <v>-25018100</v>
      </c>
      <c r="O31" s="10">
        <f t="shared" si="7"/>
        <v>-34.761072423011299</v>
      </c>
    </row>
    <row r="32" spans="1:15" ht="19.5" customHeight="1">
      <c r="A32" s="23" t="s">
        <v>112</v>
      </c>
      <c r="B32" s="24" t="s">
        <v>111</v>
      </c>
      <c r="C32" s="25">
        <v>0</v>
      </c>
      <c r="D32" s="29">
        <v>1634200</v>
      </c>
      <c r="E32" s="10">
        <f t="shared" si="9"/>
        <v>2.4451172720646463E-2</v>
      </c>
      <c r="F32" s="26">
        <f t="shared" si="0"/>
        <v>1634200</v>
      </c>
      <c r="G32" s="10">
        <v>0</v>
      </c>
      <c r="H32" s="42">
        <v>1634200</v>
      </c>
      <c r="I32" s="26">
        <f t="shared" si="2"/>
        <v>0</v>
      </c>
      <c r="J32" s="10">
        <f t="shared" si="3"/>
        <v>0</v>
      </c>
      <c r="K32" s="42">
        <v>1634200</v>
      </c>
      <c r="L32" s="26">
        <f t="shared" si="4"/>
        <v>0</v>
      </c>
      <c r="M32" s="10">
        <f t="shared" si="5"/>
        <v>0</v>
      </c>
      <c r="N32" s="26">
        <f t="shared" si="6"/>
        <v>1634200</v>
      </c>
      <c r="O32" s="10">
        <v>0</v>
      </c>
    </row>
    <row r="33" spans="1:15">
      <c r="A33" s="23" t="s">
        <v>25</v>
      </c>
      <c r="B33" s="24" t="s">
        <v>26</v>
      </c>
      <c r="C33" s="25">
        <v>2030600</v>
      </c>
      <c r="D33" s="29">
        <v>0</v>
      </c>
      <c r="E33" s="10">
        <f t="shared" si="9"/>
        <v>0</v>
      </c>
      <c r="F33" s="26">
        <f t="shared" si="0"/>
        <v>-2030600</v>
      </c>
      <c r="G33" s="10">
        <f t="shared" si="1"/>
        <v>-100</v>
      </c>
      <c r="H33" s="42">
        <v>0</v>
      </c>
      <c r="I33" s="26">
        <f t="shared" si="2"/>
        <v>0</v>
      </c>
      <c r="J33" s="10">
        <v>0</v>
      </c>
      <c r="K33" s="42">
        <v>0</v>
      </c>
      <c r="L33" s="26">
        <f t="shared" si="4"/>
        <v>0</v>
      </c>
      <c r="M33" s="10">
        <v>0</v>
      </c>
      <c r="N33" s="26">
        <f t="shared" si="6"/>
        <v>-2030600</v>
      </c>
      <c r="O33" s="10">
        <f t="shared" si="7"/>
        <v>-100</v>
      </c>
    </row>
    <row r="34" spans="1:15">
      <c r="A34" s="27" t="s">
        <v>34</v>
      </c>
      <c r="B34" s="28" t="s">
        <v>35</v>
      </c>
      <c r="C34" s="25">
        <v>46915950</v>
      </c>
      <c r="D34" s="29">
        <v>43276900</v>
      </c>
      <c r="E34" s="10">
        <f t="shared" si="9"/>
        <v>0.64751618939795919</v>
      </c>
      <c r="F34" s="26">
        <f t="shared" si="0"/>
        <v>-3639050</v>
      </c>
      <c r="G34" s="10">
        <f t="shared" si="1"/>
        <v>-7.75653056156807</v>
      </c>
      <c r="H34" s="42">
        <v>20808800</v>
      </c>
      <c r="I34" s="26">
        <f t="shared" si="2"/>
        <v>-22468100</v>
      </c>
      <c r="J34" s="10">
        <f t="shared" si="3"/>
        <v>-51.917073542698297</v>
      </c>
      <c r="K34" s="42">
        <v>30805650</v>
      </c>
      <c r="L34" s="26">
        <f t="shared" si="4"/>
        <v>9996850</v>
      </c>
      <c r="M34" s="10">
        <f t="shared" si="5"/>
        <v>48.041453615777954</v>
      </c>
      <c r="N34" s="26">
        <f t="shared" si="6"/>
        <v>-16110300</v>
      </c>
      <c r="O34" s="10">
        <f t="shared" si="7"/>
        <v>-34.338641762556236</v>
      </c>
    </row>
    <row r="35" spans="1:15">
      <c r="A35" s="23" t="s">
        <v>36</v>
      </c>
      <c r="B35" s="24" t="s">
        <v>37</v>
      </c>
      <c r="C35" s="25">
        <v>13732700</v>
      </c>
      <c r="D35" s="29">
        <v>11738300</v>
      </c>
      <c r="E35" s="10">
        <f t="shared" si="9"/>
        <v>0.17563040065277466</v>
      </c>
      <c r="F35" s="26">
        <f t="shared" si="0"/>
        <v>-1994400</v>
      </c>
      <c r="G35" s="10">
        <f t="shared" si="1"/>
        <v>-14.522999847080328</v>
      </c>
      <c r="H35" s="42">
        <v>21128900</v>
      </c>
      <c r="I35" s="26">
        <f t="shared" si="2"/>
        <v>9390600</v>
      </c>
      <c r="J35" s="10">
        <f t="shared" si="3"/>
        <v>79.999659235153302</v>
      </c>
      <c r="K35" s="42">
        <v>21128900</v>
      </c>
      <c r="L35" s="26">
        <f t="shared" si="4"/>
        <v>0</v>
      </c>
      <c r="M35" s="10">
        <f t="shared" si="5"/>
        <v>0</v>
      </c>
      <c r="N35" s="26">
        <f t="shared" si="6"/>
        <v>7396200</v>
      </c>
      <c r="O35" s="10">
        <f t="shared" si="7"/>
        <v>53.858308999686898</v>
      </c>
    </row>
    <row r="36" spans="1:15">
      <c r="A36" s="23" t="s">
        <v>38</v>
      </c>
      <c r="B36" s="24" t="s">
        <v>39</v>
      </c>
      <c r="C36" s="25">
        <v>42635200</v>
      </c>
      <c r="D36" s="29">
        <v>43755500</v>
      </c>
      <c r="E36" s="10">
        <f t="shared" si="9"/>
        <v>0.65467708235114819</v>
      </c>
      <c r="F36" s="26">
        <f t="shared" si="0"/>
        <v>1120300</v>
      </c>
      <c r="G36" s="10">
        <f t="shared" si="1"/>
        <v>2.6276410102450569</v>
      </c>
      <c r="H36" s="42">
        <v>36754700</v>
      </c>
      <c r="I36" s="26">
        <f t="shared" si="2"/>
        <v>-7000800</v>
      </c>
      <c r="J36" s="10">
        <f t="shared" si="3"/>
        <v>-15.999817165842018</v>
      </c>
      <c r="K36" s="42">
        <v>33254200</v>
      </c>
      <c r="L36" s="26">
        <f t="shared" si="4"/>
        <v>-3500500</v>
      </c>
      <c r="M36" s="10">
        <f t="shared" si="5"/>
        <v>-9.5239520387868737</v>
      </c>
      <c r="N36" s="26">
        <f t="shared" si="6"/>
        <v>-9381000</v>
      </c>
      <c r="O36" s="10">
        <f t="shared" si="7"/>
        <v>-22.00294592261794</v>
      </c>
    </row>
    <row r="37" spans="1:15">
      <c r="A37" s="23" t="s">
        <v>40</v>
      </c>
      <c r="B37" s="24" t="s">
        <v>41</v>
      </c>
      <c r="C37" s="25">
        <v>20054500</v>
      </c>
      <c r="D37" s="29">
        <v>21402600</v>
      </c>
      <c r="E37" s="10">
        <f t="shared" si="9"/>
        <v>0.32022926769728793</v>
      </c>
      <c r="F37" s="26">
        <f t="shared" si="0"/>
        <v>1348100</v>
      </c>
      <c r="G37" s="10">
        <f t="shared" si="1"/>
        <v>6.7221820539031114</v>
      </c>
      <c r="H37" s="42">
        <v>21032200</v>
      </c>
      <c r="I37" s="26">
        <f t="shared" si="2"/>
        <v>-370400</v>
      </c>
      <c r="J37" s="10">
        <f t="shared" si="3"/>
        <v>-1.73063085793315</v>
      </c>
      <c r="K37" s="42">
        <v>21402600</v>
      </c>
      <c r="L37" s="26">
        <f t="shared" si="4"/>
        <v>370400</v>
      </c>
      <c r="M37" s="10">
        <f t="shared" si="5"/>
        <v>1.7611091564363193</v>
      </c>
      <c r="N37" s="26">
        <f t="shared" si="6"/>
        <v>1348100</v>
      </c>
      <c r="O37" s="10">
        <f t="shared" si="7"/>
        <v>6.7221820539031114</v>
      </c>
    </row>
    <row r="38" spans="1:15" ht="31.5">
      <c r="A38" s="30" t="s">
        <v>42</v>
      </c>
      <c r="B38" s="19"/>
      <c r="C38" s="20">
        <f>SUM(C39:C48)</f>
        <v>3234155998</v>
      </c>
      <c r="D38" s="41">
        <f>SUM(D39:D48)</f>
        <v>3483681053</v>
      </c>
      <c r="E38" s="21">
        <f t="shared" si="9"/>
        <v>52.12341643039197</v>
      </c>
      <c r="F38" s="36">
        <f t="shared" si="0"/>
        <v>249525055</v>
      </c>
      <c r="G38" s="21">
        <f t="shared" si="1"/>
        <v>7.7153067184856354</v>
      </c>
      <c r="H38" s="41">
        <f>SUM(H39:H48)</f>
        <v>3366403317</v>
      </c>
      <c r="I38" s="36">
        <f t="shared" si="2"/>
        <v>-117277736</v>
      </c>
      <c r="J38" s="21">
        <f t="shared" si="3"/>
        <v>-3.3664889011295998</v>
      </c>
      <c r="K38" s="41">
        <f>SUM(K39:K48)</f>
        <v>3351316919</v>
      </c>
      <c r="L38" s="36">
        <f t="shared" si="4"/>
        <v>-15086398</v>
      </c>
      <c r="M38" s="21">
        <f t="shared" si="5"/>
        <v>-0.44814588685244416</v>
      </c>
      <c r="N38" s="36">
        <f t="shared" si="6"/>
        <v>117160921</v>
      </c>
      <c r="O38" s="21">
        <f t="shared" si="7"/>
        <v>3.6226119294323667</v>
      </c>
    </row>
    <row r="39" spans="1:15">
      <c r="A39" s="23" t="s">
        <v>43</v>
      </c>
      <c r="B39" s="24" t="s">
        <v>44</v>
      </c>
      <c r="C39" s="25">
        <v>1898700</v>
      </c>
      <c r="D39" s="29">
        <v>1897500</v>
      </c>
      <c r="E39" s="10">
        <f t="shared" si="9"/>
        <v>2.8390711196565086E-2</v>
      </c>
      <c r="F39" s="26">
        <f t="shared" si="0"/>
        <v>-1200</v>
      </c>
      <c r="G39" s="10">
        <f t="shared" si="1"/>
        <v>-6.3201137620467307E-2</v>
      </c>
      <c r="H39" s="42">
        <v>1897500</v>
      </c>
      <c r="I39" s="26">
        <f t="shared" si="2"/>
        <v>0</v>
      </c>
      <c r="J39" s="10">
        <f t="shared" si="3"/>
        <v>0</v>
      </c>
      <c r="K39" s="42">
        <v>1897500</v>
      </c>
      <c r="L39" s="26">
        <f t="shared" si="4"/>
        <v>0</v>
      </c>
      <c r="M39" s="10">
        <f t="shared" si="5"/>
        <v>0</v>
      </c>
      <c r="N39" s="26">
        <f t="shared" si="6"/>
        <v>-1200</v>
      </c>
      <c r="O39" s="10">
        <f t="shared" si="7"/>
        <v>-6.3201137620467307E-2</v>
      </c>
    </row>
    <row r="40" spans="1:15">
      <c r="A40" s="23" t="s">
        <v>112</v>
      </c>
      <c r="B40" s="24" t="s">
        <v>111</v>
      </c>
      <c r="C40" s="25">
        <v>0</v>
      </c>
      <c r="D40" s="29">
        <v>1257100</v>
      </c>
      <c r="E40" s="10">
        <f t="shared" si="9"/>
        <v>1.880893968126586E-2</v>
      </c>
      <c r="F40" s="26">
        <f t="shared" si="0"/>
        <v>1257100</v>
      </c>
      <c r="G40" s="10">
        <v>0</v>
      </c>
      <c r="H40" s="42">
        <v>1257100</v>
      </c>
      <c r="I40" s="26">
        <f t="shared" si="2"/>
        <v>0</v>
      </c>
      <c r="J40" s="10">
        <f t="shared" si="3"/>
        <v>0</v>
      </c>
      <c r="K40" s="42">
        <v>1257100</v>
      </c>
      <c r="L40" s="26">
        <f t="shared" si="4"/>
        <v>0</v>
      </c>
      <c r="M40" s="10">
        <f t="shared" si="5"/>
        <v>0</v>
      </c>
      <c r="N40" s="26">
        <f t="shared" si="6"/>
        <v>1257100</v>
      </c>
      <c r="O40" s="10">
        <v>0</v>
      </c>
    </row>
    <row r="41" spans="1:15">
      <c r="A41" s="23" t="s">
        <v>45</v>
      </c>
      <c r="B41" s="24" t="s">
        <v>46</v>
      </c>
      <c r="C41" s="25">
        <v>869117900</v>
      </c>
      <c r="D41" s="29">
        <v>1000559950</v>
      </c>
      <c r="E41" s="10">
        <f t="shared" ref="E41:E72" si="10">D41/6683524012*100</f>
        <v>14.970544703715206</v>
      </c>
      <c r="F41" s="26">
        <f t="shared" si="0"/>
        <v>131442050</v>
      </c>
      <c r="G41" s="10">
        <f t="shared" si="1"/>
        <v>15.123615564700714</v>
      </c>
      <c r="H41" s="42">
        <v>960147730</v>
      </c>
      <c r="I41" s="26">
        <f t="shared" si="2"/>
        <v>-40412220</v>
      </c>
      <c r="J41" s="10">
        <f t="shared" si="3"/>
        <v>-4.0389603841329063</v>
      </c>
      <c r="K41" s="42">
        <v>959739800</v>
      </c>
      <c r="L41" s="26">
        <f t="shared" si="4"/>
        <v>-407930</v>
      </c>
      <c r="M41" s="10">
        <f t="shared" si="5"/>
        <v>-4.248617033131552E-2</v>
      </c>
      <c r="N41" s="26">
        <f t="shared" si="6"/>
        <v>90621900</v>
      </c>
      <c r="O41" s="10">
        <f t="shared" si="7"/>
        <v>10.426882244629866</v>
      </c>
    </row>
    <row r="42" spans="1:15">
      <c r="A42" s="23" t="s">
        <v>47</v>
      </c>
      <c r="B42" s="24" t="s">
        <v>48</v>
      </c>
      <c r="C42" s="25">
        <v>1945421041</v>
      </c>
      <c r="D42" s="29">
        <v>2060994864</v>
      </c>
      <c r="E42" s="10">
        <f t="shared" si="10"/>
        <v>30.836948596272958</v>
      </c>
      <c r="F42" s="26">
        <f t="shared" si="0"/>
        <v>115573823</v>
      </c>
      <c r="G42" s="10">
        <f t="shared" si="1"/>
        <v>5.9408128402164095</v>
      </c>
      <c r="H42" s="42">
        <v>1984314848</v>
      </c>
      <c r="I42" s="26">
        <f t="shared" si="2"/>
        <v>-76680016</v>
      </c>
      <c r="J42" s="10">
        <f t="shared" si="3"/>
        <v>-3.7205340653386543</v>
      </c>
      <c r="K42" s="42">
        <v>1969617480</v>
      </c>
      <c r="L42" s="26">
        <f t="shared" si="4"/>
        <v>-14697368</v>
      </c>
      <c r="M42" s="10">
        <f t="shared" si="5"/>
        <v>-0.74067721736868464</v>
      </c>
      <c r="N42" s="26">
        <f t="shared" si="6"/>
        <v>24196439</v>
      </c>
      <c r="O42" s="10">
        <f t="shared" si="7"/>
        <v>1.2437636115811017</v>
      </c>
    </row>
    <row r="43" spans="1:15">
      <c r="A43" s="23" t="s">
        <v>101</v>
      </c>
      <c r="B43" s="24" t="s">
        <v>96</v>
      </c>
      <c r="C43" s="25">
        <v>131787970</v>
      </c>
      <c r="D43" s="29">
        <v>134162380</v>
      </c>
      <c r="E43" s="10">
        <f t="shared" si="10"/>
        <v>2.0073598861785609</v>
      </c>
      <c r="F43" s="26">
        <f t="shared" si="0"/>
        <v>2374410</v>
      </c>
      <c r="G43" s="10">
        <f t="shared" si="1"/>
        <v>1.8016894865290141</v>
      </c>
      <c r="H43" s="42">
        <v>134090380</v>
      </c>
      <c r="I43" s="26">
        <f t="shared" si="2"/>
        <v>-72000</v>
      </c>
      <c r="J43" s="10">
        <f t="shared" si="3"/>
        <v>-5.3666310928591088E-2</v>
      </c>
      <c r="K43" s="42">
        <v>134019380</v>
      </c>
      <c r="L43" s="26">
        <f t="shared" si="4"/>
        <v>-71000</v>
      </c>
      <c r="M43" s="10">
        <f t="shared" si="5"/>
        <v>-5.2949361467995004E-2</v>
      </c>
      <c r="N43" s="26">
        <f t="shared" si="6"/>
        <v>2231410</v>
      </c>
      <c r="O43" s="10">
        <f t="shared" si="7"/>
        <v>1.6931818587083427</v>
      </c>
    </row>
    <row r="44" spans="1:15">
      <c r="A44" s="23" t="s">
        <v>102</v>
      </c>
      <c r="B44" s="24" t="s">
        <v>49</v>
      </c>
      <c r="C44" s="25">
        <v>76543593</v>
      </c>
      <c r="D44" s="29">
        <v>88264105</v>
      </c>
      <c r="E44" s="10">
        <f t="shared" si="10"/>
        <v>1.3206222472085882</v>
      </c>
      <c r="F44" s="26">
        <f t="shared" si="0"/>
        <v>11720512</v>
      </c>
      <c r="G44" s="10">
        <f t="shared" si="1"/>
        <v>15.312205163925356</v>
      </c>
      <c r="H44" s="42">
        <v>88264105</v>
      </c>
      <c r="I44" s="26">
        <f t="shared" si="2"/>
        <v>0</v>
      </c>
      <c r="J44" s="10">
        <f t="shared" si="3"/>
        <v>0</v>
      </c>
      <c r="K44" s="42">
        <v>88264105</v>
      </c>
      <c r="L44" s="26">
        <f t="shared" si="4"/>
        <v>0</v>
      </c>
      <c r="M44" s="10">
        <f t="shared" si="5"/>
        <v>0</v>
      </c>
      <c r="N44" s="26">
        <f t="shared" si="6"/>
        <v>11720512</v>
      </c>
      <c r="O44" s="10">
        <f t="shared" si="7"/>
        <v>15.312205163925356</v>
      </c>
    </row>
    <row r="45" spans="1:15">
      <c r="A45" s="23" t="s">
        <v>50</v>
      </c>
      <c r="B45" s="24" t="s">
        <v>51</v>
      </c>
      <c r="C45" s="25">
        <v>117085000</v>
      </c>
      <c r="D45" s="29">
        <v>118753400</v>
      </c>
      <c r="E45" s="10">
        <f t="shared" si="10"/>
        <v>1.7768081596891552</v>
      </c>
      <c r="F45" s="26">
        <f t="shared" si="0"/>
        <v>1668400</v>
      </c>
      <c r="G45" s="10">
        <f t="shared" si="1"/>
        <v>1.4249476875774008</v>
      </c>
      <c r="H45" s="42">
        <v>118838900</v>
      </c>
      <c r="I45" s="26">
        <f t="shared" si="2"/>
        <v>85500</v>
      </c>
      <c r="J45" s="10">
        <f t="shared" si="3"/>
        <v>7.1997938585340648E-2</v>
      </c>
      <c r="K45" s="42">
        <v>118928800</v>
      </c>
      <c r="L45" s="26">
        <f t="shared" si="4"/>
        <v>89900</v>
      </c>
      <c r="M45" s="10">
        <f t="shared" si="5"/>
        <v>7.564863020441237E-2</v>
      </c>
      <c r="N45" s="26">
        <f t="shared" si="6"/>
        <v>1843800</v>
      </c>
      <c r="O45" s="10">
        <f t="shared" si="7"/>
        <v>1.5747533842934729</v>
      </c>
    </row>
    <row r="46" spans="1:15">
      <c r="A46" s="23" t="s">
        <v>98</v>
      </c>
      <c r="B46" s="24" t="s">
        <v>97</v>
      </c>
      <c r="C46" s="25">
        <v>1450671</v>
      </c>
      <c r="D46" s="29">
        <v>980331</v>
      </c>
      <c r="E46" s="10">
        <f t="shared" si="10"/>
        <v>1.46678757828932E-2</v>
      </c>
      <c r="F46" s="26">
        <f t="shared" si="0"/>
        <v>-470340</v>
      </c>
      <c r="G46" s="10">
        <f t="shared" si="1"/>
        <v>-32.422237709308305</v>
      </c>
      <c r="H46" s="42">
        <v>980331</v>
      </c>
      <c r="I46" s="26">
        <f t="shared" si="2"/>
        <v>0</v>
      </c>
      <c r="J46" s="10">
        <f t="shared" si="3"/>
        <v>0</v>
      </c>
      <c r="K46" s="42">
        <v>980331</v>
      </c>
      <c r="L46" s="26">
        <f t="shared" si="4"/>
        <v>0</v>
      </c>
      <c r="M46" s="10">
        <f t="shared" si="5"/>
        <v>0</v>
      </c>
      <c r="N46" s="26">
        <f t="shared" si="6"/>
        <v>-470340</v>
      </c>
      <c r="O46" s="10">
        <f t="shared" si="7"/>
        <v>-32.422237709308305</v>
      </c>
    </row>
    <row r="47" spans="1:15">
      <c r="A47" s="23" t="s">
        <v>36</v>
      </c>
      <c r="B47" s="24" t="s">
        <v>37</v>
      </c>
      <c r="C47" s="25">
        <v>1719123</v>
      </c>
      <c r="D47" s="29">
        <v>2037423</v>
      </c>
      <c r="E47" s="10">
        <f t="shared" si="10"/>
        <v>3.0484262439124759E-2</v>
      </c>
      <c r="F47" s="26">
        <f t="shared" si="0"/>
        <v>318300</v>
      </c>
      <c r="G47" s="10">
        <f t="shared" si="1"/>
        <v>18.51525458038779</v>
      </c>
      <c r="H47" s="42">
        <v>1838423</v>
      </c>
      <c r="I47" s="26">
        <f t="shared" si="2"/>
        <v>-199000</v>
      </c>
      <c r="J47" s="10">
        <f t="shared" si="3"/>
        <v>-9.7672402834364789</v>
      </c>
      <c r="K47" s="42">
        <v>1838423</v>
      </c>
      <c r="L47" s="26">
        <f t="shared" si="4"/>
        <v>0</v>
      </c>
      <c r="M47" s="10">
        <f t="shared" si="5"/>
        <v>0</v>
      </c>
      <c r="N47" s="26">
        <f t="shared" si="6"/>
        <v>119300</v>
      </c>
      <c r="O47" s="10">
        <f t="shared" si="7"/>
        <v>6.9395848929948727</v>
      </c>
    </row>
    <row r="48" spans="1:15">
      <c r="A48" s="23" t="s">
        <v>38</v>
      </c>
      <c r="B48" s="24" t="s">
        <v>39</v>
      </c>
      <c r="C48" s="25">
        <v>89132000</v>
      </c>
      <c r="D48" s="29">
        <v>74774000</v>
      </c>
      <c r="E48" s="10">
        <f t="shared" si="10"/>
        <v>1.1187810482276457</v>
      </c>
      <c r="F48" s="26">
        <f t="shared" si="0"/>
        <v>-14358000</v>
      </c>
      <c r="G48" s="10">
        <f t="shared" si="1"/>
        <v>-16.10869272539604</v>
      </c>
      <c r="H48" s="42">
        <v>74774000</v>
      </c>
      <c r="I48" s="26">
        <f t="shared" si="2"/>
        <v>0</v>
      </c>
      <c r="J48" s="10">
        <f t="shared" si="3"/>
        <v>0</v>
      </c>
      <c r="K48" s="42">
        <v>74774000</v>
      </c>
      <c r="L48" s="26">
        <f t="shared" si="4"/>
        <v>0</v>
      </c>
      <c r="M48" s="10">
        <f t="shared" si="5"/>
        <v>0</v>
      </c>
      <c r="N48" s="26">
        <f t="shared" si="6"/>
        <v>-14358000</v>
      </c>
      <c r="O48" s="10">
        <f t="shared" si="7"/>
        <v>-16.10869272539604</v>
      </c>
    </row>
    <row r="49" spans="1:15">
      <c r="A49" s="18" t="s">
        <v>115</v>
      </c>
      <c r="B49" s="19"/>
      <c r="C49" s="20">
        <f>SUM(C51:C55)</f>
        <v>443213637</v>
      </c>
      <c r="D49" s="41">
        <f>SUM(D50:D55)</f>
        <v>584660579</v>
      </c>
      <c r="E49" s="21">
        <f t="shared" si="10"/>
        <v>8.7477890099633857</v>
      </c>
      <c r="F49" s="36">
        <f t="shared" si="0"/>
        <v>141446942</v>
      </c>
      <c r="G49" s="21">
        <f t="shared" si="1"/>
        <v>31.913941763484132</v>
      </c>
      <c r="H49" s="41">
        <f>SUM(H50:H55)</f>
        <v>576554079</v>
      </c>
      <c r="I49" s="36">
        <f t="shared" si="2"/>
        <v>-8106500</v>
      </c>
      <c r="J49" s="21">
        <f t="shared" si="3"/>
        <v>-1.386530970476116</v>
      </c>
      <c r="K49" s="41">
        <f>SUM(K50:K55)</f>
        <v>576232379</v>
      </c>
      <c r="L49" s="36">
        <f t="shared" si="4"/>
        <v>-321700</v>
      </c>
      <c r="M49" s="21">
        <f t="shared" si="5"/>
        <v>-5.5797020907036199E-2</v>
      </c>
      <c r="N49" s="36">
        <f t="shared" si="6"/>
        <v>133018742</v>
      </c>
      <c r="O49" s="21">
        <f t="shared" si="7"/>
        <v>30.012330599836645</v>
      </c>
    </row>
    <row r="50" spans="1:15">
      <c r="A50" s="23" t="s">
        <v>112</v>
      </c>
      <c r="B50" s="35" t="s">
        <v>111</v>
      </c>
      <c r="C50" s="25"/>
      <c r="D50" s="29">
        <v>992300</v>
      </c>
      <c r="E50" s="10">
        <f t="shared" si="10"/>
        <v>1.4846957955389479E-2</v>
      </c>
      <c r="F50" s="26">
        <f t="shared" si="0"/>
        <v>992300</v>
      </c>
      <c r="G50" s="10">
        <v>0</v>
      </c>
      <c r="H50" s="29">
        <v>992300</v>
      </c>
      <c r="I50" s="26">
        <f t="shared" si="2"/>
        <v>0</v>
      </c>
      <c r="J50" s="10">
        <f t="shared" si="3"/>
        <v>0</v>
      </c>
      <c r="K50" s="29">
        <v>992300</v>
      </c>
      <c r="L50" s="26">
        <f t="shared" si="4"/>
        <v>0</v>
      </c>
      <c r="M50" s="10">
        <f t="shared" si="5"/>
        <v>0</v>
      </c>
      <c r="N50" s="26">
        <f t="shared" si="6"/>
        <v>992300</v>
      </c>
      <c r="O50" s="10">
        <v>0</v>
      </c>
    </row>
    <row r="51" spans="1:15">
      <c r="A51" s="23" t="s">
        <v>101</v>
      </c>
      <c r="B51" s="24" t="s">
        <v>96</v>
      </c>
      <c r="C51" s="25">
        <v>165452300</v>
      </c>
      <c r="D51" s="29">
        <v>179746090</v>
      </c>
      <c r="E51" s="10">
        <f t="shared" si="10"/>
        <v>2.6893909511998921</v>
      </c>
      <c r="F51" s="26">
        <f t="shared" si="0"/>
        <v>14293790</v>
      </c>
      <c r="G51" s="10">
        <f t="shared" si="1"/>
        <v>8.6392210927258191</v>
      </c>
      <c r="H51" s="42">
        <v>177561690</v>
      </c>
      <c r="I51" s="26">
        <f t="shared" si="2"/>
        <v>-2184400</v>
      </c>
      <c r="J51" s="10">
        <f t="shared" si="3"/>
        <v>-1.2152698286788848</v>
      </c>
      <c r="K51" s="42">
        <v>177561990</v>
      </c>
      <c r="L51" s="26">
        <f t="shared" si="4"/>
        <v>300</v>
      </c>
      <c r="M51" s="10">
        <f t="shared" si="5"/>
        <v>1.6895536418815027E-4</v>
      </c>
      <c r="N51" s="26">
        <f t="shared" si="6"/>
        <v>12109690</v>
      </c>
      <c r="O51" s="10">
        <f t="shared" si="7"/>
        <v>7.3191427378162928</v>
      </c>
    </row>
    <row r="52" spans="1:15">
      <c r="A52" s="23" t="s">
        <v>102</v>
      </c>
      <c r="B52" s="24" t="s">
        <v>49</v>
      </c>
      <c r="C52" s="25">
        <v>1238908</v>
      </c>
      <c r="D52" s="29">
        <v>1238908</v>
      </c>
      <c r="E52" s="10">
        <f t="shared" si="10"/>
        <v>1.853674794577816E-2</v>
      </c>
      <c r="F52" s="26">
        <f t="shared" si="0"/>
        <v>0</v>
      </c>
      <c r="G52" s="10">
        <f t="shared" si="1"/>
        <v>0</v>
      </c>
      <c r="H52" s="42">
        <v>1238908</v>
      </c>
      <c r="I52" s="26">
        <f t="shared" si="2"/>
        <v>0</v>
      </c>
      <c r="J52" s="10">
        <f t="shared" si="3"/>
        <v>0</v>
      </c>
      <c r="K52" s="42">
        <v>1238908</v>
      </c>
      <c r="L52" s="26">
        <f t="shared" si="4"/>
        <v>0</v>
      </c>
      <c r="M52" s="10">
        <f t="shared" si="5"/>
        <v>0</v>
      </c>
      <c r="N52" s="26">
        <f t="shared" si="6"/>
        <v>0</v>
      </c>
      <c r="O52" s="10">
        <f t="shared" si="7"/>
        <v>0</v>
      </c>
    </row>
    <row r="53" spans="1:15">
      <c r="A53" s="23" t="s">
        <v>52</v>
      </c>
      <c r="B53" s="24" t="s">
        <v>53</v>
      </c>
      <c r="C53" s="25">
        <v>253166197</v>
      </c>
      <c r="D53" s="29">
        <v>379959586</v>
      </c>
      <c r="E53" s="10">
        <f t="shared" si="10"/>
        <v>5.6850186416297417</v>
      </c>
      <c r="F53" s="26">
        <f t="shared" si="0"/>
        <v>126793389</v>
      </c>
      <c r="G53" s="10">
        <f t="shared" si="1"/>
        <v>50.083064209397577</v>
      </c>
      <c r="H53" s="42">
        <v>374031586</v>
      </c>
      <c r="I53" s="26">
        <f t="shared" si="2"/>
        <v>-5928000</v>
      </c>
      <c r="J53" s="10">
        <f t="shared" si="3"/>
        <v>-1.5601659277521094</v>
      </c>
      <c r="K53" s="42">
        <v>373642786</v>
      </c>
      <c r="L53" s="26">
        <f t="shared" si="4"/>
        <v>-388800</v>
      </c>
      <c r="M53" s="10">
        <f t="shared" si="5"/>
        <v>-0.10394844033305617</v>
      </c>
      <c r="N53" s="26">
        <f t="shared" si="6"/>
        <v>120476589</v>
      </c>
      <c r="O53" s="10">
        <f t="shared" si="7"/>
        <v>47.587944373158166</v>
      </c>
    </row>
    <row r="54" spans="1:15">
      <c r="A54" s="23" t="s">
        <v>54</v>
      </c>
      <c r="B54" s="24" t="s">
        <v>55</v>
      </c>
      <c r="C54" s="25">
        <v>23336200</v>
      </c>
      <c r="D54" s="29">
        <v>22609700</v>
      </c>
      <c r="E54" s="10">
        <f t="shared" si="10"/>
        <v>0.33829009904662855</v>
      </c>
      <c r="F54" s="26">
        <f t="shared" si="0"/>
        <v>-726500</v>
      </c>
      <c r="G54" s="10">
        <f t="shared" si="1"/>
        <v>-3.1131889510717201</v>
      </c>
      <c r="H54" s="42">
        <v>22615600</v>
      </c>
      <c r="I54" s="26">
        <f t="shared" si="2"/>
        <v>5900</v>
      </c>
      <c r="J54" s="10">
        <f t="shared" si="3"/>
        <v>2.6094994626205903E-2</v>
      </c>
      <c r="K54" s="42">
        <v>22682400</v>
      </c>
      <c r="L54" s="26">
        <f t="shared" si="4"/>
        <v>66800</v>
      </c>
      <c r="M54" s="10">
        <f t="shared" si="5"/>
        <v>0.29537133659951564</v>
      </c>
      <c r="N54" s="26">
        <f t="shared" si="6"/>
        <v>-653800</v>
      </c>
      <c r="O54" s="10">
        <f t="shared" si="7"/>
        <v>-2.80165579657357</v>
      </c>
    </row>
    <row r="55" spans="1:15">
      <c r="A55" s="23" t="s">
        <v>98</v>
      </c>
      <c r="B55" s="24" t="s">
        <v>97</v>
      </c>
      <c r="C55" s="25">
        <v>20032</v>
      </c>
      <c r="D55" s="29">
        <v>113995</v>
      </c>
      <c r="E55" s="10">
        <f t="shared" si="10"/>
        <v>1.7056121859564885E-3</v>
      </c>
      <c r="F55" s="26">
        <f t="shared" si="0"/>
        <v>93963</v>
      </c>
      <c r="G55" s="10">
        <f t="shared" si="1"/>
        <v>469.06449680511184</v>
      </c>
      <c r="H55" s="42">
        <v>113995</v>
      </c>
      <c r="I55" s="26">
        <f t="shared" si="2"/>
        <v>0</v>
      </c>
      <c r="J55" s="10">
        <f t="shared" si="3"/>
        <v>0</v>
      </c>
      <c r="K55" s="42">
        <v>113995</v>
      </c>
      <c r="L55" s="26">
        <f t="shared" si="4"/>
        <v>0</v>
      </c>
      <c r="M55" s="10">
        <f t="shared" si="5"/>
        <v>0</v>
      </c>
      <c r="N55" s="26">
        <f t="shared" si="6"/>
        <v>93963</v>
      </c>
      <c r="O55" s="10">
        <f t="shared" si="7"/>
        <v>469.06449680511184</v>
      </c>
    </row>
    <row r="56" spans="1:15" ht="31.5">
      <c r="A56" s="30" t="s">
        <v>56</v>
      </c>
      <c r="B56" s="19"/>
      <c r="C56" s="20">
        <f>SUM(C58:C63)</f>
        <v>481630128</v>
      </c>
      <c r="D56" s="41">
        <f>SUM(D57:D63)</f>
        <v>520955054</v>
      </c>
      <c r="E56" s="21">
        <f t="shared" si="10"/>
        <v>7.7946163291198785</v>
      </c>
      <c r="F56" s="36">
        <f t="shared" si="0"/>
        <v>39324926</v>
      </c>
      <c r="G56" s="21">
        <f t="shared" si="1"/>
        <v>8.1649638828242104</v>
      </c>
      <c r="H56" s="41">
        <f>SUM(H57:H63)</f>
        <v>516247450</v>
      </c>
      <c r="I56" s="36">
        <f t="shared" si="2"/>
        <v>-4707604</v>
      </c>
      <c r="J56" s="21">
        <f t="shared" si="3"/>
        <v>-0.90364878195423159</v>
      </c>
      <c r="K56" s="41">
        <f>SUM(K57:K63)</f>
        <v>516314850</v>
      </c>
      <c r="L56" s="36">
        <f t="shared" si="4"/>
        <v>67400</v>
      </c>
      <c r="M56" s="21">
        <f t="shared" si="5"/>
        <v>1.3055754561122512E-2</v>
      </c>
      <c r="N56" s="36">
        <f t="shared" si="6"/>
        <v>34684722</v>
      </c>
      <c r="O56" s="21">
        <f t="shared" si="7"/>
        <v>7.2015266453596922</v>
      </c>
    </row>
    <row r="57" spans="1:15">
      <c r="A57" s="23" t="s">
        <v>112</v>
      </c>
      <c r="B57" s="35" t="s">
        <v>111</v>
      </c>
      <c r="C57" s="25">
        <v>0</v>
      </c>
      <c r="D57" s="29">
        <v>684700</v>
      </c>
      <c r="E57" s="10">
        <f t="shared" si="10"/>
        <v>1.024459549738504E-2</v>
      </c>
      <c r="F57" s="26">
        <f t="shared" si="0"/>
        <v>684700</v>
      </c>
      <c r="G57" s="10">
        <v>0</v>
      </c>
      <c r="H57" s="29">
        <v>684700</v>
      </c>
      <c r="I57" s="26">
        <f t="shared" si="2"/>
        <v>0</v>
      </c>
      <c r="J57" s="10">
        <f t="shared" si="3"/>
        <v>0</v>
      </c>
      <c r="K57" s="29">
        <v>684700</v>
      </c>
      <c r="L57" s="26">
        <f t="shared" si="4"/>
        <v>0</v>
      </c>
      <c r="M57" s="10">
        <f t="shared" si="5"/>
        <v>0</v>
      </c>
      <c r="N57" s="26">
        <f t="shared" si="6"/>
        <v>684700</v>
      </c>
      <c r="O57" s="10">
        <v>0</v>
      </c>
    </row>
    <row r="58" spans="1:15">
      <c r="A58" s="23" t="s">
        <v>101</v>
      </c>
      <c r="B58" s="24" t="s">
        <v>96</v>
      </c>
      <c r="C58" s="25">
        <v>279296955</v>
      </c>
      <c r="D58" s="29">
        <v>0</v>
      </c>
      <c r="E58" s="10">
        <f t="shared" si="10"/>
        <v>0</v>
      </c>
      <c r="F58" s="26">
        <f t="shared" si="0"/>
        <v>-279296955</v>
      </c>
      <c r="G58" s="10">
        <f t="shared" si="1"/>
        <v>-100</v>
      </c>
      <c r="H58" s="42">
        <v>0</v>
      </c>
      <c r="I58" s="26">
        <f t="shared" si="2"/>
        <v>0</v>
      </c>
      <c r="J58" s="10">
        <v>0</v>
      </c>
      <c r="K58" s="42">
        <v>0</v>
      </c>
      <c r="L58" s="26">
        <f t="shared" si="4"/>
        <v>0</v>
      </c>
      <c r="M58" s="10">
        <v>0</v>
      </c>
      <c r="N58" s="26">
        <f t="shared" si="6"/>
        <v>-279296955</v>
      </c>
      <c r="O58" s="10">
        <f t="shared" si="7"/>
        <v>-100</v>
      </c>
    </row>
    <row r="59" spans="1:15">
      <c r="A59" s="23" t="s">
        <v>102</v>
      </c>
      <c r="B59" s="24" t="s">
        <v>49</v>
      </c>
      <c r="C59" s="25">
        <v>2471297</v>
      </c>
      <c r="D59" s="29">
        <v>2238345</v>
      </c>
      <c r="E59" s="10">
        <f t="shared" si="10"/>
        <v>3.349049088446665E-2</v>
      </c>
      <c r="F59" s="26">
        <f t="shared" si="0"/>
        <v>-232952</v>
      </c>
      <c r="G59" s="10">
        <f t="shared" si="1"/>
        <v>-9.4263052963686675</v>
      </c>
      <c r="H59" s="42">
        <v>2238345</v>
      </c>
      <c r="I59" s="26">
        <f t="shared" si="2"/>
        <v>0</v>
      </c>
      <c r="J59" s="10">
        <f t="shared" si="3"/>
        <v>0</v>
      </c>
      <c r="K59" s="42">
        <v>2238345</v>
      </c>
      <c r="L59" s="26">
        <f t="shared" si="4"/>
        <v>0</v>
      </c>
      <c r="M59" s="10">
        <f t="shared" si="5"/>
        <v>0</v>
      </c>
      <c r="N59" s="26">
        <f t="shared" si="6"/>
        <v>-232952</v>
      </c>
      <c r="O59" s="10">
        <f t="shared" si="7"/>
        <v>-9.4263052963686675</v>
      </c>
    </row>
    <row r="60" spans="1:15">
      <c r="A60" s="23" t="s">
        <v>98</v>
      </c>
      <c r="B60" s="24" t="s">
        <v>97</v>
      </c>
      <c r="C60" s="25">
        <v>96100</v>
      </c>
      <c r="D60" s="29">
        <v>251300</v>
      </c>
      <c r="E60" s="10">
        <f t="shared" si="10"/>
        <v>3.7599924762565513E-3</v>
      </c>
      <c r="F60" s="26">
        <f t="shared" si="0"/>
        <v>155200</v>
      </c>
      <c r="G60" s="10">
        <f t="shared" si="1"/>
        <v>161.49843912591052</v>
      </c>
      <c r="H60" s="42">
        <v>251300</v>
      </c>
      <c r="I60" s="26">
        <f t="shared" si="2"/>
        <v>0</v>
      </c>
      <c r="J60" s="10">
        <f t="shared" si="3"/>
        <v>0</v>
      </c>
      <c r="K60" s="42">
        <v>251300</v>
      </c>
      <c r="L60" s="26">
        <f t="shared" si="4"/>
        <v>0</v>
      </c>
      <c r="M60" s="10">
        <f t="shared" si="5"/>
        <v>0</v>
      </c>
      <c r="N60" s="26">
        <f t="shared" si="6"/>
        <v>155200</v>
      </c>
      <c r="O60" s="10">
        <f t="shared" si="7"/>
        <v>161.49843912591052</v>
      </c>
    </row>
    <row r="61" spans="1:15">
      <c r="A61" s="23" t="s">
        <v>57</v>
      </c>
      <c r="B61" s="24" t="s">
        <v>58</v>
      </c>
      <c r="C61" s="25">
        <v>172332500</v>
      </c>
      <c r="D61" s="29">
        <v>497104938</v>
      </c>
      <c r="E61" s="10">
        <f t="shared" si="10"/>
        <v>7.4377669191801807</v>
      </c>
      <c r="F61" s="26">
        <f t="shared" si="0"/>
        <v>324772438</v>
      </c>
      <c r="G61" s="10">
        <f t="shared" si="1"/>
        <v>188.45687145489097</v>
      </c>
      <c r="H61" s="42">
        <v>492121134</v>
      </c>
      <c r="I61" s="26">
        <f t="shared" si="2"/>
        <v>-4983804</v>
      </c>
      <c r="J61" s="10">
        <f t="shared" si="3"/>
        <v>-1.0025657801854209</v>
      </c>
      <c r="K61" s="42">
        <v>492402734</v>
      </c>
      <c r="L61" s="26">
        <f t="shared" si="4"/>
        <v>281600</v>
      </c>
      <c r="M61" s="10">
        <f t="shared" si="5"/>
        <v>5.7221683960435143E-2</v>
      </c>
      <c r="N61" s="26">
        <f t="shared" si="6"/>
        <v>320070234</v>
      </c>
      <c r="O61" s="10">
        <f t="shared" si="7"/>
        <v>185.72830661656974</v>
      </c>
    </row>
    <row r="62" spans="1:15">
      <c r="A62" s="23" t="s">
        <v>59</v>
      </c>
      <c r="B62" s="24" t="s">
        <v>60</v>
      </c>
      <c r="C62" s="25">
        <v>9057076</v>
      </c>
      <c r="D62" s="29">
        <v>2561371</v>
      </c>
      <c r="E62" s="10">
        <f t="shared" si="10"/>
        <v>3.8323659725036686E-2</v>
      </c>
      <c r="F62" s="26">
        <f t="shared" si="0"/>
        <v>-6495705</v>
      </c>
      <c r="G62" s="10">
        <f t="shared" si="1"/>
        <v>-71.719669791884257</v>
      </c>
      <c r="H62" s="42">
        <v>2561371</v>
      </c>
      <c r="I62" s="26">
        <f t="shared" si="2"/>
        <v>0</v>
      </c>
      <c r="J62" s="10">
        <f t="shared" si="3"/>
        <v>0</v>
      </c>
      <c r="K62" s="42">
        <v>2561371</v>
      </c>
      <c r="L62" s="26">
        <f t="shared" si="4"/>
        <v>0</v>
      </c>
      <c r="M62" s="10">
        <f t="shared" si="5"/>
        <v>0</v>
      </c>
      <c r="N62" s="26">
        <f t="shared" si="6"/>
        <v>-6495705</v>
      </c>
      <c r="O62" s="10">
        <f t="shared" si="7"/>
        <v>-71.719669791884257</v>
      </c>
    </row>
    <row r="63" spans="1:15">
      <c r="A63" s="23" t="s">
        <v>61</v>
      </c>
      <c r="B63" s="24" t="s">
        <v>62</v>
      </c>
      <c r="C63" s="25">
        <v>18376200</v>
      </c>
      <c r="D63" s="29">
        <v>18114400</v>
      </c>
      <c r="E63" s="10">
        <f t="shared" si="10"/>
        <v>0.27103067135655262</v>
      </c>
      <c r="F63" s="26">
        <f t="shared" si="0"/>
        <v>-261800</v>
      </c>
      <c r="G63" s="10">
        <f t="shared" si="1"/>
        <v>-1.4246688651625448</v>
      </c>
      <c r="H63" s="42">
        <v>18390600</v>
      </c>
      <c r="I63" s="26">
        <f t="shared" si="2"/>
        <v>276200</v>
      </c>
      <c r="J63" s="10">
        <f t="shared" si="3"/>
        <v>1.5247537870423571</v>
      </c>
      <c r="K63" s="42">
        <v>18176400</v>
      </c>
      <c r="L63" s="26">
        <f t="shared" si="4"/>
        <v>-214200</v>
      </c>
      <c r="M63" s="10">
        <f t="shared" si="5"/>
        <v>-1.1647254575707109</v>
      </c>
      <c r="N63" s="26">
        <f t="shared" si="6"/>
        <v>-199800</v>
      </c>
      <c r="O63" s="10">
        <f t="shared" si="7"/>
        <v>-1.0872759330002992</v>
      </c>
    </row>
    <row r="64" spans="1:15" ht="31.5">
      <c r="A64" s="31" t="s">
        <v>103</v>
      </c>
      <c r="B64" s="19"/>
      <c r="C64" s="20">
        <f>SUM(C65:C66)</f>
        <v>62143800</v>
      </c>
      <c r="D64" s="41">
        <f>SUM(D65:D66)</f>
        <v>55477300</v>
      </c>
      <c r="E64" s="21">
        <f t="shared" si="10"/>
        <v>0.83006060725438735</v>
      </c>
      <c r="F64" s="36">
        <f t="shared" si="0"/>
        <v>-6666500</v>
      </c>
      <c r="G64" s="21">
        <f t="shared" si="1"/>
        <v>-10.727538386773901</v>
      </c>
      <c r="H64" s="41">
        <f>SUM(H65:H66)</f>
        <v>55034800</v>
      </c>
      <c r="I64" s="36">
        <f t="shared" si="2"/>
        <v>-442500</v>
      </c>
      <c r="J64" s="21">
        <f t="shared" si="3"/>
        <v>-0.79762353250788465</v>
      </c>
      <c r="K64" s="41">
        <f>SUM(K65:K66)</f>
        <v>54007900</v>
      </c>
      <c r="L64" s="36">
        <f t="shared" si="4"/>
        <v>-1026900</v>
      </c>
      <c r="M64" s="21">
        <f t="shared" si="5"/>
        <v>-1.8659102967576899</v>
      </c>
      <c r="N64" s="36">
        <f t="shared" si="6"/>
        <v>-8135900</v>
      </c>
      <c r="O64" s="21">
        <f t="shared" si="7"/>
        <v>-13.092054235498949</v>
      </c>
    </row>
    <row r="65" spans="1:15">
      <c r="A65" s="23" t="s">
        <v>38</v>
      </c>
      <c r="B65" s="24" t="s">
        <v>39</v>
      </c>
      <c r="C65" s="25">
        <v>29664500</v>
      </c>
      <c r="D65" s="29">
        <v>22998000</v>
      </c>
      <c r="E65" s="10">
        <f t="shared" si="10"/>
        <v>0.34409990835236037</v>
      </c>
      <c r="F65" s="26">
        <f t="shared" si="0"/>
        <v>-6666500</v>
      </c>
      <c r="G65" s="10">
        <f t="shared" si="1"/>
        <v>-22.472989600364073</v>
      </c>
      <c r="H65" s="42">
        <v>22555500</v>
      </c>
      <c r="I65" s="26">
        <f t="shared" si="2"/>
        <v>-442500</v>
      </c>
      <c r="J65" s="10">
        <f t="shared" si="3"/>
        <v>-1.9240803548134693</v>
      </c>
      <c r="K65" s="42">
        <v>21528600</v>
      </c>
      <c r="L65" s="26">
        <f t="shared" si="4"/>
        <v>-1026900</v>
      </c>
      <c r="M65" s="10">
        <f t="shared" si="5"/>
        <v>-4.5527698344084513</v>
      </c>
      <c r="N65" s="26">
        <f t="shared" si="6"/>
        <v>-8135900</v>
      </c>
      <c r="O65" s="10">
        <f t="shared" si="7"/>
        <v>-27.426385073067138</v>
      </c>
    </row>
    <row r="66" spans="1:15">
      <c r="A66" s="23" t="s">
        <v>63</v>
      </c>
      <c r="B66" s="24" t="s">
        <v>64</v>
      </c>
      <c r="C66" s="25">
        <v>32479300</v>
      </c>
      <c r="D66" s="29">
        <v>32479300</v>
      </c>
      <c r="E66" s="10">
        <f t="shared" si="10"/>
        <v>0.48596069890202709</v>
      </c>
      <c r="F66" s="26">
        <f t="shared" si="0"/>
        <v>0</v>
      </c>
      <c r="G66" s="10">
        <f t="shared" si="1"/>
        <v>0</v>
      </c>
      <c r="H66" s="42">
        <v>32479300</v>
      </c>
      <c r="I66" s="26">
        <f t="shared" si="2"/>
        <v>0</v>
      </c>
      <c r="J66" s="10">
        <f t="shared" si="3"/>
        <v>0</v>
      </c>
      <c r="K66" s="42">
        <v>32479300</v>
      </c>
      <c r="L66" s="26">
        <f t="shared" si="4"/>
        <v>0</v>
      </c>
      <c r="M66" s="10">
        <f t="shared" si="5"/>
        <v>0</v>
      </c>
      <c r="N66" s="26">
        <f t="shared" si="6"/>
        <v>0</v>
      </c>
      <c r="O66" s="10">
        <f t="shared" si="7"/>
        <v>0</v>
      </c>
    </row>
    <row r="67" spans="1:15" ht="31.5">
      <c r="A67" s="30" t="s">
        <v>114</v>
      </c>
      <c r="B67" s="19"/>
      <c r="C67" s="20">
        <f>SUM(C68:C77)</f>
        <v>233311855</v>
      </c>
      <c r="D67" s="41">
        <f>SUM(D68:D77)</f>
        <v>277051392</v>
      </c>
      <c r="E67" s="21">
        <f t="shared" si="10"/>
        <v>4.145289094534041</v>
      </c>
      <c r="F67" s="36">
        <f t="shared" si="0"/>
        <v>43739537</v>
      </c>
      <c r="G67" s="21">
        <f t="shared" si="1"/>
        <v>18.747241540726691</v>
      </c>
      <c r="H67" s="41">
        <f>SUM(H68:H77)</f>
        <v>244995569</v>
      </c>
      <c r="I67" s="36">
        <f t="shared" si="2"/>
        <v>-32055823</v>
      </c>
      <c r="J67" s="21">
        <f t="shared" si="3"/>
        <v>-11.570352622519948</v>
      </c>
      <c r="K67" s="41">
        <f>SUM(K68:K77)</f>
        <v>211432987</v>
      </c>
      <c r="L67" s="36">
        <f t="shared" si="4"/>
        <v>-33562582</v>
      </c>
      <c r="M67" s="21">
        <f t="shared" si="5"/>
        <v>-13.699260822141639</v>
      </c>
      <c r="N67" s="36">
        <f t="shared" si="6"/>
        <v>-21878868</v>
      </c>
      <c r="O67" s="21">
        <f t="shared" si="7"/>
        <v>-9.3775209150859524</v>
      </c>
    </row>
    <row r="68" spans="1:15">
      <c r="A68" s="23" t="s">
        <v>12</v>
      </c>
      <c r="B68" s="24" t="s">
        <v>13</v>
      </c>
      <c r="C68" s="25">
        <v>46225900</v>
      </c>
      <c r="D68" s="29">
        <v>72010200</v>
      </c>
      <c r="E68" s="10">
        <f t="shared" si="10"/>
        <v>1.0774286120721428</v>
      </c>
      <c r="F68" s="26">
        <f t="shared" si="0"/>
        <v>25784300</v>
      </c>
      <c r="G68" s="10">
        <f t="shared" si="1"/>
        <v>55.77890316900266</v>
      </c>
      <c r="H68" s="42">
        <v>71799400</v>
      </c>
      <c r="I68" s="26">
        <f t="shared" si="2"/>
        <v>-210800</v>
      </c>
      <c r="J68" s="10">
        <f t="shared" si="3"/>
        <v>-0.2927363068009754</v>
      </c>
      <c r="K68" s="42">
        <v>72261700</v>
      </c>
      <c r="L68" s="26">
        <f t="shared" si="4"/>
        <v>462300</v>
      </c>
      <c r="M68" s="10">
        <f t="shared" si="5"/>
        <v>0.64387724688505443</v>
      </c>
      <c r="N68" s="26">
        <f t="shared" si="6"/>
        <v>26035800</v>
      </c>
      <c r="O68" s="21">
        <f t="shared" si="7"/>
        <v>56.322970455956522</v>
      </c>
    </row>
    <row r="69" spans="1:15" ht="31.5">
      <c r="A69" s="23" t="s">
        <v>19</v>
      </c>
      <c r="B69" s="24" t="s">
        <v>20</v>
      </c>
      <c r="C69" s="25"/>
      <c r="D69" s="29">
        <v>5906515</v>
      </c>
      <c r="E69" s="10">
        <f t="shared" si="10"/>
        <v>8.8374261682835117E-2</v>
      </c>
      <c r="F69" s="26">
        <f t="shared" si="0"/>
        <v>5906515</v>
      </c>
      <c r="G69" s="10">
        <v>0</v>
      </c>
      <c r="H69" s="42"/>
      <c r="I69" s="26">
        <f t="shared" si="2"/>
        <v>-5906515</v>
      </c>
      <c r="J69" s="10">
        <f t="shared" si="3"/>
        <v>-100</v>
      </c>
      <c r="K69" s="42">
        <v>0</v>
      </c>
      <c r="L69" s="26">
        <f t="shared" si="4"/>
        <v>0</v>
      </c>
      <c r="M69" s="10">
        <v>0</v>
      </c>
      <c r="N69" s="26">
        <f t="shared" si="6"/>
        <v>0</v>
      </c>
      <c r="O69" s="10">
        <v>0</v>
      </c>
    </row>
    <row r="70" spans="1:15">
      <c r="A70" s="23" t="s">
        <v>65</v>
      </c>
      <c r="B70" s="24" t="s">
        <v>66</v>
      </c>
      <c r="C70" s="25">
        <v>90958400</v>
      </c>
      <c r="D70" s="29">
        <v>110392212</v>
      </c>
      <c r="E70" s="10">
        <f t="shared" si="10"/>
        <v>1.651706671537279</v>
      </c>
      <c r="F70" s="26">
        <f t="shared" si="0"/>
        <v>19433812</v>
      </c>
      <c r="G70" s="10">
        <f t="shared" si="1"/>
        <v>21.365604496121307</v>
      </c>
      <c r="H70" s="42">
        <v>92817300</v>
      </c>
      <c r="I70" s="26">
        <f t="shared" si="2"/>
        <v>-17574912</v>
      </c>
      <c r="J70" s="10">
        <f t="shared" si="3"/>
        <v>-15.920427430152401</v>
      </c>
      <c r="K70" s="42">
        <v>92817300</v>
      </c>
      <c r="L70" s="26">
        <f t="shared" si="4"/>
        <v>0</v>
      </c>
      <c r="M70" s="10">
        <f t="shared" si="5"/>
        <v>0</v>
      </c>
      <c r="N70" s="26">
        <f t="shared" si="6"/>
        <v>1858900</v>
      </c>
      <c r="O70" s="10">
        <f t="shared" si="7"/>
        <v>2.0436815071505237</v>
      </c>
    </row>
    <row r="71" spans="1:15">
      <c r="A71" s="23" t="s">
        <v>112</v>
      </c>
      <c r="B71" s="24" t="s">
        <v>111</v>
      </c>
      <c r="C71" s="25"/>
      <c r="D71" s="29">
        <v>1703200</v>
      </c>
      <c r="E71" s="10">
        <f t="shared" si="10"/>
        <v>2.5483562218703373E-2</v>
      </c>
      <c r="F71" s="26">
        <f t="shared" ref="F71:F95" si="11">D71-C71</f>
        <v>1703200</v>
      </c>
      <c r="G71" s="10">
        <v>0</v>
      </c>
      <c r="H71" s="42">
        <v>1703200</v>
      </c>
      <c r="I71" s="26">
        <f t="shared" ref="I71:I95" si="12">H71-D71</f>
        <v>0</v>
      </c>
      <c r="J71" s="10">
        <f t="shared" ref="J71:J95" si="13">(H71/D71*100)-100</f>
        <v>0</v>
      </c>
      <c r="K71" s="42">
        <v>1703200</v>
      </c>
      <c r="L71" s="26">
        <f t="shared" ref="L71:L95" si="14">K71-H71</f>
        <v>0</v>
      </c>
      <c r="M71" s="10">
        <f t="shared" ref="M71:M95" si="15">(K71/H71*100)-100</f>
        <v>0</v>
      </c>
      <c r="N71" s="26">
        <f t="shared" ref="N71:N95" si="16">K71-C71</f>
        <v>1703200</v>
      </c>
      <c r="O71" s="10">
        <v>0</v>
      </c>
    </row>
    <row r="72" spans="1:15">
      <c r="A72" s="23" t="s">
        <v>25</v>
      </c>
      <c r="B72" s="24" t="s">
        <v>26</v>
      </c>
      <c r="C72" s="25">
        <v>43951755</v>
      </c>
      <c r="D72" s="29">
        <v>57955087</v>
      </c>
      <c r="E72" s="10">
        <f t="shared" si="10"/>
        <v>0.86713366924311119</v>
      </c>
      <c r="F72" s="26">
        <f t="shared" si="11"/>
        <v>14003332</v>
      </c>
      <c r="G72" s="10">
        <f t="shared" ref="G72:G95" si="17">(D72/C72*100)-100</f>
        <v>31.860689066909856</v>
      </c>
      <c r="H72" s="42">
        <v>44507969</v>
      </c>
      <c r="I72" s="26">
        <f t="shared" si="12"/>
        <v>-13447118</v>
      </c>
      <c r="J72" s="10">
        <f t="shared" si="13"/>
        <v>-23.202653461636586</v>
      </c>
      <c r="K72" s="42">
        <v>44650787</v>
      </c>
      <c r="L72" s="26">
        <f t="shared" si="14"/>
        <v>142818</v>
      </c>
      <c r="M72" s="10">
        <f t="shared" si="15"/>
        <v>0.32088186275136366</v>
      </c>
      <c r="N72" s="26">
        <f t="shared" si="16"/>
        <v>699032</v>
      </c>
      <c r="O72" s="10">
        <f t="shared" ref="O72:O95" si="18">(K72/C72*100)-100</f>
        <v>1.5904529864620969</v>
      </c>
    </row>
    <row r="73" spans="1:15">
      <c r="A73" s="23" t="s">
        <v>67</v>
      </c>
      <c r="B73" s="24" t="s">
        <v>68</v>
      </c>
      <c r="C73" s="25">
        <v>45318100</v>
      </c>
      <c r="D73" s="29">
        <v>18890630</v>
      </c>
      <c r="E73" s="10">
        <f t="shared" ref="E73:E104" si="19">D73/6683524012*100</f>
        <v>0.28264475396636007</v>
      </c>
      <c r="F73" s="26">
        <f t="shared" si="11"/>
        <v>-26427470</v>
      </c>
      <c r="G73" s="10">
        <f t="shared" si="17"/>
        <v>-58.315485424146203</v>
      </c>
      <c r="H73" s="42">
        <v>0</v>
      </c>
      <c r="I73" s="26">
        <f t="shared" si="12"/>
        <v>-18890630</v>
      </c>
      <c r="J73" s="10">
        <f t="shared" si="13"/>
        <v>-100</v>
      </c>
      <c r="K73" s="42">
        <v>0</v>
      </c>
      <c r="L73" s="26">
        <f t="shared" si="14"/>
        <v>0</v>
      </c>
      <c r="M73" s="10">
        <v>0</v>
      </c>
      <c r="N73" s="26">
        <f t="shared" si="16"/>
        <v>-45318100</v>
      </c>
      <c r="O73" s="10">
        <f t="shared" si="18"/>
        <v>-100</v>
      </c>
    </row>
    <row r="74" spans="1:15">
      <c r="A74" s="23" t="s">
        <v>74</v>
      </c>
      <c r="B74" s="24" t="s">
        <v>75</v>
      </c>
      <c r="C74" s="25"/>
      <c r="D74" s="29"/>
      <c r="E74" s="10">
        <f t="shared" si="19"/>
        <v>0</v>
      </c>
      <c r="F74" s="26">
        <f t="shared" si="11"/>
        <v>0</v>
      </c>
      <c r="G74" s="10">
        <v>0</v>
      </c>
      <c r="H74" s="42">
        <v>34167700</v>
      </c>
      <c r="I74" s="26">
        <f t="shared" si="12"/>
        <v>34167700</v>
      </c>
      <c r="J74" s="10">
        <v>0</v>
      </c>
      <c r="K74" s="42">
        <v>0</v>
      </c>
      <c r="L74" s="26">
        <f t="shared" si="14"/>
        <v>-34167700</v>
      </c>
      <c r="M74" s="10">
        <f t="shared" si="15"/>
        <v>-100</v>
      </c>
      <c r="N74" s="26">
        <f t="shared" si="16"/>
        <v>0</v>
      </c>
      <c r="O74" s="10">
        <v>0</v>
      </c>
    </row>
    <row r="75" spans="1:15">
      <c r="A75" s="23" t="s">
        <v>47</v>
      </c>
      <c r="B75" s="24" t="s">
        <v>48</v>
      </c>
      <c r="C75" s="25">
        <v>0</v>
      </c>
      <c r="D75" s="29">
        <v>10193548</v>
      </c>
      <c r="E75" s="10">
        <f t="shared" si="19"/>
        <v>0.15251756381360929</v>
      </c>
      <c r="F75" s="26">
        <f t="shared" si="11"/>
        <v>10193548</v>
      </c>
      <c r="G75" s="10">
        <v>0</v>
      </c>
      <c r="H75" s="42">
        <v>0</v>
      </c>
      <c r="I75" s="26">
        <f t="shared" si="12"/>
        <v>-10193548</v>
      </c>
      <c r="J75" s="10">
        <f t="shared" si="13"/>
        <v>-100</v>
      </c>
      <c r="K75" s="42">
        <v>0</v>
      </c>
      <c r="L75" s="26">
        <f t="shared" si="14"/>
        <v>0</v>
      </c>
      <c r="M75" s="10">
        <v>0</v>
      </c>
      <c r="N75" s="26">
        <f t="shared" si="16"/>
        <v>0</v>
      </c>
      <c r="O75" s="10">
        <v>0</v>
      </c>
    </row>
    <row r="76" spans="1:15">
      <c r="A76" s="23" t="s">
        <v>101</v>
      </c>
      <c r="B76" s="24" t="s">
        <v>96</v>
      </c>
      <c r="C76" s="25">
        <v>482000</v>
      </c>
      <c r="D76" s="29">
        <v>0</v>
      </c>
      <c r="E76" s="10">
        <f t="shared" si="19"/>
        <v>0</v>
      </c>
      <c r="F76" s="26">
        <f t="shared" si="11"/>
        <v>-482000</v>
      </c>
      <c r="G76" s="10">
        <f t="shared" si="17"/>
        <v>-100</v>
      </c>
      <c r="H76" s="42">
        <v>0</v>
      </c>
      <c r="I76" s="26">
        <f t="shared" si="12"/>
        <v>0</v>
      </c>
      <c r="J76" s="10">
        <v>0</v>
      </c>
      <c r="K76" s="42">
        <v>0</v>
      </c>
      <c r="L76" s="26">
        <f t="shared" si="14"/>
        <v>0</v>
      </c>
      <c r="M76" s="10">
        <v>0</v>
      </c>
      <c r="N76" s="26">
        <f t="shared" si="16"/>
        <v>-482000</v>
      </c>
      <c r="O76" s="10">
        <f t="shared" si="18"/>
        <v>-100</v>
      </c>
    </row>
    <row r="77" spans="1:15">
      <c r="A77" s="27" t="s">
        <v>52</v>
      </c>
      <c r="B77" s="28" t="s">
        <v>53</v>
      </c>
      <c r="C77" s="25">
        <v>6375700</v>
      </c>
      <c r="D77" s="29">
        <v>0</v>
      </c>
      <c r="E77" s="10">
        <f t="shared" si="19"/>
        <v>0</v>
      </c>
      <c r="F77" s="26">
        <f t="shared" si="11"/>
        <v>-6375700</v>
      </c>
      <c r="G77" s="10">
        <f t="shared" si="17"/>
        <v>-100</v>
      </c>
      <c r="H77" s="42">
        <v>0</v>
      </c>
      <c r="I77" s="26">
        <f t="shared" si="12"/>
        <v>0</v>
      </c>
      <c r="J77" s="10">
        <v>0</v>
      </c>
      <c r="K77" s="42">
        <v>0</v>
      </c>
      <c r="L77" s="26">
        <f t="shared" si="14"/>
        <v>0</v>
      </c>
      <c r="M77" s="10">
        <v>0</v>
      </c>
      <c r="N77" s="26">
        <f t="shared" si="16"/>
        <v>-6375700</v>
      </c>
      <c r="O77" s="10">
        <f t="shared" si="18"/>
        <v>-100</v>
      </c>
    </row>
    <row r="78" spans="1:15" ht="31.5">
      <c r="A78" s="30" t="s">
        <v>69</v>
      </c>
      <c r="B78" s="19"/>
      <c r="C78" s="20">
        <f>SUM(C79:C92)</f>
        <v>823545347</v>
      </c>
      <c r="D78" s="41">
        <f>SUM(D79:D92)</f>
        <v>1072727494</v>
      </c>
      <c r="E78" s="21">
        <f t="shared" si="19"/>
        <v>16.050327522934918</v>
      </c>
      <c r="F78" s="36">
        <f t="shared" si="11"/>
        <v>249182147</v>
      </c>
      <c r="G78" s="21">
        <f t="shared" si="17"/>
        <v>30.257246660152646</v>
      </c>
      <c r="H78" s="41">
        <f>SUM(H79:H92)</f>
        <v>895577194</v>
      </c>
      <c r="I78" s="36">
        <f t="shared" si="12"/>
        <v>-177150300</v>
      </c>
      <c r="J78" s="21">
        <f t="shared" si="13"/>
        <v>-16.51400761058521</v>
      </c>
      <c r="K78" s="41">
        <f>SUM(K79:K92)</f>
        <v>919081844</v>
      </c>
      <c r="L78" s="36">
        <f t="shared" si="14"/>
        <v>23504650</v>
      </c>
      <c r="M78" s="21">
        <f t="shared" si="15"/>
        <v>2.6245252958060519</v>
      </c>
      <c r="N78" s="36">
        <f t="shared" si="16"/>
        <v>95536497</v>
      </c>
      <c r="O78" s="21">
        <f t="shared" si="18"/>
        <v>11.600635878524358</v>
      </c>
    </row>
    <row r="79" spans="1:15">
      <c r="A79" s="23" t="s">
        <v>12</v>
      </c>
      <c r="B79" s="24" t="s">
        <v>13</v>
      </c>
      <c r="C79" s="25">
        <v>53469220</v>
      </c>
      <c r="D79" s="29">
        <v>60258600</v>
      </c>
      <c r="E79" s="10">
        <f t="shared" si="19"/>
        <v>0.90159921460307613</v>
      </c>
      <c r="F79" s="26">
        <f t="shared" si="11"/>
        <v>6789380</v>
      </c>
      <c r="G79" s="10">
        <f t="shared" si="17"/>
        <v>12.697735257780081</v>
      </c>
      <c r="H79" s="42">
        <v>60391600</v>
      </c>
      <c r="I79" s="26">
        <f t="shared" si="12"/>
        <v>133000</v>
      </c>
      <c r="J79" s="10">
        <f t="shared" si="13"/>
        <v>0.22071538336436447</v>
      </c>
      <c r="K79" s="42">
        <v>60160700</v>
      </c>
      <c r="L79" s="26">
        <f t="shared" si="14"/>
        <v>-230900</v>
      </c>
      <c r="M79" s="10">
        <f t="shared" si="15"/>
        <v>-0.3823379410381591</v>
      </c>
      <c r="N79" s="26">
        <f t="shared" si="16"/>
        <v>6691480</v>
      </c>
      <c r="O79" s="10">
        <f t="shared" si="18"/>
        <v>12.514639263486544</v>
      </c>
    </row>
    <row r="80" spans="1:15" ht="31.5">
      <c r="A80" s="23" t="s">
        <v>19</v>
      </c>
      <c r="B80" s="24" t="s">
        <v>20</v>
      </c>
      <c r="C80" s="25">
        <v>22180300</v>
      </c>
      <c r="D80" s="29">
        <v>25666700</v>
      </c>
      <c r="E80" s="10">
        <f t="shared" si="19"/>
        <v>0.38402944246054127</v>
      </c>
      <c r="F80" s="26">
        <f t="shared" si="11"/>
        <v>3486400</v>
      </c>
      <c r="G80" s="10">
        <f t="shared" si="17"/>
        <v>15.718452861322902</v>
      </c>
      <c r="H80" s="42">
        <v>25185000</v>
      </c>
      <c r="I80" s="26">
        <f t="shared" si="12"/>
        <v>-481700</v>
      </c>
      <c r="J80" s="10">
        <f t="shared" si="13"/>
        <v>-1.8767508094145313</v>
      </c>
      <c r="K80" s="42">
        <v>25287800</v>
      </c>
      <c r="L80" s="26">
        <f t="shared" si="14"/>
        <v>102800</v>
      </c>
      <c r="M80" s="10">
        <f t="shared" si="15"/>
        <v>0.40817947190787152</v>
      </c>
      <c r="N80" s="26">
        <f t="shared" si="16"/>
        <v>3107500</v>
      </c>
      <c r="O80" s="10">
        <f t="shared" si="18"/>
        <v>14.010180204956654</v>
      </c>
    </row>
    <row r="81" spans="1:15" ht="31.5">
      <c r="A81" s="23" t="s">
        <v>21</v>
      </c>
      <c r="B81" s="24" t="s">
        <v>22</v>
      </c>
      <c r="C81" s="25">
        <v>4639800</v>
      </c>
      <c r="D81" s="29">
        <v>3051000</v>
      </c>
      <c r="E81" s="10">
        <f t="shared" si="19"/>
        <v>4.5649570414081728E-2</v>
      </c>
      <c r="F81" s="26">
        <f t="shared" si="11"/>
        <v>-1588800</v>
      </c>
      <c r="G81" s="10">
        <f t="shared" si="17"/>
        <v>-34.242855295486876</v>
      </c>
      <c r="H81" s="42">
        <v>3051000</v>
      </c>
      <c r="I81" s="26">
        <f t="shared" si="12"/>
        <v>0</v>
      </c>
      <c r="J81" s="10">
        <f t="shared" si="13"/>
        <v>0</v>
      </c>
      <c r="K81" s="42">
        <v>3051000</v>
      </c>
      <c r="L81" s="26">
        <f t="shared" si="14"/>
        <v>0</v>
      </c>
      <c r="M81" s="10">
        <f t="shared" si="15"/>
        <v>0</v>
      </c>
      <c r="N81" s="26">
        <f t="shared" si="16"/>
        <v>-1588800</v>
      </c>
      <c r="O81" s="10">
        <f t="shared" si="18"/>
        <v>-34.242855295486876</v>
      </c>
    </row>
    <row r="82" spans="1:15">
      <c r="A82" s="27" t="s">
        <v>23</v>
      </c>
      <c r="B82" s="28" t="s">
        <v>24</v>
      </c>
      <c r="C82" s="25">
        <v>834000</v>
      </c>
      <c r="D82" s="29">
        <v>4418000</v>
      </c>
      <c r="E82" s="10">
        <f t="shared" si="19"/>
        <v>6.6102852208919399E-2</v>
      </c>
      <c r="F82" s="26">
        <f t="shared" si="11"/>
        <v>3584000</v>
      </c>
      <c r="G82" s="10">
        <f t="shared" si="17"/>
        <v>429.736211031175</v>
      </c>
      <c r="H82" s="42">
        <v>4418000</v>
      </c>
      <c r="I82" s="26">
        <f t="shared" si="12"/>
        <v>0</v>
      </c>
      <c r="J82" s="10">
        <f t="shared" si="13"/>
        <v>0</v>
      </c>
      <c r="K82" s="42">
        <v>4418000</v>
      </c>
      <c r="L82" s="26">
        <f t="shared" si="14"/>
        <v>0</v>
      </c>
      <c r="M82" s="10">
        <f t="shared" si="15"/>
        <v>0</v>
      </c>
      <c r="N82" s="26">
        <f t="shared" si="16"/>
        <v>3584000</v>
      </c>
      <c r="O82" s="10">
        <f t="shared" si="18"/>
        <v>429.736211031175</v>
      </c>
    </row>
    <row r="83" spans="1:15">
      <c r="A83" s="23" t="s">
        <v>70</v>
      </c>
      <c r="B83" s="24" t="s">
        <v>71</v>
      </c>
      <c r="C83" s="25">
        <v>173320480</v>
      </c>
      <c r="D83" s="29">
        <v>189764420</v>
      </c>
      <c r="E83" s="10">
        <f t="shared" si="19"/>
        <v>2.8392868740994359</v>
      </c>
      <c r="F83" s="26">
        <f t="shared" si="11"/>
        <v>16443940</v>
      </c>
      <c r="G83" s="10">
        <f t="shared" si="17"/>
        <v>9.4875920029762142</v>
      </c>
      <c r="H83" s="42">
        <v>189764420</v>
      </c>
      <c r="I83" s="26">
        <f t="shared" si="12"/>
        <v>0</v>
      </c>
      <c r="J83" s="10">
        <f t="shared" si="13"/>
        <v>0</v>
      </c>
      <c r="K83" s="42">
        <v>189764420</v>
      </c>
      <c r="L83" s="26">
        <f t="shared" si="14"/>
        <v>0</v>
      </c>
      <c r="M83" s="10">
        <f t="shared" si="15"/>
        <v>0</v>
      </c>
      <c r="N83" s="26">
        <f t="shared" si="16"/>
        <v>16443940</v>
      </c>
      <c r="O83" s="10">
        <f t="shared" si="18"/>
        <v>9.4875920029762142</v>
      </c>
    </row>
    <row r="84" spans="1:15">
      <c r="A84" s="23" t="s">
        <v>65</v>
      </c>
      <c r="B84" s="24" t="s">
        <v>66</v>
      </c>
      <c r="C84" s="25">
        <v>172226500</v>
      </c>
      <c r="D84" s="29">
        <v>231138900</v>
      </c>
      <c r="E84" s="10">
        <f t="shared" si="19"/>
        <v>3.4583387384409683</v>
      </c>
      <c r="F84" s="26">
        <f t="shared" si="11"/>
        <v>58912400</v>
      </c>
      <c r="G84" s="10">
        <f t="shared" si="17"/>
        <v>34.206350358394332</v>
      </c>
      <c r="H84" s="42">
        <v>225025500</v>
      </c>
      <c r="I84" s="26">
        <f t="shared" si="12"/>
        <v>-6113400</v>
      </c>
      <c r="J84" s="10">
        <f t="shared" si="13"/>
        <v>-2.6449031296765639</v>
      </c>
      <c r="K84" s="42">
        <v>225025500</v>
      </c>
      <c r="L84" s="26">
        <f t="shared" si="14"/>
        <v>0</v>
      </c>
      <c r="M84" s="10">
        <f t="shared" si="15"/>
        <v>0</v>
      </c>
      <c r="N84" s="26">
        <f t="shared" si="16"/>
        <v>52799000</v>
      </c>
      <c r="O84" s="10">
        <f t="shared" si="18"/>
        <v>30.656722397540449</v>
      </c>
    </row>
    <row r="85" spans="1:15">
      <c r="A85" s="23" t="s">
        <v>112</v>
      </c>
      <c r="B85" s="24" t="s">
        <v>111</v>
      </c>
      <c r="C85" s="25"/>
      <c r="D85" s="29">
        <v>1745600</v>
      </c>
      <c r="E85" s="10">
        <f t="shared" si="19"/>
        <v>2.6117958084176027E-2</v>
      </c>
      <c r="F85" s="26">
        <f t="shared" si="11"/>
        <v>1745600</v>
      </c>
      <c r="G85" s="10">
        <v>0</v>
      </c>
      <c r="H85" s="42">
        <v>1745600</v>
      </c>
      <c r="I85" s="26">
        <f t="shared" si="12"/>
        <v>0</v>
      </c>
      <c r="J85" s="10">
        <f t="shared" si="13"/>
        <v>0</v>
      </c>
      <c r="K85" s="42">
        <v>1745600</v>
      </c>
      <c r="L85" s="26">
        <f t="shared" si="14"/>
        <v>0</v>
      </c>
      <c r="M85" s="10">
        <f t="shared" si="15"/>
        <v>0</v>
      </c>
      <c r="N85" s="26">
        <f t="shared" si="16"/>
        <v>1745600</v>
      </c>
      <c r="O85" s="10">
        <v>0</v>
      </c>
    </row>
    <row r="86" spans="1:15">
      <c r="A86" s="23" t="s">
        <v>34</v>
      </c>
      <c r="B86" s="24" t="s">
        <v>35</v>
      </c>
      <c r="C86" s="25">
        <v>40834445</v>
      </c>
      <c r="D86" s="29">
        <v>28191500</v>
      </c>
      <c r="E86" s="10">
        <f t="shared" si="19"/>
        <v>0.42180592078944112</v>
      </c>
      <c r="F86" s="26">
        <f t="shared" si="11"/>
        <v>-12642945</v>
      </c>
      <c r="G86" s="10">
        <f t="shared" si="17"/>
        <v>-30.96147137545276</v>
      </c>
      <c r="H86" s="42">
        <v>25430800</v>
      </c>
      <c r="I86" s="26">
        <f t="shared" si="12"/>
        <v>-2760700</v>
      </c>
      <c r="J86" s="10">
        <f t="shared" si="13"/>
        <v>-9.7926680027667885</v>
      </c>
      <c r="K86" s="42">
        <v>28191500</v>
      </c>
      <c r="L86" s="26">
        <f t="shared" si="14"/>
        <v>2760700</v>
      </c>
      <c r="M86" s="10">
        <f t="shared" si="15"/>
        <v>10.855733991852404</v>
      </c>
      <c r="N86" s="26">
        <f t="shared" si="16"/>
        <v>-12642945</v>
      </c>
      <c r="O86" s="10">
        <f t="shared" si="18"/>
        <v>-30.96147137545276</v>
      </c>
    </row>
    <row r="87" spans="1:15">
      <c r="A87" s="23" t="s">
        <v>67</v>
      </c>
      <c r="B87" s="24" t="s">
        <v>68</v>
      </c>
      <c r="C87" s="25">
        <v>26029000</v>
      </c>
      <c r="D87" s="29">
        <v>107422700</v>
      </c>
      <c r="E87" s="10">
        <f t="shared" si="19"/>
        <v>1.6072763381582356</v>
      </c>
      <c r="F87" s="26">
        <f t="shared" si="11"/>
        <v>81393700</v>
      </c>
      <c r="G87" s="10">
        <f t="shared" si="17"/>
        <v>312.70390718045257</v>
      </c>
      <c r="H87" s="42">
        <v>42659400</v>
      </c>
      <c r="I87" s="26">
        <f t="shared" si="12"/>
        <v>-64763300</v>
      </c>
      <c r="J87" s="10">
        <f t="shared" si="13"/>
        <v>-60.288281713269171</v>
      </c>
      <c r="K87" s="42">
        <v>38864900</v>
      </c>
      <c r="L87" s="26">
        <f t="shared" si="14"/>
        <v>-3794500</v>
      </c>
      <c r="M87" s="10">
        <f t="shared" si="15"/>
        <v>-8.8948742832763656</v>
      </c>
      <c r="N87" s="26">
        <f t="shared" si="16"/>
        <v>12835900</v>
      </c>
      <c r="O87" s="10">
        <f t="shared" si="18"/>
        <v>49.31384225287178</v>
      </c>
    </row>
    <row r="88" spans="1:15">
      <c r="A88" s="23" t="s">
        <v>72</v>
      </c>
      <c r="B88" s="24" t="s">
        <v>73</v>
      </c>
      <c r="C88" s="25">
        <v>161883500</v>
      </c>
      <c r="D88" s="29">
        <v>249668900</v>
      </c>
      <c r="E88" s="10">
        <f t="shared" si="19"/>
        <v>3.7355876862524839</v>
      </c>
      <c r="F88" s="26">
        <f t="shared" si="11"/>
        <v>87785400</v>
      </c>
      <c r="G88" s="10">
        <f t="shared" si="17"/>
        <v>54.227515466369312</v>
      </c>
      <c r="H88" s="42">
        <v>183995900</v>
      </c>
      <c r="I88" s="26">
        <f t="shared" si="12"/>
        <v>-65673000</v>
      </c>
      <c r="J88" s="10">
        <f t="shared" si="13"/>
        <v>-26.304037066691123</v>
      </c>
      <c r="K88" s="42">
        <v>183995900</v>
      </c>
      <c r="L88" s="26">
        <f t="shared" si="14"/>
        <v>0</v>
      </c>
      <c r="M88" s="10">
        <f t="shared" si="15"/>
        <v>0</v>
      </c>
      <c r="N88" s="26">
        <f t="shared" si="16"/>
        <v>22112400</v>
      </c>
      <c r="O88" s="10">
        <f t="shared" si="18"/>
        <v>13.65945263105877</v>
      </c>
    </row>
    <row r="89" spans="1:15">
      <c r="A89" s="23" t="s">
        <v>74</v>
      </c>
      <c r="B89" s="24" t="s">
        <v>75</v>
      </c>
      <c r="C89" s="25">
        <v>121079800</v>
      </c>
      <c r="D89" s="29">
        <v>126352600</v>
      </c>
      <c r="E89" s="10">
        <f t="shared" si="19"/>
        <v>1.8905086564084899</v>
      </c>
      <c r="F89" s="26">
        <f t="shared" si="11"/>
        <v>5272800</v>
      </c>
      <c r="G89" s="10">
        <f t="shared" si="17"/>
        <v>4.3548139326295541</v>
      </c>
      <c r="H89" s="42">
        <v>125772700</v>
      </c>
      <c r="I89" s="26">
        <f t="shared" si="12"/>
        <v>-579900</v>
      </c>
      <c r="J89" s="10">
        <f t="shared" si="13"/>
        <v>-0.45895375322707821</v>
      </c>
      <c r="K89" s="42">
        <v>125999300</v>
      </c>
      <c r="L89" s="26">
        <f t="shared" si="14"/>
        <v>226600</v>
      </c>
      <c r="M89" s="10">
        <f t="shared" si="15"/>
        <v>0.18016628409822033</v>
      </c>
      <c r="N89" s="26">
        <f t="shared" si="16"/>
        <v>4919500</v>
      </c>
      <c r="O89" s="10">
        <f t="shared" si="18"/>
        <v>4.0630228989476507</v>
      </c>
    </row>
    <row r="90" spans="1:15">
      <c r="A90" s="23" t="s">
        <v>100</v>
      </c>
      <c r="B90" s="24" t="s">
        <v>99</v>
      </c>
      <c r="C90" s="25">
        <v>65900</v>
      </c>
      <c r="D90" s="29">
        <v>197500</v>
      </c>
      <c r="E90" s="10">
        <f t="shared" si="19"/>
        <v>2.95502791110493E-3</v>
      </c>
      <c r="F90" s="26">
        <f t="shared" si="11"/>
        <v>131600</v>
      </c>
      <c r="G90" s="10">
        <f t="shared" si="17"/>
        <v>199.69650986342941</v>
      </c>
      <c r="H90" s="42">
        <v>197500</v>
      </c>
      <c r="I90" s="26">
        <f t="shared" si="12"/>
        <v>0</v>
      </c>
      <c r="J90" s="10">
        <f t="shared" si="13"/>
        <v>0</v>
      </c>
      <c r="K90" s="42">
        <v>197500</v>
      </c>
      <c r="L90" s="26">
        <f t="shared" si="14"/>
        <v>0</v>
      </c>
      <c r="M90" s="10">
        <f t="shared" si="15"/>
        <v>0</v>
      </c>
      <c r="N90" s="26">
        <f t="shared" si="16"/>
        <v>131600</v>
      </c>
      <c r="O90" s="10">
        <f t="shared" si="18"/>
        <v>199.69650986342941</v>
      </c>
    </row>
    <row r="91" spans="1:15">
      <c r="A91" s="23" t="s">
        <v>98</v>
      </c>
      <c r="B91" s="24" t="s">
        <v>97</v>
      </c>
      <c r="C91" s="25">
        <v>5996697</v>
      </c>
      <c r="D91" s="29">
        <v>6221174</v>
      </c>
      <c r="E91" s="10">
        <f t="shared" si="19"/>
        <v>9.3082242075140764E-2</v>
      </c>
      <c r="F91" s="26">
        <f t="shared" si="11"/>
        <v>224477</v>
      </c>
      <c r="G91" s="10">
        <f t="shared" si="17"/>
        <v>3.743344044229687</v>
      </c>
      <c r="H91" s="42">
        <v>6221174</v>
      </c>
      <c r="I91" s="26">
        <f t="shared" si="12"/>
        <v>0</v>
      </c>
      <c r="J91" s="10">
        <f t="shared" si="13"/>
        <v>0</v>
      </c>
      <c r="K91" s="42">
        <v>6221174</v>
      </c>
      <c r="L91" s="26">
        <f t="shared" si="14"/>
        <v>0</v>
      </c>
      <c r="M91" s="10">
        <f t="shared" si="15"/>
        <v>0</v>
      </c>
      <c r="N91" s="26">
        <f t="shared" si="16"/>
        <v>224477</v>
      </c>
      <c r="O91" s="10">
        <f t="shared" si="18"/>
        <v>3.743344044229687</v>
      </c>
    </row>
    <row r="92" spans="1:15">
      <c r="A92" s="23" t="s">
        <v>36</v>
      </c>
      <c r="B92" s="24" t="s">
        <v>37</v>
      </c>
      <c r="C92" s="25">
        <v>40985705</v>
      </c>
      <c r="D92" s="29">
        <v>38629900</v>
      </c>
      <c r="E92" s="10">
        <f t="shared" si="19"/>
        <v>0.57798700102882195</v>
      </c>
      <c r="F92" s="26">
        <f t="shared" si="11"/>
        <v>-2355805</v>
      </c>
      <c r="G92" s="10">
        <f t="shared" si="17"/>
        <v>-5.7478698975655078</v>
      </c>
      <c r="H92" s="42">
        <v>1718600</v>
      </c>
      <c r="I92" s="26">
        <f t="shared" si="12"/>
        <v>-36911300</v>
      </c>
      <c r="J92" s="10">
        <f t="shared" si="13"/>
        <v>-95.551114551163735</v>
      </c>
      <c r="K92" s="42">
        <v>26158550</v>
      </c>
      <c r="L92" s="26">
        <f t="shared" si="14"/>
        <v>24439950</v>
      </c>
      <c r="M92" s="10">
        <f t="shared" si="15"/>
        <v>1422.0848364948215</v>
      </c>
      <c r="N92" s="26">
        <f t="shared" si="16"/>
        <v>-14827155</v>
      </c>
      <c r="O92" s="10">
        <f t="shared" si="18"/>
        <v>-36.176405895665333</v>
      </c>
    </row>
    <row r="93" spans="1:15" ht="31.5">
      <c r="A93" s="30" t="s">
        <v>76</v>
      </c>
      <c r="B93" s="19"/>
      <c r="C93" s="20">
        <f>C94</f>
        <v>15091900</v>
      </c>
      <c r="D93" s="41">
        <f>D94</f>
        <v>10685800</v>
      </c>
      <c r="E93" s="21">
        <f t="shared" si="19"/>
        <v>0.15988272026574712</v>
      </c>
      <c r="F93" s="36">
        <f t="shared" si="11"/>
        <v>-4406100</v>
      </c>
      <c r="G93" s="21">
        <f t="shared" si="17"/>
        <v>-29.195131163074223</v>
      </c>
      <c r="H93" s="41">
        <f>H94</f>
        <v>10723000</v>
      </c>
      <c r="I93" s="36">
        <f t="shared" si="12"/>
        <v>37200</v>
      </c>
      <c r="J93" s="21">
        <f t="shared" si="13"/>
        <v>0.34812554979507127</v>
      </c>
      <c r="K93" s="41">
        <f>K94</f>
        <v>10648000</v>
      </c>
      <c r="L93" s="36">
        <f t="shared" si="14"/>
        <v>-75000</v>
      </c>
      <c r="M93" s="21">
        <f t="shared" si="15"/>
        <v>-0.69943112934812746</v>
      </c>
      <c r="N93" s="36">
        <f t="shared" si="16"/>
        <v>-4443900</v>
      </c>
      <c r="O93" s="21">
        <f t="shared" si="18"/>
        <v>-29.445596644557682</v>
      </c>
    </row>
    <row r="94" spans="1:15">
      <c r="A94" s="23" t="s">
        <v>77</v>
      </c>
      <c r="B94" s="24" t="s">
        <v>78</v>
      </c>
      <c r="C94" s="25">
        <v>15091900</v>
      </c>
      <c r="D94" s="29">
        <v>10685800</v>
      </c>
      <c r="E94" s="10">
        <f t="shared" si="19"/>
        <v>0.15988272026574712</v>
      </c>
      <c r="F94" s="26">
        <f t="shared" si="11"/>
        <v>-4406100</v>
      </c>
      <c r="G94" s="10">
        <f t="shared" si="17"/>
        <v>-29.195131163074223</v>
      </c>
      <c r="H94" s="42">
        <v>10723000</v>
      </c>
      <c r="I94" s="26">
        <f t="shared" si="12"/>
        <v>37200</v>
      </c>
      <c r="J94" s="10">
        <f t="shared" si="13"/>
        <v>0.34812554979507127</v>
      </c>
      <c r="K94" s="42">
        <v>10648000</v>
      </c>
      <c r="L94" s="26">
        <f t="shared" si="14"/>
        <v>-75000</v>
      </c>
      <c r="M94" s="10">
        <f t="shared" si="15"/>
        <v>-0.69943112934812746</v>
      </c>
      <c r="N94" s="26">
        <f t="shared" si="16"/>
        <v>-4443900</v>
      </c>
      <c r="O94" s="10">
        <f t="shared" si="18"/>
        <v>-29.445596644557682</v>
      </c>
    </row>
    <row r="95" spans="1:15">
      <c r="A95" s="32" t="s">
        <v>79</v>
      </c>
      <c r="B95" s="33"/>
      <c r="C95" s="34">
        <f>C6+C11+C24+C30+C38+C49+C56+C64+C67+C78+C93</f>
        <v>5975390955</v>
      </c>
      <c r="D95" s="41">
        <f>D6+D11+D24+D30+D38+D49+D56+D64+D67+D78+D93</f>
        <v>6683524012</v>
      </c>
      <c r="E95" s="21">
        <f>E6+E11+E24+E30+E38+E49+E56+E64+E67+E78+E93</f>
        <v>100</v>
      </c>
      <c r="F95" s="36">
        <f t="shared" si="11"/>
        <v>708133057</v>
      </c>
      <c r="G95" s="21">
        <f t="shared" si="17"/>
        <v>11.850823859608028</v>
      </c>
      <c r="H95" s="41">
        <f>H6+H11+H24+H30+H38+H49+H56+H64+H67+H78+H93</f>
        <v>6319186849</v>
      </c>
      <c r="I95" s="36">
        <f t="shared" si="12"/>
        <v>-364337163</v>
      </c>
      <c r="J95" s="21">
        <f t="shared" si="13"/>
        <v>-5.4512733454065199</v>
      </c>
      <c r="K95" s="41">
        <f>K6+K11+K24+K30+K38+K49+K56+K64+K67+K78+K93</f>
        <v>6303685869</v>
      </c>
      <c r="L95" s="36">
        <f t="shared" si="14"/>
        <v>-15500980</v>
      </c>
      <c r="M95" s="21">
        <f t="shared" si="15"/>
        <v>-0.24530023198242645</v>
      </c>
      <c r="N95" s="36">
        <f t="shared" si="16"/>
        <v>328294914</v>
      </c>
      <c r="O95" s="21">
        <f t="shared" si="18"/>
        <v>5.4941160582186512</v>
      </c>
    </row>
    <row r="98" spans="6:14">
      <c r="F98" s="37"/>
      <c r="I98" s="37"/>
      <c r="L98" s="37"/>
      <c r="N98" s="37"/>
    </row>
  </sheetData>
  <autoFilter ref="A3:O95"/>
  <mergeCells count="11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</mergeCells>
  <pageMargins left="0.70866141732283472" right="0.70866141732283472" top="0.98425196850393704" bottom="0.74803149606299213" header="0.31496062992125984" footer="0.31496062992125984"/>
  <pageSetup paperSize="9" scale="45" fitToHeight="2" orientation="landscape" verticalDpi="0" r:id="rId1"/>
  <headerFooter>
    <oddHeader>&amp;C&amp;P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E5" sqref="E5"/>
    </sheetView>
  </sheetViews>
  <sheetFormatPr defaultRowHeight="15"/>
  <cols>
    <col min="1" max="1" width="35.7109375" customWidth="1"/>
    <col min="3" max="3" width="19.28515625" customWidth="1"/>
    <col min="5" max="5" width="20.5703125" customWidth="1"/>
    <col min="7" max="7" width="20.85546875" customWidth="1"/>
  </cols>
  <sheetData>
    <row r="1" spans="1:7" ht="18.75">
      <c r="C1" s="8">
        <v>2014</v>
      </c>
      <c r="D1" s="8"/>
      <c r="E1" s="8">
        <v>2015</v>
      </c>
      <c r="F1" s="8"/>
      <c r="G1" s="8">
        <v>2016</v>
      </c>
    </row>
    <row r="3" spans="1:7" ht="18.75">
      <c r="A3" s="4" t="s">
        <v>82</v>
      </c>
      <c r="B3" s="4"/>
      <c r="C3" s="5">
        <v>6471406249</v>
      </c>
      <c r="D3" s="4"/>
      <c r="E3" s="6">
        <v>6409331174</v>
      </c>
      <c r="F3" s="4"/>
      <c r="G3" s="6">
        <v>6235592978</v>
      </c>
    </row>
    <row r="4" spans="1:7" ht="18.75">
      <c r="A4" s="4"/>
      <c r="B4" s="4"/>
      <c r="C4" s="5"/>
      <c r="D4" s="4"/>
      <c r="E4" s="6"/>
      <c r="F4" s="4"/>
      <c r="G4" s="6"/>
    </row>
    <row r="5" spans="1:7" ht="56.25">
      <c r="A5" s="3" t="s">
        <v>84</v>
      </c>
      <c r="B5" s="4"/>
      <c r="C5" s="1">
        <v>2784132500</v>
      </c>
      <c r="D5" s="4"/>
      <c r="E5" s="1"/>
      <c r="F5" s="4"/>
      <c r="G5" s="1"/>
    </row>
    <row r="6" spans="1:7" ht="37.5">
      <c r="A6" s="3" t="s">
        <v>80</v>
      </c>
      <c r="B6" s="4"/>
      <c r="C6" s="2">
        <v>3588048200</v>
      </c>
      <c r="D6" s="4"/>
      <c r="E6" s="2">
        <v>3421318400</v>
      </c>
      <c r="F6" s="4"/>
      <c r="G6" s="2">
        <v>3022529500</v>
      </c>
    </row>
    <row r="7" spans="1:7" ht="18.75">
      <c r="A7" s="4" t="s">
        <v>81</v>
      </c>
      <c r="B7" s="4"/>
      <c r="C7" s="7">
        <f>SUM(C5:C6)</f>
        <v>6372180700</v>
      </c>
      <c r="D7" s="4"/>
      <c r="E7" s="7">
        <f>SUM(E5:E6)</f>
        <v>3421318400</v>
      </c>
      <c r="F7" s="4"/>
      <c r="G7" s="7">
        <f>SUM(G5:G6)</f>
        <v>3022529500</v>
      </c>
    </row>
    <row r="8" spans="1:7" ht="18.75">
      <c r="A8" s="4"/>
      <c r="B8" s="4"/>
      <c r="C8" s="4"/>
      <c r="D8" s="4"/>
      <c r="E8" s="4"/>
      <c r="F8" s="4"/>
      <c r="G8" s="4"/>
    </row>
    <row r="9" spans="1:7" ht="18.75">
      <c r="A9" s="4" t="s">
        <v>83</v>
      </c>
      <c r="B9" s="4"/>
      <c r="C9" s="7">
        <f>C3-C7</f>
        <v>99225549</v>
      </c>
      <c r="D9" s="4"/>
      <c r="E9" s="7">
        <f>E3-E7</f>
        <v>2988012774</v>
      </c>
      <c r="F9" s="4"/>
      <c r="G9" s="7">
        <f>G3-G7</f>
        <v>3213063478</v>
      </c>
    </row>
    <row r="12" spans="1:7" ht="28.5" customHeight="1">
      <c r="A12" t="s">
        <v>85</v>
      </c>
      <c r="C12" s="54" t="s">
        <v>86</v>
      </c>
      <c r="D12" s="54"/>
      <c r="E12" s="54"/>
      <c r="F12" s="54"/>
      <c r="G12" s="54"/>
    </row>
    <row r="15" spans="1:7">
      <c r="C15" s="9" t="s">
        <v>87</v>
      </c>
    </row>
    <row r="17" spans="3:5">
      <c r="C17" t="s">
        <v>88</v>
      </c>
      <c r="E17" t="s">
        <v>89</v>
      </c>
    </row>
  </sheetData>
  <mergeCells count="1">
    <mergeCell ref="C12:G12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2017-12-14T05:44:42Z</cp:lastPrinted>
  <dcterms:created xsi:type="dcterms:W3CDTF">2013-11-26T13:36:57Z</dcterms:created>
  <dcterms:modified xsi:type="dcterms:W3CDTF">2017-12-14T05:47:30Z</dcterms:modified>
</cp:coreProperties>
</file>