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1201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муниципальные!$A$4:$Q$44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муниципальные!$A$1:$Q$157</definedName>
  </definedNames>
  <calcPr calcId="124519" refMode="R1C1"/>
</workbook>
</file>

<file path=xl/calcChain.xml><?xml version="1.0" encoding="utf-8"?>
<calcChain xmlns="http://schemas.openxmlformats.org/spreadsheetml/2006/main">
  <c r="M26" i="33"/>
  <c r="M12" l="1"/>
  <c r="N12"/>
  <c r="O12"/>
  <c r="G12"/>
  <c r="I12"/>
  <c r="J12"/>
  <c r="K12"/>
  <c r="L12" l="1"/>
  <c r="G18" i="37"/>
  <c r="P15"/>
  <c r="L15"/>
  <c r="D15"/>
  <c r="D14" s="1"/>
  <c r="E10"/>
  <c r="F10"/>
  <c r="G10"/>
  <c r="I10"/>
  <c r="J10"/>
  <c r="K10"/>
  <c r="M10"/>
  <c r="N10"/>
  <c r="Q10"/>
  <c r="R10"/>
  <c r="S10"/>
  <c r="H11"/>
  <c r="H10" s="1"/>
  <c r="P13"/>
  <c r="O13"/>
  <c r="L13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F4" l="1"/>
  <c r="M4"/>
  <c r="S4"/>
  <c r="T14"/>
  <c r="E4"/>
  <c r="U4" s="1"/>
  <c r="G4"/>
  <c r="N4"/>
  <c r="R4"/>
  <c r="H7"/>
  <c r="H4" s="1"/>
  <c r="Q4"/>
  <c r="O10"/>
  <c r="T6"/>
  <c r="O5"/>
  <c r="D12"/>
  <c r="D4" s="1"/>
  <c r="D7"/>
  <c r="T11"/>
  <c r="T10" s="1"/>
  <c r="T17"/>
  <c r="U7"/>
  <c r="T16"/>
  <c r="L7"/>
  <c r="L4" s="1"/>
  <c r="T8"/>
  <c r="L12"/>
  <c r="O14"/>
  <c r="O4" s="1"/>
  <c r="W4"/>
  <c r="W7"/>
  <c r="T9"/>
  <c r="U12"/>
  <c r="W12"/>
  <c r="W14"/>
  <c r="T18"/>
  <c r="U5"/>
  <c r="W5"/>
  <c r="T5"/>
  <c r="P7"/>
  <c r="P12"/>
  <c r="T12" s="1"/>
  <c r="U14"/>
  <c r="P4" l="1"/>
  <c r="T4" s="1"/>
  <c r="T7"/>
  <c r="L15" i="33" l="1"/>
  <c r="H15"/>
  <c r="D15"/>
  <c r="E40"/>
  <c r="F40"/>
  <c r="G40"/>
  <c r="I40"/>
  <c r="J40"/>
  <c r="K40"/>
  <c r="M40"/>
  <c r="N40"/>
  <c r="O40"/>
  <c r="P15" l="1"/>
  <c r="H31" l="1"/>
  <c r="D28" l="1"/>
  <c r="H28"/>
  <c r="L28"/>
  <c r="P28" s="1"/>
  <c r="D44" l="1"/>
  <c r="D43"/>
  <c r="D41"/>
  <c r="D40" s="1"/>
  <c r="D29"/>
  <c r="D30"/>
  <c r="D31"/>
  <c r="D32"/>
  <c r="D33"/>
  <c r="D34"/>
  <c r="D35"/>
  <c r="D36"/>
  <c r="D37"/>
  <c r="D38"/>
  <c r="D39"/>
  <c r="D27"/>
  <c r="D23"/>
  <c r="D24"/>
  <c r="D25"/>
  <c r="D22"/>
  <c r="D19"/>
  <c r="D18"/>
  <c r="D5"/>
  <c r="D6"/>
  <c r="D7"/>
  <c r="D8"/>
  <c r="D9"/>
  <c r="D10"/>
  <c r="D11"/>
  <c r="D26" l="1"/>
  <c r="D17"/>
  <c r="L32" l="1"/>
  <c r="P32" s="1"/>
  <c r="H32"/>
  <c r="E21" l="1"/>
  <c r="F21"/>
  <c r="G21"/>
  <c r="I21"/>
  <c r="J21"/>
  <c r="K21"/>
  <c r="M21"/>
  <c r="N21"/>
  <c r="O21"/>
  <c r="L25"/>
  <c r="P25" s="1"/>
  <c r="H25"/>
  <c r="H6" l="1"/>
  <c r="H7"/>
  <c r="H8"/>
  <c r="H9"/>
  <c r="H10"/>
  <c r="H11"/>
  <c r="H5"/>
  <c r="E26"/>
  <c r="F26"/>
  <c r="G26"/>
  <c r="I26"/>
  <c r="J26"/>
  <c r="K26"/>
  <c r="N26"/>
  <c r="O26"/>
  <c r="I42"/>
  <c r="J42"/>
  <c r="K42"/>
  <c r="L35"/>
  <c r="P35" s="1"/>
  <c r="L36"/>
  <c r="P36" s="1"/>
  <c r="L37"/>
  <c r="P37" s="1"/>
  <c r="L38"/>
  <c r="P38" s="1"/>
  <c r="L39"/>
  <c r="P39" s="1"/>
  <c r="L34"/>
  <c r="P34" s="1"/>
  <c r="H35"/>
  <c r="H36"/>
  <c r="H37"/>
  <c r="H38"/>
  <c r="H39"/>
  <c r="H24"/>
  <c r="H27"/>
  <c r="H29"/>
  <c r="H30"/>
  <c r="H33"/>
  <c r="H34"/>
  <c r="H41"/>
  <c r="H40" s="1"/>
  <c r="H43"/>
  <c r="H44"/>
  <c r="H23"/>
  <c r="H22"/>
  <c r="I17"/>
  <c r="J17"/>
  <c r="K17"/>
  <c r="H18"/>
  <c r="H19"/>
  <c r="L13"/>
  <c r="L14"/>
  <c r="L16"/>
  <c r="H13"/>
  <c r="H14"/>
  <c r="H16"/>
  <c r="H12" l="1"/>
  <c r="H26"/>
  <c r="H21"/>
  <c r="K20"/>
  <c r="H17"/>
  <c r="I20"/>
  <c r="J20"/>
  <c r="H42"/>
  <c r="H20" l="1"/>
  <c r="L11" l="1"/>
  <c r="P11" s="1"/>
  <c r="D21" l="1"/>
  <c r="D42"/>
  <c r="D20" l="1"/>
  <c r="L44" l="1"/>
  <c r="P44" s="1"/>
  <c r="L43"/>
  <c r="P43" s="1"/>
  <c r="M42"/>
  <c r="N42"/>
  <c r="O42"/>
  <c r="L29"/>
  <c r="P29" s="1"/>
  <c r="L30"/>
  <c r="P30" s="1"/>
  <c r="L31"/>
  <c r="P31" s="1"/>
  <c r="L33"/>
  <c r="P33" s="1"/>
  <c r="L27"/>
  <c r="P27" s="1"/>
  <c r="M17"/>
  <c r="N17"/>
  <c r="O17"/>
  <c r="L26" l="1"/>
  <c r="P26" s="1"/>
  <c r="L42"/>
  <c r="P42" s="1"/>
  <c r="M20"/>
  <c r="N20"/>
  <c r="E42" l="1"/>
  <c r="F42"/>
  <c r="G42"/>
  <c r="E17"/>
  <c r="F17"/>
  <c r="G17"/>
  <c r="F16" l="1"/>
  <c r="E16"/>
  <c r="G20"/>
  <c r="E20"/>
  <c r="F20"/>
  <c r="F14" l="1"/>
  <c r="D16"/>
  <c r="P16" s="1"/>
  <c r="E14"/>
  <c r="D14" l="1"/>
  <c r="P14" s="1"/>
  <c r="F13"/>
  <c r="E13"/>
  <c r="D13" l="1"/>
  <c r="P13" s="1"/>
  <c r="E12"/>
  <c r="F12"/>
  <c r="D12" l="1"/>
  <c r="P12" s="1"/>
  <c r="L19" l="1"/>
  <c r="P19" s="1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2" i="33" l="1"/>
  <c r="P22" s="1"/>
  <c r="L23"/>
  <c r="P23" s="1"/>
  <c r="L24"/>
  <c r="P24" s="1"/>
  <c r="L41"/>
  <c r="P41" s="1"/>
  <c r="L40" l="1"/>
  <c r="P40" s="1"/>
  <c r="L21"/>
  <c r="P21" s="1"/>
  <c r="O20"/>
  <c r="L20" l="1"/>
  <c r="P20" s="1"/>
  <c r="L7" l="1"/>
  <c r="P7" s="1"/>
  <c r="L8"/>
  <c r="P8" s="1"/>
  <c r="L9"/>
  <c r="P9" s="1"/>
  <c r="L10"/>
  <c r="P10" s="1"/>
  <c r="L6"/>
  <c r="P6" s="1"/>
  <c r="L18" l="1"/>
  <c r="P18" s="1"/>
  <c r="L5"/>
  <c r="P5" s="1"/>
  <c r="L17" l="1"/>
  <c r="P17" s="1"/>
</calcChain>
</file>

<file path=xl/sharedStrings.xml><?xml version="1.0" encoding="utf-8"?>
<sst xmlns="http://schemas.openxmlformats.org/spreadsheetml/2006/main" count="239" uniqueCount="130">
  <si>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</si>
  <si>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</si>
  <si>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</si>
  <si>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</si>
  <si>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</si>
  <si>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</si>
  <si>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</si>
  <si>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</si>
  <si>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</si>
  <si>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</si>
  <si>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</si>
  <si>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</si>
  <si>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</si>
  <si>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</si>
  <si>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</si>
  <si>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</si>
  <si>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</si>
  <si>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</si>
  <si>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</si>
  <si>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</si>
  <si>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</si>
  <si>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</si>
  <si>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</si>
  <si>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</si>
  <si>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</si>
  <si>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</si>
  <si>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</si>
  <si>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</si>
  <si>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</si>
  <si>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</si>
  <si>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</si>
  <si>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</si>
  <si>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</si>
  <si>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</si>
  <si>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</si>
  <si>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</si>
  <si>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</si>
  <si>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</si>
  <si>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</si>
  <si>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</si>
  <si>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</si>
  <si>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</si>
  <si>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</si>
  <si>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</si>
  <si>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</si>
  <si>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</si>
  <si>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</si>
  <si>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</si>
  <si>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</si>
  <si>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</si>
  <si>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</si>
  <si>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</si>
  <si>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</si>
  <si>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</si>
  <si>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</si>
  <si>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</si>
  <si>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</si>
  <si>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</si>
  <si>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</si>
  <si>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</si>
  <si>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</si>
  <si>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</si>
  <si>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</si>
  <si>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</si>
  <si>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</si>
  <si>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</si>
  <si>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</si>
  <si>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</si>
  <si>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</si>
  <si>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</si>
  <si>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</si>
  <si>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</si>
  <si>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</si>
  <si>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</si>
  <si>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</si>
  <si>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</si>
  <si>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</si>
  <si>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</si>
  <si>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</si>
  <si>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</si>
  <si>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</si>
  <si>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</si>
  <si>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</si>
  <si>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</si>
  <si>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</si>
  <si>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</si>
  <si>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</si>
  <si>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</si>
  <si>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</si>
  <si>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</si>
  <si>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</si>
  <si>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</si>
  <si>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</si>
  <si>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</si>
  <si>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</si>
  <si>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</si>
  <si>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</si>
  <si>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</si>
  <si>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</si>
  <si>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</si>
  <si>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</si>
  <si>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</si>
  <si>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11.2.2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</si>
  <si>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</si>
  <si>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</si>
  <si>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</si>
  <si>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</si>
  <si>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 xml:space="preserve"> </t>
  </si>
  <si>
    <t>% исполнения  к плану 2017  года</t>
  </si>
  <si>
    <t>ПЛАН  9 месяцев  2017 год (рублей)</t>
  </si>
  <si>
    <t>14.2.6</t>
  </si>
  <si>
    <t>14.1.3</t>
  </si>
  <si>
    <t>14.1.4</t>
  </si>
  <si>
    <t>ККиТ</t>
  </si>
  <si>
    <t>18</t>
  </si>
  <si>
    <t>Ожидаемое исполнение за 2017 год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</si>
  <si>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</si>
  <si>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</si>
  <si>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</si>
  <si>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</si>
  <si>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</si>
  <si>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</si>
  <si>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</si>
  <si>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</si>
  <si>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</si>
  <si>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</si>
  <si>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</si>
  <si>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</si>
  <si>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на 01.11.2017 год по реализации программ муниципального образования город Нефтеюганск и программ Ханты-Мансийского автономного округа - Югры</t>
  </si>
  <si>
    <t>Освоение на 01.11.2017  (рублей)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</si>
</sst>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0"/>
  <sheetViews>
    <sheetView tabSelected="1" zoomScale="54" zoomScaleNormal="54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1048576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2.7109375" style="5" customWidth="1"/>
    <col min="17" max="17" width="12" style="5" hidden="1" customWidth="1"/>
    <col min="18" max="16384" width="9.140625" style="2"/>
  </cols>
  <sheetData>
    <row r="1" spans="1:17" s="25" customFormat="1" ht="62.25" customHeight="1">
      <c r="A1" s="78" t="s">
        <v>128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68"/>
    </row>
    <row r="2" spans="1:17" s="1" customFormat="1" ht="42" customHeight="1">
      <c r="A2" s="80" t="s">
        <v>0</v>
      </c>
      <c r="B2" s="26" t="s">
        <v>1</v>
      </c>
      <c r="C2" s="81" t="s">
        <v>25</v>
      </c>
      <c r="D2" s="82" t="s">
        <v>95</v>
      </c>
      <c r="E2" s="82"/>
      <c r="F2" s="82"/>
      <c r="G2" s="82"/>
      <c r="H2" s="82" t="s">
        <v>109</v>
      </c>
      <c r="I2" s="82"/>
      <c r="J2" s="82"/>
      <c r="K2" s="82"/>
      <c r="L2" s="83" t="s">
        <v>129</v>
      </c>
      <c r="M2" s="83"/>
      <c r="N2" s="83"/>
      <c r="O2" s="83"/>
      <c r="P2" s="69" t="s">
        <v>108</v>
      </c>
      <c r="Q2" s="76" t="s">
        <v>115</v>
      </c>
    </row>
    <row r="3" spans="1:17" s="1" customFormat="1" ht="37.5" customHeight="1">
      <c r="A3" s="80"/>
      <c r="B3" s="62" t="s">
        <v>2</v>
      </c>
      <c r="C3" s="81"/>
      <c r="D3" s="63" t="s">
        <v>32</v>
      </c>
      <c r="E3" s="66" t="s">
        <v>33</v>
      </c>
      <c r="F3" s="63" t="s">
        <v>63</v>
      </c>
      <c r="G3" s="63" t="s">
        <v>34</v>
      </c>
      <c r="H3" s="63" t="s">
        <v>32</v>
      </c>
      <c r="I3" s="63" t="s">
        <v>33</v>
      </c>
      <c r="J3" s="63" t="s">
        <v>63</v>
      </c>
      <c r="K3" s="63" t="s">
        <v>34</v>
      </c>
      <c r="L3" s="63" t="s">
        <v>32</v>
      </c>
      <c r="M3" s="63" t="s">
        <v>33</v>
      </c>
      <c r="N3" s="63" t="s">
        <v>63</v>
      </c>
      <c r="O3" s="63" t="s">
        <v>34</v>
      </c>
      <c r="P3" s="27" t="s">
        <v>32</v>
      </c>
      <c r="Q3" s="77"/>
    </row>
    <row r="4" spans="1:17" s="1" customFormat="1">
      <c r="A4" s="61" t="s">
        <v>6</v>
      </c>
      <c r="B4" s="61" t="s">
        <v>18</v>
      </c>
      <c r="C4" s="61" t="s">
        <v>36</v>
      </c>
      <c r="D4" s="61" t="s">
        <v>38</v>
      </c>
      <c r="E4" s="65" t="s">
        <v>23</v>
      </c>
      <c r="F4" s="61" t="s">
        <v>39</v>
      </c>
      <c r="G4" s="61" t="s">
        <v>53</v>
      </c>
      <c r="H4" s="61" t="s">
        <v>24</v>
      </c>
      <c r="I4" s="61" t="s">
        <v>40</v>
      </c>
      <c r="J4" s="61" t="s">
        <v>41</v>
      </c>
      <c r="K4" s="61" t="s">
        <v>42</v>
      </c>
      <c r="L4" s="61" t="s">
        <v>24</v>
      </c>
      <c r="M4" s="61" t="s">
        <v>40</v>
      </c>
      <c r="N4" s="61" t="s">
        <v>41</v>
      </c>
      <c r="O4" s="61" t="s">
        <v>42</v>
      </c>
      <c r="P4" s="61" t="s">
        <v>43</v>
      </c>
      <c r="Q4" s="67" t="s">
        <v>114</v>
      </c>
    </row>
    <row r="5" spans="1:17" s="1" customFormat="1" ht="36" hidden="1" customHeight="1">
      <c r="A5" s="73" t="s">
        <v>102</v>
      </c>
      <c r="B5" s="71" t="s">
        <v>64</v>
      </c>
      <c r="C5" s="22" t="s">
        <v>104</v>
      </c>
      <c r="D5" s="23">
        <f t="shared" ref="D5:D11" si="0">SUM(E5:G5)</f>
        <v>66500</v>
      </c>
      <c r="E5" s="23">
        <v>0</v>
      </c>
      <c r="F5" s="23">
        <v>0</v>
      </c>
      <c r="G5" s="23">
        <v>66500</v>
      </c>
      <c r="H5" s="23">
        <f>I5+J5+K5</f>
        <v>37600</v>
      </c>
      <c r="I5" s="23">
        <v>0</v>
      </c>
      <c r="J5" s="23">
        <v>0</v>
      </c>
      <c r="K5" s="23">
        <v>37600</v>
      </c>
      <c r="L5" s="24">
        <f>M5+O5</f>
        <v>34533</v>
      </c>
      <c r="M5" s="24">
        <v>0</v>
      </c>
      <c r="N5" s="24">
        <v>0</v>
      </c>
      <c r="O5" s="24">
        <v>34533</v>
      </c>
      <c r="P5" s="24">
        <f t="shared" ref="P5:P44" si="1">L5/D5*100</f>
        <v>51.929323308270682</v>
      </c>
      <c r="Q5" s="24">
        <v>100</v>
      </c>
    </row>
    <row r="6" spans="1:17" s="1" customFormat="1" hidden="1">
      <c r="A6" s="84"/>
      <c r="B6" s="71"/>
      <c r="C6" s="22" t="s">
        <v>17</v>
      </c>
      <c r="D6" s="23">
        <f t="shared" si="0"/>
        <v>151240</v>
      </c>
      <c r="E6" s="23">
        <v>0</v>
      </c>
      <c r="F6" s="23">
        <v>0</v>
      </c>
      <c r="G6" s="23">
        <v>151240</v>
      </c>
      <c r="H6" s="23">
        <f t="shared" ref="H6:H11" si="2">I6+J6+K6</f>
        <v>151240</v>
      </c>
      <c r="I6" s="23">
        <v>0</v>
      </c>
      <c r="J6" s="23">
        <v>0</v>
      </c>
      <c r="K6" s="23">
        <v>151240</v>
      </c>
      <c r="L6" s="24">
        <f>M6+O6</f>
        <v>54665.04</v>
      </c>
      <c r="M6" s="23">
        <v>0</v>
      </c>
      <c r="N6" s="23">
        <v>0</v>
      </c>
      <c r="O6" s="23">
        <v>54665.04</v>
      </c>
      <c r="P6" s="24">
        <f t="shared" si="1"/>
        <v>36.144564929912718</v>
      </c>
      <c r="Q6" s="24">
        <v>100</v>
      </c>
    </row>
    <row r="7" spans="1:17" s="1" customFormat="1" hidden="1">
      <c r="A7" s="84"/>
      <c r="B7" s="71"/>
      <c r="C7" s="22" t="s">
        <v>3</v>
      </c>
      <c r="D7" s="23">
        <f t="shared" si="0"/>
        <v>292100</v>
      </c>
      <c r="E7" s="23">
        <v>0</v>
      </c>
      <c r="F7" s="23">
        <v>0</v>
      </c>
      <c r="G7" s="23">
        <v>292100</v>
      </c>
      <c r="H7" s="23">
        <f t="shared" si="2"/>
        <v>222164</v>
      </c>
      <c r="I7" s="23">
        <v>0</v>
      </c>
      <c r="J7" s="23">
        <v>0</v>
      </c>
      <c r="K7" s="23">
        <v>222164</v>
      </c>
      <c r="L7" s="24">
        <f t="shared" ref="L7:L10" si="3">M7+O7</f>
        <v>184877.24</v>
      </c>
      <c r="M7" s="24">
        <v>0</v>
      </c>
      <c r="N7" s="24">
        <v>0</v>
      </c>
      <c r="O7" s="24">
        <v>184877.24</v>
      </c>
      <c r="P7" s="24">
        <f t="shared" si="1"/>
        <v>63.292447791852105</v>
      </c>
      <c r="Q7" s="24">
        <v>100</v>
      </c>
    </row>
    <row r="8" spans="1:17" s="1" customFormat="1" hidden="1">
      <c r="A8" s="84"/>
      <c r="B8" s="71"/>
      <c r="C8" s="22" t="s">
        <v>103</v>
      </c>
      <c r="D8" s="23">
        <f t="shared" si="0"/>
        <v>120000</v>
      </c>
      <c r="E8" s="23">
        <v>0</v>
      </c>
      <c r="F8" s="23">
        <v>0</v>
      </c>
      <c r="G8" s="23">
        <v>120000</v>
      </c>
      <c r="H8" s="23">
        <f t="shared" si="2"/>
        <v>72200</v>
      </c>
      <c r="I8" s="23">
        <v>0</v>
      </c>
      <c r="J8" s="23">
        <v>0</v>
      </c>
      <c r="K8" s="23">
        <v>72200</v>
      </c>
      <c r="L8" s="24">
        <f t="shared" si="3"/>
        <v>23822.880000000001</v>
      </c>
      <c r="M8" s="24">
        <v>0</v>
      </c>
      <c r="N8" s="24">
        <v>0</v>
      </c>
      <c r="O8" s="24">
        <v>23822.880000000001</v>
      </c>
      <c r="P8" s="24">
        <f t="shared" si="1"/>
        <v>19.852399999999999</v>
      </c>
      <c r="Q8" s="24">
        <v>100</v>
      </c>
    </row>
    <row r="9" spans="1:17" s="1" customFormat="1" ht="32.25" hidden="1" customHeight="1">
      <c r="A9" s="84"/>
      <c r="B9" s="71"/>
      <c r="C9" s="33" t="s">
        <v>4</v>
      </c>
      <c r="D9" s="23">
        <f t="shared" si="0"/>
        <v>19621474</v>
      </c>
      <c r="E9" s="23">
        <v>0</v>
      </c>
      <c r="F9" s="23">
        <v>0</v>
      </c>
      <c r="G9" s="23">
        <v>19621474</v>
      </c>
      <c r="H9" s="23">
        <f t="shared" si="2"/>
        <v>8261791</v>
      </c>
      <c r="I9" s="23">
        <v>0</v>
      </c>
      <c r="J9" s="23">
        <v>0</v>
      </c>
      <c r="K9" s="23">
        <v>8261791</v>
      </c>
      <c r="L9" s="24">
        <f t="shared" si="3"/>
        <v>8799987.4499999993</v>
      </c>
      <c r="M9" s="24">
        <v>0</v>
      </c>
      <c r="N9" s="24">
        <v>0</v>
      </c>
      <c r="O9" s="24">
        <v>8799987.4499999993</v>
      </c>
      <c r="P9" s="24">
        <f t="shared" si="1"/>
        <v>44.84875830429457</v>
      </c>
      <c r="Q9" s="24"/>
    </row>
    <row r="10" spans="1:17" s="1" customFormat="1" ht="25.5" hidden="1" customHeight="1">
      <c r="A10" s="84"/>
      <c r="B10" s="71"/>
      <c r="C10" s="22" t="s">
        <v>13</v>
      </c>
      <c r="D10" s="23">
        <f t="shared" si="0"/>
        <v>1150168</v>
      </c>
      <c r="E10" s="23">
        <v>0</v>
      </c>
      <c r="F10" s="23">
        <v>0</v>
      </c>
      <c r="G10" s="23">
        <v>1150168</v>
      </c>
      <c r="H10" s="23">
        <f t="shared" si="2"/>
        <v>805120</v>
      </c>
      <c r="I10" s="23">
        <v>0</v>
      </c>
      <c r="J10" s="23">
        <v>0</v>
      </c>
      <c r="K10" s="23">
        <v>805120</v>
      </c>
      <c r="L10" s="24">
        <f t="shared" si="3"/>
        <v>805087.06</v>
      </c>
      <c r="M10" s="24">
        <v>0</v>
      </c>
      <c r="N10" s="24">
        <v>0</v>
      </c>
      <c r="O10" s="24">
        <v>805087.06</v>
      </c>
      <c r="P10" s="24">
        <f t="shared" si="1"/>
        <v>69.997344735725562</v>
      </c>
      <c r="Q10" s="24"/>
    </row>
    <row r="11" spans="1:17" s="1" customFormat="1" ht="24" hidden="1" customHeight="1">
      <c r="A11" s="85"/>
      <c r="B11" s="71"/>
      <c r="C11" s="22" t="s">
        <v>5</v>
      </c>
      <c r="D11" s="23">
        <f t="shared" si="0"/>
        <v>998800</v>
      </c>
      <c r="E11" s="23">
        <v>0</v>
      </c>
      <c r="F11" s="23">
        <v>0</v>
      </c>
      <c r="G11" s="23">
        <v>998800</v>
      </c>
      <c r="H11" s="23">
        <f t="shared" si="2"/>
        <v>786169</v>
      </c>
      <c r="I11" s="23">
        <v>0</v>
      </c>
      <c r="J11" s="23">
        <v>0</v>
      </c>
      <c r="K11" s="23">
        <v>786169</v>
      </c>
      <c r="L11" s="24">
        <f>M11+O11</f>
        <v>839888.12</v>
      </c>
      <c r="M11" s="24">
        <v>0</v>
      </c>
      <c r="N11" s="24">
        <v>0</v>
      </c>
      <c r="O11" s="24">
        <v>839888.12</v>
      </c>
      <c r="P11" s="24">
        <f t="shared" si="1"/>
        <v>84.089719663596313</v>
      </c>
      <c r="Q11" s="24"/>
    </row>
    <row r="12" spans="1:17" s="29" customFormat="1" ht="43.5" hidden="1" customHeight="1">
      <c r="A12" s="30" t="s">
        <v>43</v>
      </c>
      <c r="B12" s="75" t="s">
        <v>20</v>
      </c>
      <c r="C12" s="75"/>
      <c r="D12" s="34">
        <f>E12+F12+G12</f>
        <v>1509419</v>
      </c>
      <c r="E12" s="34">
        <f>SUM(E13:E16)</f>
        <v>0</v>
      </c>
      <c r="F12" s="34">
        <f t="shared" ref="F12:K12" si="4">SUM(F13:F16)</f>
        <v>0</v>
      </c>
      <c r="G12" s="34">
        <f t="shared" si="4"/>
        <v>1509419</v>
      </c>
      <c r="H12" s="34">
        <f t="shared" si="4"/>
        <v>535093</v>
      </c>
      <c r="I12" s="34">
        <f t="shared" si="4"/>
        <v>0</v>
      </c>
      <c r="J12" s="34">
        <f t="shared" si="4"/>
        <v>0</v>
      </c>
      <c r="K12" s="34">
        <f t="shared" si="4"/>
        <v>535093</v>
      </c>
      <c r="L12" s="31">
        <f>M12+N12+O12</f>
        <v>953736</v>
      </c>
      <c r="M12" s="31">
        <f t="shared" ref="M12:N12" si="5">SUM(M13:M16)</f>
        <v>0</v>
      </c>
      <c r="N12" s="31">
        <f t="shared" si="5"/>
        <v>0</v>
      </c>
      <c r="O12" s="31">
        <f>SUM(O13:O16)</f>
        <v>953736</v>
      </c>
      <c r="P12" s="28">
        <f t="shared" si="1"/>
        <v>63.185636327620095</v>
      </c>
      <c r="Q12" s="24"/>
    </row>
    <row r="13" spans="1:17" s="29" customFormat="1" ht="21.75" hidden="1" customHeight="1">
      <c r="A13" s="73" t="s">
        <v>44</v>
      </c>
      <c r="B13" s="86" t="s">
        <v>65</v>
      </c>
      <c r="C13" s="33" t="s">
        <v>104</v>
      </c>
      <c r="D13" s="58">
        <f>SUM(E13:G13)</f>
        <v>23824</v>
      </c>
      <c r="E13" s="58">
        <f>E14+E16+E17</f>
        <v>0</v>
      </c>
      <c r="F13" s="58">
        <f>F14+F16+F17</f>
        <v>0</v>
      </c>
      <c r="G13" s="58">
        <v>23824</v>
      </c>
      <c r="H13" s="58">
        <f t="shared" ref="H13:H18" si="6">I13+J13+K13</f>
        <v>0</v>
      </c>
      <c r="I13" s="58">
        <v>0</v>
      </c>
      <c r="J13" s="58">
        <v>0</v>
      </c>
      <c r="K13" s="58">
        <v>0</v>
      </c>
      <c r="L13" s="23">
        <f t="shared" ref="L13:L16" si="7">M13+N13+O13</f>
        <v>0</v>
      </c>
      <c r="M13" s="23">
        <v>0</v>
      </c>
      <c r="N13" s="23">
        <v>0</v>
      </c>
      <c r="O13" s="23">
        <v>0</v>
      </c>
      <c r="P13" s="28">
        <f t="shared" si="1"/>
        <v>0</v>
      </c>
      <c r="Q13" s="24">
        <v>100</v>
      </c>
    </row>
    <row r="14" spans="1:17" s="29" customFormat="1" ht="28.5" hidden="1" customHeight="1">
      <c r="A14" s="84"/>
      <c r="B14" s="87"/>
      <c r="C14" s="33" t="s">
        <v>113</v>
      </c>
      <c r="D14" s="58">
        <f t="shared" ref="D14:D16" si="8">SUM(E14:G14)</f>
        <v>312472</v>
      </c>
      <c r="E14" s="58">
        <f>E16+E17+E18</f>
        <v>0</v>
      </c>
      <c r="F14" s="58">
        <f>F16+F17+F18</f>
        <v>0</v>
      </c>
      <c r="G14" s="58">
        <v>312472</v>
      </c>
      <c r="H14" s="58">
        <f t="shared" si="6"/>
        <v>272093</v>
      </c>
      <c r="I14" s="58">
        <v>0</v>
      </c>
      <c r="J14" s="58">
        <v>0</v>
      </c>
      <c r="K14" s="58">
        <v>272093</v>
      </c>
      <c r="L14" s="23">
        <f t="shared" si="7"/>
        <v>0</v>
      </c>
      <c r="M14" s="23">
        <v>0</v>
      </c>
      <c r="N14" s="23">
        <v>0</v>
      </c>
      <c r="O14" s="23">
        <v>0</v>
      </c>
      <c r="P14" s="24">
        <f t="shared" si="1"/>
        <v>0</v>
      </c>
      <c r="Q14" s="24">
        <v>100</v>
      </c>
    </row>
    <row r="15" spans="1:17" s="29" customFormat="1" ht="29.25" hidden="1" customHeight="1">
      <c r="A15" s="84"/>
      <c r="B15" s="87"/>
      <c r="C15" s="33" t="s">
        <v>5</v>
      </c>
      <c r="D15" s="58">
        <f t="shared" si="8"/>
        <v>910123</v>
      </c>
      <c r="E15" s="58">
        <v>0</v>
      </c>
      <c r="F15" s="58">
        <v>0</v>
      </c>
      <c r="G15" s="58">
        <v>910123</v>
      </c>
      <c r="H15" s="58">
        <f t="shared" si="6"/>
        <v>0</v>
      </c>
      <c r="I15" s="58">
        <v>0</v>
      </c>
      <c r="J15" s="58">
        <v>0</v>
      </c>
      <c r="K15" s="58">
        <v>0</v>
      </c>
      <c r="L15" s="23">
        <f t="shared" si="7"/>
        <v>693736</v>
      </c>
      <c r="M15" s="23">
        <v>0</v>
      </c>
      <c r="N15" s="23">
        <v>0</v>
      </c>
      <c r="O15" s="23">
        <v>693736</v>
      </c>
      <c r="P15" s="24">
        <f t="shared" si="1"/>
        <v>76.224422413234251</v>
      </c>
      <c r="Q15" s="24"/>
    </row>
    <row r="16" spans="1:17" s="1" customFormat="1" ht="30.75" hidden="1" customHeight="1">
      <c r="A16" s="85"/>
      <c r="B16" s="88"/>
      <c r="C16" s="33" t="s">
        <v>4</v>
      </c>
      <c r="D16" s="58">
        <f t="shared" si="8"/>
        <v>263000</v>
      </c>
      <c r="E16" s="58">
        <f>E17+E18+E19</f>
        <v>0</v>
      </c>
      <c r="F16" s="58">
        <f>F17+F18+F19</f>
        <v>0</v>
      </c>
      <c r="G16" s="23">
        <v>263000</v>
      </c>
      <c r="H16" s="58">
        <f t="shared" si="6"/>
        <v>263000</v>
      </c>
      <c r="I16" s="23">
        <v>0</v>
      </c>
      <c r="J16" s="23">
        <v>0</v>
      </c>
      <c r="K16" s="23">
        <v>263000</v>
      </c>
      <c r="L16" s="23">
        <f t="shared" si="7"/>
        <v>260000</v>
      </c>
      <c r="M16" s="23">
        <v>0</v>
      </c>
      <c r="N16" s="23">
        <v>0</v>
      </c>
      <c r="O16" s="23">
        <v>260000</v>
      </c>
      <c r="P16" s="24">
        <f t="shared" si="1"/>
        <v>98.859315589353614</v>
      </c>
      <c r="Q16" s="24"/>
    </row>
    <row r="17" spans="1:17" s="1" customFormat="1" ht="75.75" hidden="1" customHeight="1">
      <c r="A17" s="30" t="s">
        <v>45</v>
      </c>
      <c r="B17" s="75" t="s">
        <v>21</v>
      </c>
      <c r="C17" s="75"/>
      <c r="D17" s="34">
        <f>SUM(D18:D19)</f>
        <v>4333200</v>
      </c>
      <c r="E17" s="34">
        <f>SUM(E18:E19)</f>
        <v>0</v>
      </c>
      <c r="F17" s="34">
        <f>SUM(F18:F19)</f>
        <v>0</v>
      </c>
      <c r="G17" s="34">
        <f>SUM(G18:G19)</f>
        <v>4333200</v>
      </c>
      <c r="H17" s="31">
        <f>H18+H19</f>
        <v>3759800</v>
      </c>
      <c r="I17" s="31">
        <f>I18+I19</f>
        <v>0</v>
      </c>
      <c r="J17" s="31">
        <f>J18+J19</f>
        <v>0</v>
      </c>
      <c r="K17" s="31">
        <f>K18+K19</f>
        <v>3759800</v>
      </c>
      <c r="L17" s="34">
        <f t="shared" ref="L17:O17" si="9">SUM(L18:L19)</f>
        <v>3835733.5300000003</v>
      </c>
      <c r="M17" s="34">
        <f t="shared" si="9"/>
        <v>0</v>
      </c>
      <c r="N17" s="34">
        <f t="shared" si="9"/>
        <v>0</v>
      </c>
      <c r="O17" s="34">
        <f t="shared" si="9"/>
        <v>3835733.5300000003</v>
      </c>
      <c r="P17" s="24">
        <f t="shared" si="1"/>
        <v>88.519651296962991</v>
      </c>
      <c r="Q17" s="24"/>
    </row>
    <row r="18" spans="1:17" s="1" customFormat="1" ht="26.25" hidden="1" customHeight="1">
      <c r="A18" s="70" t="s">
        <v>11</v>
      </c>
      <c r="B18" s="92" t="s">
        <v>66</v>
      </c>
      <c r="C18" s="22" t="s">
        <v>17</v>
      </c>
      <c r="D18" s="23">
        <f>SUM(E18:G18)</f>
        <v>2950000</v>
      </c>
      <c r="E18" s="23">
        <v>0</v>
      </c>
      <c r="F18" s="23">
        <v>0</v>
      </c>
      <c r="G18" s="23">
        <v>2950000</v>
      </c>
      <c r="H18" s="23">
        <f t="shared" si="6"/>
        <v>2950000</v>
      </c>
      <c r="I18" s="23">
        <v>0</v>
      </c>
      <c r="J18" s="23">
        <v>0</v>
      </c>
      <c r="K18" s="23">
        <v>2950000</v>
      </c>
      <c r="L18" s="23">
        <f>M18+O18</f>
        <v>2950000</v>
      </c>
      <c r="M18" s="23">
        <v>0</v>
      </c>
      <c r="N18" s="23">
        <v>0</v>
      </c>
      <c r="O18" s="23">
        <v>2950000</v>
      </c>
      <c r="P18" s="24">
        <f t="shared" si="1"/>
        <v>100</v>
      </c>
      <c r="Q18" s="24"/>
    </row>
    <row r="19" spans="1:17" s="1" customFormat="1" ht="34.5" hidden="1" customHeight="1">
      <c r="A19" s="70"/>
      <c r="B19" s="92"/>
      <c r="C19" s="22" t="s">
        <v>4</v>
      </c>
      <c r="D19" s="23">
        <f>SUM(E19:G19)</f>
        <v>1383200</v>
      </c>
      <c r="E19" s="23">
        <v>0</v>
      </c>
      <c r="F19" s="23">
        <v>0</v>
      </c>
      <c r="G19" s="23">
        <v>1383200</v>
      </c>
      <c r="H19" s="23">
        <f>I19+J19+K19</f>
        <v>809800</v>
      </c>
      <c r="I19" s="23">
        <v>0</v>
      </c>
      <c r="J19" s="23">
        <v>0</v>
      </c>
      <c r="K19" s="23">
        <v>809800</v>
      </c>
      <c r="L19" s="23">
        <f t="shared" ref="L19" si="10">M19+O19</f>
        <v>885733.53</v>
      </c>
      <c r="M19" s="23">
        <v>0</v>
      </c>
      <c r="N19" s="23">
        <v>0</v>
      </c>
      <c r="O19" s="23">
        <v>885733.53</v>
      </c>
      <c r="P19" s="24">
        <f t="shared" si="1"/>
        <v>64.035101937536155</v>
      </c>
      <c r="Q19" s="24"/>
    </row>
    <row r="20" spans="1:17" s="1" customFormat="1" ht="74.25" customHeight="1">
      <c r="A20" s="30" t="s">
        <v>46</v>
      </c>
      <c r="B20" s="75" t="s">
        <v>22</v>
      </c>
      <c r="C20" s="75"/>
      <c r="D20" s="34">
        <f t="shared" ref="D20:O20" si="11">D21+D26+D40+D42</f>
        <v>410693320</v>
      </c>
      <c r="E20" s="34">
        <f t="shared" si="11"/>
        <v>61860500</v>
      </c>
      <c r="F20" s="34">
        <f t="shared" si="11"/>
        <v>11508800</v>
      </c>
      <c r="G20" s="34">
        <f t="shared" si="11"/>
        <v>337324020</v>
      </c>
      <c r="H20" s="34">
        <f t="shared" si="11"/>
        <v>317499794</v>
      </c>
      <c r="I20" s="34">
        <f t="shared" si="11"/>
        <v>49239870</v>
      </c>
      <c r="J20" s="34">
        <f t="shared" si="11"/>
        <v>9082895</v>
      </c>
      <c r="K20" s="34">
        <f t="shared" si="11"/>
        <v>259177029</v>
      </c>
      <c r="L20" s="34">
        <f t="shared" si="11"/>
        <v>324272149.37</v>
      </c>
      <c r="M20" s="34">
        <f t="shared" si="11"/>
        <v>45658336.550000004</v>
      </c>
      <c r="N20" s="34">
        <f t="shared" si="11"/>
        <v>9817490.4900000002</v>
      </c>
      <c r="O20" s="34">
        <f t="shared" si="11"/>
        <v>268796322.32999998</v>
      </c>
      <c r="P20" s="28">
        <f t="shared" si="1"/>
        <v>78.957249504326001</v>
      </c>
      <c r="Q20" s="24"/>
    </row>
    <row r="21" spans="1:17" s="1" customFormat="1" ht="40.5" hidden="1" customHeight="1">
      <c r="A21" s="30" t="s">
        <v>47</v>
      </c>
      <c r="B21" s="60" t="s">
        <v>30</v>
      </c>
      <c r="C21" s="60"/>
      <c r="D21" s="34">
        <f>SUM(D22:D25)</f>
        <v>287381773</v>
      </c>
      <c r="E21" s="34">
        <f t="shared" ref="E21:O21" si="12">SUM(E22:E25)</f>
        <v>0</v>
      </c>
      <c r="F21" s="34">
        <f t="shared" si="12"/>
        <v>0</v>
      </c>
      <c r="G21" s="34">
        <f t="shared" si="12"/>
        <v>287381773</v>
      </c>
      <c r="H21" s="34">
        <f t="shared" si="12"/>
        <v>221359342</v>
      </c>
      <c r="I21" s="34">
        <f t="shared" si="12"/>
        <v>0</v>
      </c>
      <c r="J21" s="34">
        <f t="shared" si="12"/>
        <v>0</v>
      </c>
      <c r="K21" s="34">
        <f t="shared" si="12"/>
        <v>221359342</v>
      </c>
      <c r="L21" s="34">
        <f t="shared" si="12"/>
        <v>231786217.19</v>
      </c>
      <c r="M21" s="34">
        <f t="shared" si="12"/>
        <v>0</v>
      </c>
      <c r="N21" s="34">
        <f t="shared" si="12"/>
        <v>0</v>
      </c>
      <c r="O21" s="34">
        <f t="shared" si="12"/>
        <v>231786217.19</v>
      </c>
      <c r="P21" s="28">
        <f t="shared" si="1"/>
        <v>80.654460013370439</v>
      </c>
      <c r="Q21" s="24"/>
    </row>
    <row r="22" spans="1:17" s="1" customFormat="1" ht="42" hidden="1" customHeight="1">
      <c r="A22" s="59" t="s">
        <v>48</v>
      </c>
      <c r="B22" s="64" t="s">
        <v>26</v>
      </c>
      <c r="C22" s="22" t="s">
        <v>17</v>
      </c>
      <c r="D22" s="23">
        <f>SUM(E22:G22)</f>
        <v>71585582</v>
      </c>
      <c r="E22" s="23">
        <v>0</v>
      </c>
      <c r="F22" s="23">
        <v>0</v>
      </c>
      <c r="G22" s="23">
        <v>71585582</v>
      </c>
      <c r="H22" s="23">
        <f>I22+J22+K22</f>
        <v>53204078</v>
      </c>
      <c r="I22" s="23">
        <v>0</v>
      </c>
      <c r="J22" s="23">
        <v>0</v>
      </c>
      <c r="K22" s="23">
        <v>53204078</v>
      </c>
      <c r="L22" s="23">
        <f>M22+O22</f>
        <v>58896822.25</v>
      </c>
      <c r="M22" s="23">
        <v>0</v>
      </c>
      <c r="N22" s="23">
        <v>0</v>
      </c>
      <c r="O22" s="23">
        <v>58896822.25</v>
      </c>
      <c r="P22" s="24">
        <f t="shared" si="1"/>
        <v>82.2746991845369</v>
      </c>
      <c r="Q22" s="24"/>
    </row>
    <row r="23" spans="1:17" s="1" customFormat="1" ht="48" hidden="1" customHeight="1">
      <c r="A23" s="59" t="s">
        <v>49</v>
      </c>
      <c r="B23" s="64" t="s">
        <v>29</v>
      </c>
      <c r="C23" s="22" t="s">
        <v>17</v>
      </c>
      <c r="D23" s="23">
        <f t="shared" ref="D23:D25" si="13">SUM(E23:G23)</f>
        <v>168434811</v>
      </c>
      <c r="E23" s="23">
        <v>0</v>
      </c>
      <c r="F23" s="23">
        <v>0</v>
      </c>
      <c r="G23" s="23">
        <v>168434811</v>
      </c>
      <c r="H23" s="23">
        <f>I23+J23+K23</f>
        <v>135733779</v>
      </c>
      <c r="I23" s="23">
        <v>0</v>
      </c>
      <c r="J23" s="23">
        <v>0</v>
      </c>
      <c r="K23" s="23">
        <v>135733779</v>
      </c>
      <c r="L23" s="23">
        <f t="shared" ref="L23:L25" si="14">M23+O23</f>
        <v>137359557.75</v>
      </c>
      <c r="M23" s="23">
        <v>0</v>
      </c>
      <c r="N23" s="23">
        <v>0</v>
      </c>
      <c r="O23" s="23">
        <v>137359557.75</v>
      </c>
      <c r="P23" s="24">
        <f t="shared" si="1"/>
        <v>81.550575522063554</v>
      </c>
      <c r="Q23" s="24"/>
    </row>
    <row r="24" spans="1:17" s="1" customFormat="1" ht="39" hidden="1" customHeight="1">
      <c r="A24" s="59" t="s">
        <v>111</v>
      </c>
      <c r="B24" s="64" t="s">
        <v>67</v>
      </c>
      <c r="C24" s="22" t="s">
        <v>17</v>
      </c>
      <c r="D24" s="23">
        <f t="shared" si="13"/>
        <v>1929880</v>
      </c>
      <c r="E24" s="23">
        <v>0</v>
      </c>
      <c r="F24" s="23">
        <v>0</v>
      </c>
      <c r="G24" s="23">
        <v>1929880</v>
      </c>
      <c r="H24" s="23">
        <f t="shared" ref="H24:H44" si="15">I24+J24+K24</f>
        <v>1588985</v>
      </c>
      <c r="I24" s="23">
        <v>0</v>
      </c>
      <c r="J24" s="23">
        <v>0</v>
      </c>
      <c r="K24" s="23">
        <v>1588985</v>
      </c>
      <c r="L24" s="23">
        <f t="shared" si="14"/>
        <v>1459277.08</v>
      </c>
      <c r="M24" s="23">
        <v>0</v>
      </c>
      <c r="N24" s="23">
        <v>0</v>
      </c>
      <c r="O24" s="23">
        <v>1459277.08</v>
      </c>
      <c r="P24" s="24">
        <f t="shared" si="1"/>
        <v>75.614912844321935</v>
      </c>
      <c r="Q24" s="24"/>
    </row>
    <row r="25" spans="1:17" s="1" customFormat="1" ht="60.75" hidden="1" customHeight="1">
      <c r="A25" s="59" t="s">
        <v>112</v>
      </c>
      <c r="B25" s="64" t="s">
        <v>101</v>
      </c>
      <c r="C25" s="22" t="s">
        <v>17</v>
      </c>
      <c r="D25" s="23">
        <f t="shared" si="13"/>
        <v>45431500</v>
      </c>
      <c r="E25" s="23">
        <v>0</v>
      </c>
      <c r="F25" s="23">
        <v>0</v>
      </c>
      <c r="G25" s="23">
        <v>45431500</v>
      </c>
      <c r="H25" s="23">
        <f t="shared" si="15"/>
        <v>30832500</v>
      </c>
      <c r="I25" s="23">
        <v>0</v>
      </c>
      <c r="J25" s="23">
        <v>0</v>
      </c>
      <c r="K25" s="23">
        <v>30832500</v>
      </c>
      <c r="L25" s="23">
        <f t="shared" si="14"/>
        <v>34070560.109999999</v>
      </c>
      <c r="M25" s="23">
        <v>0</v>
      </c>
      <c r="N25" s="23">
        <v>0</v>
      </c>
      <c r="O25" s="23">
        <v>34070560.109999999</v>
      </c>
      <c r="P25" s="24">
        <f t="shared" si="1"/>
        <v>74.993253821687588</v>
      </c>
      <c r="Q25" s="24"/>
    </row>
    <row r="26" spans="1:17" s="1" customFormat="1" ht="49.5" customHeight="1">
      <c r="A26" s="30" t="s">
        <v>50</v>
      </c>
      <c r="B26" s="60" t="s">
        <v>68</v>
      </c>
      <c r="C26" s="32"/>
      <c r="D26" s="31">
        <f>SUM(D27:D39)</f>
        <v>74652147</v>
      </c>
      <c r="E26" s="31">
        <f t="shared" ref="E26:O26" si="16">SUM(E27:E39)</f>
        <v>57143000</v>
      </c>
      <c r="F26" s="31">
        <f t="shared" si="16"/>
        <v>11508800</v>
      </c>
      <c r="G26" s="31">
        <f t="shared" si="16"/>
        <v>6000347</v>
      </c>
      <c r="H26" s="31">
        <f>SUM(H27:H39)</f>
        <v>60061262</v>
      </c>
      <c r="I26" s="31">
        <f t="shared" si="16"/>
        <v>46454170</v>
      </c>
      <c r="J26" s="31">
        <f t="shared" si="16"/>
        <v>9082895</v>
      </c>
      <c r="K26" s="31">
        <f t="shared" si="16"/>
        <v>4524197</v>
      </c>
      <c r="L26" s="31">
        <f>SUM(L27:L39)</f>
        <v>56974289.259999998</v>
      </c>
      <c r="M26" s="31">
        <f t="shared" si="16"/>
        <v>42893002.630000003</v>
      </c>
      <c r="N26" s="31">
        <f t="shared" si="16"/>
        <v>9817490.4900000002</v>
      </c>
      <c r="O26" s="31">
        <f t="shared" si="16"/>
        <v>4263796.1399999997</v>
      </c>
      <c r="P26" s="28">
        <f t="shared" si="1"/>
        <v>76.31969280133363</v>
      </c>
      <c r="Q26" s="24"/>
    </row>
    <row r="27" spans="1:17" s="1" customFormat="1" ht="66" customHeight="1">
      <c r="A27" s="59" t="s">
        <v>51</v>
      </c>
      <c r="B27" s="64" t="s">
        <v>69</v>
      </c>
      <c r="C27" s="22" t="s">
        <v>70</v>
      </c>
      <c r="D27" s="23">
        <f>SUM(E27:G27)</f>
        <v>15357158</v>
      </c>
      <c r="E27" s="23">
        <v>3599800</v>
      </c>
      <c r="F27" s="23">
        <v>11492100</v>
      </c>
      <c r="G27" s="23">
        <v>265258</v>
      </c>
      <c r="H27" s="23">
        <f t="shared" si="15"/>
        <v>11980818</v>
      </c>
      <c r="I27" s="23">
        <v>2676660</v>
      </c>
      <c r="J27" s="23">
        <v>9079900</v>
      </c>
      <c r="K27" s="23">
        <v>224258</v>
      </c>
      <c r="L27" s="23">
        <f>SUM(M27:O27)</f>
        <v>12834854.470000001</v>
      </c>
      <c r="M27" s="23">
        <v>2793227.22</v>
      </c>
      <c r="N27" s="23">
        <v>9817490.4900000002</v>
      </c>
      <c r="O27" s="23">
        <v>224136.76</v>
      </c>
      <c r="P27" s="24">
        <f t="shared" si="1"/>
        <v>83.575714139295826</v>
      </c>
      <c r="Q27" s="24"/>
    </row>
    <row r="28" spans="1:17" s="1" customFormat="1" ht="92.25" customHeight="1">
      <c r="A28" s="59" t="s">
        <v>72</v>
      </c>
      <c r="B28" s="64" t="s">
        <v>71</v>
      </c>
      <c r="C28" s="22" t="s">
        <v>17</v>
      </c>
      <c r="D28" s="23">
        <f t="shared" ref="D28:D39" si="17">SUM(E28:G28)</f>
        <v>488100</v>
      </c>
      <c r="E28" s="23">
        <v>488100</v>
      </c>
      <c r="F28" s="23">
        <v>0</v>
      </c>
      <c r="G28" s="23">
        <v>0</v>
      </c>
      <c r="H28" s="23">
        <f t="shared" si="15"/>
        <v>366100</v>
      </c>
      <c r="I28" s="23">
        <v>366100</v>
      </c>
      <c r="J28" s="23">
        <v>0</v>
      </c>
      <c r="K28" s="23">
        <v>0</v>
      </c>
      <c r="L28" s="23">
        <f t="shared" ref="L28:L33" si="18">SUM(M28:O28)</f>
        <v>346350</v>
      </c>
      <c r="M28" s="23">
        <v>346350</v>
      </c>
      <c r="N28" s="23">
        <v>0</v>
      </c>
      <c r="O28" s="23">
        <v>0</v>
      </c>
      <c r="P28" s="24">
        <f t="shared" si="1"/>
        <v>70.958819913952055</v>
      </c>
      <c r="Q28" s="24">
        <v>100</v>
      </c>
    </row>
    <row r="29" spans="1:17" s="1" customFormat="1" ht="63" customHeight="1">
      <c r="A29" s="59" t="s">
        <v>75</v>
      </c>
      <c r="B29" s="64" t="s">
        <v>73</v>
      </c>
      <c r="C29" s="22" t="s">
        <v>17</v>
      </c>
      <c r="D29" s="23">
        <f t="shared" si="17"/>
        <v>3701700</v>
      </c>
      <c r="E29" s="23">
        <v>3701700</v>
      </c>
      <c r="F29" s="23">
        <v>0</v>
      </c>
      <c r="G29" s="23">
        <v>0</v>
      </c>
      <c r="H29" s="23">
        <f t="shared" si="15"/>
        <v>2713170</v>
      </c>
      <c r="I29" s="23">
        <v>2713170</v>
      </c>
      <c r="J29" s="23">
        <v>0</v>
      </c>
      <c r="K29" s="23">
        <v>0</v>
      </c>
      <c r="L29" s="23">
        <f t="shared" si="18"/>
        <v>2839847.2</v>
      </c>
      <c r="M29" s="23">
        <v>2839847.2</v>
      </c>
      <c r="N29" s="23">
        <v>0</v>
      </c>
      <c r="O29" s="23">
        <v>0</v>
      </c>
      <c r="P29" s="24">
        <f t="shared" si="1"/>
        <v>76.71737850176946</v>
      </c>
      <c r="Q29" s="24">
        <v>100</v>
      </c>
    </row>
    <row r="30" spans="1:17" s="1" customFormat="1" ht="56.25">
      <c r="A30" s="59" t="s">
        <v>76</v>
      </c>
      <c r="B30" s="64" t="s">
        <v>74</v>
      </c>
      <c r="C30" s="22" t="s">
        <v>17</v>
      </c>
      <c r="D30" s="23">
        <f t="shared" si="17"/>
        <v>4413500</v>
      </c>
      <c r="E30" s="23">
        <v>4413500</v>
      </c>
      <c r="F30" s="23">
        <v>0</v>
      </c>
      <c r="G30" s="23">
        <v>0</v>
      </c>
      <c r="H30" s="23">
        <f t="shared" si="15"/>
        <v>3908610</v>
      </c>
      <c r="I30" s="23">
        <v>3908610</v>
      </c>
      <c r="J30" s="23">
        <v>0</v>
      </c>
      <c r="K30" s="23">
        <v>0</v>
      </c>
      <c r="L30" s="23">
        <f t="shared" si="18"/>
        <v>3934501.38</v>
      </c>
      <c r="M30" s="23">
        <v>3934501.38</v>
      </c>
      <c r="N30" s="23">
        <v>0</v>
      </c>
      <c r="O30" s="23">
        <v>0</v>
      </c>
      <c r="P30" s="24">
        <f t="shared" si="1"/>
        <v>89.146966806389486</v>
      </c>
      <c r="Q30" s="24"/>
    </row>
    <row r="31" spans="1:17" s="1" customFormat="1" ht="81" customHeight="1">
      <c r="A31" s="59" t="s">
        <v>78</v>
      </c>
      <c r="B31" s="64" t="s">
        <v>77</v>
      </c>
      <c r="C31" s="22" t="s">
        <v>17</v>
      </c>
      <c r="D31" s="23">
        <f t="shared" si="17"/>
        <v>9619189</v>
      </c>
      <c r="E31" s="23">
        <v>9576600</v>
      </c>
      <c r="F31" s="23">
        <v>0</v>
      </c>
      <c r="G31" s="23">
        <v>42589</v>
      </c>
      <c r="H31" s="23">
        <f>I31+J31+K31</f>
        <v>7987384</v>
      </c>
      <c r="I31" s="23">
        <v>7944795</v>
      </c>
      <c r="J31" s="23">
        <v>0</v>
      </c>
      <c r="K31" s="23">
        <v>42589</v>
      </c>
      <c r="L31" s="23">
        <f t="shared" si="18"/>
        <v>7506224.1200000001</v>
      </c>
      <c r="M31" s="23">
        <v>7463635.1200000001</v>
      </c>
      <c r="N31" s="23">
        <v>0</v>
      </c>
      <c r="O31" s="23">
        <v>42589</v>
      </c>
      <c r="P31" s="24">
        <f t="shared" si="1"/>
        <v>78.033856284557885</v>
      </c>
      <c r="Q31" s="24">
        <v>100</v>
      </c>
    </row>
    <row r="32" spans="1:17" s="1" customFormat="1" ht="80.25" hidden="1" customHeight="1">
      <c r="A32" s="59" t="s">
        <v>110</v>
      </c>
      <c r="B32" s="64" t="s">
        <v>105</v>
      </c>
      <c r="C32" s="22" t="s">
        <v>17</v>
      </c>
      <c r="D32" s="23">
        <f t="shared" si="17"/>
        <v>16700</v>
      </c>
      <c r="E32" s="23">
        <v>0</v>
      </c>
      <c r="F32" s="23">
        <v>16700</v>
      </c>
      <c r="G32" s="23">
        <v>0</v>
      </c>
      <c r="H32" s="23">
        <f>I32+J32+K32</f>
        <v>2995</v>
      </c>
      <c r="I32" s="23">
        <v>0</v>
      </c>
      <c r="J32" s="23">
        <v>2995</v>
      </c>
      <c r="K32" s="23">
        <v>0</v>
      </c>
      <c r="L32" s="23">
        <f t="shared" si="18"/>
        <v>0</v>
      </c>
      <c r="M32" s="23">
        <v>0</v>
      </c>
      <c r="N32" s="23">
        <v>0</v>
      </c>
      <c r="O32" s="23">
        <v>0</v>
      </c>
      <c r="P32" s="24">
        <f t="shared" si="1"/>
        <v>0</v>
      </c>
      <c r="Q32" s="24"/>
    </row>
    <row r="33" spans="1:19" s="1" customFormat="1" ht="64.5" customHeight="1">
      <c r="A33" s="59" t="s">
        <v>80</v>
      </c>
      <c r="B33" s="64" t="s">
        <v>79</v>
      </c>
      <c r="C33" s="22" t="s">
        <v>17</v>
      </c>
      <c r="D33" s="23">
        <f t="shared" si="17"/>
        <v>26867000</v>
      </c>
      <c r="E33" s="23">
        <v>26867000</v>
      </c>
      <c r="F33" s="23">
        <v>0</v>
      </c>
      <c r="G33" s="23">
        <v>0</v>
      </c>
      <c r="H33" s="23">
        <f t="shared" si="15"/>
        <v>23379783</v>
      </c>
      <c r="I33" s="23">
        <v>23379783</v>
      </c>
      <c r="J33" s="23">
        <v>0</v>
      </c>
      <c r="K33" s="23">
        <v>0</v>
      </c>
      <c r="L33" s="23">
        <f t="shared" si="18"/>
        <v>21679782.239999998</v>
      </c>
      <c r="M33" s="23">
        <v>21679782.239999998</v>
      </c>
      <c r="N33" s="23">
        <v>0</v>
      </c>
      <c r="O33" s="23">
        <v>0</v>
      </c>
      <c r="P33" s="24">
        <f t="shared" si="1"/>
        <v>80.692977407228199</v>
      </c>
      <c r="Q33" s="24"/>
    </row>
    <row r="34" spans="1:19" s="1" customFormat="1" ht="105.75" customHeight="1">
      <c r="A34" s="59" t="s">
        <v>82</v>
      </c>
      <c r="B34" s="64" t="s">
        <v>81</v>
      </c>
      <c r="C34" s="22" t="s">
        <v>3</v>
      </c>
      <c r="D34" s="23">
        <f t="shared" si="17"/>
        <v>6526500</v>
      </c>
      <c r="E34" s="23">
        <v>834000</v>
      </c>
      <c r="F34" s="23">
        <v>0</v>
      </c>
      <c r="G34" s="23">
        <v>5692500</v>
      </c>
      <c r="H34" s="23">
        <f t="shared" si="15"/>
        <v>5091350</v>
      </c>
      <c r="I34" s="23">
        <v>834000</v>
      </c>
      <c r="J34" s="23">
        <v>0</v>
      </c>
      <c r="K34" s="23">
        <v>4257350</v>
      </c>
      <c r="L34" s="23">
        <f>SUM(M34:O34)</f>
        <v>4812676.72</v>
      </c>
      <c r="M34" s="23">
        <v>815606.34</v>
      </c>
      <c r="N34" s="23">
        <v>0</v>
      </c>
      <c r="O34" s="23">
        <v>3997070.38</v>
      </c>
      <c r="P34" s="24">
        <f t="shared" si="1"/>
        <v>73.740545774917649</v>
      </c>
      <c r="Q34" s="24">
        <v>100</v>
      </c>
      <c r="S34" s="1" t="s">
        <v>107</v>
      </c>
    </row>
    <row r="35" spans="1:19" s="1" customFormat="1" ht="64.5" customHeight="1">
      <c r="A35" s="59" t="s">
        <v>96</v>
      </c>
      <c r="B35" s="64" t="s">
        <v>98</v>
      </c>
      <c r="C35" s="22" t="s">
        <v>3</v>
      </c>
      <c r="D35" s="23">
        <f t="shared" si="17"/>
        <v>98800</v>
      </c>
      <c r="E35" s="23">
        <v>98800</v>
      </c>
      <c r="F35" s="23">
        <v>0</v>
      </c>
      <c r="G35" s="23">
        <v>0</v>
      </c>
      <c r="H35" s="23">
        <f t="shared" si="15"/>
        <v>65900</v>
      </c>
      <c r="I35" s="23">
        <v>65900</v>
      </c>
      <c r="J35" s="23">
        <v>0</v>
      </c>
      <c r="K35" s="23">
        <v>0</v>
      </c>
      <c r="L35" s="23">
        <f t="shared" ref="L35:L39" si="19">SUM(M35:O35)</f>
        <v>65900</v>
      </c>
      <c r="M35" s="23">
        <v>65900</v>
      </c>
      <c r="N35" s="23">
        <v>0</v>
      </c>
      <c r="O35" s="23">
        <v>0</v>
      </c>
      <c r="P35" s="24">
        <f t="shared" si="1"/>
        <v>66.700404858299606</v>
      </c>
      <c r="Q35" s="24">
        <v>66.7</v>
      </c>
    </row>
    <row r="36" spans="1:19" s="1" customFormat="1" ht="61.5" customHeight="1">
      <c r="A36" s="73" t="s">
        <v>97</v>
      </c>
      <c r="B36" s="86" t="s">
        <v>99</v>
      </c>
      <c r="C36" s="22" t="s">
        <v>3</v>
      </c>
      <c r="D36" s="23">
        <f t="shared" si="17"/>
        <v>5996697</v>
      </c>
      <c r="E36" s="23">
        <v>5996697</v>
      </c>
      <c r="F36" s="23">
        <v>0</v>
      </c>
      <c r="G36" s="23">
        <v>0</v>
      </c>
      <c r="H36" s="23">
        <f t="shared" si="15"/>
        <v>2998349</v>
      </c>
      <c r="I36" s="23">
        <v>2998349</v>
      </c>
      <c r="J36" s="23">
        <v>0</v>
      </c>
      <c r="K36" s="23">
        <v>0</v>
      </c>
      <c r="L36" s="23">
        <f t="shared" si="19"/>
        <v>1869400.14</v>
      </c>
      <c r="M36" s="23">
        <v>1869400.14</v>
      </c>
      <c r="N36" s="23">
        <v>0</v>
      </c>
      <c r="O36" s="23">
        <v>0</v>
      </c>
      <c r="P36" s="24">
        <f t="shared" si="1"/>
        <v>31.173830193521535</v>
      </c>
      <c r="Q36" s="24">
        <v>31.17</v>
      </c>
    </row>
    <row r="37" spans="1:19" s="1" customFormat="1" ht="79.5" customHeight="1">
      <c r="A37" s="89"/>
      <c r="B37" s="91"/>
      <c r="C37" s="22" t="s">
        <v>4</v>
      </c>
      <c r="D37" s="23">
        <f t="shared" si="17"/>
        <v>1450671</v>
      </c>
      <c r="E37" s="23">
        <v>1450671</v>
      </c>
      <c r="F37" s="23">
        <v>0</v>
      </c>
      <c r="G37" s="23">
        <v>0</v>
      </c>
      <c r="H37" s="23">
        <f t="shared" si="15"/>
        <v>1450671</v>
      </c>
      <c r="I37" s="23">
        <v>1450671</v>
      </c>
      <c r="J37" s="23">
        <v>0</v>
      </c>
      <c r="K37" s="23">
        <v>0</v>
      </c>
      <c r="L37" s="23">
        <f t="shared" si="19"/>
        <v>969320.23</v>
      </c>
      <c r="M37" s="23">
        <v>969320.23</v>
      </c>
      <c r="N37" s="23">
        <v>0</v>
      </c>
      <c r="O37" s="23">
        <v>0</v>
      </c>
      <c r="P37" s="24">
        <f t="shared" si="1"/>
        <v>66.818750081858667</v>
      </c>
      <c r="Q37" s="24">
        <v>66.819999999999993</v>
      </c>
    </row>
    <row r="38" spans="1:19" s="1" customFormat="1" ht="20.25" customHeight="1">
      <c r="A38" s="89"/>
      <c r="B38" s="91"/>
      <c r="C38" s="22" t="s">
        <v>113</v>
      </c>
      <c r="D38" s="23">
        <f t="shared" si="17"/>
        <v>20032</v>
      </c>
      <c r="E38" s="23">
        <v>20032</v>
      </c>
      <c r="F38" s="23">
        <v>0</v>
      </c>
      <c r="G38" s="23">
        <v>0</v>
      </c>
      <c r="H38" s="23">
        <f t="shared" si="15"/>
        <v>20032</v>
      </c>
      <c r="I38" s="23">
        <v>20032</v>
      </c>
      <c r="J38" s="23">
        <v>0</v>
      </c>
      <c r="K38" s="23">
        <v>0</v>
      </c>
      <c r="L38" s="23">
        <f t="shared" si="19"/>
        <v>19436.919999999998</v>
      </c>
      <c r="M38" s="23">
        <v>19436.919999999998</v>
      </c>
      <c r="N38" s="23">
        <v>0</v>
      </c>
      <c r="O38" s="23">
        <v>0</v>
      </c>
      <c r="P38" s="24">
        <f t="shared" si="1"/>
        <v>97.029353035143757</v>
      </c>
      <c r="Q38" s="24"/>
    </row>
    <row r="39" spans="1:19" s="1" customFormat="1" ht="20.25" customHeight="1">
      <c r="A39" s="90"/>
      <c r="B39" s="72"/>
      <c r="C39" s="22" t="s">
        <v>5</v>
      </c>
      <c r="D39" s="23">
        <f t="shared" si="17"/>
        <v>96100</v>
      </c>
      <c r="E39" s="23">
        <v>96100</v>
      </c>
      <c r="F39" s="23">
        <v>0</v>
      </c>
      <c r="G39" s="23">
        <v>0</v>
      </c>
      <c r="H39" s="23">
        <f t="shared" si="15"/>
        <v>96100</v>
      </c>
      <c r="I39" s="23">
        <v>96100</v>
      </c>
      <c r="J39" s="23">
        <v>0</v>
      </c>
      <c r="K39" s="23">
        <v>0</v>
      </c>
      <c r="L39" s="23">
        <f t="shared" si="19"/>
        <v>95995.839999999997</v>
      </c>
      <c r="M39" s="23">
        <v>95995.839999999997</v>
      </c>
      <c r="N39" s="23">
        <v>0</v>
      </c>
      <c r="O39" s="23">
        <v>0</v>
      </c>
      <c r="P39" s="24">
        <f t="shared" si="1"/>
        <v>99.891612903225806</v>
      </c>
      <c r="Q39" s="24"/>
    </row>
    <row r="40" spans="1:19" s="29" customFormat="1" ht="42" customHeight="1">
      <c r="A40" s="30" t="s">
        <v>84</v>
      </c>
      <c r="B40" s="60" t="s">
        <v>31</v>
      </c>
      <c r="C40" s="32"/>
      <c r="D40" s="31">
        <f t="shared" ref="D40:O40" si="20">SUM(D41:D41)</f>
        <v>7047800</v>
      </c>
      <c r="E40" s="31">
        <f t="shared" si="20"/>
        <v>4717500</v>
      </c>
      <c r="F40" s="31">
        <f t="shared" si="20"/>
        <v>0</v>
      </c>
      <c r="G40" s="31">
        <f t="shared" si="20"/>
        <v>2330300</v>
      </c>
      <c r="H40" s="31">
        <f t="shared" si="20"/>
        <v>3958000</v>
      </c>
      <c r="I40" s="31">
        <f t="shared" si="20"/>
        <v>2785700</v>
      </c>
      <c r="J40" s="31">
        <f t="shared" si="20"/>
        <v>0</v>
      </c>
      <c r="K40" s="31">
        <f t="shared" si="20"/>
        <v>1172300</v>
      </c>
      <c r="L40" s="31">
        <f t="shared" si="20"/>
        <v>3937633.92</v>
      </c>
      <c r="M40" s="31">
        <f t="shared" si="20"/>
        <v>2765333.92</v>
      </c>
      <c r="N40" s="31">
        <f t="shared" si="20"/>
        <v>0</v>
      </c>
      <c r="O40" s="31">
        <f t="shared" si="20"/>
        <v>1172300</v>
      </c>
      <c r="P40" s="28">
        <f t="shared" si="1"/>
        <v>55.870398138426168</v>
      </c>
      <c r="Q40" s="24"/>
    </row>
    <row r="41" spans="1:19" s="1" customFormat="1" ht="66" customHeight="1">
      <c r="A41" s="59" t="s">
        <v>87</v>
      </c>
      <c r="B41" s="64" t="s">
        <v>83</v>
      </c>
      <c r="C41" s="22" t="s">
        <v>17</v>
      </c>
      <c r="D41" s="23">
        <f>SUM(E41:G41)</f>
        <v>7047800</v>
      </c>
      <c r="E41" s="23">
        <v>4717500</v>
      </c>
      <c r="F41" s="23">
        <v>0</v>
      </c>
      <c r="G41" s="23">
        <v>2330300</v>
      </c>
      <c r="H41" s="23">
        <f t="shared" si="15"/>
        <v>3958000</v>
      </c>
      <c r="I41" s="23">
        <v>2785700</v>
      </c>
      <c r="J41" s="23">
        <v>0</v>
      </c>
      <c r="K41" s="23">
        <v>1172300</v>
      </c>
      <c r="L41" s="23">
        <f>M41+O41</f>
        <v>3937633.92</v>
      </c>
      <c r="M41" s="23">
        <v>2765333.92</v>
      </c>
      <c r="N41" s="23">
        <v>0</v>
      </c>
      <c r="O41" s="23">
        <v>1172300</v>
      </c>
      <c r="P41" s="24">
        <f t="shared" si="1"/>
        <v>55.870398138426168</v>
      </c>
      <c r="Q41" s="24">
        <v>100</v>
      </c>
    </row>
    <row r="42" spans="1:19" s="1" customFormat="1" ht="93.75" hidden="1">
      <c r="A42" s="30" t="s">
        <v>90</v>
      </c>
      <c r="B42" s="60" t="s">
        <v>85</v>
      </c>
      <c r="C42" s="32"/>
      <c r="D42" s="35">
        <f>SUM(D43:D44)</f>
        <v>41611600</v>
      </c>
      <c r="E42" s="35">
        <f>SUM(E43:E44)</f>
        <v>0</v>
      </c>
      <c r="F42" s="35">
        <f>SUM(F43:F44)</f>
        <v>0</v>
      </c>
      <c r="G42" s="35">
        <f>SUM(G43:G44)</f>
        <v>41611600</v>
      </c>
      <c r="H42" s="35">
        <f t="shared" ref="H42:K42" si="21">SUM(H43:H44)</f>
        <v>32121190</v>
      </c>
      <c r="I42" s="35">
        <f t="shared" si="21"/>
        <v>0</v>
      </c>
      <c r="J42" s="35">
        <f t="shared" si="21"/>
        <v>0</v>
      </c>
      <c r="K42" s="35">
        <f t="shared" si="21"/>
        <v>32121190</v>
      </c>
      <c r="L42" s="35">
        <f t="shared" ref="L42:O42" si="22">SUM(L43:L44)</f>
        <v>31574009</v>
      </c>
      <c r="M42" s="35">
        <f t="shared" si="22"/>
        <v>0</v>
      </c>
      <c r="N42" s="35">
        <f t="shared" si="22"/>
        <v>0</v>
      </c>
      <c r="O42" s="35">
        <f t="shared" si="22"/>
        <v>31574009</v>
      </c>
      <c r="P42" s="28">
        <f t="shared" si="1"/>
        <v>75.877901835065217</v>
      </c>
      <c r="Q42" s="24"/>
    </row>
    <row r="43" spans="1:19" s="1" customFormat="1" ht="50.25" hidden="1" customHeight="1">
      <c r="A43" s="73" t="s">
        <v>91</v>
      </c>
      <c r="B43" s="86" t="s">
        <v>86</v>
      </c>
      <c r="C43" s="22" t="s">
        <v>17</v>
      </c>
      <c r="D43" s="23">
        <f>SUM(E43:G43)</f>
        <v>21557100</v>
      </c>
      <c r="E43" s="23">
        <v>0</v>
      </c>
      <c r="F43" s="23">
        <v>0</v>
      </c>
      <c r="G43" s="23">
        <v>21557100</v>
      </c>
      <c r="H43" s="23">
        <f t="shared" si="15"/>
        <v>16700575</v>
      </c>
      <c r="I43" s="23">
        <v>0</v>
      </c>
      <c r="J43" s="23">
        <v>0</v>
      </c>
      <c r="K43" s="23">
        <v>16700575</v>
      </c>
      <c r="L43" s="23">
        <f>SUM(M43:O43)</f>
        <v>14608765</v>
      </c>
      <c r="M43" s="23">
        <v>0</v>
      </c>
      <c r="N43" s="23">
        <v>0</v>
      </c>
      <c r="O43" s="23">
        <v>14608765</v>
      </c>
      <c r="P43" s="24">
        <f t="shared" si="1"/>
        <v>67.767765608546597</v>
      </c>
      <c r="Q43" s="24"/>
    </row>
    <row r="44" spans="1:19" s="1" customFormat="1" ht="51.75" hidden="1" customHeight="1">
      <c r="A44" s="74"/>
      <c r="B44" s="93"/>
      <c r="C44" s="22" t="s">
        <v>103</v>
      </c>
      <c r="D44" s="23">
        <f>SUM(E44:G44)</f>
        <v>20054500</v>
      </c>
      <c r="E44" s="23">
        <v>0</v>
      </c>
      <c r="F44" s="23">
        <v>0</v>
      </c>
      <c r="G44" s="23">
        <v>20054500</v>
      </c>
      <c r="H44" s="23">
        <f t="shared" si="15"/>
        <v>15420615</v>
      </c>
      <c r="I44" s="23">
        <v>0</v>
      </c>
      <c r="J44" s="23">
        <v>0</v>
      </c>
      <c r="K44" s="23">
        <v>15420615</v>
      </c>
      <c r="L44" s="23">
        <f>SUM(M44:O44)</f>
        <v>16965244</v>
      </c>
      <c r="M44" s="23">
        <v>0</v>
      </c>
      <c r="N44" s="23">
        <v>0</v>
      </c>
      <c r="O44" s="23">
        <v>16965244</v>
      </c>
      <c r="P44" s="24">
        <f t="shared" si="1"/>
        <v>84.595696726420499</v>
      </c>
      <c r="Q44" s="24"/>
    </row>
    <row r="45" spans="1:19" s="1" customFormat="1">
      <c r="A45" s="3"/>
      <c r="L45" s="20"/>
      <c r="M45" s="20"/>
      <c r="N45" s="20"/>
      <c r="O45" s="20"/>
      <c r="P45" s="21"/>
      <c r="Q45" s="21"/>
    </row>
    <row r="46" spans="1:19" s="1" customFormat="1">
      <c r="A46" s="3"/>
      <c r="L46" s="20"/>
      <c r="M46" s="20"/>
      <c r="N46" s="20"/>
      <c r="O46" s="20"/>
      <c r="P46" s="21"/>
      <c r="Q46" s="21"/>
    </row>
    <row r="47" spans="1:19" s="1" customFormat="1">
      <c r="A47" s="3"/>
      <c r="L47" s="20"/>
      <c r="M47" s="20"/>
      <c r="N47" s="20"/>
      <c r="O47" s="20"/>
      <c r="P47" s="21"/>
      <c r="Q47" s="21"/>
    </row>
    <row r="48" spans="1:19" s="1" customFormat="1">
      <c r="A48" s="3"/>
      <c r="L48" s="20"/>
      <c r="M48" s="20"/>
      <c r="N48" s="20"/>
      <c r="O48" s="20"/>
      <c r="P48" s="21"/>
      <c r="Q48" s="21"/>
    </row>
    <row r="49" spans="1:17" s="1" customFormat="1">
      <c r="A49" s="3"/>
      <c r="L49" s="20"/>
      <c r="M49" s="20"/>
      <c r="N49" s="20"/>
      <c r="O49" s="20"/>
      <c r="P49" s="21"/>
      <c r="Q49" s="21"/>
    </row>
    <row r="50" spans="1:17" s="1" customFormat="1">
      <c r="A50" s="3"/>
      <c r="L50" s="20"/>
      <c r="M50" s="20"/>
      <c r="N50" s="20"/>
      <c r="O50" s="20"/>
      <c r="P50" s="21"/>
      <c r="Q50" s="21"/>
    </row>
    <row r="51" spans="1:17" s="1" customFormat="1">
      <c r="A51" s="3"/>
      <c r="L51" s="20"/>
      <c r="M51" s="20"/>
      <c r="N51" s="20"/>
      <c r="O51" s="20"/>
      <c r="P51" s="21"/>
      <c r="Q51" s="21"/>
    </row>
    <row r="52" spans="1:17" s="1" customFormat="1">
      <c r="A52" s="3"/>
      <c r="L52" s="20"/>
      <c r="M52" s="20"/>
      <c r="N52" s="20"/>
      <c r="O52" s="20"/>
      <c r="P52" s="21"/>
      <c r="Q52" s="21"/>
    </row>
    <row r="53" spans="1:17" s="1" customFormat="1">
      <c r="A53" s="3"/>
      <c r="L53" s="20"/>
      <c r="M53" s="20"/>
      <c r="N53" s="20"/>
      <c r="O53" s="20"/>
      <c r="P53" s="21"/>
      <c r="Q53" s="21"/>
    </row>
    <row r="54" spans="1:17" s="1" customFormat="1">
      <c r="A54" s="3"/>
      <c r="L54" s="20"/>
      <c r="M54" s="20"/>
      <c r="N54" s="20"/>
      <c r="O54" s="20"/>
      <c r="P54" s="21"/>
      <c r="Q54" s="21"/>
    </row>
    <row r="55" spans="1:17" s="1" customFormat="1">
      <c r="A55" s="3"/>
      <c r="L55" s="20"/>
      <c r="M55" s="20"/>
      <c r="N55" s="20"/>
      <c r="O55" s="20"/>
      <c r="P55" s="21"/>
      <c r="Q55" s="21"/>
    </row>
    <row r="56" spans="1:17" s="1" customFormat="1">
      <c r="A56" s="3"/>
      <c r="L56" s="20"/>
      <c r="M56" s="20"/>
      <c r="N56" s="20"/>
      <c r="O56" s="20"/>
      <c r="P56" s="21"/>
      <c r="Q56" s="21"/>
    </row>
    <row r="57" spans="1:17" s="1" customFormat="1">
      <c r="A57" s="3"/>
      <c r="L57" s="20"/>
      <c r="M57" s="20"/>
      <c r="N57" s="20"/>
      <c r="O57" s="20"/>
      <c r="P57" s="21"/>
      <c r="Q57" s="21"/>
    </row>
    <row r="58" spans="1:17" s="1" customFormat="1">
      <c r="A58" s="3"/>
      <c r="L58" s="20"/>
      <c r="M58" s="20"/>
      <c r="N58" s="20"/>
      <c r="O58" s="20"/>
      <c r="P58" s="21"/>
      <c r="Q58" s="21"/>
    </row>
    <row r="59" spans="1:17" s="1" customFormat="1">
      <c r="A59" s="3"/>
      <c r="L59" s="20"/>
      <c r="M59" s="20"/>
      <c r="N59" s="20"/>
      <c r="O59" s="20"/>
      <c r="P59" s="21"/>
      <c r="Q59" s="21"/>
    </row>
    <row r="60" spans="1:17" s="1" customFormat="1">
      <c r="A60" s="3"/>
      <c r="L60" s="20"/>
      <c r="M60" s="20"/>
      <c r="N60" s="20"/>
      <c r="O60" s="20"/>
      <c r="P60" s="21"/>
      <c r="Q60" s="21"/>
    </row>
    <row r="61" spans="1:17" s="1" customFormat="1">
      <c r="A61" s="3"/>
      <c r="L61" s="20"/>
      <c r="M61" s="20"/>
      <c r="N61" s="20"/>
      <c r="O61" s="20"/>
      <c r="P61" s="21"/>
      <c r="Q61" s="21"/>
    </row>
    <row r="62" spans="1:17" s="1" customFormat="1">
      <c r="A62" s="3"/>
      <c r="L62" s="20"/>
      <c r="M62" s="20"/>
      <c r="N62" s="20"/>
      <c r="O62" s="20"/>
      <c r="P62" s="21"/>
      <c r="Q62" s="21"/>
    </row>
    <row r="63" spans="1:17" s="1" customFormat="1">
      <c r="A63" s="3"/>
      <c r="L63" s="20"/>
      <c r="M63" s="20"/>
      <c r="N63" s="20"/>
      <c r="O63" s="20"/>
      <c r="P63" s="21"/>
      <c r="Q63" s="21"/>
    </row>
    <row r="64" spans="1:17" s="1" customFormat="1">
      <c r="A64" s="3"/>
      <c r="L64" s="20"/>
      <c r="M64" s="20"/>
      <c r="N64" s="20"/>
      <c r="O64" s="20"/>
      <c r="P64" s="21"/>
      <c r="Q64" s="21"/>
    </row>
    <row r="65" spans="1:17" s="1" customFormat="1">
      <c r="A65" s="3"/>
      <c r="L65" s="20"/>
      <c r="M65" s="20"/>
      <c r="N65" s="20"/>
      <c r="O65" s="20"/>
      <c r="P65" s="21"/>
      <c r="Q65" s="21"/>
    </row>
    <row r="66" spans="1:17" s="1" customFormat="1">
      <c r="A66" s="3"/>
      <c r="L66" s="20"/>
      <c r="M66" s="20"/>
      <c r="N66" s="20"/>
      <c r="O66" s="20"/>
      <c r="P66" s="21"/>
      <c r="Q66" s="21"/>
    </row>
    <row r="67" spans="1:17" s="1" customFormat="1">
      <c r="A67" s="3"/>
      <c r="L67" s="20"/>
      <c r="M67" s="20"/>
      <c r="N67" s="20"/>
      <c r="O67" s="20"/>
      <c r="P67" s="21"/>
      <c r="Q67" s="21"/>
    </row>
    <row r="68" spans="1:17" s="1" customFormat="1">
      <c r="A68" s="3"/>
      <c r="L68" s="20"/>
      <c r="M68" s="20"/>
      <c r="N68" s="20"/>
      <c r="O68" s="20"/>
      <c r="P68" s="21"/>
      <c r="Q68" s="21"/>
    </row>
    <row r="69" spans="1:17" s="1" customFormat="1">
      <c r="A69" s="3"/>
      <c r="L69" s="20"/>
      <c r="M69" s="20"/>
      <c r="N69" s="20"/>
      <c r="O69" s="20"/>
      <c r="P69" s="21"/>
      <c r="Q69" s="21"/>
    </row>
    <row r="70" spans="1:17" s="1" customFormat="1">
      <c r="A70" s="3"/>
      <c r="L70" s="20"/>
      <c r="M70" s="20"/>
      <c r="N70" s="20"/>
      <c r="O70" s="20"/>
      <c r="P70" s="21"/>
      <c r="Q70" s="21"/>
    </row>
    <row r="71" spans="1:17" s="1" customFormat="1">
      <c r="A71" s="3"/>
      <c r="L71" s="20"/>
      <c r="M71" s="20"/>
      <c r="N71" s="20"/>
      <c r="O71" s="20"/>
      <c r="P71" s="21"/>
      <c r="Q71" s="21"/>
    </row>
    <row r="72" spans="1:17" s="1" customFormat="1">
      <c r="A72" s="3"/>
      <c r="L72" s="20"/>
      <c r="M72" s="20"/>
      <c r="N72" s="20"/>
      <c r="O72" s="20"/>
      <c r="P72" s="21"/>
      <c r="Q72" s="21"/>
    </row>
    <row r="73" spans="1:17" s="1" customFormat="1">
      <c r="A73" s="3"/>
      <c r="L73" s="20"/>
      <c r="M73" s="20"/>
      <c r="N73" s="20"/>
      <c r="O73" s="20"/>
      <c r="P73" s="21"/>
      <c r="Q73" s="21"/>
    </row>
    <row r="74" spans="1:17" s="1" customFormat="1">
      <c r="A74" s="3"/>
      <c r="L74" s="20"/>
      <c r="M74" s="20"/>
      <c r="N74" s="20"/>
      <c r="O74" s="20"/>
      <c r="P74" s="21"/>
      <c r="Q74" s="21"/>
    </row>
    <row r="75" spans="1:17" s="1" customFormat="1">
      <c r="A75" s="3"/>
      <c r="L75" s="20"/>
      <c r="M75" s="20"/>
      <c r="N75" s="20"/>
      <c r="O75" s="20"/>
      <c r="P75" s="21"/>
      <c r="Q75" s="21"/>
    </row>
    <row r="76" spans="1:17" s="1" customFormat="1">
      <c r="A76" s="3"/>
      <c r="L76" s="20"/>
      <c r="M76" s="20"/>
      <c r="N76" s="20"/>
      <c r="O76" s="20"/>
      <c r="P76" s="21"/>
      <c r="Q76" s="21"/>
    </row>
    <row r="77" spans="1:17" s="1" customFormat="1">
      <c r="A77" s="3"/>
      <c r="L77" s="20"/>
      <c r="M77" s="20"/>
      <c r="N77" s="20"/>
      <c r="O77" s="20"/>
      <c r="P77" s="21"/>
      <c r="Q77" s="21"/>
    </row>
    <row r="78" spans="1:17" s="1" customFormat="1">
      <c r="A78" s="3"/>
      <c r="L78" s="20"/>
      <c r="M78" s="20"/>
      <c r="N78" s="20"/>
      <c r="O78" s="20"/>
      <c r="P78" s="21"/>
      <c r="Q78" s="21"/>
    </row>
    <row r="79" spans="1:17" s="1" customFormat="1">
      <c r="A79" s="3"/>
      <c r="L79" s="20"/>
      <c r="M79" s="20"/>
      <c r="N79" s="20"/>
      <c r="O79" s="20"/>
      <c r="P79" s="21"/>
      <c r="Q79" s="21"/>
    </row>
    <row r="80" spans="1:17" s="1" customFormat="1">
      <c r="A80" s="3"/>
      <c r="L80" s="20"/>
      <c r="M80" s="20"/>
      <c r="N80" s="20"/>
      <c r="O80" s="20"/>
      <c r="P80" s="21"/>
      <c r="Q80" s="21"/>
    </row>
    <row r="81" spans="1:17" s="1" customFormat="1">
      <c r="A81" s="3"/>
      <c r="L81" s="20"/>
      <c r="M81" s="20"/>
      <c r="N81" s="20"/>
      <c r="O81" s="20"/>
      <c r="P81" s="21"/>
      <c r="Q81" s="21"/>
    </row>
    <row r="82" spans="1:17" s="1" customFormat="1">
      <c r="A82" s="3"/>
      <c r="L82" s="20"/>
      <c r="M82" s="20"/>
      <c r="N82" s="20"/>
      <c r="O82" s="20"/>
      <c r="P82" s="21"/>
      <c r="Q82" s="21"/>
    </row>
    <row r="83" spans="1:17" s="1" customFormat="1">
      <c r="A83" s="3"/>
      <c r="L83" s="20"/>
      <c r="M83" s="20"/>
      <c r="N83" s="20"/>
      <c r="O83" s="20"/>
      <c r="P83" s="21"/>
      <c r="Q83" s="21"/>
    </row>
    <row r="84" spans="1:17" s="1" customFormat="1">
      <c r="A84" s="3"/>
      <c r="L84" s="20"/>
      <c r="M84" s="20"/>
      <c r="N84" s="20"/>
      <c r="O84" s="20"/>
      <c r="P84" s="21"/>
      <c r="Q84" s="21"/>
    </row>
    <row r="85" spans="1:17" s="1" customFormat="1">
      <c r="A85" s="3"/>
      <c r="L85" s="20"/>
      <c r="M85" s="20"/>
      <c r="N85" s="20"/>
      <c r="O85" s="20"/>
      <c r="P85" s="21"/>
      <c r="Q85" s="21"/>
    </row>
    <row r="86" spans="1:17" s="1" customFormat="1">
      <c r="A86" s="3"/>
      <c r="L86" s="20"/>
      <c r="M86" s="20"/>
      <c r="N86" s="20"/>
      <c r="O86" s="20"/>
      <c r="P86" s="21"/>
      <c r="Q86" s="21"/>
    </row>
    <row r="87" spans="1:17" s="1" customFormat="1">
      <c r="A87" s="3"/>
      <c r="L87" s="20"/>
      <c r="M87" s="20"/>
      <c r="N87" s="20"/>
      <c r="O87" s="20"/>
      <c r="P87" s="21"/>
      <c r="Q87" s="21"/>
    </row>
    <row r="88" spans="1:17" s="1" customFormat="1">
      <c r="A88" s="3"/>
      <c r="L88" s="20"/>
      <c r="M88" s="20"/>
      <c r="N88" s="20"/>
      <c r="O88" s="20"/>
      <c r="P88" s="21"/>
      <c r="Q88" s="21"/>
    </row>
    <row r="89" spans="1:17" s="1" customFormat="1">
      <c r="A89" s="3"/>
      <c r="L89" s="20"/>
      <c r="M89" s="20"/>
      <c r="N89" s="20"/>
      <c r="O89" s="20"/>
      <c r="P89" s="21"/>
      <c r="Q89" s="21"/>
    </row>
    <row r="90" spans="1:17" s="1" customFormat="1">
      <c r="A90" s="3"/>
      <c r="L90" s="20"/>
      <c r="M90" s="20"/>
      <c r="N90" s="20"/>
      <c r="O90" s="20"/>
      <c r="P90" s="21"/>
      <c r="Q90" s="21"/>
    </row>
    <row r="91" spans="1:17" s="1" customFormat="1">
      <c r="A91" s="3"/>
      <c r="L91" s="20"/>
      <c r="M91" s="20"/>
      <c r="N91" s="20"/>
      <c r="O91" s="20"/>
      <c r="P91" s="21"/>
      <c r="Q91" s="21"/>
    </row>
    <row r="92" spans="1:17" s="1" customFormat="1">
      <c r="A92" s="3"/>
      <c r="L92" s="20"/>
      <c r="M92" s="20"/>
      <c r="N92" s="20"/>
      <c r="O92" s="20"/>
      <c r="P92" s="21"/>
      <c r="Q92" s="21"/>
    </row>
    <row r="93" spans="1:17" s="1" customFormat="1">
      <c r="A93" s="3"/>
      <c r="L93" s="20"/>
      <c r="M93" s="20"/>
      <c r="N93" s="20"/>
      <c r="O93" s="20"/>
      <c r="P93" s="21"/>
      <c r="Q93" s="21"/>
    </row>
    <row r="94" spans="1:17" s="1" customFormat="1">
      <c r="A94" s="3"/>
      <c r="L94" s="20"/>
      <c r="M94" s="20"/>
      <c r="N94" s="20"/>
      <c r="O94" s="20"/>
      <c r="P94" s="21"/>
      <c r="Q94" s="21"/>
    </row>
    <row r="95" spans="1:17" s="1" customFormat="1">
      <c r="A95" s="3"/>
      <c r="L95" s="20"/>
      <c r="M95" s="20"/>
      <c r="N95" s="20"/>
      <c r="O95" s="20"/>
      <c r="P95" s="21"/>
      <c r="Q95" s="21"/>
    </row>
    <row r="96" spans="1:17" s="1" customFormat="1">
      <c r="A96" s="3"/>
      <c r="L96" s="20"/>
      <c r="M96" s="20"/>
      <c r="N96" s="20"/>
      <c r="O96" s="20"/>
      <c r="P96" s="21"/>
      <c r="Q96" s="21"/>
    </row>
    <row r="97" spans="1:17" s="1" customFormat="1">
      <c r="A97" s="3"/>
      <c r="L97" s="20"/>
      <c r="M97" s="20"/>
      <c r="N97" s="20"/>
      <c r="O97" s="20"/>
      <c r="P97" s="21"/>
      <c r="Q97" s="21"/>
    </row>
    <row r="98" spans="1:17" s="1" customFormat="1">
      <c r="A98" s="3"/>
      <c r="L98" s="20"/>
      <c r="M98" s="20"/>
      <c r="N98" s="20"/>
      <c r="O98" s="20"/>
      <c r="P98" s="21"/>
      <c r="Q98" s="21"/>
    </row>
    <row r="99" spans="1:17" s="1" customFormat="1">
      <c r="A99" s="3"/>
      <c r="L99" s="20"/>
      <c r="M99" s="20"/>
      <c r="N99" s="20"/>
      <c r="O99" s="20"/>
      <c r="P99" s="21"/>
      <c r="Q99" s="21"/>
    </row>
    <row r="100" spans="1:17" s="1" customFormat="1">
      <c r="A100" s="3"/>
      <c r="L100" s="20"/>
      <c r="M100" s="20"/>
      <c r="N100" s="20"/>
      <c r="O100" s="20"/>
      <c r="P100" s="21"/>
      <c r="Q100" s="21"/>
    </row>
    <row r="101" spans="1:17" s="1" customFormat="1">
      <c r="A101" s="3"/>
      <c r="L101" s="20"/>
      <c r="M101" s="20"/>
      <c r="N101" s="20"/>
      <c r="O101" s="20"/>
      <c r="P101" s="21"/>
      <c r="Q101" s="21"/>
    </row>
    <row r="102" spans="1:17" s="1" customFormat="1">
      <c r="A102" s="3"/>
      <c r="L102" s="20"/>
      <c r="M102" s="20"/>
      <c r="N102" s="20"/>
      <c r="O102" s="20"/>
      <c r="P102" s="21"/>
      <c r="Q102" s="21"/>
    </row>
    <row r="103" spans="1:17" s="1" customFormat="1">
      <c r="A103" s="3"/>
      <c r="L103" s="20"/>
      <c r="M103" s="20"/>
      <c r="N103" s="20"/>
      <c r="O103" s="20"/>
      <c r="P103" s="21"/>
      <c r="Q103" s="21"/>
    </row>
    <row r="104" spans="1:17" s="1" customFormat="1">
      <c r="A104" s="3"/>
      <c r="L104" s="20"/>
      <c r="M104" s="20"/>
      <c r="N104" s="20"/>
      <c r="O104" s="20"/>
      <c r="P104" s="21"/>
      <c r="Q104" s="21"/>
    </row>
    <row r="105" spans="1:17" s="1" customFormat="1">
      <c r="A105" s="3"/>
      <c r="L105" s="20"/>
      <c r="M105" s="20"/>
      <c r="N105" s="20"/>
      <c r="O105" s="20"/>
      <c r="P105" s="21"/>
      <c r="Q105" s="21"/>
    </row>
    <row r="106" spans="1:17" s="1" customFormat="1">
      <c r="A106" s="3"/>
      <c r="L106" s="20"/>
      <c r="M106" s="20"/>
      <c r="N106" s="20"/>
      <c r="O106" s="20"/>
      <c r="P106" s="21"/>
      <c r="Q106" s="21"/>
    </row>
    <row r="107" spans="1:17" s="1" customFormat="1">
      <c r="A107" s="3"/>
      <c r="L107" s="20"/>
      <c r="M107" s="20"/>
      <c r="N107" s="20"/>
      <c r="O107" s="20"/>
      <c r="P107" s="21"/>
      <c r="Q107" s="21"/>
    </row>
    <row r="108" spans="1:17" s="1" customFormat="1">
      <c r="A108" s="3"/>
      <c r="L108" s="20"/>
      <c r="M108" s="20"/>
      <c r="N108" s="20"/>
      <c r="O108" s="20"/>
      <c r="P108" s="21"/>
      <c r="Q108" s="21"/>
    </row>
    <row r="109" spans="1:17" s="1" customFormat="1">
      <c r="A109" s="3"/>
      <c r="L109" s="20"/>
      <c r="M109" s="20"/>
      <c r="N109" s="20"/>
      <c r="O109" s="20"/>
      <c r="P109" s="21"/>
      <c r="Q109" s="21"/>
    </row>
    <row r="110" spans="1:17" s="1" customFormat="1">
      <c r="A110" s="3"/>
      <c r="L110" s="20"/>
      <c r="M110" s="20"/>
      <c r="N110" s="20"/>
      <c r="O110" s="20"/>
      <c r="P110" s="21"/>
      <c r="Q110" s="21"/>
    </row>
    <row r="111" spans="1:17" s="1" customFormat="1">
      <c r="A111" s="3"/>
      <c r="L111" s="20"/>
      <c r="M111" s="20"/>
      <c r="N111" s="20"/>
      <c r="O111" s="20"/>
      <c r="P111" s="21"/>
      <c r="Q111" s="21"/>
    </row>
    <row r="112" spans="1:17" s="1" customFormat="1">
      <c r="A112" s="3"/>
      <c r="L112" s="20"/>
      <c r="M112" s="20"/>
      <c r="N112" s="20"/>
      <c r="O112" s="20"/>
      <c r="P112" s="21"/>
      <c r="Q112" s="21"/>
    </row>
    <row r="113" spans="1:17" s="1" customFormat="1">
      <c r="A113" s="3"/>
      <c r="L113" s="20"/>
      <c r="M113" s="20"/>
      <c r="N113" s="20"/>
      <c r="O113" s="20"/>
      <c r="P113" s="21"/>
      <c r="Q113" s="21"/>
    </row>
    <row r="114" spans="1:17" s="1" customFormat="1">
      <c r="A114" s="3"/>
      <c r="L114" s="20"/>
      <c r="M114" s="20"/>
      <c r="N114" s="20"/>
      <c r="O114" s="20"/>
      <c r="P114" s="21"/>
      <c r="Q114" s="21"/>
    </row>
    <row r="115" spans="1:17" s="1" customFormat="1">
      <c r="A115" s="3"/>
      <c r="L115" s="20"/>
      <c r="M115" s="20"/>
      <c r="N115" s="20"/>
      <c r="O115" s="20"/>
      <c r="P115" s="21"/>
      <c r="Q115" s="21"/>
    </row>
    <row r="116" spans="1:17" s="1" customFormat="1">
      <c r="A116" s="3"/>
      <c r="L116" s="20"/>
      <c r="M116" s="20"/>
      <c r="N116" s="20"/>
      <c r="O116" s="20"/>
      <c r="P116" s="21"/>
      <c r="Q116" s="21"/>
    </row>
    <row r="117" spans="1:17" s="1" customFormat="1">
      <c r="A117" s="3"/>
      <c r="L117" s="20"/>
      <c r="M117" s="20"/>
      <c r="N117" s="20"/>
      <c r="O117" s="20"/>
      <c r="P117" s="21"/>
      <c r="Q117" s="21"/>
    </row>
    <row r="118" spans="1:17" s="1" customFormat="1">
      <c r="A118" s="3"/>
      <c r="L118" s="20"/>
      <c r="M118" s="20"/>
      <c r="N118" s="20"/>
      <c r="O118" s="20"/>
      <c r="P118" s="21"/>
      <c r="Q118" s="21"/>
    </row>
    <row r="119" spans="1:17" s="1" customFormat="1">
      <c r="A119" s="3"/>
      <c r="L119" s="20"/>
      <c r="M119" s="20"/>
      <c r="N119" s="20"/>
      <c r="O119" s="20"/>
      <c r="P119" s="21"/>
      <c r="Q119" s="21"/>
    </row>
    <row r="120" spans="1:17" s="1" customFormat="1">
      <c r="A120" s="3"/>
      <c r="L120" s="20"/>
      <c r="M120" s="20"/>
      <c r="N120" s="20"/>
      <c r="O120" s="20"/>
      <c r="P120" s="21"/>
      <c r="Q120" s="21"/>
    </row>
    <row r="121" spans="1:17" s="1" customFormat="1">
      <c r="A121" s="3"/>
      <c r="L121" s="20"/>
      <c r="M121" s="20"/>
      <c r="N121" s="20"/>
      <c r="O121" s="20"/>
      <c r="P121" s="21"/>
      <c r="Q121" s="21"/>
    </row>
    <row r="122" spans="1:17" s="1" customFormat="1">
      <c r="A122" s="3"/>
      <c r="L122" s="20"/>
      <c r="M122" s="20"/>
      <c r="N122" s="20"/>
      <c r="O122" s="20"/>
      <c r="P122" s="21"/>
      <c r="Q122" s="21"/>
    </row>
    <row r="123" spans="1:17" s="1" customFormat="1">
      <c r="A123" s="3"/>
      <c r="L123" s="20"/>
      <c r="M123" s="20"/>
      <c r="N123" s="20"/>
      <c r="O123" s="20"/>
      <c r="P123" s="21"/>
      <c r="Q123" s="21"/>
    </row>
    <row r="124" spans="1:17" s="1" customFormat="1">
      <c r="A124" s="3"/>
      <c r="L124" s="20"/>
      <c r="M124" s="20"/>
      <c r="N124" s="20"/>
      <c r="O124" s="20"/>
      <c r="P124" s="21"/>
      <c r="Q124" s="21"/>
    </row>
    <row r="125" spans="1:17" s="1" customFormat="1">
      <c r="A125" s="3"/>
      <c r="L125" s="20"/>
      <c r="M125" s="20"/>
      <c r="N125" s="20"/>
      <c r="O125" s="20"/>
      <c r="P125" s="21"/>
      <c r="Q125" s="21"/>
    </row>
    <row r="126" spans="1:17" s="1" customFormat="1">
      <c r="A126" s="3"/>
      <c r="L126" s="20"/>
      <c r="M126" s="20"/>
      <c r="N126" s="20"/>
      <c r="O126" s="20"/>
      <c r="P126" s="21"/>
      <c r="Q126" s="21"/>
    </row>
    <row r="127" spans="1:17" s="1" customFormat="1">
      <c r="A127" s="3"/>
      <c r="L127" s="20"/>
      <c r="M127" s="20"/>
      <c r="N127" s="20"/>
      <c r="O127" s="20"/>
      <c r="P127" s="21"/>
      <c r="Q127" s="21"/>
    </row>
    <row r="128" spans="1:17" s="1" customFormat="1">
      <c r="A128" s="3"/>
      <c r="L128" s="20"/>
      <c r="M128" s="20"/>
      <c r="N128" s="20"/>
      <c r="O128" s="20"/>
      <c r="P128" s="21"/>
      <c r="Q128" s="21"/>
    </row>
    <row r="129" spans="1:17" s="1" customFormat="1">
      <c r="A129" s="3"/>
      <c r="L129" s="20"/>
      <c r="M129" s="20"/>
      <c r="N129" s="20"/>
      <c r="O129" s="20"/>
      <c r="P129" s="21"/>
      <c r="Q129" s="21"/>
    </row>
    <row r="130" spans="1:17" s="1" customFormat="1">
      <c r="A130" s="3"/>
      <c r="L130" s="20"/>
      <c r="M130" s="20"/>
      <c r="N130" s="20"/>
      <c r="O130" s="20"/>
      <c r="P130" s="21"/>
      <c r="Q130" s="21"/>
    </row>
    <row r="131" spans="1:17" s="1" customFormat="1">
      <c r="A131" s="3"/>
      <c r="L131" s="20"/>
      <c r="M131" s="20"/>
      <c r="N131" s="20"/>
      <c r="O131" s="20"/>
      <c r="P131" s="21"/>
      <c r="Q131" s="21"/>
    </row>
    <row r="132" spans="1:17" s="1" customFormat="1">
      <c r="A132" s="3"/>
      <c r="L132" s="20"/>
      <c r="M132" s="20"/>
      <c r="N132" s="20"/>
      <c r="O132" s="20"/>
      <c r="P132" s="21"/>
      <c r="Q132" s="21"/>
    </row>
    <row r="133" spans="1:17" s="1" customFormat="1">
      <c r="A133" s="3"/>
      <c r="L133" s="20"/>
      <c r="M133" s="20"/>
      <c r="N133" s="20"/>
      <c r="O133" s="20"/>
      <c r="P133" s="21"/>
      <c r="Q133" s="21"/>
    </row>
    <row r="134" spans="1:17" s="1" customFormat="1">
      <c r="A134" s="3"/>
      <c r="L134" s="20"/>
      <c r="M134" s="20"/>
      <c r="N134" s="20"/>
      <c r="O134" s="20"/>
      <c r="P134" s="21"/>
      <c r="Q134" s="21"/>
    </row>
    <row r="135" spans="1:17" s="1" customFormat="1">
      <c r="A135" s="3"/>
      <c r="L135" s="20"/>
      <c r="M135" s="20"/>
      <c r="N135" s="20"/>
      <c r="O135" s="20"/>
      <c r="P135" s="21"/>
      <c r="Q135" s="21"/>
    </row>
    <row r="136" spans="1:17" s="1" customFormat="1">
      <c r="A136" s="3"/>
      <c r="L136" s="20"/>
      <c r="M136" s="20"/>
      <c r="N136" s="20"/>
      <c r="O136" s="20"/>
      <c r="P136" s="21"/>
      <c r="Q136" s="21"/>
    </row>
    <row r="137" spans="1:17" s="1" customFormat="1">
      <c r="A137" s="3"/>
      <c r="L137" s="20"/>
      <c r="M137" s="20"/>
      <c r="N137" s="20"/>
      <c r="O137" s="20"/>
      <c r="P137" s="21"/>
      <c r="Q137" s="21"/>
    </row>
    <row r="138" spans="1:17" s="1" customFormat="1">
      <c r="A138" s="3"/>
      <c r="L138" s="20"/>
      <c r="M138" s="20"/>
      <c r="N138" s="20"/>
      <c r="O138" s="20"/>
      <c r="P138" s="21"/>
      <c r="Q138" s="21"/>
    </row>
    <row r="139" spans="1:17" s="1" customFormat="1">
      <c r="A139" s="3"/>
      <c r="L139" s="20"/>
      <c r="M139" s="20"/>
      <c r="N139" s="20"/>
      <c r="O139" s="20"/>
      <c r="P139" s="21"/>
      <c r="Q139" s="21"/>
    </row>
    <row r="140" spans="1:17" s="1" customFormat="1">
      <c r="A140" s="3"/>
      <c r="L140" s="20"/>
      <c r="M140" s="20"/>
      <c r="N140" s="20"/>
      <c r="O140" s="20"/>
      <c r="P140" s="21"/>
      <c r="Q140" s="21"/>
    </row>
    <row r="141" spans="1:17" s="1" customFormat="1">
      <c r="A141" s="3"/>
      <c r="L141" s="20"/>
      <c r="M141" s="20"/>
      <c r="N141" s="20"/>
      <c r="O141" s="20"/>
      <c r="P141" s="21"/>
      <c r="Q141" s="21"/>
    </row>
    <row r="142" spans="1:17" s="1" customFormat="1">
      <c r="A142" s="3"/>
      <c r="L142" s="20"/>
      <c r="M142" s="20"/>
      <c r="N142" s="20"/>
      <c r="O142" s="20"/>
      <c r="P142" s="21"/>
      <c r="Q142" s="21"/>
    </row>
    <row r="143" spans="1:17" s="1" customFormat="1">
      <c r="A143" s="3"/>
      <c r="L143" s="20"/>
      <c r="M143" s="20"/>
      <c r="N143" s="20"/>
      <c r="O143" s="20"/>
      <c r="P143" s="21"/>
      <c r="Q143" s="21"/>
    </row>
    <row r="144" spans="1:17" s="1" customFormat="1">
      <c r="A144" s="3"/>
      <c r="L144" s="20"/>
      <c r="M144" s="20"/>
      <c r="N144" s="20"/>
      <c r="O144" s="20"/>
      <c r="P144" s="21"/>
      <c r="Q144" s="21"/>
    </row>
    <row r="145" spans="1:20" s="1" customFormat="1">
      <c r="A145" s="3"/>
      <c r="L145" s="20"/>
      <c r="M145" s="20"/>
      <c r="N145" s="20"/>
      <c r="O145" s="20"/>
      <c r="P145" s="21"/>
      <c r="Q145" s="21"/>
    </row>
    <row r="146" spans="1:20" s="1" customFormat="1">
      <c r="A146" s="3"/>
      <c r="L146" s="20"/>
      <c r="M146" s="20"/>
      <c r="N146" s="20"/>
      <c r="O146" s="20"/>
      <c r="P146" s="21"/>
      <c r="Q146" s="21"/>
    </row>
    <row r="147" spans="1:20" s="1" customFormat="1">
      <c r="A147" s="3"/>
      <c r="L147" s="20"/>
      <c r="M147" s="20"/>
      <c r="N147" s="20"/>
      <c r="O147" s="20"/>
      <c r="P147" s="21"/>
      <c r="Q147" s="21"/>
    </row>
    <row r="148" spans="1:20" s="1" customFormat="1">
      <c r="A148" s="3"/>
      <c r="L148" s="20"/>
      <c r="M148" s="20"/>
      <c r="N148" s="20"/>
      <c r="O148" s="20"/>
      <c r="P148" s="21"/>
      <c r="Q148" s="21"/>
    </row>
    <row r="149" spans="1:20" s="1" customFormat="1">
      <c r="A149" s="3"/>
      <c r="L149" s="20"/>
      <c r="M149" s="20"/>
      <c r="N149" s="20"/>
      <c r="O149" s="20"/>
      <c r="P149" s="21"/>
      <c r="Q149" s="21"/>
    </row>
    <row r="150" spans="1:20" s="1" customFormat="1">
      <c r="A150" s="3"/>
      <c r="L150" s="20"/>
      <c r="M150" s="20"/>
      <c r="N150" s="20"/>
      <c r="O150" s="20"/>
      <c r="P150" s="21"/>
      <c r="Q150" s="21"/>
    </row>
    <row r="151" spans="1:20" s="1" customFormat="1">
      <c r="A151" s="3"/>
      <c r="L151" s="20"/>
      <c r="M151" s="20"/>
      <c r="N151" s="20"/>
      <c r="O151" s="20"/>
      <c r="P151" s="21"/>
      <c r="Q151" s="21"/>
    </row>
    <row r="152" spans="1:20" s="1" customFormat="1">
      <c r="A152" s="3"/>
      <c r="L152" s="20"/>
      <c r="M152" s="20"/>
      <c r="N152" s="20"/>
      <c r="O152" s="20"/>
      <c r="P152" s="21"/>
      <c r="Q152" s="21"/>
    </row>
    <row r="153" spans="1:20" s="1" customFormat="1">
      <c r="A153" s="3"/>
      <c r="L153" s="20"/>
      <c r="M153" s="20"/>
      <c r="N153" s="20"/>
      <c r="O153" s="20"/>
      <c r="P153" s="21"/>
      <c r="Q153" s="21"/>
    </row>
    <row r="154" spans="1:20" s="1" customFormat="1">
      <c r="A154" s="3"/>
      <c r="L154" s="20"/>
      <c r="M154" s="20"/>
      <c r="N154" s="20"/>
      <c r="O154" s="20"/>
      <c r="P154" s="21"/>
      <c r="Q154" s="21"/>
    </row>
    <row r="155" spans="1:20" s="1" customFormat="1">
      <c r="A155" s="3"/>
      <c r="L155" s="20"/>
      <c r="M155" s="20"/>
      <c r="N155" s="20"/>
      <c r="O155" s="20"/>
      <c r="P155" s="21"/>
      <c r="Q155" s="21"/>
    </row>
    <row r="156" spans="1:20" s="1" customFormat="1">
      <c r="A156" s="3"/>
      <c r="L156" s="20"/>
      <c r="M156" s="20"/>
      <c r="N156" s="20"/>
      <c r="O156" s="20"/>
      <c r="P156" s="21"/>
      <c r="Q156" s="21"/>
    </row>
    <row r="157" spans="1:20" s="1" customFormat="1">
      <c r="A157" s="3"/>
      <c r="L157" s="20"/>
      <c r="M157" s="20"/>
      <c r="N157" s="20"/>
      <c r="O157" s="20"/>
      <c r="P157" s="21"/>
      <c r="Q157" s="21"/>
      <c r="T157" s="1" t="s">
        <v>100</v>
      </c>
    </row>
    <row r="158" spans="1:20" s="1" customFormat="1">
      <c r="A158" s="3"/>
      <c r="L158" s="20"/>
      <c r="M158" s="20"/>
      <c r="N158" s="20"/>
      <c r="O158" s="20"/>
      <c r="P158" s="21"/>
      <c r="Q158" s="21"/>
    </row>
    <row r="159" spans="1:20" s="1" customFormat="1">
      <c r="A159" s="3"/>
      <c r="L159" s="20"/>
      <c r="M159" s="20"/>
      <c r="N159" s="20"/>
      <c r="O159" s="20"/>
      <c r="P159" s="21"/>
      <c r="Q159" s="21"/>
    </row>
    <row r="160" spans="1:20" s="1" customFormat="1">
      <c r="A160" s="3"/>
      <c r="L160" s="20"/>
      <c r="M160" s="20"/>
      <c r="N160" s="20"/>
      <c r="O160" s="20"/>
      <c r="P160" s="21"/>
      <c r="Q160" s="21"/>
    </row>
  </sheetData>
  <mergeCells count="20">
    <mergeCell ref="B43:B44"/>
    <mergeCell ref="B20:C20"/>
    <mergeCell ref="B17:C17"/>
    <mergeCell ref="A18:A19"/>
    <mergeCell ref="A5:A11"/>
    <mergeCell ref="B5:B11"/>
    <mergeCell ref="A13:A16"/>
    <mergeCell ref="B13:B16"/>
    <mergeCell ref="A36:A39"/>
    <mergeCell ref="B36:B39"/>
    <mergeCell ref="B18:B19"/>
    <mergeCell ref="A43:A44"/>
    <mergeCell ref="A1:P1"/>
    <mergeCell ref="A2:A3"/>
    <mergeCell ref="C2:C3"/>
    <mergeCell ref="D2:G2"/>
    <mergeCell ref="L2:O2"/>
    <mergeCell ref="H2:K2"/>
    <mergeCell ref="B12:C12"/>
    <mergeCell ref="Q2:Q3"/>
  </mergeCells>
  <pageMargins left="0.19685039370078741" right="0.19685039370078741" top="0.39370078740157483" bottom="0.19685039370078741" header="0.31496062992125984" footer="0.31496062992125984"/>
  <pageSetup paperSize="8" scale="54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5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2.25" customHeight="1">
      <c r="A2" s="97" t="s">
        <v>0</v>
      </c>
      <c r="B2" s="7" t="s">
        <v>1</v>
      </c>
      <c r="C2" s="98" t="s">
        <v>25</v>
      </c>
      <c r="D2" s="99" t="s">
        <v>54</v>
      </c>
      <c r="E2" s="99"/>
      <c r="F2" s="99"/>
      <c r="G2" s="100" t="s">
        <v>62</v>
      </c>
      <c r="H2" s="100"/>
      <c r="I2" s="100"/>
      <c r="J2" s="101" t="s">
        <v>60</v>
      </c>
      <c r="K2" s="102"/>
      <c r="L2" s="103"/>
      <c r="M2" s="104" t="s">
        <v>55</v>
      </c>
      <c r="N2" s="104" t="s">
        <v>56</v>
      </c>
    </row>
    <row r="3" spans="1:14" ht="25.5">
      <c r="A3" s="97"/>
      <c r="B3" s="8" t="s">
        <v>2</v>
      </c>
      <c r="C3" s="98"/>
      <c r="D3" s="9" t="s">
        <v>32</v>
      </c>
      <c r="E3" s="9" t="s">
        <v>33</v>
      </c>
      <c r="F3" s="9" t="s">
        <v>34</v>
      </c>
      <c r="G3" s="9" t="s">
        <v>32</v>
      </c>
      <c r="H3" s="9" t="s">
        <v>33</v>
      </c>
      <c r="I3" s="9" t="s">
        <v>34</v>
      </c>
      <c r="J3" s="9" t="s">
        <v>32</v>
      </c>
      <c r="K3" s="9" t="s">
        <v>33</v>
      </c>
      <c r="L3" s="9" t="s">
        <v>34</v>
      </c>
      <c r="M3" s="105"/>
      <c r="N3" s="105"/>
    </row>
    <row r="4" spans="1:14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94" t="s">
        <v>58</v>
      </c>
      <c r="C5" s="94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7</v>
      </c>
      <c r="B6" s="16" t="s">
        <v>28</v>
      </c>
      <c r="C6" s="16" t="s">
        <v>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8</v>
      </c>
      <c r="B7" s="16" t="s">
        <v>59</v>
      </c>
      <c r="C7" s="16" t="s">
        <v>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113" t="s">
        <v>0</v>
      </c>
      <c r="B1" s="39" t="s">
        <v>1</v>
      </c>
      <c r="C1" s="114" t="s">
        <v>25</v>
      </c>
      <c r="D1" s="115" t="s">
        <v>116</v>
      </c>
      <c r="E1" s="115"/>
      <c r="F1" s="115"/>
      <c r="G1" s="115"/>
      <c r="H1" s="115" t="s">
        <v>117</v>
      </c>
      <c r="I1" s="115"/>
      <c r="J1" s="115"/>
      <c r="K1" s="115"/>
      <c r="L1" s="116" t="s">
        <v>127</v>
      </c>
      <c r="M1" s="117"/>
      <c r="N1" s="117"/>
      <c r="O1" s="118"/>
      <c r="P1" s="110" t="s">
        <v>118</v>
      </c>
      <c r="Q1" s="110"/>
      <c r="R1" s="110"/>
      <c r="S1" s="110"/>
      <c r="T1" s="110" t="s">
        <v>119</v>
      </c>
      <c r="U1" s="111"/>
      <c r="V1" s="111"/>
      <c r="W1" s="111"/>
    </row>
    <row r="2" spans="1:23" ht="22.5">
      <c r="A2" s="113"/>
      <c r="B2" s="39" t="s">
        <v>2</v>
      </c>
      <c r="C2" s="114"/>
      <c r="D2" s="40" t="s">
        <v>32</v>
      </c>
      <c r="E2" s="40" t="s">
        <v>33</v>
      </c>
      <c r="F2" s="40" t="s">
        <v>63</v>
      </c>
      <c r="G2" s="40" t="s">
        <v>34</v>
      </c>
      <c r="H2" s="40" t="s">
        <v>32</v>
      </c>
      <c r="I2" s="40" t="s">
        <v>33</v>
      </c>
      <c r="J2" s="40" t="s">
        <v>63</v>
      </c>
      <c r="K2" s="40" t="s">
        <v>34</v>
      </c>
      <c r="L2" s="40" t="s">
        <v>32</v>
      </c>
      <c r="M2" s="40" t="s">
        <v>33</v>
      </c>
      <c r="N2" s="40" t="s">
        <v>63</v>
      </c>
      <c r="O2" s="40" t="s">
        <v>34</v>
      </c>
      <c r="P2" s="40" t="s">
        <v>32</v>
      </c>
      <c r="Q2" s="40" t="s">
        <v>33</v>
      </c>
      <c r="R2" s="40" t="s">
        <v>63</v>
      </c>
      <c r="S2" s="40" t="s">
        <v>34</v>
      </c>
      <c r="T2" s="40" t="s">
        <v>32</v>
      </c>
      <c r="U2" s="41" t="s">
        <v>33</v>
      </c>
      <c r="V2" s="40" t="s">
        <v>63</v>
      </c>
      <c r="W2" s="40" t="s">
        <v>34</v>
      </c>
    </row>
    <row r="3" spans="1:23">
      <c r="A3" s="37" t="s">
        <v>6</v>
      </c>
      <c r="B3" s="37" t="s">
        <v>18</v>
      </c>
      <c r="C3" s="37" t="s">
        <v>36</v>
      </c>
      <c r="D3" s="37" t="s">
        <v>38</v>
      </c>
      <c r="E3" s="37" t="s">
        <v>23</v>
      </c>
      <c r="F3" s="37" t="s">
        <v>39</v>
      </c>
      <c r="G3" s="37" t="s">
        <v>39</v>
      </c>
      <c r="H3" s="37" t="s">
        <v>53</v>
      </c>
      <c r="I3" s="37" t="s">
        <v>40</v>
      </c>
      <c r="J3" s="37" t="s">
        <v>41</v>
      </c>
      <c r="K3" s="37" t="s">
        <v>42</v>
      </c>
      <c r="L3" s="37" t="s">
        <v>43</v>
      </c>
      <c r="M3" s="37" t="s">
        <v>45</v>
      </c>
      <c r="N3" s="37" t="s">
        <v>46</v>
      </c>
      <c r="O3" s="37" t="s">
        <v>52</v>
      </c>
      <c r="P3" s="37" t="s">
        <v>24</v>
      </c>
      <c r="Q3" s="37" t="s">
        <v>40</v>
      </c>
      <c r="R3" s="37" t="s">
        <v>114</v>
      </c>
      <c r="S3" s="37" t="s">
        <v>41</v>
      </c>
      <c r="T3" s="37" t="s">
        <v>42</v>
      </c>
      <c r="U3" s="37" t="s">
        <v>120</v>
      </c>
      <c r="V3" s="37" t="s">
        <v>89</v>
      </c>
      <c r="W3" s="37" t="s">
        <v>106</v>
      </c>
    </row>
    <row r="4" spans="1:23">
      <c r="A4" s="112" t="s">
        <v>35</v>
      </c>
      <c r="B4" s="112"/>
      <c r="C4" s="112"/>
      <c r="D4" s="42">
        <f>D5+D7+D10+D12+D14</f>
        <v>184652.19499999998</v>
      </c>
      <c r="E4" s="42">
        <f t="shared" ref="E4:S4" si="0">E5+E7+E10+E12+E14</f>
        <v>157039.4</v>
      </c>
      <c r="F4" s="42">
        <f t="shared" si="0"/>
        <v>0</v>
      </c>
      <c r="G4" s="42">
        <f t="shared" si="0"/>
        <v>27612.795000000002</v>
      </c>
      <c r="H4" s="42">
        <f t="shared" si="0"/>
        <v>165482.53099999999</v>
      </c>
      <c r="I4" s="42">
        <f t="shared" si="0"/>
        <v>28216.291000000005</v>
      </c>
      <c r="J4" s="42">
        <f t="shared" si="0"/>
        <v>0</v>
      </c>
      <c r="K4" s="42">
        <f t="shared" si="0"/>
        <v>19077.455999999998</v>
      </c>
      <c r="L4" s="42">
        <f t="shared" si="0"/>
        <v>7375.1418100000001</v>
      </c>
      <c r="M4" s="42">
        <f t="shared" si="0"/>
        <v>0</v>
      </c>
      <c r="N4" s="42">
        <f t="shared" si="0"/>
        <v>0</v>
      </c>
      <c r="O4" s="42">
        <f t="shared" si="0"/>
        <v>7375.1418100000001</v>
      </c>
      <c r="P4" s="42">
        <f t="shared" si="0"/>
        <v>82223.705759999983</v>
      </c>
      <c r="Q4" s="42">
        <f t="shared" si="0"/>
        <v>66038.538280000008</v>
      </c>
      <c r="R4" s="42">
        <f t="shared" si="0"/>
        <v>0</v>
      </c>
      <c r="S4" s="42">
        <f t="shared" si="0"/>
        <v>16185.16748</v>
      </c>
      <c r="T4" s="42">
        <f>P4/D4*100</f>
        <v>44.528962008818787</v>
      </c>
      <c r="U4" s="42">
        <f t="shared" ref="U4:W16" si="1">Q4/E4*100</f>
        <v>42.052210005896619</v>
      </c>
      <c r="V4" s="42"/>
      <c r="W4" s="42">
        <f t="shared" si="1"/>
        <v>58.614738131362657</v>
      </c>
    </row>
    <row r="5" spans="1:23" s="52" customFormat="1" ht="34.5" customHeight="1">
      <c r="A5" s="43">
        <v>1</v>
      </c>
      <c r="B5" s="94" t="s">
        <v>12</v>
      </c>
      <c r="C5" s="94"/>
      <c r="D5" s="42">
        <f>D6</f>
        <v>26153.7</v>
      </c>
      <c r="E5" s="42">
        <f t="shared" ref="E5:S5" si="2">E6</f>
        <v>24846</v>
      </c>
      <c r="F5" s="42">
        <f t="shared" si="2"/>
        <v>0</v>
      </c>
      <c r="G5" s="42">
        <f t="shared" si="2"/>
        <v>1307.7</v>
      </c>
      <c r="H5" s="42">
        <f t="shared" si="2"/>
        <v>0</v>
      </c>
      <c r="I5" s="42">
        <f t="shared" si="2"/>
        <v>0</v>
      </c>
      <c r="J5" s="42">
        <f t="shared" si="2"/>
        <v>0</v>
      </c>
      <c r="K5" s="42">
        <f t="shared" si="2"/>
        <v>0</v>
      </c>
      <c r="L5" s="42">
        <f t="shared" si="2"/>
        <v>0</v>
      </c>
      <c r="M5" s="42">
        <f t="shared" si="2"/>
        <v>0</v>
      </c>
      <c r="N5" s="42">
        <f t="shared" si="2"/>
        <v>0</v>
      </c>
      <c r="O5" s="42">
        <f t="shared" si="2"/>
        <v>0</v>
      </c>
      <c r="P5" s="42">
        <f t="shared" si="2"/>
        <v>0</v>
      </c>
      <c r="Q5" s="42">
        <f t="shared" si="2"/>
        <v>0</v>
      </c>
      <c r="R5" s="42">
        <f t="shared" si="2"/>
        <v>0</v>
      </c>
      <c r="S5" s="42">
        <f t="shared" si="2"/>
        <v>0</v>
      </c>
      <c r="T5" s="42">
        <f t="shared" ref="T5:U18" si="3">P5/D5*100</f>
        <v>0</v>
      </c>
      <c r="U5" s="42">
        <f t="shared" si="1"/>
        <v>0</v>
      </c>
      <c r="V5" s="42"/>
      <c r="W5" s="42">
        <f t="shared" si="1"/>
        <v>0</v>
      </c>
    </row>
    <row r="6" spans="1:23" s="52" customFormat="1">
      <c r="A6" s="44" t="s">
        <v>8</v>
      </c>
      <c r="B6" s="45" t="s">
        <v>88</v>
      </c>
      <c r="C6" s="7" t="s">
        <v>104</v>
      </c>
      <c r="D6" s="46">
        <f t="shared" ref="D6" si="4">E6+G6</f>
        <v>26153.7</v>
      </c>
      <c r="E6" s="46">
        <v>24846</v>
      </c>
      <c r="F6" s="46">
        <v>0</v>
      </c>
      <c r="G6" s="46">
        <v>1307.7</v>
      </c>
      <c r="H6" s="46">
        <f>I6+J6+K6</f>
        <v>0</v>
      </c>
      <c r="I6" s="46">
        <v>0</v>
      </c>
      <c r="J6" s="46">
        <v>0</v>
      </c>
      <c r="K6" s="46">
        <v>0</v>
      </c>
      <c r="L6" s="46">
        <f t="shared" ref="L6" si="5">M6+O6</f>
        <v>0</v>
      </c>
      <c r="M6" s="46">
        <v>0</v>
      </c>
      <c r="N6" s="46">
        <v>0</v>
      </c>
      <c r="O6" s="46">
        <f>S6</f>
        <v>0</v>
      </c>
      <c r="P6" s="46">
        <f>Q6+R6+S6</f>
        <v>0</v>
      </c>
      <c r="Q6" s="46">
        <v>0</v>
      </c>
      <c r="R6" s="46">
        <v>0</v>
      </c>
      <c r="S6" s="46">
        <v>0</v>
      </c>
      <c r="T6" s="46">
        <f t="shared" si="3"/>
        <v>0</v>
      </c>
      <c r="U6" s="46">
        <f t="shared" si="1"/>
        <v>0</v>
      </c>
      <c r="V6" s="46"/>
      <c r="W6" s="46">
        <f t="shared" si="1"/>
        <v>0</v>
      </c>
    </row>
    <row r="7" spans="1:23" ht="37.5" customHeight="1">
      <c r="A7" s="43" t="s">
        <v>18</v>
      </c>
      <c r="B7" s="94" t="s">
        <v>121</v>
      </c>
      <c r="C7" s="94"/>
      <c r="D7" s="42">
        <f>E7+F7+G7</f>
        <v>94522.269</v>
      </c>
      <c r="E7" s="42">
        <f>E8+E9</f>
        <v>89702.2</v>
      </c>
      <c r="F7" s="42">
        <f t="shared" ref="F7:G7" si="6">F8+F9</f>
        <v>0</v>
      </c>
      <c r="G7" s="42">
        <f t="shared" si="6"/>
        <v>4820.0689999999995</v>
      </c>
      <c r="H7" s="49">
        <f t="shared" ref="H7:H12" si="7">H8+H9+H10+H11</f>
        <v>80586.006999999998</v>
      </c>
      <c r="I7" s="48">
        <v>0</v>
      </c>
      <c r="J7" s="48">
        <v>0</v>
      </c>
      <c r="K7" s="48">
        <v>0</v>
      </c>
      <c r="L7" s="42">
        <f>M7+N7+O7</f>
        <v>1960.5039999999999</v>
      </c>
      <c r="M7" s="42">
        <f>M8+M9</f>
        <v>0</v>
      </c>
      <c r="N7" s="42">
        <f t="shared" ref="N7" si="8">N8+N9</f>
        <v>0</v>
      </c>
      <c r="O7" s="42">
        <f t="shared" ref="O7:O12" si="9">S7</f>
        <v>1960.5039999999999</v>
      </c>
      <c r="P7" s="42">
        <f t="shared" ref="P7:P18" si="10">Q7+S7</f>
        <v>39209.203999999998</v>
      </c>
      <c r="Q7" s="42">
        <f>Q8+Q9</f>
        <v>37248.699999999997</v>
      </c>
      <c r="R7" s="42">
        <f t="shared" ref="R7:S7" si="11">R8+R9</f>
        <v>0</v>
      </c>
      <c r="S7" s="42">
        <f t="shared" si="11"/>
        <v>1960.5039999999999</v>
      </c>
      <c r="T7" s="42">
        <f t="shared" si="3"/>
        <v>41.481446028342802</v>
      </c>
      <c r="U7" s="42">
        <f t="shared" si="1"/>
        <v>41.524845544479398</v>
      </c>
      <c r="V7" s="42">
        <v>0</v>
      </c>
      <c r="W7" s="42">
        <f t="shared" si="1"/>
        <v>40.673774587044299</v>
      </c>
    </row>
    <row r="8" spans="1:23" ht="25.5">
      <c r="A8" s="44" t="s">
        <v>9</v>
      </c>
      <c r="B8" s="47" t="s">
        <v>122</v>
      </c>
      <c r="C8" s="7" t="s">
        <v>104</v>
      </c>
      <c r="D8" s="50">
        <f>SUM(E8:G8)</f>
        <v>55313.065000000002</v>
      </c>
      <c r="E8" s="50">
        <v>52453.5</v>
      </c>
      <c r="F8" s="50">
        <v>0</v>
      </c>
      <c r="G8" s="50">
        <f>2760.7+98.865</f>
        <v>2859.5649999999996</v>
      </c>
      <c r="H8" s="50">
        <v>11086.165000000001</v>
      </c>
      <c r="I8" s="50">
        <v>10437.94</v>
      </c>
      <c r="J8" s="50">
        <v>0</v>
      </c>
      <c r="K8" s="50">
        <f>549.36+98.865</f>
        <v>648.22500000000002</v>
      </c>
      <c r="L8" s="50">
        <f t="shared" ref="L8:L9" si="12">M8+O8</f>
        <v>0</v>
      </c>
      <c r="M8" s="50">
        <v>0</v>
      </c>
      <c r="N8" s="50">
        <v>0</v>
      </c>
      <c r="O8" s="46">
        <v>0</v>
      </c>
      <c r="P8" s="46">
        <f t="shared" si="10"/>
        <v>0</v>
      </c>
      <c r="Q8" s="50">
        <v>0</v>
      </c>
      <c r="R8" s="50">
        <v>0</v>
      </c>
      <c r="S8" s="50">
        <v>0</v>
      </c>
      <c r="T8" s="46">
        <f t="shared" si="3"/>
        <v>0</v>
      </c>
      <c r="U8" s="46">
        <f t="shared" si="1"/>
        <v>0</v>
      </c>
      <c r="V8" s="46">
        <v>0</v>
      </c>
      <c r="W8" s="46">
        <f t="shared" si="1"/>
        <v>0</v>
      </c>
    </row>
    <row r="9" spans="1:23" s="55" customFormat="1" ht="38.25">
      <c r="A9" s="44" t="s">
        <v>10</v>
      </c>
      <c r="B9" s="47" t="s">
        <v>123</v>
      </c>
      <c r="C9" s="7" t="s">
        <v>104</v>
      </c>
      <c r="D9" s="50">
        <f>SUM(E9:G9)</f>
        <v>39209.203999999998</v>
      </c>
      <c r="E9" s="50">
        <v>37248.699999999997</v>
      </c>
      <c r="F9" s="50">
        <v>0</v>
      </c>
      <c r="G9" s="50">
        <v>1960.5039999999999</v>
      </c>
      <c r="H9" s="50">
        <v>48966.2</v>
      </c>
      <c r="I9" s="50">
        <v>37248.699999999997</v>
      </c>
      <c r="J9" s="50">
        <v>0</v>
      </c>
      <c r="K9" s="50">
        <v>1960.5039999999999</v>
      </c>
      <c r="L9" s="53">
        <f t="shared" si="12"/>
        <v>0</v>
      </c>
      <c r="M9" s="53">
        <v>0</v>
      </c>
      <c r="N9" s="53">
        <v>0</v>
      </c>
      <c r="O9" s="54">
        <v>0</v>
      </c>
      <c r="P9" s="50">
        <f t="shared" si="10"/>
        <v>39209.203999999998</v>
      </c>
      <c r="Q9" s="50">
        <v>37248.699999999997</v>
      </c>
      <c r="R9" s="50">
        <v>0</v>
      </c>
      <c r="S9" s="50">
        <v>1960.5039999999999</v>
      </c>
      <c r="T9" s="50">
        <f t="shared" si="3"/>
        <v>100</v>
      </c>
      <c r="U9" s="50">
        <f t="shared" si="1"/>
        <v>100</v>
      </c>
      <c r="V9" s="50">
        <v>0</v>
      </c>
      <c r="W9" s="50">
        <f t="shared" si="1"/>
        <v>100</v>
      </c>
    </row>
    <row r="10" spans="1:23" s="55" customFormat="1" ht="33" customHeight="1">
      <c r="A10" s="57" t="s">
        <v>36</v>
      </c>
      <c r="B10" s="36" t="s">
        <v>14</v>
      </c>
      <c r="C10" s="36"/>
      <c r="D10" s="49">
        <f>D11</f>
        <v>10266.821</v>
      </c>
      <c r="E10" s="49">
        <f t="shared" ref="E10:W10" si="13">E11</f>
        <v>0</v>
      </c>
      <c r="F10" s="49">
        <f t="shared" si="13"/>
        <v>0</v>
      </c>
      <c r="G10" s="49">
        <f t="shared" si="13"/>
        <v>10266.821</v>
      </c>
      <c r="H10" s="49">
        <f t="shared" si="13"/>
        <v>10266.821</v>
      </c>
      <c r="I10" s="49">
        <f t="shared" si="13"/>
        <v>0</v>
      </c>
      <c r="J10" s="49">
        <f t="shared" si="13"/>
        <v>0</v>
      </c>
      <c r="K10" s="49">
        <f t="shared" si="13"/>
        <v>10266.821</v>
      </c>
      <c r="L10" s="49">
        <f t="shared" si="13"/>
        <v>4923.6239999999998</v>
      </c>
      <c r="M10" s="49">
        <f t="shared" si="13"/>
        <v>0</v>
      </c>
      <c r="N10" s="49">
        <f t="shared" si="13"/>
        <v>0</v>
      </c>
      <c r="O10" s="49">
        <f t="shared" si="13"/>
        <v>4923.6239999999998</v>
      </c>
      <c r="P10" s="49">
        <f t="shared" si="13"/>
        <v>4923.6239999999998</v>
      </c>
      <c r="Q10" s="49">
        <f t="shared" si="13"/>
        <v>0</v>
      </c>
      <c r="R10" s="49">
        <f t="shared" si="13"/>
        <v>0</v>
      </c>
      <c r="S10" s="49">
        <f t="shared" si="13"/>
        <v>4923.6239999999998</v>
      </c>
      <c r="T10" s="49">
        <f t="shared" si="13"/>
        <v>47.956655716506596</v>
      </c>
      <c r="U10" s="49"/>
      <c r="V10" s="49"/>
      <c r="W10" s="49">
        <f t="shared" si="13"/>
        <v>47.956655716506596</v>
      </c>
    </row>
    <row r="11" spans="1:23" s="55" customFormat="1" ht="25.5">
      <c r="A11" s="38" t="s">
        <v>124</v>
      </c>
      <c r="B11" s="47" t="s">
        <v>125</v>
      </c>
      <c r="C11" s="47"/>
      <c r="D11" s="50">
        <f t="shared" ref="D11" si="14">E11+G11</f>
        <v>10266.821</v>
      </c>
      <c r="E11" s="50">
        <v>0</v>
      </c>
      <c r="F11" s="50">
        <v>0</v>
      </c>
      <c r="G11" s="50">
        <v>10266.821</v>
      </c>
      <c r="H11" s="50">
        <f>J11+K11</f>
        <v>10266.821</v>
      </c>
      <c r="I11" s="50">
        <v>0</v>
      </c>
      <c r="J11" s="50">
        <v>0</v>
      </c>
      <c r="K11" s="50">
        <v>10266.821</v>
      </c>
      <c r="L11" s="50">
        <f t="shared" ref="L11" si="15">M11+O11</f>
        <v>4923.6239999999998</v>
      </c>
      <c r="M11" s="50">
        <v>0</v>
      </c>
      <c r="N11" s="50">
        <v>0</v>
      </c>
      <c r="O11" s="50">
        <f t="shared" si="9"/>
        <v>4923.6239999999998</v>
      </c>
      <c r="P11" s="50">
        <f t="shared" si="10"/>
        <v>4923.6239999999998</v>
      </c>
      <c r="Q11" s="50">
        <v>0</v>
      </c>
      <c r="R11" s="50">
        <v>0</v>
      </c>
      <c r="S11" s="50">
        <v>4923.6239999999998</v>
      </c>
      <c r="T11" s="50">
        <f t="shared" si="3"/>
        <v>47.956655716506596</v>
      </c>
      <c r="U11" s="50"/>
      <c r="V11" s="50"/>
      <c r="W11" s="50">
        <f t="shared" si="1"/>
        <v>47.956655716506596</v>
      </c>
    </row>
    <row r="12" spans="1:23" s="56" customFormat="1" ht="27.75" customHeight="1">
      <c r="A12" s="43" t="s">
        <v>36</v>
      </c>
      <c r="B12" s="94" t="s">
        <v>15</v>
      </c>
      <c r="C12" s="94"/>
      <c r="D12" s="42">
        <f>E12+F12+G12</f>
        <v>3100.0950000000003</v>
      </c>
      <c r="E12" s="42">
        <f>E13</f>
        <v>2574</v>
      </c>
      <c r="F12" s="42">
        <f>F13</f>
        <v>0</v>
      </c>
      <c r="G12" s="42">
        <f>G13</f>
        <v>526.09500000000003</v>
      </c>
      <c r="H12" s="49">
        <f t="shared" si="7"/>
        <v>48093.157000000007</v>
      </c>
      <c r="I12" s="42"/>
      <c r="J12" s="42"/>
      <c r="K12" s="42"/>
      <c r="L12" s="42">
        <f>M12+N12+O12</f>
        <v>491.01380999999998</v>
      </c>
      <c r="M12" s="42">
        <f>M13</f>
        <v>0</v>
      </c>
      <c r="N12" s="42">
        <f t="shared" ref="N12" si="16">N13</f>
        <v>0</v>
      </c>
      <c r="O12" s="46">
        <f t="shared" si="9"/>
        <v>491.01380999999998</v>
      </c>
      <c r="P12" s="42">
        <f t="shared" si="10"/>
        <v>2807.3417100000001</v>
      </c>
      <c r="Q12" s="42">
        <f>Q13</f>
        <v>2316.3279000000002</v>
      </c>
      <c r="R12" s="42">
        <f t="shared" ref="R12:S12" si="17">R13</f>
        <v>0</v>
      </c>
      <c r="S12" s="42">
        <f t="shared" si="17"/>
        <v>491.01380999999998</v>
      </c>
      <c r="T12" s="42">
        <f t="shared" si="3"/>
        <v>90.556634877318274</v>
      </c>
      <c r="U12" s="42">
        <f t="shared" si="1"/>
        <v>89.98942890442892</v>
      </c>
      <c r="V12" s="42"/>
      <c r="W12" s="42">
        <f t="shared" si="1"/>
        <v>93.331776580275417</v>
      </c>
    </row>
    <row r="13" spans="1:23" s="56" customFormat="1">
      <c r="A13" s="44" t="s">
        <v>37</v>
      </c>
      <c r="B13" s="51" t="s">
        <v>19</v>
      </c>
      <c r="C13" s="7" t="s">
        <v>104</v>
      </c>
      <c r="D13" s="46">
        <f>SUM(E13:G13)</f>
        <v>3100.0950000000003</v>
      </c>
      <c r="E13" s="48">
        <v>2574</v>
      </c>
      <c r="F13" s="48">
        <v>0</v>
      </c>
      <c r="G13" s="46">
        <v>526.09500000000003</v>
      </c>
      <c r="H13" s="46">
        <f>I13+J13+K13</f>
        <v>3100.0950000000003</v>
      </c>
      <c r="I13" s="46">
        <v>2574</v>
      </c>
      <c r="J13" s="46">
        <v>0</v>
      </c>
      <c r="K13" s="46">
        <v>526.09500000000003</v>
      </c>
      <c r="L13" s="46">
        <f t="shared" ref="L13" si="18">M13+N13+O13</f>
        <v>491.01380999999998</v>
      </c>
      <c r="M13" s="48">
        <v>0</v>
      </c>
      <c r="N13" s="48">
        <v>0</v>
      </c>
      <c r="O13" s="48">
        <f>S13</f>
        <v>491.01380999999998</v>
      </c>
      <c r="P13" s="46">
        <f t="shared" ref="P13" si="19">Q13+S13</f>
        <v>2807.3417100000001</v>
      </c>
      <c r="Q13" s="46">
        <v>2316.3279000000002</v>
      </c>
      <c r="R13" s="46">
        <v>0</v>
      </c>
      <c r="S13" s="46">
        <v>491.01380999999998</v>
      </c>
      <c r="T13" s="42">
        <f t="shared" si="3"/>
        <v>90.556634877318274</v>
      </c>
      <c r="U13" s="42">
        <f t="shared" si="1"/>
        <v>89.98942890442892</v>
      </c>
      <c r="V13" s="42"/>
      <c r="W13" s="42">
        <f t="shared" si="1"/>
        <v>93.331776580275417</v>
      </c>
    </row>
    <row r="14" spans="1:23" s="55" customFormat="1" ht="28.5" customHeight="1">
      <c r="A14" s="57" t="s">
        <v>24</v>
      </c>
      <c r="B14" s="106" t="s">
        <v>16</v>
      </c>
      <c r="C14" s="107"/>
      <c r="D14" s="49">
        <f>D15+D16+D17+D18</f>
        <v>50609.31</v>
      </c>
      <c r="E14" s="49">
        <f t="shared" ref="E14:S14" si="20">E15+E16+E17+E18</f>
        <v>39917.199999999997</v>
      </c>
      <c r="F14" s="49">
        <f t="shared" si="20"/>
        <v>0</v>
      </c>
      <c r="G14" s="49">
        <f t="shared" si="20"/>
        <v>10692.11</v>
      </c>
      <c r="H14" s="49">
        <f t="shared" si="20"/>
        <v>26536.546000000002</v>
      </c>
      <c r="I14" s="49">
        <f t="shared" si="20"/>
        <v>28216.291000000005</v>
      </c>
      <c r="J14" s="49">
        <f t="shared" si="20"/>
        <v>0</v>
      </c>
      <c r="K14" s="49">
        <f t="shared" si="20"/>
        <v>8810.6349999999984</v>
      </c>
      <c r="L14" s="49">
        <f t="shared" si="20"/>
        <v>0</v>
      </c>
      <c r="M14" s="49">
        <f t="shared" si="20"/>
        <v>0</v>
      </c>
      <c r="N14" s="49">
        <f t="shared" si="20"/>
        <v>0</v>
      </c>
      <c r="O14" s="49">
        <f t="shared" si="20"/>
        <v>0</v>
      </c>
      <c r="P14" s="42">
        <f t="shared" si="10"/>
        <v>35283.536049999995</v>
      </c>
      <c r="Q14" s="49">
        <f t="shared" si="20"/>
        <v>26473.51038</v>
      </c>
      <c r="R14" s="49">
        <f t="shared" si="20"/>
        <v>0</v>
      </c>
      <c r="S14" s="49">
        <f t="shared" si="20"/>
        <v>8810.0256699999991</v>
      </c>
      <c r="T14" s="42">
        <f>P14/D14*100</f>
        <v>69.717480933843987</v>
      </c>
      <c r="U14" s="42">
        <f t="shared" si="1"/>
        <v>66.321060545328834</v>
      </c>
      <c r="V14" s="42">
        <v>0</v>
      </c>
      <c r="W14" s="42">
        <f t="shared" si="1"/>
        <v>82.397446995962426</v>
      </c>
    </row>
    <row r="15" spans="1:23" s="55" customFormat="1" ht="38.25">
      <c r="A15" s="104" t="s">
        <v>27</v>
      </c>
      <c r="B15" s="47" t="s">
        <v>126</v>
      </c>
      <c r="C15" s="7" t="s">
        <v>104</v>
      </c>
      <c r="D15" s="50">
        <f t="shared" ref="D15" si="21">SUM(E15:G15)</f>
        <v>9863.4000000000015</v>
      </c>
      <c r="E15" s="50">
        <v>7382.6</v>
      </c>
      <c r="F15" s="50">
        <v>0</v>
      </c>
      <c r="G15" s="50">
        <v>2480.8000000000002</v>
      </c>
      <c r="H15" s="50">
        <v>9228.2579999999998</v>
      </c>
      <c r="I15" s="50">
        <v>1115.94</v>
      </c>
      <c r="J15" s="50">
        <v>0</v>
      </c>
      <c r="K15" s="50">
        <v>905.38199999999995</v>
      </c>
      <c r="L15" s="50">
        <f t="shared" ref="L15" si="22">M15+O15</f>
        <v>0</v>
      </c>
      <c r="M15" s="50">
        <v>0</v>
      </c>
      <c r="N15" s="50">
        <v>0</v>
      </c>
      <c r="O15" s="50">
        <v>0</v>
      </c>
      <c r="P15" s="50">
        <f t="shared" ref="P15" si="23">Q15+S15</f>
        <v>905.38153999999997</v>
      </c>
      <c r="Q15" s="50">
        <v>0</v>
      </c>
      <c r="R15" s="50">
        <v>0</v>
      </c>
      <c r="S15" s="50">
        <v>905.38153999999997</v>
      </c>
      <c r="T15" s="50">
        <f t="shared" si="3"/>
        <v>9.1792033173145153</v>
      </c>
      <c r="U15" s="50">
        <f t="shared" si="1"/>
        <v>0</v>
      </c>
      <c r="V15" s="50">
        <v>0</v>
      </c>
      <c r="W15" s="50">
        <f t="shared" si="1"/>
        <v>36.495547404063203</v>
      </c>
    </row>
    <row r="16" spans="1:23" s="55" customFormat="1" ht="38.25">
      <c r="A16" s="108"/>
      <c r="B16" s="47" t="s">
        <v>92</v>
      </c>
      <c r="C16" s="7" t="s">
        <v>104</v>
      </c>
      <c r="D16" s="50">
        <f t="shared" ref="D16:D18" si="24">SUM(E16:G16)</f>
        <v>9228.2890000000007</v>
      </c>
      <c r="E16" s="50">
        <v>7382.6</v>
      </c>
      <c r="F16" s="50">
        <v>0</v>
      </c>
      <c r="G16" s="50">
        <v>1845.6890000000001</v>
      </c>
      <c r="H16" s="50">
        <v>9228.2579999999998</v>
      </c>
      <c r="I16" s="50">
        <v>7382.6</v>
      </c>
      <c r="J16" s="50">
        <v>0</v>
      </c>
      <c r="K16" s="50">
        <v>1845.6890000000001</v>
      </c>
      <c r="L16" s="50">
        <f t="shared" ref="L16:L18" si="25">M16+O16</f>
        <v>0</v>
      </c>
      <c r="M16" s="50">
        <v>0</v>
      </c>
      <c r="N16" s="50">
        <v>0</v>
      </c>
      <c r="O16" s="50">
        <v>0</v>
      </c>
      <c r="P16" s="50">
        <f t="shared" si="10"/>
        <v>9228.2885400000014</v>
      </c>
      <c r="Q16" s="50">
        <v>7382.6</v>
      </c>
      <c r="R16" s="50">
        <v>0</v>
      </c>
      <c r="S16" s="50">
        <v>1845.6885400000001</v>
      </c>
      <c r="T16" s="50">
        <f t="shared" si="3"/>
        <v>99.999995015327343</v>
      </c>
      <c r="U16" s="50">
        <f t="shared" si="1"/>
        <v>100</v>
      </c>
      <c r="V16" s="50">
        <v>0</v>
      </c>
      <c r="W16" s="50">
        <f t="shared" si="1"/>
        <v>99.99997507705794</v>
      </c>
    </row>
    <row r="17" spans="1:23" s="55" customFormat="1" ht="38.25">
      <c r="A17" s="108"/>
      <c r="B17" s="47" t="s">
        <v>93</v>
      </c>
      <c r="C17" s="7" t="s">
        <v>104</v>
      </c>
      <c r="D17" s="50">
        <f t="shared" si="24"/>
        <v>3540.8130000000001</v>
      </c>
      <c r="E17" s="50">
        <v>2832.6</v>
      </c>
      <c r="F17" s="50">
        <v>0</v>
      </c>
      <c r="G17" s="50">
        <v>708.21299999999997</v>
      </c>
      <c r="H17" s="50">
        <v>3642.13</v>
      </c>
      <c r="I17" s="50">
        <v>2832.6</v>
      </c>
      <c r="J17" s="50">
        <v>0</v>
      </c>
      <c r="K17" s="50">
        <v>708.21299999999997</v>
      </c>
      <c r="L17" s="50">
        <f t="shared" si="25"/>
        <v>0</v>
      </c>
      <c r="M17" s="50">
        <v>0</v>
      </c>
      <c r="N17" s="50">
        <v>0</v>
      </c>
      <c r="O17" s="50">
        <v>0</v>
      </c>
      <c r="P17" s="50">
        <f t="shared" si="10"/>
        <v>2913.3654099999999</v>
      </c>
      <c r="Q17" s="50">
        <v>2205.75992</v>
      </c>
      <c r="R17" s="50">
        <v>0</v>
      </c>
      <c r="S17" s="50">
        <v>707.60549000000003</v>
      </c>
      <c r="T17" s="50">
        <f t="shared" si="3"/>
        <v>82.279561501835872</v>
      </c>
      <c r="U17" s="50">
        <f t="shared" si="3"/>
        <v>77.870504836545933</v>
      </c>
      <c r="V17" s="50">
        <v>0</v>
      </c>
      <c r="W17" s="50">
        <f t="shared" ref="W17:W18" si="26">S17/G17*100</f>
        <v>99.914219309727443</v>
      </c>
    </row>
    <row r="18" spans="1:23" s="55" customFormat="1" ht="25.5">
      <c r="A18" s="109"/>
      <c r="B18" s="47" t="s">
        <v>94</v>
      </c>
      <c r="C18" s="7" t="s">
        <v>104</v>
      </c>
      <c r="D18" s="50">
        <f t="shared" si="24"/>
        <v>27976.808000000001</v>
      </c>
      <c r="E18" s="50">
        <v>22319.4</v>
      </c>
      <c r="F18" s="50">
        <v>0</v>
      </c>
      <c r="G18" s="50">
        <f>5579.9+77.508</f>
        <v>5657.4079999999994</v>
      </c>
      <c r="H18" s="50">
        <v>4437.8999999999996</v>
      </c>
      <c r="I18" s="50">
        <v>16885.151000000002</v>
      </c>
      <c r="J18" s="50">
        <v>0</v>
      </c>
      <c r="K18" s="50">
        <v>5351.3509999999997</v>
      </c>
      <c r="L18" s="50">
        <f t="shared" si="25"/>
        <v>0</v>
      </c>
      <c r="M18" s="50">
        <v>0</v>
      </c>
      <c r="N18" s="50">
        <v>0</v>
      </c>
      <c r="O18" s="50">
        <v>0</v>
      </c>
      <c r="P18" s="50">
        <f t="shared" si="10"/>
        <v>22236.50056</v>
      </c>
      <c r="Q18" s="50">
        <v>16885.150460000001</v>
      </c>
      <c r="R18" s="50">
        <v>0</v>
      </c>
      <c r="S18" s="50">
        <v>5351.3500999999997</v>
      </c>
      <c r="T18" s="50">
        <f t="shared" si="3"/>
        <v>79.481907156813605</v>
      </c>
      <c r="U18" s="50">
        <f t="shared" si="3"/>
        <v>75.652349346308583</v>
      </c>
      <c r="V18" s="50">
        <v>0</v>
      </c>
      <c r="W18" s="5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2017-11-09T09:36:54Z</cp:lastPrinted>
  <dcterms:created xsi:type="dcterms:W3CDTF">2012-05-22T08:33:39Z</dcterms:created>
  <dcterms:modified xsi:type="dcterms:W3CDTF">2017-12-01T06:14:25Z</dcterms:modified>
</cp:coreProperties>
</file>