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1970" windowHeight="510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муниципальные!$A$4:$AB$44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муниципальные!$A$1:$Y$86</definedName>
  </definedNames>
  <calcPr calcId="124519"/>
</workbook>
</file>

<file path=xl/calcChain.xml><?xml version="1.0" encoding="utf-8"?>
<calcChain xmlns="http://schemas.openxmlformats.org/spreadsheetml/2006/main">
  <c r="J12" i="37"/>
  <c r="G18"/>
  <c r="W18" s="1"/>
  <c r="P15"/>
  <c r="L15"/>
  <c r="D15"/>
  <c r="E10"/>
  <c r="F10"/>
  <c r="G10"/>
  <c r="I10"/>
  <c r="J10"/>
  <c r="K10"/>
  <c r="M10"/>
  <c r="N10"/>
  <c r="Q10"/>
  <c r="R10"/>
  <c r="S10"/>
  <c r="D10"/>
  <c r="H11"/>
  <c r="H10" s="1"/>
  <c r="P13"/>
  <c r="T13" s="1"/>
  <c r="O13"/>
  <c r="L13"/>
  <c r="H13"/>
  <c r="D13"/>
  <c r="K8"/>
  <c r="G8"/>
  <c r="W8" s="1"/>
  <c r="E5"/>
  <c r="F5"/>
  <c r="G5"/>
  <c r="I5"/>
  <c r="J5"/>
  <c r="K5"/>
  <c r="M5"/>
  <c r="N5"/>
  <c r="Q5"/>
  <c r="R5"/>
  <c r="S5"/>
  <c r="P6"/>
  <c r="P5" s="1"/>
  <c r="H6"/>
  <c r="H5" s="1"/>
  <c r="U18"/>
  <c r="P18"/>
  <c r="L18"/>
  <c r="W17"/>
  <c r="U17"/>
  <c r="P17"/>
  <c r="L17"/>
  <c r="D17"/>
  <c r="W16"/>
  <c r="U16"/>
  <c r="P16"/>
  <c r="L16"/>
  <c r="D16"/>
  <c r="W15"/>
  <c r="U15"/>
  <c r="L14"/>
  <c r="S14"/>
  <c r="R14"/>
  <c r="R4" s="1"/>
  <c r="Q14"/>
  <c r="P14" s="1"/>
  <c r="N14"/>
  <c r="N4" s="1"/>
  <c r="M14"/>
  <c r="K14"/>
  <c r="J14"/>
  <c r="I14"/>
  <c r="H14"/>
  <c r="H12" s="1"/>
  <c r="G14"/>
  <c r="F14"/>
  <c r="E14"/>
  <c r="E4" s="1"/>
  <c r="W13"/>
  <c r="U13"/>
  <c r="S12"/>
  <c r="O12" s="1"/>
  <c r="R12"/>
  <c r="Q12"/>
  <c r="N12"/>
  <c r="M12"/>
  <c r="G12"/>
  <c r="F12"/>
  <c r="E12"/>
  <c r="W11"/>
  <c r="W10" s="1"/>
  <c r="P11"/>
  <c r="P10" s="1"/>
  <c r="O11"/>
  <c r="L11" s="1"/>
  <c r="L10" s="1"/>
  <c r="D11"/>
  <c r="W9"/>
  <c r="U9"/>
  <c r="P9"/>
  <c r="L9"/>
  <c r="D9"/>
  <c r="U8"/>
  <c r="P8"/>
  <c r="L8"/>
  <c r="S7"/>
  <c r="O7" s="1"/>
  <c r="R7"/>
  <c r="Q7"/>
  <c r="N7"/>
  <c r="M7"/>
  <c r="F7"/>
  <c r="E7"/>
  <c r="W6"/>
  <c r="U6"/>
  <c r="O6"/>
  <c r="L6" s="1"/>
  <c r="L5" s="1"/>
  <c r="D6"/>
  <c r="D5" s="1"/>
  <c r="I4" l="1"/>
  <c r="L4"/>
  <c r="G7"/>
  <c r="G4" s="1"/>
  <c r="D8"/>
  <c r="F4"/>
  <c r="J4"/>
  <c r="M4"/>
  <c r="S4"/>
  <c r="W4" s="1"/>
  <c r="D18"/>
  <c r="D14" s="1"/>
  <c r="T14" s="1"/>
  <c r="K12"/>
  <c r="K4" s="1"/>
  <c r="I12"/>
  <c r="T15"/>
  <c r="H7"/>
  <c r="H4" s="1"/>
  <c r="Q4"/>
  <c r="O10"/>
  <c r="T6"/>
  <c r="O5"/>
  <c r="D12"/>
  <c r="D7"/>
  <c r="D4" s="1"/>
  <c r="T11"/>
  <c r="T10" s="1"/>
  <c r="T17"/>
  <c r="U7"/>
  <c r="T16"/>
  <c r="L7"/>
  <c r="T8"/>
  <c r="L12"/>
  <c r="O14"/>
  <c r="O4" s="1"/>
  <c r="W7"/>
  <c r="T9"/>
  <c r="U12"/>
  <c r="W12"/>
  <c r="W14"/>
  <c r="T18"/>
  <c r="U4"/>
  <c r="U5"/>
  <c r="W5"/>
  <c r="T5"/>
  <c r="P7"/>
  <c r="P4" s="1"/>
  <c r="P12"/>
  <c r="T12" s="1"/>
  <c r="U14"/>
  <c r="T4" l="1"/>
  <c r="T7"/>
  <c r="O15" i="33" l="1"/>
  <c r="G12"/>
  <c r="D15"/>
  <c r="E40"/>
  <c r="F40"/>
  <c r="G40"/>
  <c r="H40"/>
  <c r="I40"/>
  <c r="J40"/>
  <c r="L40"/>
  <c r="M40"/>
  <c r="P40"/>
  <c r="Q40"/>
  <c r="R40"/>
  <c r="T15" l="1"/>
  <c r="W31" l="1"/>
  <c r="V32"/>
  <c r="X36"/>
  <c r="X37"/>
  <c r="X38"/>
  <c r="X39"/>
  <c r="W5" l="1"/>
  <c r="W6"/>
  <c r="W7"/>
  <c r="W8"/>
  <c r="W9"/>
  <c r="W10"/>
  <c r="W11"/>
  <c r="W13"/>
  <c r="W14"/>
  <c r="W16"/>
  <c r="W18"/>
  <c r="W19"/>
  <c r="W22"/>
  <c r="W23"/>
  <c r="W24"/>
  <c r="W25"/>
  <c r="W27"/>
  <c r="W34"/>
  <c r="W41"/>
  <c r="U27"/>
  <c r="U28"/>
  <c r="U29"/>
  <c r="U30"/>
  <c r="U31"/>
  <c r="U33"/>
  <c r="U34"/>
  <c r="U35"/>
  <c r="U36"/>
  <c r="U37"/>
  <c r="U38"/>
  <c r="U39"/>
  <c r="U41"/>
  <c r="N25" l="1"/>
  <c r="D28" l="1"/>
  <c r="N28"/>
  <c r="K28" s="1"/>
  <c r="O28"/>
  <c r="S28" l="1"/>
  <c r="T28"/>
  <c r="D44" l="1"/>
  <c r="D43"/>
  <c r="D41"/>
  <c r="D40" s="1"/>
  <c r="D29"/>
  <c r="D30"/>
  <c r="D31"/>
  <c r="D32"/>
  <c r="D33"/>
  <c r="D34"/>
  <c r="D35"/>
  <c r="D36"/>
  <c r="D37"/>
  <c r="D38"/>
  <c r="D39"/>
  <c r="D27"/>
  <c r="D23"/>
  <c r="D24"/>
  <c r="D25"/>
  <c r="D22"/>
  <c r="D19"/>
  <c r="D18"/>
  <c r="D5"/>
  <c r="D6"/>
  <c r="D7"/>
  <c r="D8"/>
  <c r="D9"/>
  <c r="D10"/>
  <c r="D11"/>
  <c r="D26" l="1"/>
  <c r="D17"/>
  <c r="N32" l="1"/>
  <c r="K32" s="1"/>
  <c r="O32"/>
  <c r="S32" l="1"/>
  <c r="T32"/>
  <c r="K25" l="1"/>
  <c r="V27" l="1"/>
  <c r="E21" l="1"/>
  <c r="F21"/>
  <c r="G21"/>
  <c r="H21"/>
  <c r="I21"/>
  <c r="J21"/>
  <c r="L21"/>
  <c r="M21"/>
  <c r="P21"/>
  <c r="Q21"/>
  <c r="R21"/>
  <c r="W21" s="1"/>
  <c r="O25"/>
  <c r="T25" l="1"/>
  <c r="S25"/>
  <c r="X33" l="1"/>
  <c r="X34"/>
  <c r="X28"/>
  <c r="X29"/>
  <c r="X30"/>
  <c r="X31"/>
  <c r="X27"/>
  <c r="N35" l="1"/>
  <c r="K35" s="1"/>
  <c r="N36"/>
  <c r="K36" s="1"/>
  <c r="N37"/>
  <c r="K37" s="1"/>
  <c r="N38"/>
  <c r="K38" s="1"/>
  <c r="N39"/>
  <c r="K39" s="1"/>
  <c r="K13"/>
  <c r="K14"/>
  <c r="E26" l="1"/>
  <c r="F26"/>
  <c r="G26"/>
  <c r="H26"/>
  <c r="I26"/>
  <c r="J26"/>
  <c r="L26"/>
  <c r="P26"/>
  <c r="Q26"/>
  <c r="R26"/>
  <c r="H42"/>
  <c r="I42"/>
  <c r="J42"/>
  <c r="O35"/>
  <c r="O36"/>
  <c r="O37"/>
  <c r="O38"/>
  <c r="O39"/>
  <c r="O34"/>
  <c r="M26"/>
  <c r="H17"/>
  <c r="I17"/>
  <c r="J17"/>
  <c r="O13"/>
  <c r="O14"/>
  <c r="O16"/>
  <c r="I12"/>
  <c r="J12"/>
  <c r="H12"/>
  <c r="U26" l="1"/>
  <c r="T34"/>
  <c r="S34"/>
  <c r="T38"/>
  <c r="S38"/>
  <c r="T36"/>
  <c r="S36"/>
  <c r="S14"/>
  <c r="X14" s="1"/>
  <c r="T37"/>
  <c r="S37"/>
  <c r="T35"/>
  <c r="S35"/>
  <c r="S16"/>
  <c r="X16" s="1"/>
  <c r="S13"/>
  <c r="X13" s="1"/>
  <c r="W26"/>
  <c r="S39"/>
  <c r="T39"/>
  <c r="V26"/>
  <c r="J20"/>
  <c r="X26"/>
  <c r="H20"/>
  <c r="I20"/>
  <c r="O11" l="1"/>
  <c r="T11" l="1"/>
  <c r="S11"/>
  <c r="X11" s="1"/>
  <c r="N22" l="1"/>
  <c r="D21" l="1"/>
  <c r="D42"/>
  <c r="D20" l="1"/>
  <c r="W44" l="1"/>
  <c r="W43"/>
  <c r="L42"/>
  <c r="M42"/>
  <c r="L17"/>
  <c r="M17"/>
  <c r="L12"/>
  <c r="M12"/>
  <c r="N5"/>
  <c r="N6"/>
  <c r="N7"/>
  <c r="N8"/>
  <c r="N9"/>
  <c r="N10"/>
  <c r="N11"/>
  <c r="N12"/>
  <c r="N23"/>
  <c r="N24"/>
  <c r="N27"/>
  <c r="N29"/>
  <c r="N30"/>
  <c r="N31"/>
  <c r="N33"/>
  <c r="N34"/>
  <c r="N41"/>
  <c r="N40" s="1"/>
  <c r="N43"/>
  <c r="N44"/>
  <c r="N21" l="1"/>
  <c r="N26"/>
  <c r="M20"/>
  <c r="N17"/>
  <c r="N42"/>
  <c r="L20"/>
  <c r="K5"/>
  <c r="K6"/>
  <c r="K7"/>
  <c r="K8"/>
  <c r="K9"/>
  <c r="K10"/>
  <c r="K11"/>
  <c r="K16"/>
  <c r="K12" s="1"/>
  <c r="K18"/>
  <c r="K19"/>
  <c r="K22"/>
  <c r="K23"/>
  <c r="K24"/>
  <c r="K27"/>
  <c r="K29"/>
  <c r="K30"/>
  <c r="K31"/>
  <c r="K33"/>
  <c r="K34"/>
  <c r="K41"/>
  <c r="K40" s="1"/>
  <c r="K43"/>
  <c r="K44"/>
  <c r="K21" l="1"/>
  <c r="K26"/>
  <c r="N20"/>
  <c r="K17"/>
  <c r="K42"/>
  <c r="K20" l="1"/>
  <c r="O44" l="1"/>
  <c r="O43"/>
  <c r="P42"/>
  <c r="Q42"/>
  <c r="R42"/>
  <c r="O29"/>
  <c r="O30"/>
  <c r="O31"/>
  <c r="O33"/>
  <c r="O27"/>
  <c r="P17"/>
  <c r="Q17"/>
  <c r="R17"/>
  <c r="S43" l="1"/>
  <c r="S44"/>
  <c r="O26"/>
  <c r="S27"/>
  <c r="T27"/>
  <c r="S31"/>
  <c r="T31"/>
  <c r="S29"/>
  <c r="T29"/>
  <c r="S33"/>
  <c r="T33"/>
  <c r="S30"/>
  <c r="T30"/>
  <c r="O42"/>
  <c r="P20"/>
  <c r="Q20"/>
  <c r="V20" s="1"/>
  <c r="S42" l="1"/>
  <c r="T26"/>
  <c r="S26"/>
  <c r="X20"/>
  <c r="E42"/>
  <c r="F42"/>
  <c r="G42"/>
  <c r="T44"/>
  <c r="U40"/>
  <c r="E17"/>
  <c r="F17"/>
  <c r="G17"/>
  <c r="W17" s="1"/>
  <c r="F16" l="1"/>
  <c r="F14" s="1"/>
  <c r="F13" s="1"/>
  <c r="F12" s="1"/>
  <c r="E16"/>
  <c r="W42"/>
  <c r="G20"/>
  <c r="E20"/>
  <c r="U20" s="1"/>
  <c r="T42"/>
  <c r="T43"/>
  <c r="F20"/>
  <c r="D16" l="1"/>
  <c r="T16" s="1"/>
  <c r="E14"/>
  <c r="D14" s="1"/>
  <c r="T14" l="1"/>
  <c r="E13"/>
  <c r="D13" s="1"/>
  <c r="T13" l="1"/>
  <c r="E12"/>
  <c r="D12" s="1"/>
  <c r="O19" l="1"/>
  <c r="T19" l="1"/>
  <c r="S19"/>
  <c r="X19" s="1"/>
  <c r="M7" i="36"/>
  <c r="M6"/>
  <c r="L6" l="1"/>
  <c r="L7"/>
  <c r="G7" l="1"/>
  <c r="D7"/>
  <c r="G6"/>
  <c r="D6"/>
  <c r="N6" s="1"/>
  <c r="I5"/>
  <c r="H5"/>
  <c r="F5"/>
  <c r="E5"/>
  <c r="D5" l="1"/>
  <c r="G5"/>
  <c r="L5"/>
  <c r="M5"/>
  <c r="N7"/>
  <c r="J7"/>
  <c r="J6"/>
  <c r="N5" l="1"/>
  <c r="J5"/>
  <c r="W40" i="33" l="1"/>
  <c r="O22"/>
  <c r="O23"/>
  <c r="O24"/>
  <c r="O41"/>
  <c r="O40" l="1"/>
  <c r="T41"/>
  <c r="S41"/>
  <c r="T23"/>
  <c r="S23"/>
  <c r="T24"/>
  <c r="S24"/>
  <c r="T22"/>
  <c r="S22"/>
  <c r="O21"/>
  <c r="R20"/>
  <c r="W20" s="1"/>
  <c r="T21" l="1"/>
  <c r="S21"/>
  <c r="T40"/>
  <c r="S40"/>
  <c r="O20"/>
  <c r="T20" l="1"/>
  <c r="S20"/>
  <c r="O7" l="1"/>
  <c r="O8"/>
  <c r="O9"/>
  <c r="O10"/>
  <c r="O6"/>
  <c r="T10" l="1"/>
  <c r="S10"/>
  <c r="X10" s="1"/>
  <c r="T6"/>
  <c r="S6"/>
  <c r="X6" s="1"/>
  <c r="T9"/>
  <c r="S9"/>
  <c r="X9" s="1"/>
  <c r="T7"/>
  <c r="S7"/>
  <c r="X7" s="1"/>
  <c r="T8"/>
  <c r="S8"/>
  <c r="X8" s="1"/>
  <c r="O18" l="1"/>
  <c r="P12"/>
  <c r="R12"/>
  <c r="O5"/>
  <c r="T5" l="1"/>
  <c r="S5"/>
  <c r="X5" s="1"/>
  <c r="W12"/>
  <c r="T18"/>
  <c r="S18"/>
  <c r="X18" s="1"/>
  <c r="O12"/>
  <c r="O17"/>
  <c r="T12" l="1"/>
  <c r="S12"/>
  <c r="X12" s="1"/>
  <c r="T17"/>
  <c r="S17"/>
  <c r="X17" s="1"/>
</calcChain>
</file>

<file path=xl/sharedStrings.xml><?xml version="1.0" encoding="utf-8"?>
<sst xmlns="http://schemas.openxmlformats.org/spreadsheetml/2006/main" count="255" uniqueCount="135">
  <si>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</si>
  <si>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</si>
  <si>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</si>
  <si>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</si>
  <si>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</si>
  <si>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</si>
  <si>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</si>
  <si>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</si>
  <si>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</si>
  <si>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</si>
  <si>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</si>
  <si>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13.1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</si>
  <si>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</si>
  <si>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</si>
  <si>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</si>
  <si>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</si>
  <si>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</si>
  <si>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</si>
  <si>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</si>
  <si>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</si>
  <si>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Доступная среда  в городе Нефтеюганске на 2014-2020 годы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</si>
  <si>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</si>
  <si>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Муниципальная  программа "Социально - экономическое развитие города Нефтеюганска на 2014-2020 годы"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</si>
  <si>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</si>
  <si>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</si>
  <si>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</si>
  <si>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</si>
  <si>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</si>
  <si>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</si>
  <si>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</si>
  <si>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</si>
  <si>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</si>
  <si>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</si>
  <si>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</si>
  <si>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</si>
  <si>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</si>
  <si>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</si>
  <si>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</si>
  <si>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</si>
  <si>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</si>
  <si>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</si>
  <si>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</si>
  <si>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</si>
  <si>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</si>
  <si>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12.1</t>
  </si>
  <si>
    <t>13</t>
  </si>
  <si>
    <t>14</t>
  </si>
  <si>
    <t>14.1</t>
  </si>
  <si>
    <t>14.1.1</t>
  </si>
  <si>
    <t>14.1.2</t>
  </si>
  <si>
    <t>14.2</t>
  </si>
  <si>
    <t>14.2.1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</si>
  <si>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</si>
  <si>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</si>
  <si>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</si>
  <si>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</si>
  <si>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</si>
  <si>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</si>
  <si>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</si>
  <si>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</si>
  <si>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</si>
  <si>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</si>
  <si>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</si>
  <si>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</si>
  <si>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Мероприятия по повышению уровня пожарной безопасности муниципальных учреждений города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</si>
  <si>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</si>
  <si>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Оказание финансовой и имущественной поддержки социально ориентированным некоммерческим организациям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</si>
  <si>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</si>
  <si>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</si>
  <si>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</si>
  <si>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</si>
  <si>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</si>
  <si>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</si>
  <si>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</si>
  <si>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</si>
  <si>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</si>
  <si>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</si>
  <si>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</si>
  <si>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</si>
  <si>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</si>
  <si>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</si>
  <si>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</si>
  <si>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14.2.8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</si>
  <si>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</si>
  <si>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</si>
  <si>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</si>
  <si>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</si>
  <si>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</si>
  <si>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Станция обезжелезивания 7 мкр.57/7 реестр.№ 522074</t>
  </si>
  <si>
    <t>% исполнения  к финансированию (окружной б-т)</t>
  </si>
  <si>
    <t>20</t>
  </si>
  <si>
    <t>22</t>
  </si>
  <si>
    <t>14.4</t>
  </si>
  <si>
    <t>14.4.1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</si>
  <si>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</si>
  <si>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</si>
  <si>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</si>
  <si>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ПЛАН  на 2017 год (рублей)</t>
  </si>
  <si>
    <t>14.2.9</t>
  </si>
  <si>
    <t>14.2.10</t>
  </si>
  <si>
    <t>Обеспечение регулирования деятельности по обращению с отходами производства и потребления</t>
  </si>
  <si>
    <t>Профилактика инфекционных и паразитарных заболеваний, включая иммунопрофилактик</t>
  </si>
  <si>
    <t xml:space="preserve"> г</t>
  </si>
  <si>
    <t>Повышение качества оказания муниципальных услуг, выполнение других обязательств муниципального образования</t>
  </si>
  <si>
    <t>11.2.2</t>
  </si>
  <si>
    <t>ДМИ</t>
  </si>
  <si>
    <t>ДГиЗО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</si>
  <si>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</si>
  <si>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23</t>
  </si>
  <si>
    <t>24</t>
  </si>
  <si>
    <t>25</t>
  </si>
  <si>
    <t xml:space="preserve"> </t>
  </si>
  <si>
    <t>% исполнения  к плану 2017  года</t>
  </si>
  <si>
    <t>Профинансировано  на 01.08.2017  (рублей)</t>
  </si>
  <si>
    <t>% исполнения  к плану 9 месяцев 2017  года</t>
  </si>
  <si>
    <t>14.2.6</t>
  </si>
  <si>
    <t>Отчет об исполнении сетевого плана-графика на 01.10.2017 год по реализации программ муниципального образования город Нефтеюганск и программ Ханты-Мансийского автономного округа - Югры</t>
  </si>
  <si>
    <t>Освоение на 01.10.2017  (рублей)</t>
  </si>
  <si>
    <t>14.1.3</t>
  </si>
  <si>
    <t>14.1.4</t>
  </si>
  <si>
    <t>ККиТ</t>
  </si>
  <si>
    <t>17</t>
  </si>
  <si>
    <t>18</t>
  </si>
  <si>
    <t>Ожидаемое исполнение за 2017 год</t>
  </si>
  <si>
    <t>ПЛАН  на 2017 год</t>
  </si>
  <si>
    <t>ПЛАН  9 месяцев  2017 год</t>
  </si>
  <si>
    <t>% исполнения  к плану года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</si>
  <si>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</si>
  <si>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</si>
  <si>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</si>
  <si>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</si>
  <si>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</si>
  <si>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</si>
  <si>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</si>
  <si>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Кассовый расход на 01.10.2017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</si>
</sst>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30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35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" fontId="35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2" borderId="6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34" fillId="0" borderId="7" xfId="0" applyFont="1" applyFill="1" applyBorder="1" applyAlignment="1">
      <alignment horizontal="left" vertical="center" wrapText="1"/>
    </xf>
    <xf numFmtId="0" fontId="34" fillId="0" borderId="5" xfId="0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89"/>
  <sheetViews>
    <sheetView tabSelected="1" view="pageBreakPreview" zoomScale="59" zoomScaleNormal="70" zoomScaleSheetLayoutView="59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W1"/>
    </sheetView>
  </sheetViews>
  <sheetFormatPr defaultRowHeight="18.75"/>
  <cols>
    <col min="1" max="1" width="9.42578125" style="6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7" width="25.42578125" style="2" customWidth="1"/>
    <col min="8" max="9" width="22.140625" style="2" hidden="1" customWidth="1"/>
    <col min="10" max="10" width="26.85546875" style="2" hidden="1" customWidth="1"/>
    <col min="11" max="11" width="24.5703125" style="2" hidden="1" customWidth="1"/>
    <col min="12" max="12" width="22.5703125" style="2" hidden="1" customWidth="1"/>
    <col min="13" max="13" width="22" style="2" hidden="1" customWidth="1"/>
    <col min="14" max="14" width="26.7109375" style="2" hidden="1" customWidth="1"/>
    <col min="15" max="16" width="24.42578125" style="4" customWidth="1"/>
    <col min="17" max="17" width="22" style="4" customWidth="1"/>
    <col min="18" max="18" width="23.140625" style="4" customWidth="1"/>
    <col min="19" max="19" width="23.140625" style="4" hidden="1" customWidth="1"/>
    <col min="20" max="20" width="21.140625" style="5" customWidth="1"/>
    <col min="21" max="22" width="14.140625" style="5" hidden="1" customWidth="1"/>
    <col min="23" max="23" width="13.7109375" style="5" hidden="1" customWidth="1"/>
    <col min="24" max="25" width="23" style="5" hidden="1" customWidth="1"/>
    <col min="26" max="16384" width="9.140625" style="2"/>
  </cols>
  <sheetData>
    <row r="1" spans="1:25" s="26" customFormat="1" ht="62.25" customHeight="1">
      <c r="A1" s="85" t="s">
        <v>116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25"/>
      <c r="Y1" s="25"/>
    </row>
    <row r="2" spans="1:25" s="1" customFormat="1" ht="42" customHeight="1">
      <c r="A2" s="87" t="s">
        <v>0</v>
      </c>
      <c r="B2" s="27" t="s">
        <v>1</v>
      </c>
      <c r="C2" s="88" t="s">
        <v>25</v>
      </c>
      <c r="D2" s="89" t="s">
        <v>97</v>
      </c>
      <c r="E2" s="89"/>
      <c r="F2" s="89"/>
      <c r="G2" s="89"/>
      <c r="H2" s="89"/>
      <c r="I2" s="89"/>
      <c r="J2" s="89"/>
      <c r="K2" s="90" t="s">
        <v>113</v>
      </c>
      <c r="L2" s="90"/>
      <c r="M2" s="90"/>
      <c r="N2" s="90"/>
      <c r="O2" s="90" t="s">
        <v>117</v>
      </c>
      <c r="P2" s="90"/>
      <c r="Q2" s="90"/>
      <c r="R2" s="90"/>
      <c r="S2" s="94" t="s">
        <v>114</v>
      </c>
      <c r="T2" s="91" t="s">
        <v>112</v>
      </c>
      <c r="U2" s="92"/>
      <c r="V2" s="92"/>
      <c r="W2" s="93"/>
      <c r="X2" s="78" t="s">
        <v>89</v>
      </c>
      <c r="Y2" s="78" t="s">
        <v>123</v>
      </c>
    </row>
    <row r="3" spans="1:25" s="1" customFormat="1" ht="37.5" customHeight="1">
      <c r="A3" s="87"/>
      <c r="B3" s="42" t="s">
        <v>2</v>
      </c>
      <c r="C3" s="88"/>
      <c r="D3" s="43" t="s">
        <v>32</v>
      </c>
      <c r="E3" s="43" t="s">
        <v>33</v>
      </c>
      <c r="F3" s="43" t="s">
        <v>63</v>
      </c>
      <c r="G3" s="43" t="s">
        <v>34</v>
      </c>
      <c r="H3" s="43" t="s">
        <v>33</v>
      </c>
      <c r="I3" s="43" t="s">
        <v>63</v>
      </c>
      <c r="J3" s="43" t="s">
        <v>34</v>
      </c>
      <c r="K3" s="43" t="s">
        <v>32</v>
      </c>
      <c r="L3" s="43" t="s">
        <v>33</v>
      </c>
      <c r="M3" s="43" t="s">
        <v>63</v>
      </c>
      <c r="N3" s="43" t="s">
        <v>34</v>
      </c>
      <c r="O3" s="43" t="s">
        <v>32</v>
      </c>
      <c r="P3" s="43" t="s">
        <v>33</v>
      </c>
      <c r="Q3" s="43" t="s">
        <v>63</v>
      </c>
      <c r="R3" s="43" t="s">
        <v>34</v>
      </c>
      <c r="S3" s="95"/>
      <c r="T3" s="28" t="s">
        <v>32</v>
      </c>
      <c r="U3" s="28" t="s">
        <v>33</v>
      </c>
      <c r="V3" s="28" t="s">
        <v>63</v>
      </c>
      <c r="W3" s="28" t="s">
        <v>34</v>
      </c>
      <c r="X3" s="79"/>
      <c r="Y3" s="84"/>
    </row>
    <row r="4" spans="1:25" s="1" customFormat="1">
      <c r="A4" s="41" t="s">
        <v>6</v>
      </c>
      <c r="B4" s="41" t="s">
        <v>18</v>
      </c>
      <c r="C4" s="41" t="s">
        <v>36</v>
      </c>
      <c r="D4" s="41" t="s">
        <v>38</v>
      </c>
      <c r="E4" s="41" t="s">
        <v>23</v>
      </c>
      <c r="F4" s="41" t="s">
        <v>39</v>
      </c>
      <c r="G4" s="41" t="s">
        <v>53</v>
      </c>
      <c r="H4" s="41" t="s">
        <v>40</v>
      </c>
      <c r="I4" s="41" t="s">
        <v>41</v>
      </c>
      <c r="J4" s="41" t="s">
        <v>42</v>
      </c>
      <c r="K4" s="41" t="s">
        <v>43</v>
      </c>
      <c r="L4" s="41" t="s">
        <v>45</v>
      </c>
      <c r="M4" s="41" t="s">
        <v>46</v>
      </c>
      <c r="N4" s="41" t="s">
        <v>52</v>
      </c>
      <c r="O4" s="75" t="s">
        <v>24</v>
      </c>
      <c r="P4" s="75" t="s">
        <v>40</v>
      </c>
      <c r="Q4" s="75" t="s">
        <v>41</v>
      </c>
      <c r="R4" s="75" t="s">
        <v>42</v>
      </c>
      <c r="S4" s="41" t="s">
        <v>90</v>
      </c>
      <c r="T4" s="41" t="s">
        <v>121</v>
      </c>
      <c r="U4" s="41" t="s">
        <v>91</v>
      </c>
      <c r="V4" s="41" t="s">
        <v>108</v>
      </c>
      <c r="W4" s="41" t="s">
        <v>109</v>
      </c>
      <c r="X4" s="41" t="s">
        <v>110</v>
      </c>
      <c r="Y4" s="48" t="s">
        <v>122</v>
      </c>
    </row>
    <row r="5" spans="1:25" s="1" customFormat="1" ht="36" hidden="1" customHeight="1">
      <c r="A5" s="81" t="s">
        <v>104</v>
      </c>
      <c r="B5" s="77" t="s">
        <v>64</v>
      </c>
      <c r="C5" s="22" t="s">
        <v>106</v>
      </c>
      <c r="D5" s="23">
        <f t="shared" ref="D5:D11" si="0">SUM(E5:G5)</f>
        <v>66500</v>
      </c>
      <c r="E5" s="47">
        <v>0</v>
      </c>
      <c r="F5" s="23">
        <v>0</v>
      </c>
      <c r="G5" s="23">
        <v>66500</v>
      </c>
      <c r="H5" s="23">
        <v>0</v>
      </c>
      <c r="I5" s="23">
        <v>0</v>
      </c>
      <c r="J5" s="23">
        <v>37600</v>
      </c>
      <c r="K5" s="24">
        <f t="shared" ref="K5:K19" si="1">L5+M5+N5</f>
        <v>32000</v>
      </c>
      <c r="L5" s="35">
        <v>0</v>
      </c>
      <c r="M5" s="35">
        <v>0</v>
      </c>
      <c r="N5" s="23">
        <f t="shared" ref="N5:N44" si="2">R5</f>
        <v>32000</v>
      </c>
      <c r="O5" s="24">
        <f>P5+R5</f>
        <v>32000</v>
      </c>
      <c r="P5" s="24">
        <v>0</v>
      </c>
      <c r="Q5" s="24">
        <v>0</v>
      </c>
      <c r="R5" s="24">
        <v>32000</v>
      </c>
      <c r="S5" s="23" t="e">
        <f>O5/#REF!*100</f>
        <v>#REF!</v>
      </c>
      <c r="T5" s="46">
        <f>O5/D5*100</f>
        <v>48.120300751879697</v>
      </c>
      <c r="U5" s="46"/>
      <c r="V5" s="46"/>
      <c r="W5" s="45">
        <f>R5/G5*100</f>
        <v>48.120300751879697</v>
      </c>
      <c r="X5" s="46" t="e">
        <f>S5/#REF!*100</f>
        <v>#REF!</v>
      </c>
      <c r="Y5" s="46"/>
    </row>
    <row r="6" spans="1:25" s="1" customFormat="1" hidden="1">
      <c r="A6" s="96"/>
      <c r="B6" s="77"/>
      <c r="C6" s="22" t="s">
        <v>17</v>
      </c>
      <c r="D6" s="23">
        <f t="shared" si="0"/>
        <v>151240</v>
      </c>
      <c r="E6" s="47">
        <v>0</v>
      </c>
      <c r="F6" s="23">
        <v>0</v>
      </c>
      <c r="G6" s="23">
        <v>151240</v>
      </c>
      <c r="H6" s="23">
        <v>0</v>
      </c>
      <c r="I6" s="23">
        <v>0</v>
      </c>
      <c r="J6" s="23">
        <v>151240</v>
      </c>
      <c r="K6" s="24">
        <f t="shared" si="1"/>
        <v>54665.04</v>
      </c>
      <c r="L6" s="35">
        <v>0</v>
      </c>
      <c r="M6" s="35">
        <v>0</v>
      </c>
      <c r="N6" s="23">
        <f t="shared" si="2"/>
        <v>54665.04</v>
      </c>
      <c r="O6" s="24">
        <f>P6+R6</f>
        <v>54665.04</v>
      </c>
      <c r="P6" s="23">
        <v>0</v>
      </c>
      <c r="Q6" s="23">
        <v>0</v>
      </c>
      <c r="R6" s="23">
        <v>54665.04</v>
      </c>
      <c r="S6" s="23" t="e">
        <f>O6/#REF!*100</f>
        <v>#REF!</v>
      </c>
      <c r="T6" s="46">
        <f>O6/D6*100</f>
        <v>36.144564929912718</v>
      </c>
      <c r="U6" s="46"/>
      <c r="V6" s="46"/>
      <c r="W6" s="45">
        <f>R6/G6*100</f>
        <v>36.144564929912718</v>
      </c>
      <c r="X6" s="46" t="e">
        <f>S6/#REF!*100</f>
        <v>#REF!</v>
      </c>
      <c r="Y6" s="46"/>
    </row>
    <row r="7" spans="1:25" s="1" customFormat="1" hidden="1">
      <c r="A7" s="96"/>
      <c r="B7" s="77"/>
      <c r="C7" s="22" t="s">
        <v>3</v>
      </c>
      <c r="D7" s="23">
        <f t="shared" si="0"/>
        <v>292100</v>
      </c>
      <c r="E7" s="47">
        <v>0</v>
      </c>
      <c r="F7" s="23">
        <v>0</v>
      </c>
      <c r="G7" s="23">
        <v>292100</v>
      </c>
      <c r="H7" s="23">
        <v>0</v>
      </c>
      <c r="I7" s="23">
        <v>0</v>
      </c>
      <c r="J7" s="23">
        <v>222164</v>
      </c>
      <c r="K7" s="24">
        <f t="shared" si="1"/>
        <v>158162.51999999999</v>
      </c>
      <c r="L7" s="35">
        <v>0</v>
      </c>
      <c r="M7" s="35">
        <v>0</v>
      </c>
      <c r="N7" s="23">
        <f t="shared" si="2"/>
        <v>158162.51999999999</v>
      </c>
      <c r="O7" s="24">
        <f t="shared" ref="O7:O10" si="3">P7+R7</f>
        <v>158162.51999999999</v>
      </c>
      <c r="P7" s="24">
        <v>0</v>
      </c>
      <c r="Q7" s="24">
        <v>0</v>
      </c>
      <c r="R7" s="24">
        <v>158162.51999999999</v>
      </c>
      <c r="S7" s="23" t="e">
        <f>O7/#REF!*100</f>
        <v>#REF!</v>
      </c>
      <c r="T7" s="46">
        <f>O7/D7*100</f>
        <v>54.146703183841147</v>
      </c>
      <c r="U7" s="46"/>
      <c r="V7" s="46"/>
      <c r="W7" s="45">
        <f>R7/G7*100</f>
        <v>54.146703183841147</v>
      </c>
      <c r="X7" s="46" t="e">
        <f>S7/#REF!*100</f>
        <v>#REF!</v>
      </c>
      <c r="Y7" s="46"/>
    </row>
    <row r="8" spans="1:25" s="1" customFormat="1" ht="27" hidden="1" customHeight="1">
      <c r="A8" s="96"/>
      <c r="B8" s="77"/>
      <c r="C8" s="22" t="s">
        <v>105</v>
      </c>
      <c r="D8" s="23">
        <f t="shared" si="0"/>
        <v>120000</v>
      </c>
      <c r="E8" s="47">
        <v>0</v>
      </c>
      <c r="F8" s="23">
        <v>0</v>
      </c>
      <c r="G8" s="23">
        <v>120000</v>
      </c>
      <c r="H8" s="23">
        <v>0</v>
      </c>
      <c r="I8" s="23">
        <v>0</v>
      </c>
      <c r="J8" s="23">
        <v>72200</v>
      </c>
      <c r="K8" s="24">
        <f t="shared" si="1"/>
        <v>10675.59</v>
      </c>
      <c r="L8" s="35">
        <v>0</v>
      </c>
      <c r="M8" s="35">
        <v>0</v>
      </c>
      <c r="N8" s="23">
        <f t="shared" si="2"/>
        <v>10675.59</v>
      </c>
      <c r="O8" s="24">
        <f t="shared" si="3"/>
        <v>10675.59</v>
      </c>
      <c r="P8" s="24">
        <v>0</v>
      </c>
      <c r="Q8" s="24">
        <v>0</v>
      </c>
      <c r="R8" s="24">
        <v>10675.59</v>
      </c>
      <c r="S8" s="23" t="e">
        <f>O8/#REF!*100</f>
        <v>#REF!</v>
      </c>
      <c r="T8" s="46">
        <f>O8/D8*100</f>
        <v>8.8963250000000009</v>
      </c>
      <c r="U8" s="46"/>
      <c r="V8" s="46"/>
      <c r="W8" s="45">
        <f>R8/G8*100</f>
        <v>8.8963250000000009</v>
      </c>
      <c r="X8" s="46" t="e">
        <f>S8/#REF!*100</f>
        <v>#REF!</v>
      </c>
      <c r="Y8" s="46"/>
    </row>
    <row r="9" spans="1:25" s="1" customFormat="1" ht="32.25" hidden="1" customHeight="1">
      <c r="A9" s="96"/>
      <c r="B9" s="77"/>
      <c r="C9" s="34" t="s">
        <v>4</v>
      </c>
      <c r="D9" s="23">
        <f t="shared" si="0"/>
        <v>19621474</v>
      </c>
      <c r="E9" s="47">
        <v>0</v>
      </c>
      <c r="F9" s="23">
        <v>0</v>
      </c>
      <c r="G9" s="23">
        <v>19621474</v>
      </c>
      <c r="H9" s="23">
        <v>0</v>
      </c>
      <c r="I9" s="23">
        <v>0</v>
      </c>
      <c r="J9" s="23">
        <v>8261791</v>
      </c>
      <c r="K9" s="24">
        <f t="shared" si="1"/>
        <v>7981115.0599999996</v>
      </c>
      <c r="L9" s="35">
        <v>0</v>
      </c>
      <c r="M9" s="35">
        <v>0</v>
      </c>
      <c r="N9" s="23">
        <f t="shared" si="2"/>
        <v>7981115.0599999996</v>
      </c>
      <c r="O9" s="24">
        <f t="shared" si="3"/>
        <v>7981115.0599999996</v>
      </c>
      <c r="P9" s="24">
        <v>0</v>
      </c>
      <c r="Q9" s="24">
        <v>0</v>
      </c>
      <c r="R9" s="24">
        <v>7981115.0599999996</v>
      </c>
      <c r="S9" s="23" t="e">
        <f>O9/#REF!*100</f>
        <v>#REF!</v>
      </c>
      <c r="T9" s="24">
        <f>O9/D9*100</f>
        <v>40.675410318307378</v>
      </c>
      <c r="U9" s="24"/>
      <c r="V9" s="24"/>
      <c r="W9" s="29">
        <f>R9/G9*100</f>
        <v>40.675410318307378</v>
      </c>
      <c r="X9" s="24" t="e">
        <f>S9/#REF!*100</f>
        <v>#REF!</v>
      </c>
      <c r="Y9" s="24"/>
    </row>
    <row r="10" spans="1:25" s="1" customFormat="1" ht="25.5" hidden="1" customHeight="1">
      <c r="A10" s="96"/>
      <c r="B10" s="77"/>
      <c r="C10" s="22" t="s">
        <v>13</v>
      </c>
      <c r="D10" s="23">
        <f t="shared" si="0"/>
        <v>1150168</v>
      </c>
      <c r="E10" s="47">
        <v>0</v>
      </c>
      <c r="F10" s="23">
        <v>0</v>
      </c>
      <c r="G10" s="23">
        <v>1150168</v>
      </c>
      <c r="H10" s="23">
        <v>0</v>
      </c>
      <c r="I10" s="23">
        <v>0</v>
      </c>
      <c r="J10" s="23">
        <v>805120</v>
      </c>
      <c r="K10" s="24">
        <f t="shared" si="1"/>
        <v>777226.58</v>
      </c>
      <c r="L10" s="35">
        <v>0</v>
      </c>
      <c r="M10" s="35">
        <v>0</v>
      </c>
      <c r="N10" s="23">
        <f t="shared" si="2"/>
        <v>777226.58</v>
      </c>
      <c r="O10" s="24">
        <f t="shared" si="3"/>
        <v>777226.58</v>
      </c>
      <c r="P10" s="24">
        <v>0</v>
      </c>
      <c r="Q10" s="24">
        <v>0</v>
      </c>
      <c r="R10" s="24">
        <v>777226.58</v>
      </c>
      <c r="S10" s="23" t="e">
        <f>O10/#REF!*100</f>
        <v>#REF!</v>
      </c>
      <c r="T10" s="24">
        <f>O10/D10*100</f>
        <v>67.575048166876485</v>
      </c>
      <c r="U10" s="24"/>
      <c r="V10" s="24"/>
      <c r="W10" s="29">
        <f>R10/G10*100</f>
        <v>67.575048166876485</v>
      </c>
      <c r="X10" s="24" t="e">
        <f>S10/#REF!*100</f>
        <v>#REF!</v>
      </c>
      <c r="Y10" s="24"/>
    </row>
    <row r="11" spans="1:25" s="1" customFormat="1" ht="24" hidden="1" customHeight="1">
      <c r="A11" s="97"/>
      <c r="B11" s="77"/>
      <c r="C11" s="22" t="s">
        <v>5</v>
      </c>
      <c r="D11" s="23">
        <f t="shared" si="0"/>
        <v>998800</v>
      </c>
      <c r="E11" s="47">
        <v>0</v>
      </c>
      <c r="F11" s="23">
        <v>0</v>
      </c>
      <c r="G11" s="23">
        <v>998800</v>
      </c>
      <c r="H11" s="23">
        <v>0</v>
      </c>
      <c r="I11" s="23">
        <v>0</v>
      </c>
      <c r="J11" s="23">
        <v>786169</v>
      </c>
      <c r="K11" s="24">
        <f t="shared" si="1"/>
        <v>775498.94</v>
      </c>
      <c r="L11" s="35">
        <v>0</v>
      </c>
      <c r="M11" s="35">
        <v>0</v>
      </c>
      <c r="N11" s="23">
        <f t="shared" si="2"/>
        <v>775498.94</v>
      </c>
      <c r="O11" s="24">
        <f>P11+R11</f>
        <v>775498.94</v>
      </c>
      <c r="P11" s="24">
        <v>0</v>
      </c>
      <c r="Q11" s="24">
        <v>0</v>
      </c>
      <c r="R11" s="24">
        <v>775498.94</v>
      </c>
      <c r="S11" s="23" t="e">
        <f>O11/#REF!*100</f>
        <v>#REF!</v>
      </c>
      <c r="T11" s="24">
        <f>O11/D11*100</f>
        <v>77.643065678814565</v>
      </c>
      <c r="U11" s="24"/>
      <c r="V11" s="24"/>
      <c r="W11" s="29">
        <f>R11/G11*100</f>
        <v>77.643065678814565</v>
      </c>
      <c r="X11" s="24" t="e">
        <f>S11/#REF!*100</f>
        <v>#REF!</v>
      </c>
      <c r="Y11" s="24"/>
    </row>
    <row r="12" spans="1:25" s="30" customFormat="1" ht="43.5" hidden="1" customHeight="1">
      <c r="A12" s="31" t="s">
        <v>43</v>
      </c>
      <c r="B12" s="83" t="s">
        <v>20</v>
      </c>
      <c r="C12" s="83"/>
      <c r="D12" s="36">
        <f>E12+F12+G12</f>
        <v>1509419</v>
      </c>
      <c r="E12" s="72">
        <f>E13+E14+E16</f>
        <v>0</v>
      </c>
      <c r="F12" s="36">
        <f>F13+F14+F16</f>
        <v>0</v>
      </c>
      <c r="G12" s="36">
        <f>G13+G14+G15+G16</f>
        <v>1509419</v>
      </c>
      <c r="H12" s="36">
        <f>H13+H14+H16</f>
        <v>0</v>
      </c>
      <c r="I12" s="36">
        <f t="shared" ref="I12:J12" si="4">I13+I14+I16</f>
        <v>0</v>
      </c>
      <c r="J12" s="36">
        <f t="shared" si="4"/>
        <v>535093</v>
      </c>
      <c r="K12" s="36">
        <f t="shared" ref="K12:N12" si="5">K16</f>
        <v>0</v>
      </c>
      <c r="L12" s="36">
        <f t="shared" si="5"/>
        <v>0</v>
      </c>
      <c r="M12" s="36">
        <f t="shared" si="5"/>
        <v>0</v>
      </c>
      <c r="N12" s="36">
        <f t="shared" si="5"/>
        <v>0</v>
      </c>
      <c r="O12" s="32">
        <f>P12+Q12+R12</f>
        <v>260000</v>
      </c>
      <c r="P12" s="32">
        <f t="shared" ref="P12:R12" si="6">SUM(P16:P16)</f>
        <v>0</v>
      </c>
      <c r="Q12" s="32">
        <v>0</v>
      </c>
      <c r="R12" s="32">
        <f t="shared" si="6"/>
        <v>260000</v>
      </c>
      <c r="S12" s="23" t="e">
        <f>O12/#REF!*100</f>
        <v>#REF!</v>
      </c>
      <c r="T12" s="29">
        <f>O12/D12*100</f>
        <v>17.225170744505007</v>
      </c>
      <c r="U12" s="24"/>
      <c r="V12" s="24"/>
      <c r="W12" s="29">
        <f>R12/G12*100</f>
        <v>17.225170744505007</v>
      </c>
      <c r="X12" s="24" t="e">
        <f>S12/#REF!*100</f>
        <v>#REF!</v>
      </c>
      <c r="Y12" s="24"/>
    </row>
    <row r="13" spans="1:25" s="30" customFormat="1" ht="43.5" hidden="1" customHeight="1">
      <c r="A13" s="81" t="s">
        <v>44</v>
      </c>
      <c r="B13" s="98" t="s">
        <v>65</v>
      </c>
      <c r="C13" s="34" t="s">
        <v>106</v>
      </c>
      <c r="D13" s="37">
        <f>SUM(E13:G13)</f>
        <v>23824</v>
      </c>
      <c r="E13" s="73">
        <f>E14+E16+E17</f>
        <v>0</v>
      </c>
      <c r="F13" s="37">
        <f>F14+F16+F17</f>
        <v>0</v>
      </c>
      <c r="G13" s="37">
        <v>23824</v>
      </c>
      <c r="H13" s="37">
        <v>0</v>
      </c>
      <c r="I13" s="37">
        <v>0</v>
      </c>
      <c r="J13" s="37">
        <v>0</v>
      </c>
      <c r="K13" s="24">
        <f t="shared" si="1"/>
        <v>0</v>
      </c>
      <c r="L13" s="37">
        <v>0</v>
      </c>
      <c r="M13" s="37">
        <v>0</v>
      </c>
      <c r="N13" s="37">
        <v>0</v>
      </c>
      <c r="O13" s="23">
        <f t="shared" ref="O13:O16" si="7">P13+Q13+R13</f>
        <v>0</v>
      </c>
      <c r="P13" s="23">
        <v>0</v>
      </c>
      <c r="Q13" s="23">
        <v>0</v>
      </c>
      <c r="R13" s="23">
        <v>0</v>
      </c>
      <c r="S13" s="23" t="e">
        <f>O13/#REF!*100</f>
        <v>#REF!</v>
      </c>
      <c r="T13" s="24">
        <f>O13/D13*100</f>
        <v>0</v>
      </c>
      <c r="U13" s="24"/>
      <c r="V13" s="24"/>
      <c r="W13" s="29">
        <f>R13/G13*100</f>
        <v>0</v>
      </c>
      <c r="X13" s="24" t="e">
        <f>S13/#REF!*100</f>
        <v>#REF!</v>
      </c>
      <c r="Y13" s="24"/>
    </row>
    <row r="14" spans="1:25" s="30" customFormat="1" ht="29.25" hidden="1" customHeight="1">
      <c r="A14" s="96"/>
      <c r="B14" s="99"/>
      <c r="C14" s="34" t="s">
        <v>120</v>
      </c>
      <c r="D14" s="37">
        <f t="shared" ref="D14:D16" si="8">SUM(E14:G14)</f>
        <v>312472</v>
      </c>
      <c r="E14" s="73">
        <f>E16+E17+E18</f>
        <v>0</v>
      </c>
      <c r="F14" s="37">
        <f>F16+F17+F18</f>
        <v>0</v>
      </c>
      <c r="G14" s="37">
        <v>312472</v>
      </c>
      <c r="H14" s="37">
        <v>0</v>
      </c>
      <c r="I14" s="37">
        <v>0</v>
      </c>
      <c r="J14" s="37">
        <v>272093</v>
      </c>
      <c r="K14" s="24">
        <f t="shared" si="1"/>
        <v>0</v>
      </c>
      <c r="L14" s="37">
        <v>0</v>
      </c>
      <c r="M14" s="37">
        <v>0</v>
      </c>
      <c r="N14" s="37">
        <v>0</v>
      </c>
      <c r="O14" s="23">
        <f t="shared" si="7"/>
        <v>0</v>
      </c>
      <c r="P14" s="23">
        <v>0</v>
      </c>
      <c r="Q14" s="23">
        <v>0</v>
      </c>
      <c r="R14" s="23">
        <v>0</v>
      </c>
      <c r="S14" s="23" t="e">
        <f>O14/#REF!*100</f>
        <v>#REF!</v>
      </c>
      <c r="T14" s="46">
        <f>O14/D14*100</f>
        <v>0</v>
      </c>
      <c r="U14" s="46"/>
      <c r="V14" s="46"/>
      <c r="W14" s="45">
        <f>R14/G14*100</f>
        <v>0</v>
      </c>
      <c r="X14" s="46" t="e">
        <f>S14/#REF!*100</f>
        <v>#REF!</v>
      </c>
      <c r="Y14" s="46"/>
    </row>
    <row r="15" spans="1:25" s="30" customFormat="1" ht="29.25" hidden="1" customHeight="1">
      <c r="A15" s="96"/>
      <c r="B15" s="99"/>
      <c r="C15" s="34" t="s">
        <v>5</v>
      </c>
      <c r="D15" s="37">
        <f t="shared" si="8"/>
        <v>910123</v>
      </c>
      <c r="E15" s="73">
        <v>0</v>
      </c>
      <c r="F15" s="37">
        <v>0</v>
      </c>
      <c r="G15" s="37">
        <v>910123</v>
      </c>
      <c r="H15" s="37">
        <v>0</v>
      </c>
      <c r="I15" s="37">
        <v>0</v>
      </c>
      <c r="J15" s="37">
        <v>0</v>
      </c>
      <c r="K15" s="24"/>
      <c r="L15" s="37"/>
      <c r="M15" s="37"/>
      <c r="N15" s="37"/>
      <c r="O15" s="23">
        <f t="shared" si="7"/>
        <v>0</v>
      </c>
      <c r="P15" s="23">
        <v>0</v>
      </c>
      <c r="Q15" s="23">
        <v>0</v>
      </c>
      <c r="R15" s="23">
        <v>0</v>
      </c>
      <c r="S15" s="23"/>
      <c r="T15" s="24">
        <f>O15/D15*100</f>
        <v>0</v>
      </c>
      <c r="U15" s="24"/>
      <c r="V15" s="24"/>
      <c r="W15" s="29"/>
      <c r="X15" s="24"/>
      <c r="Y15" s="24"/>
    </row>
    <row r="16" spans="1:25" s="1" customFormat="1" ht="39" hidden="1" customHeight="1">
      <c r="A16" s="97"/>
      <c r="B16" s="100"/>
      <c r="C16" s="34" t="s">
        <v>4</v>
      </c>
      <c r="D16" s="37">
        <f t="shared" si="8"/>
        <v>263000</v>
      </c>
      <c r="E16" s="73">
        <f>E17+E18+E19</f>
        <v>0</v>
      </c>
      <c r="F16" s="37">
        <f>F17+F18+F19</f>
        <v>0</v>
      </c>
      <c r="G16" s="23">
        <v>263000</v>
      </c>
      <c r="H16" s="23">
        <v>0</v>
      </c>
      <c r="I16" s="23">
        <v>0</v>
      </c>
      <c r="J16" s="23">
        <v>263000</v>
      </c>
      <c r="K16" s="24">
        <f t="shared" si="1"/>
        <v>0</v>
      </c>
      <c r="L16" s="35">
        <v>0</v>
      </c>
      <c r="M16" s="35">
        <v>0</v>
      </c>
      <c r="N16" s="23">
        <v>0</v>
      </c>
      <c r="O16" s="23">
        <f t="shared" si="7"/>
        <v>260000</v>
      </c>
      <c r="P16" s="23">
        <v>0</v>
      </c>
      <c r="Q16" s="23">
        <v>0</v>
      </c>
      <c r="R16" s="23">
        <v>260000</v>
      </c>
      <c r="S16" s="23" t="e">
        <f>O16/#REF!*100</f>
        <v>#REF!</v>
      </c>
      <c r="T16" s="24">
        <f>O16/D16*100</f>
        <v>98.859315589353614</v>
      </c>
      <c r="U16" s="24"/>
      <c r="V16" s="24"/>
      <c r="W16" s="29">
        <f>R16/G16*100</f>
        <v>98.859315589353614</v>
      </c>
      <c r="X16" s="24" t="e">
        <f>S16/#REF!*100</f>
        <v>#REF!</v>
      </c>
      <c r="Y16" s="24"/>
    </row>
    <row r="17" spans="1:25" s="1" customFormat="1" ht="75.75" hidden="1" customHeight="1">
      <c r="A17" s="31" t="s">
        <v>45</v>
      </c>
      <c r="B17" s="83" t="s">
        <v>21</v>
      </c>
      <c r="C17" s="83"/>
      <c r="D17" s="36">
        <f>SUM(D18:D19)</f>
        <v>4333200</v>
      </c>
      <c r="E17" s="72">
        <f>SUM(E18:E19)</f>
        <v>0</v>
      </c>
      <c r="F17" s="36">
        <f>SUM(F18:F19)</f>
        <v>0</v>
      </c>
      <c r="G17" s="36">
        <f>SUM(G18:G19)</f>
        <v>4333200</v>
      </c>
      <c r="H17" s="32">
        <f>H18+H19</f>
        <v>0</v>
      </c>
      <c r="I17" s="32">
        <f>I18+I19</f>
        <v>0</v>
      </c>
      <c r="J17" s="32">
        <f>J18+J19</f>
        <v>3759800</v>
      </c>
      <c r="K17" s="36">
        <f t="shared" ref="K17:R17" si="9">SUM(K18:K19)</f>
        <v>0</v>
      </c>
      <c r="L17" s="36">
        <f t="shared" si="9"/>
        <v>0</v>
      </c>
      <c r="M17" s="36">
        <f t="shared" si="9"/>
        <v>0</v>
      </c>
      <c r="N17" s="36">
        <f t="shared" si="9"/>
        <v>0</v>
      </c>
      <c r="O17" s="36">
        <f t="shared" si="9"/>
        <v>3659800</v>
      </c>
      <c r="P17" s="36">
        <f t="shared" si="9"/>
        <v>0</v>
      </c>
      <c r="Q17" s="36">
        <f t="shared" si="9"/>
        <v>0</v>
      </c>
      <c r="R17" s="36">
        <f t="shared" si="9"/>
        <v>3659800</v>
      </c>
      <c r="S17" s="23" t="e">
        <f>O17/#REF!*100</f>
        <v>#REF!</v>
      </c>
      <c r="T17" s="29">
        <f>O17/D17*100</f>
        <v>84.459521831440966</v>
      </c>
      <c r="U17" s="24"/>
      <c r="V17" s="24"/>
      <c r="W17" s="29">
        <f>R17/G17*100</f>
        <v>84.459521831440966</v>
      </c>
      <c r="X17" s="24" t="e">
        <f>S17/#REF!*100</f>
        <v>#REF!</v>
      </c>
      <c r="Y17" s="24"/>
    </row>
    <row r="18" spans="1:25" s="1" customFormat="1" ht="26.25" hidden="1" customHeight="1">
      <c r="A18" s="76" t="s">
        <v>11</v>
      </c>
      <c r="B18" s="104" t="s">
        <v>66</v>
      </c>
      <c r="C18" s="22" t="s">
        <v>17</v>
      </c>
      <c r="D18" s="23">
        <f>SUM(E18:G18)</f>
        <v>2950000</v>
      </c>
      <c r="E18" s="47">
        <v>0</v>
      </c>
      <c r="F18" s="23">
        <v>0</v>
      </c>
      <c r="G18" s="23">
        <v>2950000</v>
      </c>
      <c r="H18" s="23">
        <v>0</v>
      </c>
      <c r="I18" s="23">
        <v>0</v>
      </c>
      <c r="J18" s="23">
        <v>2950000</v>
      </c>
      <c r="K18" s="24">
        <f t="shared" si="1"/>
        <v>0</v>
      </c>
      <c r="L18" s="35">
        <v>0</v>
      </c>
      <c r="M18" s="35">
        <v>0</v>
      </c>
      <c r="N18" s="23">
        <v>0</v>
      </c>
      <c r="O18" s="23">
        <f>P18+R18</f>
        <v>2850000</v>
      </c>
      <c r="P18" s="23">
        <v>0</v>
      </c>
      <c r="Q18" s="23">
        <v>0</v>
      </c>
      <c r="R18" s="23">
        <v>2850000</v>
      </c>
      <c r="S18" s="23" t="e">
        <f>O18/#REF!*100</f>
        <v>#REF!</v>
      </c>
      <c r="T18" s="29">
        <f>O18/D18*100</f>
        <v>96.610169491525426</v>
      </c>
      <c r="U18" s="24"/>
      <c r="V18" s="24"/>
      <c r="W18" s="29">
        <f>R18/G18*100</f>
        <v>96.610169491525426</v>
      </c>
      <c r="X18" s="24" t="e">
        <f>S18/#REF!*100</f>
        <v>#REF!</v>
      </c>
      <c r="Y18" s="24"/>
    </row>
    <row r="19" spans="1:25" s="1" customFormat="1" ht="34.5" hidden="1" customHeight="1">
      <c r="A19" s="76"/>
      <c r="B19" s="104"/>
      <c r="C19" s="22" t="s">
        <v>4</v>
      </c>
      <c r="D19" s="23">
        <f>SUM(E19:G19)</f>
        <v>1383200</v>
      </c>
      <c r="E19" s="47">
        <v>0</v>
      </c>
      <c r="F19" s="23">
        <v>0</v>
      </c>
      <c r="G19" s="23">
        <v>1383200</v>
      </c>
      <c r="H19" s="23">
        <v>0</v>
      </c>
      <c r="I19" s="23">
        <v>0</v>
      </c>
      <c r="J19" s="23">
        <v>809800</v>
      </c>
      <c r="K19" s="24">
        <f t="shared" si="1"/>
        <v>0</v>
      </c>
      <c r="L19" s="35">
        <v>0</v>
      </c>
      <c r="M19" s="35">
        <v>0</v>
      </c>
      <c r="N19" s="23">
        <v>0</v>
      </c>
      <c r="O19" s="23">
        <f t="shared" ref="O19" si="10">P19+R19</f>
        <v>809800</v>
      </c>
      <c r="P19" s="23">
        <v>0</v>
      </c>
      <c r="Q19" s="23">
        <v>0</v>
      </c>
      <c r="R19" s="23">
        <v>809800</v>
      </c>
      <c r="S19" s="23" t="e">
        <f>O19/#REF!*100</f>
        <v>#REF!</v>
      </c>
      <c r="T19" s="24">
        <f>O19/D19*100</f>
        <v>58.545401966454605</v>
      </c>
      <c r="U19" s="24"/>
      <c r="V19" s="24"/>
      <c r="W19" s="29">
        <f>R19/G19*100</f>
        <v>58.545401966454605</v>
      </c>
      <c r="X19" s="24" t="e">
        <f>S19/#REF!*100</f>
        <v>#REF!</v>
      </c>
      <c r="Y19" s="24"/>
    </row>
    <row r="20" spans="1:25" s="1" customFormat="1" ht="74.25" customHeight="1">
      <c r="A20" s="31" t="s">
        <v>46</v>
      </c>
      <c r="B20" s="83" t="s">
        <v>22</v>
      </c>
      <c r="C20" s="83"/>
      <c r="D20" s="36">
        <f t="shared" ref="D20:R20" si="11">D21+D26+D40+D42</f>
        <v>410660420</v>
      </c>
      <c r="E20" s="36">
        <f t="shared" si="11"/>
        <v>61827600</v>
      </c>
      <c r="F20" s="36">
        <f t="shared" si="11"/>
        <v>11508800</v>
      </c>
      <c r="G20" s="36">
        <f t="shared" si="11"/>
        <v>337324020</v>
      </c>
      <c r="H20" s="36">
        <f t="shared" si="11"/>
        <v>49239870</v>
      </c>
      <c r="I20" s="36">
        <f t="shared" si="11"/>
        <v>9082895</v>
      </c>
      <c r="J20" s="36">
        <f t="shared" si="11"/>
        <v>259177029</v>
      </c>
      <c r="K20" s="36">
        <f t="shared" si="11"/>
        <v>268345026.34</v>
      </c>
      <c r="L20" s="36">
        <f t="shared" si="11"/>
        <v>29562959.84</v>
      </c>
      <c r="M20" s="36">
        <f t="shared" si="11"/>
        <v>2643500</v>
      </c>
      <c r="N20" s="36">
        <f t="shared" si="11"/>
        <v>236138566.5</v>
      </c>
      <c r="O20" s="36">
        <f t="shared" si="11"/>
        <v>287603396.77999997</v>
      </c>
      <c r="P20" s="36">
        <f t="shared" si="11"/>
        <v>42598155.110000007</v>
      </c>
      <c r="Q20" s="36">
        <f t="shared" si="11"/>
        <v>8866675.1699999999</v>
      </c>
      <c r="R20" s="36">
        <f t="shared" si="11"/>
        <v>236138566.5</v>
      </c>
      <c r="S20" s="23" t="e">
        <f>O20/#REF!*100</f>
        <v>#REF!</v>
      </c>
      <c r="T20" s="29">
        <f>O20/D20*100</f>
        <v>70.034359965832593</v>
      </c>
      <c r="U20" s="29">
        <f>P20/E20*100</f>
        <v>68.898283468871512</v>
      </c>
      <c r="V20" s="29">
        <f t="shared" ref="V20:V32" si="12">Q20/I20*100</f>
        <v>97.619483325525607</v>
      </c>
      <c r="W20" s="29">
        <f>R20/G20*100</f>
        <v>70.003484038877517</v>
      </c>
      <c r="X20" s="29">
        <f>P20/L20*100</f>
        <v>144.09299792899225</v>
      </c>
      <c r="Y20" s="29"/>
    </row>
    <row r="21" spans="1:25" s="1" customFormat="1" ht="40.5" customHeight="1">
      <c r="A21" s="31" t="s">
        <v>47</v>
      </c>
      <c r="B21" s="39" t="s">
        <v>30</v>
      </c>
      <c r="C21" s="39"/>
      <c r="D21" s="36">
        <f>SUM(D22:D25)</f>
        <v>287381773</v>
      </c>
      <c r="E21" s="36">
        <f t="shared" ref="E21:R21" si="13">SUM(E22:E25)</f>
        <v>0</v>
      </c>
      <c r="F21" s="36">
        <f t="shared" si="13"/>
        <v>0</v>
      </c>
      <c r="G21" s="36">
        <f t="shared" si="13"/>
        <v>287381773</v>
      </c>
      <c r="H21" s="36">
        <f t="shared" si="13"/>
        <v>0</v>
      </c>
      <c r="I21" s="36">
        <f t="shared" si="13"/>
        <v>0</v>
      </c>
      <c r="J21" s="36">
        <f t="shared" si="13"/>
        <v>221359342</v>
      </c>
      <c r="K21" s="36">
        <f t="shared" si="13"/>
        <v>202282151.31</v>
      </c>
      <c r="L21" s="36">
        <f t="shared" si="13"/>
        <v>0</v>
      </c>
      <c r="M21" s="36">
        <f t="shared" si="13"/>
        <v>0</v>
      </c>
      <c r="N21" s="36">
        <f t="shared" si="13"/>
        <v>202282151.31</v>
      </c>
      <c r="O21" s="36">
        <f t="shared" si="13"/>
        <v>202282151.31</v>
      </c>
      <c r="P21" s="36">
        <f t="shared" si="13"/>
        <v>0</v>
      </c>
      <c r="Q21" s="36">
        <f t="shared" si="13"/>
        <v>0</v>
      </c>
      <c r="R21" s="36">
        <f t="shared" si="13"/>
        <v>202282151.31</v>
      </c>
      <c r="S21" s="23" t="e">
        <f>O21/#REF!*100</f>
        <v>#REF!</v>
      </c>
      <c r="T21" s="29">
        <f>O21/D21*100</f>
        <v>70.387954391943993</v>
      </c>
      <c r="U21" s="29"/>
      <c r="V21" s="29"/>
      <c r="W21" s="29">
        <f>R21/G21*100</f>
        <v>70.387954391943993</v>
      </c>
      <c r="X21" s="29"/>
      <c r="Y21" s="29"/>
    </row>
    <row r="22" spans="1:25" s="1" customFormat="1" ht="42" customHeight="1">
      <c r="A22" s="40" t="s">
        <v>48</v>
      </c>
      <c r="B22" s="44" t="s">
        <v>26</v>
      </c>
      <c r="C22" s="22" t="s">
        <v>17</v>
      </c>
      <c r="D22" s="23">
        <f>SUM(E22:G22)</f>
        <v>71585582</v>
      </c>
      <c r="E22" s="23">
        <v>0</v>
      </c>
      <c r="F22" s="23">
        <v>0</v>
      </c>
      <c r="G22" s="23">
        <v>71585582</v>
      </c>
      <c r="H22" s="23">
        <v>0</v>
      </c>
      <c r="I22" s="23">
        <v>0</v>
      </c>
      <c r="J22" s="23">
        <v>53204078</v>
      </c>
      <c r="K22" s="24">
        <f t="shared" ref="K22:K44" si="14">L22+M22+N22</f>
        <v>51559741.200000003</v>
      </c>
      <c r="L22" s="35">
        <v>0</v>
      </c>
      <c r="M22" s="35">
        <v>0</v>
      </c>
      <c r="N22" s="23">
        <f t="shared" si="2"/>
        <v>51559741.200000003</v>
      </c>
      <c r="O22" s="23">
        <f>P22+R22</f>
        <v>51559741.200000003</v>
      </c>
      <c r="P22" s="23">
        <v>0</v>
      </c>
      <c r="Q22" s="23">
        <v>0</v>
      </c>
      <c r="R22" s="23">
        <v>51559741.200000003</v>
      </c>
      <c r="S22" s="23" t="e">
        <f>O22/#REF!*100</f>
        <v>#REF!</v>
      </c>
      <c r="T22" s="24">
        <f>O22/D22*100</f>
        <v>72.025315377054568</v>
      </c>
      <c r="U22" s="29"/>
      <c r="V22" s="24"/>
      <c r="W22" s="29">
        <f>R22/G22*100</f>
        <v>72.025315377054568</v>
      </c>
      <c r="X22" s="29"/>
      <c r="Y22" s="29"/>
    </row>
    <row r="23" spans="1:25" s="1" customFormat="1" ht="48" customHeight="1">
      <c r="A23" s="40" t="s">
        <v>49</v>
      </c>
      <c r="B23" s="44" t="s">
        <v>29</v>
      </c>
      <c r="C23" s="22" t="s">
        <v>17</v>
      </c>
      <c r="D23" s="23">
        <f t="shared" ref="D23:D25" si="15">SUM(E23:G23)</f>
        <v>168434811</v>
      </c>
      <c r="E23" s="23">
        <v>0</v>
      </c>
      <c r="F23" s="23">
        <v>0</v>
      </c>
      <c r="G23" s="23">
        <v>168434811</v>
      </c>
      <c r="H23" s="23">
        <v>0</v>
      </c>
      <c r="I23" s="23">
        <v>0</v>
      </c>
      <c r="J23" s="23">
        <v>135733779</v>
      </c>
      <c r="K23" s="24">
        <f t="shared" si="14"/>
        <v>122675208.09999999</v>
      </c>
      <c r="L23" s="35">
        <v>0</v>
      </c>
      <c r="M23" s="35">
        <v>0</v>
      </c>
      <c r="N23" s="23">
        <f t="shared" si="2"/>
        <v>122675208.09999999</v>
      </c>
      <c r="O23" s="23">
        <f t="shared" ref="O23:O25" si="16">P23+R23</f>
        <v>122675208.09999999</v>
      </c>
      <c r="P23" s="23">
        <v>0</v>
      </c>
      <c r="Q23" s="23">
        <v>0</v>
      </c>
      <c r="R23" s="23">
        <v>122675208.09999999</v>
      </c>
      <c r="S23" s="23" t="e">
        <f>O23/#REF!*100</f>
        <v>#REF!</v>
      </c>
      <c r="T23" s="24">
        <f>O23/D23*100</f>
        <v>72.832455103357461</v>
      </c>
      <c r="U23" s="29"/>
      <c r="V23" s="24"/>
      <c r="W23" s="29">
        <f>R23/G23*100</f>
        <v>72.832455103357461</v>
      </c>
      <c r="X23" s="29"/>
      <c r="Y23" s="29"/>
    </row>
    <row r="24" spans="1:25" s="1" customFormat="1" ht="39" customHeight="1">
      <c r="A24" s="40" t="s">
        <v>118</v>
      </c>
      <c r="B24" s="44" t="s">
        <v>67</v>
      </c>
      <c r="C24" s="22" t="s">
        <v>17</v>
      </c>
      <c r="D24" s="23">
        <f t="shared" si="15"/>
        <v>1929880</v>
      </c>
      <c r="E24" s="23">
        <v>0</v>
      </c>
      <c r="F24" s="23">
        <v>0</v>
      </c>
      <c r="G24" s="23">
        <v>1929880</v>
      </c>
      <c r="H24" s="23">
        <v>0</v>
      </c>
      <c r="I24" s="23">
        <v>0</v>
      </c>
      <c r="J24" s="23">
        <v>1588985</v>
      </c>
      <c r="K24" s="24">
        <f t="shared" si="14"/>
        <v>1318132.56</v>
      </c>
      <c r="L24" s="35">
        <v>0</v>
      </c>
      <c r="M24" s="35">
        <v>0</v>
      </c>
      <c r="N24" s="23">
        <f t="shared" si="2"/>
        <v>1318132.56</v>
      </c>
      <c r="O24" s="23">
        <f t="shared" si="16"/>
        <v>1318132.56</v>
      </c>
      <c r="P24" s="23">
        <v>0</v>
      </c>
      <c r="Q24" s="23">
        <v>0</v>
      </c>
      <c r="R24" s="23">
        <v>1318132.56</v>
      </c>
      <c r="S24" s="23" t="e">
        <f>O24/#REF!*100</f>
        <v>#REF!</v>
      </c>
      <c r="T24" s="24">
        <f>O24/D24*100</f>
        <v>68.301270545318886</v>
      </c>
      <c r="U24" s="45"/>
      <c r="V24" s="46"/>
      <c r="W24" s="45">
        <f>R24/G24*100</f>
        <v>68.301270545318886</v>
      </c>
      <c r="X24" s="45"/>
      <c r="Y24" s="45"/>
    </row>
    <row r="25" spans="1:25" s="1" customFormat="1" ht="60.75" customHeight="1">
      <c r="A25" s="40" t="s">
        <v>119</v>
      </c>
      <c r="B25" s="44" t="s">
        <v>103</v>
      </c>
      <c r="C25" s="22" t="s">
        <v>17</v>
      </c>
      <c r="D25" s="23">
        <f t="shared" si="15"/>
        <v>45431500</v>
      </c>
      <c r="E25" s="23">
        <v>0</v>
      </c>
      <c r="F25" s="23">
        <v>0</v>
      </c>
      <c r="G25" s="23">
        <v>45431500</v>
      </c>
      <c r="H25" s="23">
        <v>0</v>
      </c>
      <c r="I25" s="23">
        <v>0</v>
      </c>
      <c r="J25" s="23">
        <v>30832500</v>
      </c>
      <c r="K25" s="24">
        <f t="shared" si="14"/>
        <v>26729069.449999999</v>
      </c>
      <c r="L25" s="35">
        <v>0</v>
      </c>
      <c r="M25" s="35">
        <v>0</v>
      </c>
      <c r="N25" s="23">
        <f t="shared" si="2"/>
        <v>26729069.449999999</v>
      </c>
      <c r="O25" s="23">
        <f t="shared" si="16"/>
        <v>26729069.449999999</v>
      </c>
      <c r="P25" s="23">
        <v>0</v>
      </c>
      <c r="Q25" s="23">
        <v>0</v>
      </c>
      <c r="R25" s="23">
        <v>26729069.449999999</v>
      </c>
      <c r="S25" s="23" t="e">
        <f>O25/#REF!*100</f>
        <v>#REF!</v>
      </c>
      <c r="T25" s="24">
        <f>O25/D25*100</f>
        <v>58.833781517229234</v>
      </c>
      <c r="U25" s="45"/>
      <c r="V25" s="46"/>
      <c r="W25" s="45">
        <f>R25/G25*100</f>
        <v>58.833781517229234</v>
      </c>
      <c r="X25" s="45"/>
      <c r="Y25" s="45"/>
    </row>
    <row r="26" spans="1:25" s="1" customFormat="1" ht="49.5" customHeight="1">
      <c r="A26" s="31" t="s">
        <v>50</v>
      </c>
      <c r="B26" s="39" t="s">
        <v>68</v>
      </c>
      <c r="C26" s="33"/>
      <c r="D26" s="32">
        <f>SUM(D27:D39)</f>
        <v>74619247</v>
      </c>
      <c r="E26" s="32">
        <f t="shared" ref="E26:R26" si="17">SUM(E27:E39)</f>
        <v>57110100</v>
      </c>
      <c r="F26" s="32">
        <f t="shared" si="17"/>
        <v>11508800</v>
      </c>
      <c r="G26" s="32">
        <f t="shared" si="17"/>
        <v>6000347</v>
      </c>
      <c r="H26" s="32">
        <f t="shared" si="17"/>
        <v>46454170</v>
      </c>
      <c r="I26" s="32">
        <f t="shared" si="17"/>
        <v>9082895</v>
      </c>
      <c r="J26" s="32">
        <f t="shared" si="17"/>
        <v>4524197</v>
      </c>
      <c r="K26" s="32">
        <f t="shared" si="17"/>
        <v>36005870.029999994</v>
      </c>
      <c r="L26" s="32">
        <f t="shared" si="17"/>
        <v>29562959.84</v>
      </c>
      <c r="M26" s="32">
        <f t="shared" si="17"/>
        <v>2643500</v>
      </c>
      <c r="N26" s="32">
        <f t="shared" si="17"/>
        <v>3799410.1900000004</v>
      </c>
      <c r="O26" s="32">
        <f>SUM(O27:O39)</f>
        <v>52498906.550000004</v>
      </c>
      <c r="P26" s="32">
        <f t="shared" si="17"/>
        <v>39832821.190000005</v>
      </c>
      <c r="Q26" s="32">
        <f t="shared" si="17"/>
        <v>8866675.1699999999</v>
      </c>
      <c r="R26" s="32">
        <f t="shared" si="17"/>
        <v>3799410.1900000004</v>
      </c>
      <c r="S26" s="23" t="e">
        <f>O26/#REF!*100</f>
        <v>#REF!</v>
      </c>
      <c r="T26" s="29">
        <f>O26/D26*100</f>
        <v>70.355717406261149</v>
      </c>
      <c r="U26" s="29">
        <f>P26/E26*100</f>
        <v>69.747419790895137</v>
      </c>
      <c r="V26" s="29">
        <f t="shared" si="12"/>
        <v>97.619483325525607</v>
      </c>
      <c r="W26" s="29">
        <f>R26/G26*100</f>
        <v>63.319841169185722</v>
      </c>
      <c r="X26" s="29">
        <f>P26/L26*100</f>
        <v>134.73894835152612</v>
      </c>
      <c r="Y26" s="29"/>
    </row>
    <row r="27" spans="1:25" s="1" customFormat="1" ht="66" customHeight="1">
      <c r="A27" s="40" t="s">
        <v>51</v>
      </c>
      <c r="B27" s="44" t="s">
        <v>69</v>
      </c>
      <c r="C27" s="22" t="s">
        <v>70</v>
      </c>
      <c r="D27" s="23">
        <f>SUM(E27:G27)</f>
        <v>15357158</v>
      </c>
      <c r="E27" s="23">
        <v>3599800</v>
      </c>
      <c r="F27" s="23">
        <v>11492100</v>
      </c>
      <c r="G27" s="23">
        <v>265258</v>
      </c>
      <c r="H27" s="23">
        <v>2676660</v>
      </c>
      <c r="I27" s="23">
        <v>9079900</v>
      </c>
      <c r="J27" s="23">
        <v>224258</v>
      </c>
      <c r="K27" s="24">
        <f t="shared" si="14"/>
        <v>4623836.76</v>
      </c>
      <c r="L27" s="23">
        <v>1756200</v>
      </c>
      <c r="M27" s="35">
        <v>2643500</v>
      </c>
      <c r="N27" s="23">
        <f t="shared" si="2"/>
        <v>224136.76</v>
      </c>
      <c r="O27" s="23">
        <f>SUM(P27:R27)</f>
        <v>11686084.949999999</v>
      </c>
      <c r="P27" s="23">
        <v>2595273.02</v>
      </c>
      <c r="Q27" s="23">
        <v>8866675.1699999999</v>
      </c>
      <c r="R27" s="23">
        <v>224136.76</v>
      </c>
      <c r="S27" s="23" t="e">
        <f>O27/#REF!*100</f>
        <v>#REF!</v>
      </c>
      <c r="T27" s="24">
        <f>O27/D27*100</f>
        <v>76.095361850154816</v>
      </c>
      <c r="U27" s="24">
        <f>P27/E27*100</f>
        <v>72.094922495694206</v>
      </c>
      <c r="V27" s="24">
        <f t="shared" si="12"/>
        <v>97.651683058183465</v>
      </c>
      <c r="W27" s="24">
        <f>R27/G27*100</f>
        <v>84.497643803391426</v>
      </c>
      <c r="X27" s="24">
        <f>P27/L27*100</f>
        <v>147.77775993622595</v>
      </c>
      <c r="Y27" s="24"/>
    </row>
    <row r="28" spans="1:25" s="1" customFormat="1" ht="110.25" customHeight="1">
      <c r="A28" s="40" t="s">
        <v>72</v>
      </c>
      <c r="B28" s="44" t="s">
        <v>71</v>
      </c>
      <c r="C28" s="22" t="s">
        <v>17</v>
      </c>
      <c r="D28" s="23">
        <f t="shared" ref="D28:D39" si="18">SUM(E28:G28)</f>
        <v>488100</v>
      </c>
      <c r="E28" s="23">
        <v>488100</v>
      </c>
      <c r="F28" s="23">
        <v>0</v>
      </c>
      <c r="G28" s="23">
        <v>0</v>
      </c>
      <c r="H28" s="23">
        <v>366100</v>
      </c>
      <c r="I28" s="23">
        <v>0</v>
      </c>
      <c r="J28" s="23">
        <v>0</v>
      </c>
      <c r="K28" s="24">
        <f t="shared" si="14"/>
        <v>366100</v>
      </c>
      <c r="L28" s="23">
        <v>366100</v>
      </c>
      <c r="M28" s="35">
        <v>0</v>
      </c>
      <c r="N28" s="23">
        <f t="shared" si="2"/>
        <v>0</v>
      </c>
      <c r="O28" s="23">
        <f t="shared" ref="O28:O33" si="19">SUM(P28:R28)</f>
        <v>319675</v>
      </c>
      <c r="P28" s="23">
        <v>319675</v>
      </c>
      <c r="Q28" s="23">
        <v>0</v>
      </c>
      <c r="R28" s="23">
        <v>0</v>
      </c>
      <c r="S28" s="23" t="e">
        <f>O28/#REF!*100</f>
        <v>#REF!</v>
      </c>
      <c r="T28" s="24">
        <f>O28/D28*100</f>
        <v>65.493751280475308</v>
      </c>
      <c r="U28" s="24">
        <f>P28/E28*100</f>
        <v>65.493751280475308</v>
      </c>
      <c r="V28" s="24"/>
      <c r="W28" s="24"/>
      <c r="X28" s="24">
        <f>P28/L28*100</f>
        <v>87.319038514067188</v>
      </c>
      <c r="Y28" s="24"/>
    </row>
    <row r="29" spans="1:25" s="1" customFormat="1" ht="63" customHeight="1">
      <c r="A29" s="40" t="s">
        <v>75</v>
      </c>
      <c r="B29" s="44" t="s">
        <v>73</v>
      </c>
      <c r="C29" s="22" t="s">
        <v>17</v>
      </c>
      <c r="D29" s="23">
        <f t="shared" si="18"/>
        <v>3701700</v>
      </c>
      <c r="E29" s="23">
        <v>3701700</v>
      </c>
      <c r="F29" s="23">
        <v>0</v>
      </c>
      <c r="G29" s="23">
        <v>0</v>
      </c>
      <c r="H29" s="23">
        <v>2713170</v>
      </c>
      <c r="I29" s="23">
        <v>0</v>
      </c>
      <c r="J29" s="23">
        <v>0</v>
      </c>
      <c r="K29" s="24">
        <f t="shared" si="14"/>
        <v>1773000</v>
      </c>
      <c r="L29" s="23">
        <v>1773000</v>
      </c>
      <c r="M29" s="35">
        <v>0</v>
      </c>
      <c r="N29" s="23">
        <f t="shared" si="2"/>
        <v>0</v>
      </c>
      <c r="O29" s="23">
        <f t="shared" si="19"/>
        <v>2566382.08</v>
      </c>
      <c r="P29" s="23">
        <v>2566382.08</v>
      </c>
      <c r="Q29" s="23">
        <v>0</v>
      </c>
      <c r="R29" s="23">
        <v>0</v>
      </c>
      <c r="S29" s="23" t="e">
        <f>O29/#REF!*100</f>
        <v>#REF!</v>
      </c>
      <c r="T29" s="24">
        <f>O29/D29*100</f>
        <v>69.329823594564672</v>
      </c>
      <c r="U29" s="24">
        <f>P29/E29*100</f>
        <v>69.329823594564672</v>
      </c>
      <c r="V29" s="24"/>
      <c r="W29" s="24"/>
      <c r="X29" s="24">
        <f>P29/L29*100</f>
        <v>144.74800225606316</v>
      </c>
      <c r="Y29" s="24"/>
    </row>
    <row r="30" spans="1:25" s="1" customFormat="1" ht="56.25">
      <c r="A30" s="40" t="s">
        <v>76</v>
      </c>
      <c r="B30" s="44" t="s">
        <v>74</v>
      </c>
      <c r="C30" s="22" t="s">
        <v>17</v>
      </c>
      <c r="D30" s="23">
        <f t="shared" si="18"/>
        <v>4413500</v>
      </c>
      <c r="E30" s="23">
        <v>4413500</v>
      </c>
      <c r="F30" s="23">
        <v>0</v>
      </c>
      <c r="G30" s="23">
        <v>0</v>
      </c>
      <c r="H30" s="23">
        <v>3908610</v>
      </c>
      <c r="I30" s="23">
        <v>0</v>
      </c>
      <c r="J30" s="23">
        <v>0</v>
      </c>
      <c r="K30" s="24">
        <f t="shared" si="14"/>
        <v>3095000</v>
      </c>
      <c r="L30" s="23">
        <v>3095000</v>
      </c>
      <c r="M30" s="35">
        <v>0</v>
      </c>
      <c r="N30" s="23">
        <f t="shared" si="2"/>
        <v>0</v>
      </c>
      <c r="O30" s="23">
        <f t="shared" si="19"/>
        <v>3712660.3</v>
      </c>
      <c r="P30" s="23">
        <v>3712660.3</v>
      </c>
      <c r="Q30" s="23">
        <v>0</v>
      </c>
      <c r="R30" s="23">
        <v>0</v>
      </c>
      <c r="S30" s="23" t="e">
        <f>O30/#REF!*100</f>
        <v>#REF!</v>
      </c>
      <c r="T30" s="24">
        <f>O30/D30*100</f>
        <v>84.120546051886265</v>
      </c>
      <c r="U30" s="24">
        <f>P30/E30*100</f>
        <v>84.120546051886265</v>
      </c>
      <c r="V30" s="24"/>
      <c r="W30" s="24"/>
      <c r="X30" s="24">
        <f>P30/L30*100</f>
        <v>119.95671405492729</v>
      </c>
      <c r="Y30" s="24"/>
    </row>
    <row r="31" spans="1:25" s="1" customFormat="1" ht="81" customHeight="1">
      <c r="A31" s="40" t="s">
        <v>78</v>
      </c>
      <c r="B31" s="44" t="s">
        <v>77</v>
      </c>
      <c r="C31" s="22" t="s">
        <v>17</v>
      </c>
      <c r="D31" s="23">
        <f t="shared" si="18"/>
        <v>9619189</v>
      </c>
      <c r="E31" s="23">
        <v>9576600</v>
      </c>
      <c r="F31" s="23">
        <v>0</v>
      </c>
      <c r="G31" s="23">
        <v>42589</v>
      </c>
      <c r="H31" s="23">
        <v>7944795</v>
      </c>
      <c r="I31" s="23">
        <v>0</v>
      </c>
      <c r="J31" s="23">
        <v>42589</v>
      </c>
      <c r="K31" s="24">
        <f t="shared" si="14"/>
        <v>4668589</v>
      </c>
      <c r="L31" s="23">
        <v>4626000</v>
      </c>
      <c r="M31" s="35">
        <v>0</v>
      </c>
      <c r="N31" s="23">
        <f t="shared" si="2"/>
        <v>42589</v>
      </c>
      <c r="O31" s="23">
        <f t="shared" si="19"/>
        <v>6950393.1600000001</v>
      </c>
      <c r="P31" s="23">
        <v>6907804.1600000001</v>
      </c>
      <c r="Q31" s="23">
        <v>0</v>
      </c>
      <c r="R31" s="23">
        <v>42589</v>
      </c>
      <c r="S31" s="23" t="e">
        <f>O31/#REF!*100</f>
        <v>#REF!</v>
      </c>
      <c r="T31" s="24">
        <f>O31/D31*100</f>
        <v>72.255500541677691</v>
      </c>
      <c r="U31" s="24">
        <f>P31/E31*100</f>
        <v>72.132115364534386</v>
      </c>
      <c r="V31" s="24"/>
      <c r="W31" s="24">
        <f>R31/G31*100</f>
        <v>100</v>
      </c>
      <c r="X31" s="24">
        <f>P31/L31*100</f>
        <v>149.32564115866839</v>
      </c>
      <c r="Y31" s="24"/>
    </row>
    <row r="32" spans="1:25" s="1" customFormat="1" ht="80.25" customHeight="1">
      <c r="A32" s="40" t="s">
        <v>115</v>
      </c>
      <c r="B32" s="44" t="s">
        <v>107</v>
      </c>
      <c r="C32" s="22" t="s">
        <v>17</v>
      </c>
      <c r="D32" s="23">
        <f t="shared" si="18"/>
        <v>16700</v>
      </c>
      <c r="E32" s="23">
        <v>0</v>
      </c>
      <c r="F32" s="23">
        <v>16700</v>
      </c>
      <c r="G32" s="23">
        <v>0</v>
      </c>
      <c r="H32" s="23">
        <v>0</v>
      </c>
      <c r="I32" s="23">
        <v>2995</v>
      </c>
      <c r="J32" s="23">
        <v>0</v>
      </c>
      <c r="K32" s="24">
        <f t="shared" si="14"/>
        <v>0</v>
      </c>
      <c r="L32" s="23">
        <v>0</v>
      </c>
      <c r="M32" s="35">
        <v>0</v>
      </c>
      <c r="N32" s="23">
        <f t="shared" si="2"/>
        <v>0</v>
      </c>
      <c r="O32" s="23">
        <f t="shared" si="19"/>
        <v>0</v>
      </c>
      <c r="P32" s="23">
        <v>0</v>
      </c>
      <c r="Q32" s="23">
        <v>0</v>
      </c>
      <c r="R32" s="23">
        <v>0</v>
      </c>
      <c r="S32" s="23" t="e">
        <f>O32/#REF!*100</f>
        <v>#REF!</v>
      </c>
      <c r="T32" s="24">
        <f>O32/D32*100</f>
        <v>0</v>
      </c>
      <c r="U32" s="24"/>
      <c r="V32" s="24">
        <f t="shared" si="12"/>
        <v>0</v>
      </c>
      <c r="W32" s="24"/>
      <c r="X32" s="24"/>
      <c r="Y32" s="24"/>
    </row>
    <row r="33" spans="1:27" s="1" customFormat="1" ht="64.5" customHeight="1">
      <c r="A33" s="40" t="s">
        <v>80</v>
      </c>
      <c r="B33" s="44" t="s">
        <v>79</v>
      </c>
      <c r="C33" s="22" t="s">
        <v>17</v>
      </c>
      <c r="D33" s="23">
        <f t="shared" si="18"/>
        <v>26867000</v>
      </c>
      <c r="E33" s="23">
        <v>26867000</v>
      </c>
      <c r="F33" s="23">
        <v>0</v>
      </c>
      <c r="G33" s="23">
        <v>0</v>
      </c>
      <c r="H33" s="23">
        <v>23379783</v>
      </c>
      <c r="I33" s="23">
        <v>0</v>
      </c>
      <c r="J33" s="23">
        <v>0</v>
      </c>
      <c r="K33" s="24">
        <f t="shared" si="14"/>
        <v>13495891</v>
      </c>
      <c r="L33" s="23">
        <v>13495891</v>
      </c>
      <c r="M33" s="23">
        <v>0</v>
      </c>
      <c r="N33" s="23">
        <f t="shared" si="2"/>
        <v>0</v>
      </c>
      <c r="O33" s="23">
        <f t="shared" si="19"/>
        <v>21679582.239999998</v>
      </c>
      <c r="P33" s="23">
        <v>21679582.239999998</v>
      </c>
      <c r="Q33" s="23">
        <v>0</v>
      </c>
      <c r="R33" s="23">
        <v>0</v>
      </c>
      <c r="S33" s="23" t="e">
        <f>O33/#REF!*100</f>
        <v>#REF!</v>
      </c>
      <c r="T33" s="24">
        <f>O33/D33*100</f>
        <v>80.692232999590573</v>
      </c>
      <c r="U33" s="24">
        <f>P33/E33*100</f>
        <v>80.692232999590573</v>
      </c>
      <c r="V33" s="24"/>
      <c r="W33" s="24"/>
      <c r="X33" s="24">
        <f>P33/L33*100</f>
        <v>160.63839164083348</v>
      </c>
      <c r="Y33" s="24"/>
    </row>
    <row r="34" spans="1:27" s="1" customFormat="1" ht="121.5" customHeight="1">
      <c r="A34" s="40" t="s">
        <v>82</v>
      </c>
      <c r="B34" s="44" t="s">
        <v>81</v>
      </c>
      <c r="C34" s="22" t="s">
        <v>3</v>
      </c>
      <c r="D34" s="23">
        <f t="shared" si="18"/>
        <v>6526500</v>
      </c>
      <c r="E34" s="23">
        <v>834000</v>
      </c>
      <c r="F34" s="23">
        <v>0</v>
      </c>
      <c r="G34" s="23">
        <v>5692500</v>
      </c>
      <c r="H34" s="23">
        <v>834000</v>
      </c>
      <c r="I34" s="23">
        <v>0</v>
      </c>
      <c r="J34" s="23">
        <v>4257350</v>
      </c>
      <c r="K34" s="24">
        <f t="shared" si="14"/>
        <v>4366684.43</v>
      </c>
      <c r="L34" s="23">
        <v>834000</v>
      </c>
      <c r="M34" s="23">
        <v>0</v>
      </c>
      <c r="N34" s="23">
        <f t="shared" si="2"/>
        <v>3532684.43</v>
      </c>
      <c r="O34" s="23">
        <f>SUM(P34:R34)</f>
        <v>4348290.7700000005</v>
      </c>
      <c r="P34" s="23">
        <v>815606.34</v>
      </c>
      <c r="Q34" s="23">
        <v>0</v>
      </c>
      <c r="R34" s="23">
        <v>3532684.43</v>
      </c>
      <c r="S34" s="23" t="e">
        <f>O34/#REF!*100</f>
        <v>#REF!</v>
      </c>
      <c r="T34" s="24">
        <f>O34/D34*100</f>
        <v>66.625155443193137</v>
      </c>
      <c r="U34" s="24">
        <f>P34/E34*100</f>
        <v>97.794525179856109</v>
      </c>
      <c r="V34" s="24"/>
      <c r="W34" s="24">
        <f>R34/G34*100</f>
        <v>62.058575845410637</v>
      </c>
      <c r="X34" s="24">
        <f>P34/L34*100</f>
        <v>97.794525179856109</v>
      </c>
      <c r="Y34" s="24"/>
      <c r="AA34" s="1" t="s">
        <v>111</v>
      </c>
    </row>
    <row r="35" spans="1:27" s="1" customFormat="1" ht="64.5" customHeight="1">
      <c r="A35" s="40" t="s">
        <v>98</v>
      </c>
      <c r="B35" s="44" t="s">
        <v>100</v>
      </c>
      <c r="C35" s="22" t="s">
        <v>3</v>
      </c>
      <c r="D35" s="23">
        <f t="shared" si="18"/>
        <v>65900</v>
      </c>
      <c r="E35" s="23">
        <v>65900</v>
      </c>
      <c r="F35" s="23">
        <v>0</v>
      </c>
      <c r="G35" s="23">
        <v>0</v>
      </c>
      <c r="H35" s="23">
        <v>65900</v>
      </c>
      <c r="I35" s="23">
        <v>0</v>
      </c>
      <c r="J35" s="23">
        <v>0</v>
      </c>
      <c r="K35" s="24">
        <f t="shared" si="14"/>
        <v>0</v>
      </c>
      <c r="L35" s="23">
        <v>0</v>
      </c>
      <c r="M35" s="23">
        <v>0</v>
      </c>
      <c r="N35" s="23">
        <f t="shared" ref="N35:N39" si="20">R35</f>
        <v>0</v>
      </c>
      <c r="O35" s="23">
        <f t="shared" ref="O35:O39" si="21">SUM(P35:R35)</f>
        <v>65900</v>
      </c>
      <c r="P35" s="23">
        <v>65900</v>
      </c>
      <c r="Q35" s="23">
        <v>0</v>
      </c>
      <c r="R35" s="23">
        <v>0</v>
      </c>
      <c r="S35" s="23" t="e">
        <f>O35/#REF!*100</f>
        <v>#REF!</v>
      </c>
      <c r="T35" s="24">
        <f>O35/D35*100</f>
        <v>100</v>
      </c>
      <c r="U35" s="24">
        <f>P35/E35*100</f>
        <v>100</v>
      </c>
      <c r="V35" s="24"/>
      <c r="W35" s="24"/>
      <c r="X35" s="24"/>
      <c r="Y35" s="24"/>
    </row>
    <row r="36" spans="1:27" s="1" customFormat="1" ht="48" customHeight="1">
      <c r="A36" s="81" t="s">
        <v>99</v>
      </c>
      <c r="B36" s="98" t="s">
        <v>101</v>
      </c>
      <c r="C36" s="22" t="s">
        <v>3</v>
      </c>
      <c r="D36" s="23">
        <f t="shared" si="18"/>
        <v>5996697</v>
      </c>
      <c r="E36" s="23">
        <v>5996697</v>
      </c>
      <c r="F36" s="23">
        <v>0</v>
      </c>
      <c r="G36" s="23">
        <v>0</v>
      </c>
      <c r="H36" s="23">
        <v>2998349</v>
      </c>
      <c r="I36" s="23">
        <v>0</v>
      </c>
      <c r="J36" s="23">
        <v>0</v>
      </c>
      <c r="K36" s="24">
        <f t="shared" si="14"/>
        <v>3093222.72</v>
      </c>
      <c r="L36" s="23">
        <v>3093222.72</v>
      </c>
      <c r="M36" s="23">
        <v>0</v>
      </c>
      <c r="N36" s="23">
        <f t="shared" si="20"/>
        <v>0</v>
      </c>
      <c r="O36" s="23">
        <f t="shared" si="21"/>
        <v>85185.06</v>
      </c>
      <c r="P36" s="23">
        <v>85185.06</v>
      </c>
      <c r="Q36" s="23">
        <v>0</v>
      </c>
      <c r="R36" s="23">
        <v>0</v>
      </c>
      <c r="S36" s="23" t="e">
        <f>O36/#REF!*100</f>
        <v>#REF!</v>
      </c>
      <c r="T36" s="24">
        <f>O36/D36*100</f>
        <v>1.4205330034183818</v>
      </c>
      <c r="U36" s="24">
        <f>P36/E36*100</f>
        <v>1.4205330034183818</v>
      </c>
      <c r="V36" s="24"/>
      <c r="W36" s="24"/>
      <c r="X36" s="24">
        <f>P36/L36*100</f>
        <v>2.7539258472794352</v>
      </c>
      <c r="Y36" s="24">
        <v>1869400</v>
      </c>
    </row>
    <row r="37" spans="1:27" s="1" customFormat="1" ht="51" customHeight="1">
      <c r="A37" s="101"/>
      <c r="B37" s="103"/>
      <c r="C37" s="22" t="s">
        <v>4</v>
      </c>
      <c r="D37" s="23">
        <f t="shared" si="18"/>
        <v>1450671</v>
      </c>
      <c r="E37" s="23">
        <v>1450671</v>
      </c>
      <c r="F37" s="23">
        <v>0</v>
      </c>
      <c r="G37" s="23">
        <v>0</v>
      </c>
      <c r="H37" s="23">
        <v>1450671</v>
      </c>
      <c r="I37" s="23">
        <v>0</v>
      </c>
      <c r="J37" s="23">
        <v>0</v>
      </c>
      <c r="K37" s="24">
        <f t="shared" si="14"/>
        <v>435714.12</v>
      </c>
      <c r="L37" s="23">
        <v>435714.12</v>
      </c>
      <c r="M37" s="23">
        <v>0</v>
      </c>
      <c r="N37" s="23">
        <f t="shared" si="20"/>
        <v>0</v>
      </c>
      <c r="O37" s="23">
        <f t="shared" si="21"/>
        <v>969320.23</v>
      </c>
      <c r="P37" s="23">
        <v>969320.23</v>
      </c>
      <c r="Q37" s="23">
        <v>0</v>
      </c>
      <c r="R37" s="23">
        <v>0</v>
      </c>
      <c r="S37" s="23" t="e">
        <f>O37/#REF!*100</f>
        <v>#REF!</v>
      </c>
      <c r="T37" s="24">
        <f>O37/D37*100</f>
        <v>66.818750081858667</v>
      </c>
      <c r="U37" s="24">
        <f>P37/E37*100</f>
        <v>66.818750081858667</v>
      </c>
      <c r="V37" s="24"/>
      <c r="W37" s="24"/>
      <c r="X37" s="24">
        <f>P37/L37*100</f>
        <v>222.46702264319552</v>
      </c>
      <c r="Y37" s="24">
        <v>66.819999999999993</v>
      </c>
    </row>
    <row r="38" spans="1:27" s="1" customFormat="1" ht="20.25" customHeight="1">
      <c r="A38" s="101"/>
      <c r="B38" s="103"/>
      <c r="C38" s="22" t="s">
        <v>120</v>
      </c>
      <c r="D38" s="23">
        <f t="shared" si="18"/>
        <v>20032</v>
      </c>
      <c r="E38" s="23">
        <v>20032</v>
      </c>
      <c r="F38" s="23">
        <v>0</v>
      </c>
      <c r="G38" s="23">
        <v>0</v>
      </c>
      <c r="H38" s="23">
        <v>20032</v>
      </c>
      <c r="I38" s="23">
        <v>0</v>
      </c>
      <c r="J38" s="23">
        <v>0</v>
      </c>
      <c r="K38" s="24">
        <f t="shared" si="14"/>
        <v>20032</v>
      </c>
      <c r="L38" s="23">
        <v>20032</v>
      </c>
      <c r="M38" s="23">
        <v>0</v>
      </c>
      <c r="N38" s="23">
        <f t="shared" si="20"/>
        <v>0</v>
      </c>
      <c r="O38" s="23">
        <f t="shared" si="21"/>
        <v>19436.919999999998</v>
      </c>
      <c r="P38" s="23">
        <v>19436.919999999998</v>
      </c>
      <c r="Q38" s="23">
        <v>0</v>
      </c>
      <c r="R38" s="23">
        <v>0</v>
      </c>
      <c r="S38" s="23" t="e">
        <f>O38/#REF!*100</f>
        <v>#REF!</v>
      </c>
      <c r="T38" s="24">
        <f>O38/D38*100</f>
        <v>97.029353035143757</v>
      </c>
      <c r="U38" s="24">
        <f>P38/E38*100</f>
        <v>97.029353035143757</v>
      </c>
      <c r="V38" s="24"/>
      <c r="W38" s="24"/>
      <c r="X38" s="24">
        <f>P38/L38*100</f>
        <v>97.029353035143757</v>
      </c>
      <c r="Y38" s="24"/>
    </row>
    <row r="39" spans="1:27" s="1" customFormat="1" ht="20.25" customHeight="1">
      <c r="A39" s="102"/>
      <c r="B39" s="80"/>
      <c r="C39" s="22" t="s">
        <v>5</v>
      </c>
      <c r="D39" s="23">
        <f t="shared" si="18"/>
        <v>96100</v>
      </c>
      <c r="E39" s="23">
        <v>96100</v>
      </c>
      <c r="F39" s="23">
        <v>0</v>
      </c>
      <c r="G39" s="23">
        <v>0</v>
      </c>
      <c r="H39" s="23">
        <v>96100</v>
      </c>
      <c r="I39" s="23">
        <v>0</v>
      </c>
      <c r="J39" s="23">
        <v>0</v>
      </c>
      <c r="K39" s="24">
        <f t="shared" si="14"/>
        <v>67800</v>
      </c>
      <c r="L39" s="23">
        <v>67800</v>
      </c>
      <c r="M39" s="23">
        <v>0</v>
      </c>
      <c r="N39" s="23">
        <f t="shared" si="20"/>
        <v>0</v>
      </c>
      <c r="O39" s="23">
        <f t="shared" si="21"/>
        <v>95995.839999999997</v>
      </c>
      <c r="P39" s="23">
        <v>95995.839999999997</v>
      </c>
      <c r="Q39" s="23">
        <v>0</v>
      </c>
      <c r="R39" s="23">
        <v>0</v>
      </c>
      <c r="S39" s="23" t="e">
        <f>O39/#REF!*100</f>
        <v>#REF!</v>
      </c>
      <c r="T39" s="24">
        <f>O39/D39*100</f>
        <v>99.891612903225806</v>
      </c>
      <c r="U39" s="24">
        <f>P39/E39*100</f>
        <v>99.891612903225806</v>
      </c>
      <c r="V39" s="24"/>
      <c r="W39" s="24"/>
      <c r="X39" s="24">
        <f>P39/L39*100</f>
        <v>141.58678466076694</v>
      </c>
      <c r="Y39" s="24"/>
    </row>
    <row r="40" spans="1:27" s="30" customFormat="1" ht="42" customHeight="1">
      <c r="A40" s="31" t="s">
        <v>84</v>
      </c>
      <c r="B40" s="39" t="s">
        <v>31</v>
      </c>
      <c r="C40" s="33"/>
      <c r="D40" s="32">
        <f t="shared" ref="D40:R40" si="22">SUM(D41:D41)</f>
        <v>7047800</v>
      </c>
      <c r="E40" s="32">
        <f t="shared" si="22"/>
        <v>4717500</v>
      </c>
      <c r="F40" s="32">
        <f t="shared" si="22"/>
        <v>0</v>
      </c>
      <c r="G40" s="32">
        <f t="shared" si="22"/>
        <v>2330300</v>
      </c>
      <c r="H40" s="32">
        <f t="shared" si="22"/>
        <v>2785700</v>
      </c>
      <c r="I40" s="32">
        <f t="shared" si="22"/>
        <v>0</v>
      </c>
      <c r="J40" s="32">
        <f t="shared" si="22"/>
        <v>1172300</v>
      </c>
      <c r="K40" s="32">
        <f t="shared" si="22"/>
        <v>1172300</v>
      </c>
      <c r="L40" s="32">
        <f t="shared" si="22"/>
        <v>0</v>
      </c>
      <c r="M40" s="32">
        <f t="shared" si="22"/>
        <v>0</v>
      </c>
      <c r="N40" s="32">
        <f t="shared" si="22"/>
        <v>1172300</v>
      </c>
      <c r="O40" s="32">
        <f t="shared" si="22"/>
        <v>3937633.92</v>
      </c>
      <c r="P40" s="32">
        <f t="shared" si="22"/>
        <v>2765333.92</v>
      </c>
      <c r="Q40" s="32">
        <f t="shared" si="22"/>
        <v>0</v>
      </c>
      <c r="R40" s="32">
        <f t="shared" si="22"/>
        <v>1172300</v>
      </c>
      <c r="S40" s="23" t="e">
        <f>O40/#REF!*100</f>
        <v>#REF!</v>
      </c>
      <c r="T40" s="29">
        <f>O40/D40*100</f>
        <v>55.870398138426168</v>
      </c>
      <c r="U40" s="24">
        <f>P40/E40*100</f>
        <v>58.618631054583993</v>
      </c>
      <c r="V40" s="24"/>
      <c r="W40" s="24">
        <f>R40/G40*100</f>
        <v>50.306827447109811</v>
      </c>
      <c r="X40" s="24"/>
      <c r="Y40" s="24"/>
    </row>
    <row r="41" spans="1:27" s="1" customFormat="1" ht="66" customHeight="1">
      <c r="A41" s="40" t="s">
        <v>87</v>
      </c>
      <c r="B41" s="44" t="s">
        <v>83</v>
      </c>
      <c r="C41" s="22" t="s">
        <v>17</v>
      </c>
      <c r="D41" s="23">
        <f>SUM(E41:G41)</f>
        <v>7047800</v>
      </c>
      <c r="E41" s="23">
        <v>4717500</v>
      </c>
      <c r="F41" s="23">
        <v>0</v>
      </c>
      <c r="G41" s="23">
        <v>2330300</v>
      </c>
      <c r="H41" s="23">
        <v>2785700</v>
      </c>
      <c r="I41" s="23">
        <v>0</v>
      </c>
      <c r="J41" s="23">
        <v>1172300</v>
      </c>
      <c r="K41" s="24">
        <f t="shared" si="14"/>
        <v>1172300</v>
      </c>
      <c r="L41" s="23">
        <v>0</v>
      </c>
      <c r="M41" s="23">
        <v>0</v>
      </c>
      <c r="N41" s="23">
        <f t="shared" si="2"/>
        <v>1172300</v>
      </c>
      <c r="O41" s="23">
        <f>P41+R41</f>
        <v>3937633.92</v>
      </c>
      <c r="P41" s="23">
        <v>2765333.92</v>
      </c>
      <c r="Q41" s="23">
        <v>0</v>
      </c>
      <c r="R41" s="23">
        <v>1172300</v>
      </c>
      <c r="S41" s="23" t="e">
        <f>O41/#REF!*100</f>
        <v>#REF!</v>
      </c>
      <c r="T41" s="24">
        <f>O41/D41*100</f>
        <v>55.870398138426168</v>
      </c>
      <c r="U41" s="24">
        <f>P41/E41*100</f>
        <v>58.618631054583993</v>
      </c>
      <c r="V41" s="24"/>
      <c r="W41" s="24">
        <f>R41/G41*100</f>
        <v>50.306827447109811</v>
      </c>
      <c r="X41" s="24"/>
      <c r="Y41" s="24"/>
    </row>
    <row r="42" spans="1:27" s="1" customFormat="1" ht="93.75" hidden="1">
      <c r="A42" s="31" t="s">
        <v>92</v>
      </c>
      <c r="B42" s="39" t="s">
        <v>85</v>
      </c>
      <c r="C42" s="33"/>
      <c r="D42" s="38">
        <f>SUM(D43:D44)</f>
        <v>41611600</v>
      </c>
      <c r="E42" s="74">
        <f>SUM(E43:E44)</f>
        <v>0</v>
      </c>
      <c r="F42" s="38">
        <f>SUM(F43:F44)</f>
        <v>0</v>
      </c>
      <c r="G42" s="38">
        <f>SUM(G43:G44)</f>
        <v>41611600</v>
      </c>
      <c r="H42" s="38">
        <f t="shared" ref="H42:J42" si="23">SUM(H43:H44)</f>
        <v>0</v>
      </c>
      <c r="I42" s="38">
        <f t="shared" si="23"/>
        <v>0</v>
      </c>
      <c r="J42" s="38">
        <f t="shared" si="23"/>
        <v>32121190</v>
      </c>
      <c r="K42" s="38">
        <f t="shared" ref="K42:R42" si="24">SUM(K43:K44)</f>
        <v>28884705</v>
      </c>
      <c r="L42" s="38">
        <f t="shared" si="24"/>
        <v>0</v>
      </c>
      <c r="M42" s="38">
        <f t="shared" si="24"/>
        <v>0</v>
      </c>
      <c r="N42" s="38">
        <f t="shared" si="24"/>
        <v>28884705</v>
      </c>
      <c r="O42" s="38">
        <f t="shared" si="24"/>
        <v>28884705</v>
      </c>
      <c r="P42" s="38">
        <f t="shared" si="24"/>
        <v>0</v>
      </c>
      <c r="Q42" s="38">
        <f t="shared" si="24"/>
        <v>0</v>
      </c>
      <c r="R42" s="38">
        <f t="shared" si="24"/>
        <v>28884705</v>
      </c>
      <c r="S42" s="23" t="e">
        <f>O42/#REF!*100</f>
        <v>#REF!</v>
      </c>
      <c r="T42" s="29">
        <f>O42/D42*100</f>
        <v>69.415030904843846</v>
      </c>
      <c r="U42" s="24"/>
      <c r="V42" s="24"/>
      <c r="W42" s="29">
        <f>R42/G42*100</f>
        <v>69.415030904843846</v>
      </c>
      <c r="X42" s="24"/>
      <c r="Y42" s="24"/>
    </row>
    <row r="43" spans="1:27" s="1" customFormat="1" ht="50.25" hidden="1" customHeight="1">
      <c r="A43" s="81" t="s">
        <v>93</v>
      </c>
      <c r="B43" s="98" t="s">
        <v>86</v>
      </c>
      <c r="C43" s="22" t="s">
        <v>17</v>
      </c>
      <c r="D43" s="23">
        <f>SUM(E43:G43)</f>
        <v>21557100</v>
      </c>
      <c r="E43" s="47">
        <v>0</v>
      </c>
      <c r="F43" s="23">
        <v>0</v>
      </c>
      <c r="G43" s="23">
        <v>21557100</v>
      </c>
      <c r="H43" s="23">
        <v>0</v>
      </c>
      <c r="I43" s="23">
        <v>0</v>
      </c>
      <c r="J43" s="23">
        <v>16700575</v>
      </c>
      <c r="K43" s="24">
        <f t="shared" si="14"/>
        <v>13464090</v>
      </c>
      <c r="L43" s="23">
        <v>0</v>
      </c>
      <c r="M43" s="23">
        <v>0</v>
      </c>
      <c r="N43" s="23">
        <f t="shared" si="2"/>
        <v>13464090</v>
      </c>
      <c r="O43" s="23">
        <f>SUM(P43:R43)</f>
        <v>13464090</v>
      </c>
      <c r="P43" s="23">
        <v>0</v>
      </c>
      <c r="Q43" s="23">
        <v>0</v>
      </c>
      <c r="R43" s="23">
        <v>13464090</v>
      </c>
      <c r="S43" s="23" t="e">
        <f>O43/#REF!*100</f>
        <v>#REF!</v>
      </c>
      <c r="T43" s="46">
        <f>O43/D43*100</f>
        <v>62.457798126835243</v>
      </c>
      <c r="U43" s="46"/>
      <c r="V43" s="46"/>
      <c r="W43" s="46">
        <f>R43/G43*100</f>
        <v>62.457798126835243</v>
      </c>
      <c r="X43" s="46"/>
      <c r="Y43" s="46"/>
    </row>
    <row r="44" spans="1:27" s="1" customFormat="1" ht="51.75" hidden="1" customHeight="1">
      <c r="A44" s="82"/>
      <c r="B44" s="105"/>
      <c r="C44" s="22" t="s">
        <v>105</v>
      </c>
      <c r="D44" s="23">
        <f>SUM(E44:G44)</f>
        <v>20054500</v>
      </c>
      <c r="E44" s="47">
        <v>0</v>
      </c>
      <c r="F44" s="23">
        <v>0</v>
      </c>
      <c r="G44" s="23">
        <v>20054500</v>
      </c>
      <c r="H44" s="23">
        <v>0</v>
      </c>
      <c r="I44" s="23">
        <v>0</v>
      </c>
      <c r="J44" s="23">
        <v>15420615</v>
      </c>
      <c r="K44" s="24">
        <f t="shared" si="14"/>
        <v>15420615</v>
      </c>
      <c r="L44" s="23">
        <v>0</v>
      </c>
      <c r="M44" s="23">
        <v>0</v>
      </c>
      <c r="N44" s="23">
        <f t="shared" si="2"/>
        <v>15420615</v>
      </c>
      <c r="O44" s="23">
        <f>SUM(P44:R44)</f>
        <v>15420615</v>
      </c>
      <c r="P44" s="23">
        <v>0</v>
      </c>
      <c r="Q44" s="23">
        <v>0</v>
      </c>
      <c r="R44" s="23">
        <v>15420615</v>
      </c>
      <c r="S44" s="23" t="e">
        <f>O44/#REF!*100</f>
        <v>#REF!</v>
      </c>
      <c r="T44" s="24">
        <f>O44/D44*100</f>
        <v>76.893540103218726</v>
      </c>
      <c r="U44" s="24"/>
      <c r="V44" s="24"/>
      <c r="W44" s="24">
        <f>R44/G44*100</f>
        <v>76.893540103218726</v>
      </c>
      <c r="X44" s="24"/>
      <c r="Y44" s="24"/>
    </row>
    <row r="45" spans="1:27" s="1" customFormat="1">
      <c r="A45" s="3"/>
      <c r="O45" s="20"/>
      <c r="P45" s="20"/>
      <c r="Q45" s="20"/>
      <c r="R45" s="20"/>
      <c r="S45" s="20"/>
      <c r="T45" s="21"/>
      <c r="U45" s="21"/>
      <c r="V45" s="21"/>
      <c r="W45" s="21"/>
      <c r="X45" s="21"/>
      <c r="Y45" s="21"/>
    </row>
    <row r="46" spans="1:27" s="1" customFormat="1">
      <c r="A46" s="3"/>
      <c r="O46" s="20"/>
      <c r="P46" s="20"/>
      <c r="Q46" s="20"/>
      <c r="R46" s="20"/>
      <c r="S46" s="20"/>
      <c r="T46" s="21"/>
      <c r="U46" s="21"/>
      <c r="V46" s="21"/>
      <c r="W46" s="21"/>
      <c r="X46" s="21"/>
      <c r="Y46" s="21"/>
    </row>
    <row r="47" spans="1:27" s="1" customFormat="1">
      <c r="A47" s="3"/>
      <c r="O47" s="20"/>
      <c r="P47" s="20"/>
      <c r="Q47" s="20"/>
      <c r="R47" s="20"/>
      <c r="S47" s="20"/>
      <c r="T47" s="21"/>
      <c r="U47" s="21"/>
      <c r="V47" s="21"/>
      <c r="W47" s="21"/>
      <c r="X47" s="21"/>
      <c r="Y47" s="21"/>
    </row>
    <row r="48" spans="1:27" s="1" customFormat="1">
      <c r="A48" s="3"/>
      <c r="O48" s="20"/>
      <c r="P48" s="20"/>
      <c r="Q48" s="20"/>
      <c r="R48" s="20"/>
      <c r="S48" s="20"/>
      <c r="T48" s="21"/>
      <c r="U48" s="21"/>
      <c r="V48" s="21"/>
      <c r="W48" s="21"/>
      <c r="X48" s="21"/>
      <c r="Y48" s="21"/>
    </row>
    <row r="49" spans="1:25" s="1" customFormat="1">
      <c r="A49" s="3"/>
      <c r="O49" s="20"/>
      <c r="P49" s="20"/>
      <c r="Q49" s="20"/>
      <c r="R49" s="20"/>
      <c r="S49" s="20"/>
      <c r="T49" s="21"/>
      <c r="U49" s="21"/>
      <c r="V49" s="21"/>
      <c r="W49" s="21"/>
      <c r="X49" s="21"/>
      <c r="Y49" s="21"/>
    </row>
    <row r="50" spans="1:25" s="1" customFormat="1">
      <c r="A50" s="3"/>
      <c r="O50" s="20"/>
      <c r="P50" s="20"/>
      <c r="Q50" s="20"/>
      <c r="R50" s="20"/>
      <c r="S50" s="20"/>
      <c r="T50" s="21"/>
      <c r="U50" s="21"/>
      <c r="V50" s="21"/>
      <c r="W50" s="21"/>
      <c r="X50" s="21"/>
      <c r="Y50" s="21"/>
    </row>
    <row r="51" spans="1:25" s="1" customFormat="1">
      <c r="A51" s="3"/>
      <c r="O51" s="20"/>
      <c r="P51" s="20"/>
      <c r="Q51" s="20"/>
      <c r="R51" s="20"/>
      <c r="S51" s="20"/>
      <c r="T51" s="21"/>
      <c r="U51" s="21"/>
      <c r="V51" s="21"/>
      <c r="W51" s="21"/>
      <c r="X51" s="21"/>
      <c r="Y51" s="21"/>
    </row>
    <row r="52" spans="1:25" s="1" customFormat="1">
      <c r="A52" s="3"/>
      <c r="O52" s="20"/>
      <c r="P52" s="20"/>
      <c r="Q52" s="20"/>
      <c r="R52" s="20"/>
      <c r="S52" s="20"/>
      <c r="T52" s="21"/>
      <c r="U52" s="21"/>
      <c r="V52" s="21"/>
      <c r="W52" s="21"/>
      <c r="X52" s="21"/>
      <c r="Y52" s="21"/>
    </row>
    <row r="53" spans="1:25" s="1" customFormat="1">
      <c r="A53" s="3"/>
      <c r="O53" s="20"/>
      <c r="P53" s="20"/>
      <c r="Q53" s="20"/>
      <c r="R53" s="20"/>
      <c r="S53" s="20"/>
      <c r="T53" s="21"/>
      <c r="U53" s="21"/>
      <c r="V53" s="21"/>
      <c r="W53" s="21"/>
      <c r="X53" s="21"/>
      <c r="Y53" s="21"/>
    </row>
    <row r="54" spans="1:25" s="1" customFormat="1">
      <c r="A54" s="3"/>
      <c r="O54" s="20"/>
      <c r="P54" s="20"/>
      <c r="Q54" s="20"/>
      <c r="R54" s="20"/>
      <c r="S54" s="20"/>
      <c r="T54" s="21"/>
      <c r="U54" s="21"/>
      <c r="V54" s="21"/>
      <c r="W54" s="21"/>
      <c r="X54" s="21"/>
      <c r="Y54" s="21"/>
    </row>
    <row r="55" spans="1:25" s="1" customFormat="1">
      <c r="A55" s="3"/>
      <c r="O55" s="20"/>
      <c r="P55" s="20"/>
      <c r="Q55" s="20"/>
      <c r="R55" s="20"/>
      <c r="S55" s="20"/>
      <c r="T55" s="21"/>
      <c r="U55" s="21"/>
      <c r="V55" s="21"/>
      <c r="W55" s="21"/>
      <c r="X55" s="21"/>
      <c r="Y55" s="21"/>
    </row>
    <row r="56" spans="1:25" s="1" customFormat="1">
      <c r="A56" s="3"/>
      <c r="O56" s="20"/>
      <c r="P56" s="20"/>
      <c r="Q56" s="20"/>
      <c r="R56" s="20"/>
      <c r="S56" s="20"/>
      <c r="T56" s="21"/>
      <c r="U56" s="21"/>
      <c r="V56" s="21"/>
      <c r="W56" s="21"/>
      <c r="X56" s="21"/>
      <c r="Y56" s="21"/>
    </row>
    <row r="57" spans="1:25" s="1" customFormat="1">
      <c r="A57" s="3"/>
      <c r="O57" s="20"/>
      <c r="P57" s="20"/>
      <c r="Q57" s="20"/>
      <c r="R57" s="20"/>
      <c r="S57" s="20"/>
      <c r="T57" s="21"/>
      <c r="U57" s="21"/>
      <c r="V57" s="21"/>
      <c r="W57" s="21"/>
      <c r="X57" s="21"/>
      <c r="Y57" s="21"/>
    </row>
    <row r="58" spans="1:25" s="1" customFormat="1">
      <c r="A58" s="3"/>
      <c r="O58" s="20"/>
      <c r="P58" s="20"/>
      <c r="Q58" s="20"/>
      <c r="R58" s="20"/>
      <c r="S58" s="20"/>
      <c r="T58" s="21"/>
      <c r="U58" s="21"/>
      <c r="V58" s="21"/>
      <c r="W58" s="21"/>
      <c r="X58" s="21"/>
      <c r="Y58" s="21"/>
    </row>
    <row r="59" spans="1:25" s="1" customFormat="1">
      <c r="A59" s="3"/>
      <c r="O59" s="20"/>
      <c r="P59" s="20"/>
      <c r="Q59" s="20"/>
      <c r="R59" s="20"/>
      <c r="S59" s="20"/>
      <c r="T59" s="21"/>
      <c r="U59" s="21"/>
      <c r="V59" s="21"/>
      <c r="W59" s="21"/>
      <c r="X59" s="21"/>
      <c r="Y59" s="21"/>
    </row>
    <row r="60" spans="1:25" s="1" customFormat="1">
      <c r="A60" s="3"/>
      <c r="O60" s="20"/>
      <c r="P60" s="20"/>
      <c r="Q60" s="20"/>
      <c r="R60" s="20"/>
      <c r="S60" s="20"/>
      <c r="T60" s="21"/>
      <c r="U60" s="21"/>
      <c r="V60" s="21"/>
      <c r="W60" s="21"/>
      <c r="X60" s="21"/>
      <c r="Y60" s="21"/>
    </row>
    <row r="61" spans="1:25" s="1" customFormat="1">
      <c r="A61" s="3"/>
      <c r="O61" s="20"/>
      <c r="P61" s="20"/>
      <c r="Q61" s="20"/>
      <c r="R61" s="20"/>
      <c r="S61" s="20"/>
      <c r="T61" s="21"/>
      <c r="U61" s="21"/>
      <c r="V61" s="21"/>
      <c r="W61" s="21"/>
      <c r="X61" s="21"/>
      <c r="Y61" s="21"/>
    </row>
    <row r="62" spans="1:25" s="1" customFormat="1">
      <c r="A62" s="3"/>
      <c r="O62" s="20"/>
      <c r="P62" s="20"/>
      <c r="Q62" s="20"/>
      <c r="R62" s="20"/>
      <c r="S62" s="20"/>
      <c r="T62" s="21"/>
      <c r="U62" s="21"/>
      <c r="V62" s="21"/>
      <c r="W62" s="21"/>
      <c r="X62" s="21"/>
      <c r="Y62" s="21"/>
    </row>
    <row r="63" spans="1:25" s="1" customFormat="1">
      <c r="A63" s="3"/>
      <c r="O63" s="20"/>
      <c r="P63" s="20"/>
      <c r="Q63" s="20"/>
      <c r="R63" s="20"/>
      <c r="S63" s="20"/>
      <c r="T63" s="21"/>
      <c r="U63" s="21"/>
      <c r="V63" s="21"/>
      <c r="W63" s="21"/>
      <c r="X63" s="21"/>
      <c r="Y63" s="21"/>
    </row>
    <row r="64" spans="1:25" s="1" customFormat="1">
      <c r="A64" s="3"/>
      <c r="O64" s="20"/>
      <c r="P64" s="20"/>
      <c r="Q64" s="20"/>
      <c r="R64" s="20"/>
      <c r="S64" s="20"/>
      <c r="T64" s="21"/>
      <c r="U64" s="21"/>
      <c r="V64" s="21"/>
      <c r="W64" s="21"/>
      <c r="X64" s="21"/>
      <c r="Y64" s="21"/>
    </row>
    <row r="65" spans="1:25" s="1" customFormat="1">
      <c r="A65" s="3"/>
      <c r="O65" s="20"/>
      <c r="P65" s="20"/>
      <c r="Q65" s="20"/>
      <c r="R65" s="20"/>
      <c r="S65" s="20"/>
      <c r="T65" s="21"/>
      <c r="U65" s="21"/>
      <c r="V65" s="21"/>
      <c r="W65" s="21"/>
      <c r="X65" s="21"/>
      <c r="Y65" s="21"/>
    </row>
    <row r="66" spans="1:25" s="1" customFormat="1">
      <c r="A66" s="3"/>
      <c r="O66" s="20"/>
      <c r="P66" s="20"/>
      <c r="Q66" s="20"/>
      <c r="R66" s="20"/>
      <c r="S66" s="20"/>
      <c r="T66" s="21"/>
      <c r="U66" s="21"/>
      <c r="V66" s="21"/>
      <c r="W66" s="21"/>
      <c r="X66" s="21"/>
      <c r="Y66" s="21"/>
    </row>
    <row r="67" spans="1:25" s="1" customFormat="1">
      <c r="A67" s="3"/>
      <c r="O67" s="20"/>
      <c r="P67" s="20"/>
      <c r="Q67" s="20"/>
      <c r="R67" s="20"/>
      <c r="S67" s="20"/>
      <c r="T67" s="21"/>
      <c r="U67" s="21"/>
      <c r="V67" s="21"/>
      <c r="W67" s="21"/>
      <c r="X67" s="21"/>
      <c r="Y67" s="21"/>
    </row>
    <row r="68" spans="1:25" s="1" customFormat="1">
      <c r="A68" s="3"/>
      <c r="O68" s="20"/>
      <c r="P68" s="20"/>
      <c r="Q68" s="20"/>
      <c r="R68" s="20"/>
      <c r="S68" s="20"/>
      <c r="T68" s="21"/>
      <c r="U68" s="21"/>
      <c r="V68" s="21"/>
      <c r="W68" s="21"/>
      <c r="X68" s="21"/>
      <c r="Y68" s="21"/>
    </row>
    <row r="69" spans="1:25" s="1" customFormat="1">
      <c r="A69" s="3"/>
      <c r="O69" s="20"/>
      <c r="P69" s="20"/>
      <c r="Q69" s="20"/>
      <c r="R69" s="20"/>
      <c r="S69" s="20"/>
      <c r="T69" s="21"/>
      <c r="U69" s="21"/>
      <c r="V69" s="21"/>
      <c r="W69" s="21"/>
      <c r="X69" s="21"/>
      <c r="Y69" s="21"/>
    </row>
    <row r="70" spans="1:25" s="1" customFormat="1">
      <c r="A70" s="3"/>
      <c r="O70" s="20"/>
      <c r="P70" s="20"/>
      <c r="Q70" s="20"/>
      <c r="R70" s="20"/>
      <c r="S70" s="20"/>
      <c r="T70" s="21"/>
      <c r="U70" s="21"/>
      <c r="V70" s="21"/>
      <c r="W70" s="21"/>
      <c r="X70" s="21"/>
      <c r="Y70" s="21"/>
    </row>
    <row r="71" spans="1:25" s="1" customFormat="1">
      <c r="A71" s="3"/>
      <c r="O71" s="20"/>
      <c r="P71" s="20"/>
      <c r="Q71" s="20"/>
      <c r="R71" s="20"/>
      <c r="S71" s="20"/>
      <c r="T71" s="21"/>
      <c r="U71" s="21"/>
      <c r="V71" s="21"/>
      <c r="W71" s="21"/>
      <c r="X71" s="21"/>
      <c r="Y71" s="21"/>
    </row>
    <row r="72" spans="1:25" s="1" customFormat="1">
      <c r="A72" s="3"/>
      <c r="O72" s="20"/>
      <c r="P72" s="20"/>
      <c r="Q72" s="20"/>
      <c r="R72" s="20"/>
      <c r="S72" s="20"/>
      <c r="T72" s="21"/>
      <c r="U72" s="21"/>
      <c r="V72" s="21"/>
      <c r="W72" s="21"/>
      <c r="X72" s="21"/>
      <c r="Y72" s="21"/>
    </row>
    <row r="73" spans="1:25" s="1" customFormat="1">
      <c r="A73" s="3"/>
      <c r="O73" s="20"/>
      <c r="P73" s="20"/>
      <c r="Q73" s="20"/>
      <c r="R73" s="20"/>
      <c r="S73" s="20"/>
      <c r="T73" s="21"/>
      <c r="U73" s="21"/>
      <c r="V73" s="21"/>
      <c r="W73" s="21"/>
      <c r="X73" s="21"/>
      <c r="Y73" s="21"/>
    </row>
    <row r="74" spans="1:25" s="1" customFormat="1">
      <c r="A74" s="3"/>
      <c r="O74" s="20"/>
      <c r="P74" s="20"/>
      <c r="Q74" s="20"/>
      <c r="R74" s="20"/>
      <c r="S74" s="20"/>
      <c r="T74" s="21"/>
      <c r="U74" s="21"/>
      <c r="V74" s="21"/>
      <c r="W74" s="21"/>
      <c r="X74" s="21"/>
      <c r="Y74" s="21"/>
    </row>
    <row r="75" spans="1:25" s="1" customFormat="1">
      <c r="A75" s="3"/>
      <c r="O75" s="20"/>
      <c r="P75" s="20"/>
      <c r="Q75" s="20"/>
      <c r="R75" s="20"/>
      <c r="S75" s="20"/>
      <c r="T75" s="21"/>
      <c r="U75" s="21"/>
      <c r="V75" s="21"/>
      <c r="W75" s="21"/>
      <c r="X75" s="21"/>
      <c r="Y75" s="21"/>
    </row>
    <row r="76" spans="1:25" s="1" customFormat="1">
      <c r="A76" s="3"/>
      <c r="O76" s="20"/>
      <c r="P76" s="20"/>
      <c r="Q76" s="20"/>
      <c r="R76" s="20"/>
      <c r="S76" s="20"/>
      <c r="T76" s="21"/>
      <c r="U76" s="21"/>
      <c r="V76" s="21"/>
      <c r="W76" s="21"/>
      <c r="X76" s="21"/>
      <c r="Y76" s="21"/>
    </row>
    <row r="77" spans="1:25" s="1" customFormat="1">
      <c r="A77" s="3"/>
      <c r="O77" s="20"/>
      <c r="P77" s="20"/>
      <c r="Q77" s="20"/>
      <c r="R77" s="20"/>
      <c r="S77" s="20"/>
      <c r="T77" s="21"/>
      <c r="U77" s="21"/>
      <c r="V77" s="21"/>
      <c r="W77" s="21"/>
      <c r="X77" s="21"/>
      <c r="Y77" s="21"/>
    </row>
    <row r="78" spans="1:25" s="1" customFormat="1">
      <c r="A78" s="3"/>
      <c r="O78" s="20"/>
      <c r="P78" s="20"/>
      <c r="Q78" s="20"/>
      <c r="R78" s="20"/>
      <c r="S78" s="20"/>
      <c r="T78" s="21"/>
      <c r="U78" s="21"/>
      <c r="V78" s="21"/>
      <c r="W78" s="21"/>
      <c r="X78" s="21"/>
      <c r="Y78" s="21"/>
    </row>
    <row r="79" spans="1:25" s="1" customFormat="1">
      <c r="A79" s="3"/>
      <c r="O79" s="20"/>
      <c r="P79" s="20"/>
      <c r="Q79" s="20"/>
      <c r="R79" s="20"/>
      <c r="S79" s="20"/>
      <c r="T79" s="21"/>
      <c r="U79" s="21"/>
      <c r="V79" s="21"/>
      <c r="W79" s="21"/>
      <c r="X79" s="21"/>
      <c r="Y79" s="21"/>
    </row>
    <row r="80" spans="1:25" s="1" customFormat="1">
      <c r="A80" s="3"/>
      <c r="O80" s="20"/>
      <c r="P80" s="20"/>
      <c r="Q80" s="20"/>
      <c r="R80" s="20"/>
      <c r="S80" s="20"/>
      <c r="T80" s="21"/>
      <c r="U80" s="21"/>
      <c r="V80" s="21"/>
      <c r="W80" s="21"/>
      <c r="X80" s="21"/>
      <c r="Y80" s="21"/>
    </row>
    <row r="81" spans="1:28" s="1" customFormat="1">
      <c r="A81" s="3"/>
      <c r="O81" s="20"/>
      <c r="P81" s="20"/>
      <c r="Q81" s="20"/>
      <c r="R81" s="20"/>
      <c r="S81" s="20"/>
      <c r="T81" s="21"/>
      <c r="U81" s="21"/>
      <c r="V81" s="21"/>
      <c r="W81" s="21"/>
      <c r="X81" s="21"/>
      <c r="Y81" s="21"/>
    </row>
    <row r="82" spans="1:28" s="1" customFormat="1">
      <c r="A82" s="3"/>
      <c r="O82" s="20"/>
      <c r="P82" s="20"/>
      <c r="Q82" s="20"/>
      <c r="R82" s="20"/>
      <c r="S82" s="20"/>
      <c r="T82" s="21"/>
      <c r="U82" s="21"/>
      <c r="V82" s="21"/>
      <c r="W82" s="21"/>
      <c r="X82" s="21"/>
      <c r="Y82" s="21"/>
    </row>
    <row r="83" spans="1:28" s="1" customFormat="1">
      <c r="A83" s="3"/>
      <c r="O83" s="20"/>
      <c r="P83" s="20"/>
      <c r="Q83" s="20"/>
      <c r="R83" s="20"/>
      <c r="S83" s="20"/>
      <c r="T83" s="21"/>
      <c r="U83" s="21"/>
      <c r="V83" s="21"/>
      <c r="W83" s="21"/>
      <c r="X83" s="21"/>
      <c r="Y83" s="21"/>
    </row>
    <row r="84" spans="1:28" s="1" customFormat="1">
      <c r="A84" s="3"/>
      <c r="O84" s="20"/>
      <c r="P84" s="20"/>
      <c r="Q84" s="20"/>
      <c r="R84" s="20"/>
      <c r="S84" s="20"/>
      <c r="T84" s="21"/>
      <c r="U84" s="21"/>
      <c r="V84" s="21"/>
      <c r="W84" s="21"/>
      <c r="X84" s="21"/>
      <c r="Y84" s="21"/>
    </row>
    <row r="85" spans="1:28" s="1" customFormat="1">
      <c r="A85" s="3"/>
      <c r="O85" s="20"/>
      <c r="P85" s="20"/>
      <c r="Q85" s="20"/>
      <c r="R85" s="20"/>
      <c r="S85" s="20"/>
      <c r="T85" s="21"/>
      <c r="U85" s="21"/>
      <c r="V85" s="21"/>
      <c r="W85" s="21"/>
      <c r="X85" s="21"/>
      <c r="Y85" s="21"/>
    </row>
    <row r="86" spans="1:28" s="1" customFormat="1">
      <c r="A86" s="3"/>
      <c r="O86" s="20"/>
      <c r="P86" s="20"/>
      <c r="Q86" s="20"/>
      <c r="R86" s="20"/>
      <c r="S86" s="20"/>
      <c r="T86" s="21"/>
      <c r="U86" s="21"/>
      <c r="V86" s="21"/>
      <c r="W86" s="21"/>
      <c r="X86" s="21"/>
      <c r="Y86" s="21"/>
      <c r="AB86" s="1" t="s">
        <v>102</v>
      </c>
    </row>
    <row r="87" spans="1:28" s="1" customFormat="1">
      <c r="A87" s="3"/>
      <c r="O87" s="20"/>
      <c r="P87" s="20"/>
      <c r="Q87" s="20"/>
      <c r="R87" s="20"/>
      <c r="S87" s="20"/>
      <c r="T87" s="21"/>
      <c r="U87" s="21"/>
      <c r="V87" s="21"/>
      <c r="W87" s="21"/>
      <c r="X87" s="21"/>
      <c r="Y87" s="21"/>
    </row>
    <row r="88" spans="1:28" s="1" customFormat="1">
      <c r="A88" s="3"/>
      <c r="O88" s="20"/>
      <c r="P88" s="20"/>
      <c r="Q88" s="20"/>
      <c r="R88" s="20"/>
      <c r="S88" s="20"/>
      <c r="T88" s="21"/>
      <c r="U88" s="21"/>
      <c r="V88" s="21"/>
      <c r="W88" s="21"/>
      <c r="X88" s="21"/>
      <c r="Y88" s="21"/>
    </row>
    <row r="89" spans="1:28" s="1" customFormat="1">
      <c r="A89" s="3"/>
      <c r="O89" s="20"/>
      <c r="P89" s="20"/>
      <c r="Q89" s="20"/>
      <c r="R89" s="20"/>
      <c r="S89" s="20"/>
      <c r="T89" s="21"/>
      <c r="U89" s="21"/>
      <c r="V89" s="21"/>
      <c r="W89" s="21"/>
      <c r="X89" s="21"/>
      <c r="Y89" s="21"/>
    </row>
  </sheetData>
  <mergeCells count="24">
    <mergeCell ref="B43:B44"/>
    <mergeCell ref="B20:C20"/>
    <mergeCell ref="B17:C17"/>
    <mergeCell ref="A18:A19"/>
    <mergeCell ref="A5:A11"/>
    <mergeCell ref="A13:A16"/>
    <mergeCell ref="B13:B16"/>
    <mergeCell ref="A36:A39"/>
    <mergeCell ref="B36:B39"/>
    <mergeCell ref="B18:B19"/>
    <mergeCell ref="A43:A44"/>
    <mergeCell ref="A1:W1"/>
    <mergeCell ref="A2:A3"/>
    <mergeCell ref="C2:C3"/>
    <mergeCell ref="D2:G2"/>
    <mergeCell ref="O2:R2"/>
    <mergeCell ref="T2:W2"/>
    <mergeCell ref="K2:N2"/>
    <mergeCell ref="H2:J2"/>
    <mergeCell ref="S2:S3"/>
    <mergeCell ref="B5:B11"/>
    <mergeCell ref="B12:C12"/>
    <mergeCell ref="Y2:Y3"/>
    <mergeCell ref="X2:X3"/>
  </mergeCells>
  <pageMargins left="0.19685039370078741" right="0.19685039370078741" top="0.39370078740157483" bottom="0.19685039370078741" header="0.31496062992125984" footer="0.31496062992125984"/>
  <pageSetup paperSize="8" scale="50" fitToHeight="10" orientation="landscape" horizontalDpi="4294967295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107" t="s">
        <v>57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4" ht="32.25" customHeight="1">
      <c r="A2" s="109" t="s">
        <v>0</v>
      </c>
      <c r="B2" s="7" t="s">
        <v>1</v>
      </c>
      <c r="C2" s="110" t="s">
        <v>25</v>
      </c>
      <c r="D2" s="111" t="s">
        <v>54</v>
      </c>
      <c r="E2" s="111"/>
      <c r="F2" s="111"/>
      <c r="G2" s="112" t="s">
        <v>62</v>
      </c>
      <c r="H2" s="112"/>
      <c r="I2" s="112"/>
      <c r="J2" s="113" t="s">
        <v>60</v>
      </c>
      <c r="K2" s="114"/>
      <c r="L2" s="115"/>
      <c r="M2" s="116" t="s">
        <v>55</v>
      </c>
      <c r="N2" s="116" t="s">
        <v>56</v>
      </c>
    </row>
    <row r="3" spans="1:14" ht="25.5">
      <c r="A3" s="109"/>
      <c r="B3" s="8" t="s">
        <v>2</v>
      </c>
      <c r="C3" s="110"/>
      <c r="D3" s="9" t="s">
        <v>32</v>
      </c>
      <c r="E3" s="9" t="s">
        <v>33</v>
      </c>
      <c r="F3" s="9" t="s">
        <v>34</v>
      </c>
      <c r="G3" s="9" t="s">
        <v>32</v>
      </c>
      <c r="H3" s="9" t="s">
        <v>33</v>
      </c>
      <c r="I3" s="9" t="s">
        <v>34</v>
      </c>
      <c r="J3" s="9" t="s">
        <v>32</v>
      </c>
      <c r="K3" s="9" t="s">
        <v>33</v>
      </c>
      <c r="L3" s="9" t="s">
        <v>34</v>
      </c>
      <c r="M3" s="84"/>
      <c r="N3" s="84"/>
    </row>
    <row r="4" spans="1:14">
      <c r="A4" s="10" t="s">
        <v>6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>
      <c r="A5" s="13">
        <v>1</v>
      </c>
      <c r="B5" s="106" t="s">
        <v>58</v>
      </c>
      <c r="C5" s="106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>
      <c r="A6" s="15" t="s">
        <v>7</v>
      </c>
      <c r="B6" s="16" t="s">
        <v>28</v>
      </c>
      <c r="C6" s="16" t="s">
        <v>61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>
      <c r="A7" s="15" t="s">
        <v>8</v>
      </c>
      <c r="B7" s="16" t="s">
        <v>59</v>
      </c>
      <c r="C7" s="16" t="s">
        <v>61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8"/>
  <sheetViews>
    <sheetView view="pageBreakPreview" zoomScale="60" workbookViewId="0">
      <selection activeCell="Q3" sqref="Q3:W3"/>
    </sheetView>
  </sheetViews>
  <sheetFormatPr defaultRowHeight="1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>
      <c r="A1" s="124" t="s">
        <v>0</v>
      </c>
      <c r="B1" s="53" t="s">
        <v>1</v>
      </c>
      <c r="C1" s="125" t="s">
        <v>25</v>
      </c>
      <c r="D1" s="126" t="s">
        <v>124</v>
      </c>
      <c r="E1" s="126"/>
      <c r="F1" s="126"/>
      <c r="G1" s="126"/>
      <c r="H1" s="126" t="s">
        <v>125</v>
      </c>
      <c r="I1" s="126"/>
      <c r="J1" s="126"/>
      <c r="K1" s="126"/>
      <c r="L1" s="127" t="s">
        <v>133</v>
      </c>
      <c r="M1" s="128"/>
      <c r="N1" s="128"/>
      <c r="O1" s="129"/>
      <c r="P1" s="121" t="s">
        <v>134</v>
      </c>
      <c r="Q1" s="121"/>
      <c r="R1" s="121"/>
      <c r="S1" s="121"/>
      <c r="T1" s="121" t="s">
        <v>126</v>
      </c>
      <c r="U1" s="122"/>
      <c r="V1" s="122"/>
      <c r="W1" s="122"/>
    </row>
    <row r="2" spans="1:23" ht="22.5">
      <c r="A2" s="124"/>
      <c r="B2" s="53" t="s">
        <v>2</v>
      </c>
      <c r="C2" s="125"/>
      <c r="D2" s="54" t="s">
        <v>32</v>
      </c>
      <c r="E2" s="54" t="s">
        <v>33</v>
      </c>
      <c r="F2" s="54" t="s">
        <v>63</v>
      </c>
      <c r="G2" s="54" t="s">
        <v>34</v>
      </c>
      <c r="H2" s="54" t="s">
        <v>32</v>
      </c>
      <c r="I2" s="54" t="s">
        <v>33</v>
      </c>
      <c r="J2" s="54" t="s">
        <v>63</v>
      </c>
      <c r="K2" s="54" t="s">
        <v>34</v>
      </c>
      <c r="L2" s="54" t="s">
        <v>32</v>
      </c>
      <c r="M2" s="54" t="s">
        <v>33</v>
      </c>
      <c r="N2" s="54" t="s">
        <v>63</v>
      </c>
      <c r="O2" s="54" t="s">
        <v>34</v>
      </c>
      <c r="P2" s="54" t="s">
        <v>32</v>
      </c>
      <c r="Q2" s="54" t="s">
        <v>33</v>
      </c>
      <c r="R2" s="54" t="s">
        <v>63</v>
      </c>
      <c r="S2" s="54" t="s">
        <v>34</v>
      </c>
      <c r="T2" s="54" t="s">
        <v>32</v>
      </c>
      <c r="U2" s="55" t="s">
        <v>33</v>
      </c>
      <c r="V2" s="54" t="s">
        <v>63</v>
      </c>
      <c r="W2" s="54" t="s">
        <v>34</v>
      </c>
    </row>
    <row r="3" spans="1:23">
      <c r="A3" s="50" t="s">
        <v>6</v>
      </c>
      <c r="B3" s="50" t="s">
        <v>18</v>
      </c>
      <c r="C3" s="50" t="s">
        <v>36</v>
      </c>
      <c r="D3" s="50" t="s">
        <v>38</v>
      </c>
      <c r="E3" s="50" t="s">
        <v>23</v>
      </c>
      <c r="F3" s="50" t="s">
        <v>39</v>
      </c>
      <c r="G3" s="50" t="s">
        <v>39</v>
      </c>
      <c r="H3" s="50" t="s">
        <v>53</v>
      </c>
      <c r="I3" s="50" t="s">
        <v>40</v>
      </c>
      <c r="J3" s="50" t="s">
        <v>41</v>
      </c>
      <c r="K3" s="50" t="s">
        <v>42</v>
      </c>
      <c r="L3" s="50" t="s">
        <v>43</v>
      </c>
      <c r="M3" s="50" t="s">
        <v>45</v>
      </c>
      <c r="N3" s="50" t="s">
        <v>46</v>
      </c>
      <c r="O3" s="50" t="s">
        <v>52</v>
      </c>
      <c r="P3" s="50" t="s">
        <v>24</v>
      </c>
      <c r="Q3" s="50" t="s">
        <v>40</v>
      </c>
      <c r="R3" s="52" t="s">
        <v>41</v>
      </c>
      <c r="S3" s="52" t="s">
        <v>42</v>
      </c>
      <c r="T3" s="52" t="s">
        <v>43</v>
      </c>
      <c r="U3" s="52" t="s">
        <v>45</v>
      </c>
      <c r="V3" s="52" t="s">
        <v>46</v>
      </c>
      <c r="W3" s="52" t="s">
        <v>52</v>
      </c>
    </row>
    <row r="4" spans="1:23">
      <c r="A4" s="123" t="s">
        <v>35</v>
      </c>
      <c r="B4" s="123"/>
      <c r="C4" s="123"/>
      <c r="D4" s="56">
        <f>D5+D7+D10+D12+D14</f>
        <v>179438.59499999997</v>
      </c>
      <c r="E4" s="56">
        <f t="shared" ref="E4:S4" si="0">E5+E7+E10+E12+E14</f>
        <v>153376.6</v>
      </c>
      <c r="F4" s="56">
        <f t="shared" si="0"/>
        <v>0</v>
      </c>
      <c r="G4" s="56">
        <f t="shared" si="0"/>
        <v>26061.995000000003</v>
      </c>
      <c r="H4" s="56">
        <f t="shared" si="0"/>
        <v>165482.53099999999</v>
      </c>
      <c r="I4" s="56">
        <f t="shared" si="0"/>
        <v>67505.122000000003</v>
      </c>
      <c r="J4" s="56">
        <f t="shared" si="0"/>
        <v>0</v>
      </c>
      <c r="K4" s="56">
        <f t="shared" si="0"/>
        <v>31165.256999999994</v>
      </c>
      <c r="L4" s="56">
        <f t="shared" si="0"/>
        <v>7375.1418100000001</v>
      </c>
      <c r="M4" s="56">
        <f t="shared" si="0"/>
        <v>0</v>
      </c>
      <c r="N4" s="56">
        <f t="shared" si="0"/>
        <v>0</v>
      </c>
      <c r="O4" s="56">
        <f t="shared" si="0"/>
        <v>7375.1418100000001</v>
      </c>
      <c r="P4" s="56">
        <f t="shared" si="0"/>
        <v>82223.705759999983</v>
      </c>
      <c r="Q4" s="56">
        <f t="shared" si="0"/>
        <v>66038.538280000008</v>
      </c>
      <c r="R4" s="56">
        <f t="shared" si="0"/>
        <v>0</v>
      </c>
      <c r="S4" s="56">
        <f t="shared" si="0"/>
        <v>16185.16748</v>
      </c>
      <c r="T4" s="56">
        <f>P4/D4*100</f>
        <v>45.822753884135125</v>
      </c>
      <c r="U4" s="56">
        <f t="shared" ref="U4:W16" si="1">Q4/E4*100</f>
        <v>43.056462511230528</v>
      </c>
      <c r="V4" s="56"/>
      <c r="W4" s="56">
        <f t="shared" si="1"/>
        <v>62.102565363856442</v>
      </c>
    </row>
    <row r="5" spans="1:23" s="66" customFormat="1" ht="34.5" customHeight="1">
      <c r="A5" s="57">
        <v>1</v>
      </c>
      <c r="B5" s="106" t="s">
        <v>12</v>
      </c>
      <c r="C5" s="106"/>
      <c r="D5" s="56">
        <f>D6</f>
        <v>26153.7</v>
      </c>
      <c r="E5" s="56">
        <f t="shared" ref="E5:S5" si="2">E6</f>
        <v>24846</v>
      </c>
      <c r="F5" s="56">
        <f t="shared" si="2"/>
        <v>0</v>
      </c>
      <c r="G5" s="56">
        <f t="shared" si="2"/>
        <v>1307.7</v>
      </c>
      <c r="H5" s="56">
        <f t="shared" si="2"/>
        <v>0</v>
      </c>
      <c r="I5" s="56">
        <f t="shared" si="2"/>
        <v>0</v>
      </c>
      <c r="J5" s="56">
        <f t="shared" si="2"/>
        <v>0</v>
      </c>
      <c r="K5" s="56">
        <f t="shared" si="2"/>
        <v>0</v>
      </c>
      <c r="L5" s="56">
        <f t="shared" si="2"/>
        <v>0</v>
      </c>
      <c r="M5" s="56">
        <f t="shared" si="2"/>
        <v>0</v>
      </c>
      <c r="N5" s="56">
        <f t="shared" si="2"/>
        <v>0</v>
      </c>
      <c r="O5" s="56">
        <f t="shared" si="2"/>
        <v>0</v>
      </c>
      <c r="P5" s="56">
        <f t="shared" si="2"/>
        <v>0</v>
      </c>
      <c r="Q5" s="56">
        <f t="shared" si="2"/>
        <v>0</v>
      </c>
      <c r="R5" s="56">
        <f t="shared" si="2"/>
        <v>0</v>
      </c>
      <c r="S5" s="56">
        <f t="shared" si="2"/>
        <v>0</v>
      </c>
      <c r="T5" s="56">
        <f t="shared" ref="T5:U18" si="3">P5/D5*100</f>
        <v>0</v>
      </c>
      <c r="U5" s="56">
        <f t="shared" si="1"/>
        <v>0</v>
      </c>
      <c r="V5" s="56"/>
      <c r="W5" s="56">
        <f t="shared" si="1"/>
        <v>0</v>
      </c>
    </row>
    <row r="6" spans="1:23" s="66" customFormat="1">
      <c r="A6" s="58" t="s">
        <v>8</v>
      </c>
      <c r="B6" s="59" t="s">
        <v>88</v>
      </c>
      <c r="C6" s="7" t="s">
        <v>106</v>
      </c>
      <c r="D6" s="60">
        <f t="shared" ref="D6" si="4">E6+G6</f>
        <v>26153.7</v>
      </c>
      <c r="E6" s="60">
        <v>24846</v>
      </c>
      <c r="F6" s="60">
        <v>0</v>
      </c>
      <c r="G6" s="60">
        <v>1307.7</v>
      </c>
      <c r="H6" s="60">
        <f>I6+J6+K6</f>
        <v>0</v>
      </c>
      <c r="I6" s="60">
        <v>0</v>
      </c>
      <c r="J6" s="60">
        <v>0</v>
      </c>
      <c r="K6" s="60">
        <v>0</v>
      </c>
      <c r="L6" s="60">
        <f t="shared" ref="L6" si="5">M6+O6</f>
        <v>0</v>
      </c>
      <c r="M6" s="60">
        <v>0</v>
      </c>
      <c r="N6" s="60">
        <v>0</v>
      </c>
      <c r="O6" s="60">
        <f>S6</f>
        <v>0</v>
      </c>
      <c r="P6" s="60">
        <f>Q6+R6+S6</f>
        <v>0</v>
      </c>
      <c r="Q6" s="60">
        <v>0</v>
      </c>
      <c r="R6" s="60">
        <v>0</v>
      </c>
      <c r="S6" s="60">
        <v>0</v>
      </c>
      <c r="T6" s="60">
        <f t="shared" si="3"/>
        <v>0</v>
      </c>
      <c r="U6" s="60">
        <f t="shared" si="1"/>
        <v>0</v>
      </c>
      <c r="V6" s="60"/>
      <c r="W6" s="60">
        <f t="shared" si="1"/>
        <v>0</v>
      </c>
    </row>
    <row r="7" spans="1:23" ht="37.5" customHeight="1">
      <c r="A7" s="57" t="s">
        <v>18</v>
      </c>
      <c r="B7" s="106" t="s">
        <v>127</v>
      </c>
      <c r="C7" s="106"/>
      <c r="D7" s="56">
        <f>E7+F7+G7</f>
        <v>94522.269</v>
      </c>
      <c r="E7" s="56">
        <f>E8+E9</f>
        <v>89702.2</v>
      </c>
      <c r="F7" s="56">
        <f t="shared" ref="F7:G7" si="6">F8+F9</f>
        <v>0</v>
      </c>
      <c r="G7" s="56">
        <f t="shared" si="6"/>
        <v>4820.0689999999995</v>
      </c>
      <c r="H7" s="63">
        <f t="shared" ref="H7:K12" si="7">H8+H9+H10+H11</f>
        <v>80586.006999999998</v>
      </c>
      <c r="I7" s="62">
        <v>0</v>
      </c>
      <c r="J7" s="62">
        <v>0</v>
      </c>
      <c r="K7" s="62">
        <v>0</v>
      </c>
      <c r="L7" s="56">
        <f>M7+N7+O7</f>
        <v>1960.5039999999999</v>
      </c>
      <c r="M7" s="56">
        <f>M8+M9</f>
        <v>0</v>
      </c>
      <c r="N7" s="56">
        <f t="shared" ref="N7" si="8">N8+N9</f>
        <v>0</v>
      </c>
      <c r="O7" s="56">
        <f t="shared" ref="O7:O12" si="9">S7</f>
        <v>1960.5039999999999</v>
      </c>
      <c r="P7" s="56">
        <f t="shared" ref="P7:P18" si="10">Q7+S7</f>
        <v>39209.203999999998</v>
      </c>
      <c r="Q7" s="56">
        <f>Q8+Q9</f>
        <v>37248.699999999997</v>
      </c>
      <c r="R7" s="56">
        <f t="shared" ref="R7:S7" si="11">R8+R9</f>
        <v>0</v>
      </c>
      <c r="S7" s="56">
        <f t="shared" si="11"/>
        <v>1960.5039999999999</v>
      </c>
      <c r="T7" s="56">
        <f t="shared" si="3"/>
        <v>41.481446028342802</v>
      </c>
      <c r="U7" s="56">
        <f t="shared" si="1"/>
        <v>41.524845544479398</v>
      </c>
      <c r="V7" s="56">
        <v>0</v>
      </c>
      <c r="W7" s="56">
        <f t="shared" si="1"/>
        <v>40.673774587044299</v>
      </c>
    </row>
    <row r="8" spans="1:23" ht="25.5">
      <c r="A8" s="58" t="s">
        <v>9</v>
      </c>
      <c r="B8" s="61" t="s">
        <v>128</v>
      </c>
      <c r="C8" s="7" t="s">
        <v>106</v>
      </c>
      <c r="D8" s="64">
        <f>SUM(E8:G8)</f>
        <v>55313.065000000002</v>
      </c>
      <c r="E8" s="64">
        <v>52453.5</v>
      </c>
      <c r="F8" s="64">
        <v>0</v>
      </c>
      <c r="G8" s="64">
        <f>2760.7+98.865</f>
        <v>2859.5649999999996</v>
      </c>
      <c r="H8" s="64">
        <v>11086.165000000001</v>
      </c>
      <c r="I8" s="64">
        <v>10437.94</v>
      </c>
      <c r="J8" s="64">
        <v>0</v>
      </c>
      <c r="K8" s="64">
        <f>549.36+98.865</f>
        <v>648.22500000000002</v>
      </c>
      <c r="L8" s="64">
        <f t="shared" ref="L8:L9" si="12">M8+O8</f>
        <v>0</v>
      </c>
      <c r="M8" s="64">
        <v>0</v>
      </c>
      <c r="N8" s="64">
        <v>0</v>
      </c>
      <c r="O8" s="60">
        <v>0</v>
      </c>
      <c r="P8" s="60">
        <f t="shared" si="10"/>
        <v>0</v>
      </c>
      <c r="Q8" s="64">
        <v>0</v>
      </c>
      <c r="R8" s="64">
        <v>0</v>
      </c>
      <c r="S8" s="64">
        <v>0</v>
      </c>
      <c r="T8" s="60">
        <f t="shared" si="3"/>
        <v>0</v>
      </c>
      <c r="U8" s="60">
        <f t="shared" si="1"/>
        <v>0</v>
      </c>
      <c r="V8" s="60">
        <v>0</v>
      </c>
      <c r="W8" s="60">
        <f t="shared" si="1"/>
        <v>0</v>
      </c>
    </row>
    <row r="9" spans="1:23" s="69" customFormat="1" ht="38.25">
      <c r="A9" s="58" t="s">
        <v>10</v>
      </c>
      <c r="B9" s="61" t="s">
        <v>129</v>
      </c>
      <c r="C9" s="7" t="s">
        <v>106</v>
      </c>
      <c r="D9" s="64">
        <f>SUM(E9:G9)</f>
        <v>39209.203999999998</v>
      </c>
      <c r="E9" s="64">
        <v>37248.699999999997</v>
      </c>
      <c r="F9" s="64">
        <v>0</v>
      </c>
      <c r="G9" s="64">
        <v>1960.5039999999999</v>
      </c>
      <c r="H9" s="64">
        <v>48966.2</v>
      </c>
      <c r="I9" s="64">
        <v>37248.699999999997</v>
      </c>
      <c r="J9" s="64">
        <v>0</v>
      </c>
      <c r="K9" s="64">
        <v>1960.5039999999999</v>
      </c>
      <c r="L9" s="67">
        <f t="shared" si="12"/>
        <v>0</v>
      </c>
      <c r="M9" s="67">
        <v>0</v>
      </c>
      <c r="N9" s="67">
        <v>0</v>
      </c>
      <c r="O9" s="68">
        <v>0</v>
      </c>
      <c r="P9" s="64">
        <f t="shared" si="10"/>
        <v>39209.203999999998</v>
      </c>
      <c r="Q9" s="64">
        <v>37248.699999999997</v>
      </c>
      <c r="R9" s="64">
        <v>0</v>
      </c>
      <c r="S9" s="64">
        <v>1960.5039999999999</v>
      </c>
      <c r="T9" s="64">
        <f t="shared" si="3"/>
        <v>100</v>
      </c>
      <c r="U9" s="64">
        <f t="shared" si="1"/>
        <v>100</v>
      </c>
      <c r="V9" s="64">
        <v>0</v>
      </c>
      <c r="W9" s="64">
        <f t="shared" si="1"/>
        <v>100</v>
      </c>
    </row>
    <row r="10" spans="1:23" s="69" customFormat="1" ht="33" customHeight="1">
      <c r="A10" s="71" t="s">
        <v>36</v>
      </c>
      <c r="B10" s="49" t="s">
        <v>14</v>
      </c>
      <c r="C10" s="49"/>
      <c r="D10" s="63">
        <f>D11</f>
        <v>10266.821</v>
      </c>
      <c r="E10" s="63">
        <f t="shared" ref="E10:W10" si="13">E11</f>
        <v>0</v>
      </c>
      <c r="F10" s="63">
        <f t="shared" si="13"/>
        <v>0</v>
      </c>
      <c r="G10" s="63">
        <f t="shared" si="13"/>
        <v>10266.821</v>
      </c>
      <c r="H10" s="63">
        <f t="shared" si="13"/>
        <v>10266.821</v>
      </c>
      <c r="I10" s="63">
        <f t="shared" si="13"/>
        <v>0</v>
      </c>
      <c r="J10" s="63">
        <f t="shared" si="13"/>
        <v>0</v>
      </c>
      <c r="K10" s="63">
        <f t="shared" si="13"/>
        <v>10266.821</v>
      </c>
      <c r="L10" s="63">
        <f t="shared" si="13"/>
        <v>4923.6239999999998</v>
      </c>
      <c r="M10" s="63">
        <f t="shared" si="13"/>
        <v>0</v>
      </c>
      <c r="N10" s="63">
        <f t="shared" si="13"/>
        <v>0</v>
      </c>
      <c r="O10" s="63">
        <f t="shared" si="13"/>
        <v>4923.6239999999998</v>
      </c>
      <c r="P10" s="63">
        <f t="shared" si="13"/>
        <v>4923.6239999999998</v>
      </c>
      <c r="Q10" s="63">
        <f t="shared" si="13"/>
        <v>0</v>
      </c>
      <c r="R10" s="63">
        <f t="shared" si="13"/>
        <v>0</v>
      </c>
      <c r="S10" s="63">
        <f t="shared" si="13"/>
        <v>4923.6239999999998</v>
      </c>
      <c r="T10" s="63">
        <f t="shared" si="13"/>
        <v>47.956655716506596</v>
      </c>
      <c r="U10" s="63"/>
      <c r="V10" s="63"/>
      <c r="W10" s="63">
        <f t="shared" si="13"/>
        <v>47.956655716506596</v>
      </c>
    </row>
    <row r="11" spans="1:23" s="69" customFormat="1" ht="25.5">
      <c r="A11" s="51" t="s">
        <v>130</v>
      </c>
      <c r="B11" s="61" t="s">
        <v>131</v>
      </c>
      <c r="C11" s="61"/>
      <c r="D11" s="64">
        <f t="shared" ref="D11" si="14">E11+G11</f>
        <v>10266.821</v>
      </c>
      <c r="E11" s="64">
        <v>0</v>
      </c>
      <c r="F11" s="64">
        <v>0</v>
      </c>
      <c r="G11" s="64">
        <v>10266.821</v>
      </c>
      <c r="H11" s="64">
        <f>J11+K11</f>
        <v>10266.821</v>
      </c>
      <c r="I11" s="64">
        <v>0</v>
      </c>
      <c r="J11" s="64">
        <v>0</v>
      </c>
      <c r="K11" s="64">
        <v>10266.821</v>
      </c>
      <c r="L11" s="64">
        <f t="shared" ref="L11" si="15">M11+O11</f>
        <v>4923.6239999999998</v>
      </c>
      <c r="M11" s="64">
        <v>0</v>
      </c>
      <c r="N11" s="64">
        <v>0</v>
      </c>
      <c r="O11" s="64">
        <f t="shared" si="9"/>
        <v>4923.6239999999998</v>
      </c>
      <c r="P11" s="64">
        <f t="shared" si="10"/>
        <v>4923.6239999999998</v>
      </c>
      <c r="Q11" s="64">
        <v>0</v>
      </c>
      <c r="R11" s="64">
        <v>0</v>
      </c>
      <c r="S11" s="64">
        <v>4923.6239999999998</v>
      </c>
      <c r="T11" s="64">
        <f t="shared" si="3"/>
        <v>47.956655716506596</v>
      </c>
      <c r="U11" s="64"/>
      <c r="V11" s="64"/>
      <c r="W11" s="64">
        <f t="shared" si="1"/>
        <v>47.956655716506596</v>
      </c>
    </row>
    <row r="12" spans="1:23" s="70" customFormat="1" ht="27.75" customHeight="1">
      <c r="A12" s="57" t="s">
        <v>36</v>
      </c>
      <c r="B12" s="106" t="s">
        <v>15</v>
      </c>
      <c r="C12" s="106"/>
      <c r="D12" s="56">
        <f>E12+F12+G12</f>
        <v>3100.0950000000003</v>
      </c>
      <c r="E12" s="56">
        <f>E13</f>
        <v>2574</v>
      </c>
      <c r="F12" s="56">
        <f>F13</f>
        <v>0</v>
      </c>
      <c r="G12" s="56">
        <f>G13</f>
        <v>526.09500000000003</v>
      </c>
      <c r="H12" s="63">
        <f t="shared" si="7"/>
        <v>48093.157000000007</v>
      </c>
      <c r="I12" s="63">
        <f t="shared" si="7"/>
        <v>39288.831000000006</v>
      </c>
      <c r="J12" s="63">
        <f t="shared" si="7"/>
        <v>0</v>
      </c>
      <c r="K12" s="63">
        <f t="shared" si="7"/>
        <v>12087.800999999998</v>
      </c>
      <c r="L12" s="56">
        <f>M12+N12+O12</f>
        <v>491.01380999999998</v>
      </c>
      <c r="M12" s="56">
        <f>M13</f>
        <v>0</v>
      </c>
      <c r="N12" s="56">
        <f t="shared" ref="N12" si="16">N13</f>
        <v>0</v>
      </c>
      <c r="O12" s="60">
        <f t="shared" si="9"/>
        <v>491.01380999999998</v>
      </c>
      <c r="P12" s="56">
        <f t="shared" si="10"/>
        <v>2807.3417100000001</v>
      </c>
      <c r="Q12" s="56">
        <f>Q13</f>
        <v>2316.3279000000002</v>
      </c>
      <c r="R12" s="56">
        <f t="shared" ref="R12:S12" si="17">R13</f>
        <v>0</v>
      </c>
      <c r="S12" s="56">
        <f t="shared" si="17"/>
        <v>491.01380999999998</v>
      </c>
      <c r="T12" s="56">
        <f t="shared" si="3"/>
        <v>90.556634877318274</v>
      </c>
      <c r="U12" s="56">
        <f t="shared" si="1"/>
        <v>89.98942890442892</v>
      </c>
      <c r="V12" s="56"/>
      <c r="W12" s="56">
        <f t="shared" si="1"/>
        <v>93.331776580275417</v>
      </c>
    </row>
    <row r="13" spans="1:23" s="70" customFormat="1">
      <c r="A13" s="58" t="s">
        <v>37</v>
      </c>
      <c r="B13" s="65" t="s">
        <v>19</v>
      </c>
      <c r="C13" s="7" t="s">
        <v>106</v>
      </c>
      <c r="D13" s="60">
        <f>SUM(E13:G13)</f>
        <v>3100.0950000000003</v>
      </c>
      <c r="E13" s="62">
        <v>2574</v>
      </c>
      <c r="F13" s="62">
        <v>0</v>
      </c>
      <c r="G13" s="60">
        <v>526.09500000000003</v>
      </c>
      <c r="H13" s="60">
        <f>I13+J13+K13</f>
        <v>3100.0950000000003</v>
      </c>
      <c r="I13" s="60">
        <v>2574</v>
      </c>
      <c r="J13" s="60">
        <v>0</v>
      </c>
      <c r="K13" s="60">
        <v>526.09500000000003</v>
      </c>
      <c r="L13" s="60">
        <f t="shared" ref="L13" si="18">M13+N13+O13</f>
        <v>491.01380999999998</v>
      </c>
      <c r="M13" s="62">
        <v>0</v>
      </c>
      <c r="N13" s="62">
        <v>0</v>
      </c>
      <c r="O13" s="62">
        <f>S13</f>
        <v>491.01380999999998</v>
      </c>
      <c r="P13" s="60">
        <f t="shared" ref="P13" si="19">Q13+S13</f>
        <v>2807.3417100000001</v>
      </c>
      <c r="Q13" s="60">
        <v>2316.3279000000002</v>
      </c>
      <c r="R13" s="60">
        <v>0</v>
      </c>
      <c r="S13" s="60">
        <v>491.01380999999998</v>
      </c>
      <c r="T13" s="56">
        <f t="shared" si="3"/>
        <v>90.556634877318274</v>
      </c>
      <c r="U13" s="56">
        <f t="shared" si="1"/>
        <v>89.98942890442892</v>
      </c>
      <c r="V13" s="56"/>
      <c r="W13" s="56">
        <f t="shared" si="1"/>
        <v>93.331776580275417</v>
      </c>
    </row>
    <row r="14" spans="1:23" s="69" customFormat="1" ht="28.5" customHeight="1">
      <c r="A14" s="71" t="s">
        <v>24</v>
      </c>
      <c r="B14" s="117" t="s">
        <v>16</v>
      </c>
      <c r="C14" s="118"/>
      <c r="D14" s="63">
        <f>D15+D16+D17+D18</f>
        <v>45395.710000000006</v>
      </c>
      <c r="E14" s="63">
        <f t="shared" ref="E14:S14" si="20">E15+E16+E17+E18</f>
        <v>36254.400000000001</v>
      </c>
      <c r="F14" s="63">
        <f t="shared" si="20"/>
        <v>0</v>
      </c>
      <c r="G14" s="63">
        <f t="shared" si="20"/>
        <v>9141.31</v>
      </c>
      <c r="H14" s="63">
        <f t="shared" si="20"/>
        <v>26536.546000000002</v>
      </c>
      <c r="I14" s="63">
        <f t="shared" si="20"/>
        <v>28216.291000000005</v>
      </c>
      <c r="J14" s="63">
        <f t="shared" si="20"/>
        <v>0</v>
      </c>
      <c r="K14" s="63">
        <f t="shared" si="20"/>
        <v>8810.6349999999984</v>
      </c>
      <c r="L14" s="63">
        <f t="shared" si="20"/>
        <v>0</v>
      </c>
      <c r="M14" s="63">
        <f t="shared" si="20"/>
        <v>0</v>
      </c>
      <c r="N14" s="63">
        <f t="shared" si="20"/>
        <v>0</v>
      </c>
      <c r="O14" s="63">
        <f t="shared" si="20"/>
        <v>0</v>
      </c>
      <c r="P14" s="56">
        <f t="shared" si="10"/>
        <v>35283.536049999995</v>
      </c>
      <c r="Q14" s="63">
        <f t="shared" si="20"/>
        <v>26473.51038</v>
      </c>
      <c r="R14" s="63">
        <f t="shared" si="20"/>
        <v>0</v>
      </c>
      <c r="S14" s="63">
        <f t="shared" si="20"/>
        <v>8810.0256699999991</v>
      </c>
      <c r="T14" s="56">
        <f>P14/D14*100</f>
        <v>77.724384198418733</v>
      </c>
      <c r="U14" s="56">
        <f t="shared" si="1"/>
        <v>73.021510161525214</v>
      </c>
      <c r="V14" s="56">
        <v>0</v>
      </c>
      <c r="W14" s="56">
        <f t="shared" si="1"/>
        <v>96.375964385848405</v>
      </c>
    </row>
    <row r="15" spans="1:23" s="69" customFormat="1" ht="38.25">
      <c r="A15" s="116" t="s">
        <v>27</v>
      </c>
      <c r="B15" s="61" t="s">
        <v>132</v>
      </c>
      <c r="C15" s="7" t="s">
        <v>106</v>
      </c>
      <c r="D15" s="64">
        <f t="shared" ref="D15" si="21">SUM(E15:G15)</f>
        <v>4649.8</v>
      </c>
      <c r="E15" s="64">
        <v>3719.8</v>
      </c>
      <c r="F15" s="64">
        <v>0</v>
      </c>
      <c r="G15" s="64">
        <v>930</v>
      </c>
      <c r="H15" s="64">
        <v>9228.2579999999998</v>
      </c>
      <c r="I15" s="64">
        <v>1115.94</v>
      </c>
      <c r="J15" s="64">
        <v>0</v>
      </c>
      <c r="K15" s="64">
        <v>905.38199999999995</v>
      </c>
      <c r="L15" s="64">
        <f t="shared" ref="L15" si="22">M15+O15</f>
        <v>0</v>
      </c>
      <c r="M15" s="64">
        <v>0</v>
      </c>
      <c r="N15" s="64">
        <v>0</v>
      </c>
      <c r="O15" s="64">
        <v>0</v>
      </c>
      <c r="P15" s="64">
        <f t="shared" ref="P15" si="23">Q15+S15</f>
        <v>905.38153999999997</v>
      </c>
      <c r="Q15" s="64">
        <v>0</v>
      </c>
      <c r="R15" s="64">
        <v>0</v>
      </c>
      <c r="S15" s="64">
        <v>905.38153999999997</v>
      </c>
      <c r="T15" s="64">
        <f t="shared" si="3"/>
        <v>19.471408232612152</v>
      </c>
      <c r="U15" s="64">
        <f t="shared" si="1"/>
        <v>0</v>
      </c>
      <c r="V15" s="64">
        <v>0</v>
      </c>
      <c r="W15" s="64">
        <f t="shared" si="1"/>
        <v>97.352853763440862</v>
      </c>
    </row>
    <row r="16" spans="1:23" s="69" customFormat="1" ht="38.25">
      <c r="A16" s="119"/>
      <c r="B16" s="61" t="s">
        <v>94</v>
      </c>
      <c r="C16" s="7" t="s">
        <v>106</v>
      </c>
      <c r="D16" s="64">
        <f t="shared" ref="D16:D18" si="24">SUM(E16:G16)</f>
        <v>9228.2890000000007</v>
      </c>
      <c r="E16" s="64">
        <v>7382.6</v>
      </c>
      <c r="F16" s="64">
        <v>0</v>
      </c>
      <c r="G16" s="64">
        <v>1845.6890000000001</v>
      </c>
      <c r="H16" s="64">
        <v>9228.2579999999998</v>
      </c>
      <c r="I16" s="64">
        <v>7382.6</v>
      </c>
      <c r="J16" s="64">
        <v>0</v>
      </c>
      <c r="K16" s="64">
        <v>1845.6890000000001</v>
      </c>
      <c r="L16" s="64">
        <f t="shared" ref="L16:L18" si="25">M16+O16</f>
        <v>0</v>
      </c>
      <c r="M16" s="64">
        <v>0</v>
      </c>
      <c r="N16" s="64">
        <v>0</v>
      </c>
      <c r="O16" s="64">
        <v>0</v>
      </c>
      <c r="P16" s="64">
        <f t="shared" si="10"/>
        <v>9228.2885400000014</v>
      </c>
      <c r="Q16" s="64">
        <v>7382.6</v>
      </c>
      <c r="R16" s="64">
        <v>0</v>
      </c>
      <c r="S16" s="64">
        <v>1845.6885400000001</v>
      </c>
      <c r="T16" s="64">
        <f t="shared" si="3"/>
        <v>99.999995015327343</v>
      </c>
      <c r="U16" s="64">
        <f t="shared" si="1"/>
        <v>100</v>
      </c>
      <c r="V16" s="64">
        <v>0</v>
      </c>
      <c r="W16" s="64">
        <f t="shared" si="1"/>
        <v>99.99997507705794</v>
      </c>
    </row>
    <row r="17" spans="1:23" s="69" customFormat="1" ht="38.25">
      <c r="A17" s="119"/>
      <c r="B17" s="61" t="s">
        <v>95</v>
      </c>
      <c r="C17" s="7" t="s">
        <v>106</v>
      </c>
      <c r="D17" s="64">
        <f t="shared" si="24"/>
        <v>3540.8130000000001</v>
      </c>
      <c r="E17" s="64">
        <v>2832.6</v>
      </c>
      <c r="F17" s="64">
        <v>0</v>
      </c>
      <c r="G17" s="64">
        <v>708.21299999999997</v>
      </c>
      <c r="H17" s="64">
        <v>3642.13</v>
      </c>
      <c r="I17" s="64">
        <v>2832.6</v>
      </c>
      <c r="J17" s="64">
        <v>0</v>
      </c>
      <c r="K17" s="64">
        <v>708.21299999999997</v>
      </c>
      <c r="L17" s="64">
        <f t="shared" si="25"/>
        <v>0</v>
      </c>
      <c r="M17" s="64">
        <v>0</v>
      </c>
      <c r="N17" s="64">
        <v>0</v>
      </c>
      <c r="O17" s="64">
        <v>0</v>
      </c>
      <c r="P17" s="64">
        <f t="shared" si="10"/>
        <v>2913.3654099999999</v>
      </c>
      <c r="Q17" s="64">
        <v>2205.75992</v>
      </c>
      <c r="R17" s="64">
        <v>0</v>
      </c>
      <c r="S17" s="64">
        <v>707.60549000000003</v>
      </c>
      <c r="T17" s="64">
        <f t="shared" si="3"/>
        <v>82.279561501835872</v>
      </c>
      <c r="U17" s="64">
        <f t="shared" si="3"/>
        <v>77.870504836545933</v>
      </c>
      <c r="V17" s="64">
        <v>0</v>
      </c>
      <c r="W17" s="64">
        <f t="shared" ref="W17:W18" si="26">S17/G17*100</f>
        <v>99.914219309727443</v>
      </c>
    </row>
    <row r="18" spans="1:23" s="69" customFormat="1" ht="25.5">
      <c r="A18" s="120"/>
      <c r="B18" s="61" t="s">
        <v>96</v>
      </c>
      <c r="C18" s="7" t="s">
        <v>106</v>
      </c>
      <c r="D18" s="64">
        <f t="shared" si="24"/>
        <v>27976.808000000001</v>
      </c>
      <c r="E18" s="64">
        <v>22319.4</v>
      </c>
      <c r="F18" s="64">
        <v>0</v>
      </c>
      <c r="G18" s="64">
        <f>5579.9+77.508</f>
        <v>5657.4079999999994</v>
      </c>
      <c r="H18" s="64">
        <v>4437.8999999999996</v>
      </c>
      <c r="I18" s="64">
        <v>16885.151000000002</v>
      </c>
      <c r="J18" s="64">
        <v>0</v>
      </c>
      <c r="K18" s="64">
        <v>5351.3509999999997</v>
      </c>
      <c r="L18" s="64">
        <f t="shared" si="25"/>
        <v>0</v>
      </c>
      <c r="M18" s="64">
        <v>0</v>
      </c>
      <c r="N18" s="64">
        <v>0</v>
      </c>
      <c r="O18" s="64">
        <v>0</v>
      </c>
      <c r="P18" s="64">
        <f t="shared" si="10"/>
        <v>22236.50056</v>
      </c>
      <c r="Q18" s="64">
        <v>16885.150460000001</v>
      </c>
      <c r="R18" s="64">
        <v>0</v>
      </c>
      <c r="S18" s="64">
        <v>5351.3500999999997</v>
      </c>
      <c r="T18" s="64">
        <f t="shared" si="3"/>
        <v>79.481907156813605</v>
      </c>
      <c r="U18" s="64">
        <f t="shared" si="3"/>
        <v>75.652349346308583</v>
      </c>
      <c r="V18" s="64">
        <v>0</v>
      </c>
      <c r="W18" s="64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2017-10-06T06:17:55Z</cp:lastPrinted>
  <dcterms:created xsi:type="dcterms:W3CDTF">2012-05-22T08:33:39Z</dcterms:created>
  <dcterms:modified xsi:type="dcterms:W3CDTF">2017-12-01T06:13:10Z</dcterms:modified>
</cp:coreProperties>
</file>