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45621"/>
</workbook>
</file>

<file path=xl/calcChain.xml><?xml version="1.0" encoding="utf-8"?>
<calcChain xmlns="http://schemas.openxmlformats.org/spreadsheetml/2006/main">
  <c r="J90" i="33" l="1"/>
  <c r="D90" i="33"/>
  <c r="D89" i="33"/>
  <c r="D91" i="33"/>
  <c r="F93" i="33"/>
  <c r="J94" i="33"/>
  <c r="J32" i="33"/>
  <c r="G32" i="33"/>
  <c r="E191" i="33" l="1"/>
  <c r="M257" i="33"/>
  <c r="N48" i="33"/>
  <c r="J48" i="33"/>
  <c r="G48" i="33"/>
  <c r="E43" i="33"/>
  <c r="F43" i="33"/>
  <c r="H43" i="33"/>
  <c r="K43" i="33"/>
  <c r="L43" i="33"/>
  <c r="D48" i="33"/>
  <c r="H258" i="33"/>
  <c r="H85" i="33"/>
  <c r="H76" i="33"/>
  <c r="E76" i="33"/>
  <c r="D32" i="33"/>
  <c r="M32" i="33" s="1"/>
  <c r="M48" i="33" l="1"/>
  <c r="H14" i="33"/>
  <c r="H131" i="33"/>
  <c r="H12" i="33"/>
  <c r="I120" i="33"/>
  <c r="I121" i="33"/>
  <c r="I122" i="33"/>
  <c r="I119" i="33"/>
  <c r="G119" i="33" s="1"/>
  <c r="I55" i="33"/>
  <c r="G55" i="33" s="1"/>
  <c r="I47" i="33"/>
  <c r="I10" i="33"/>
  <c r="I11" i="33"/>
  <c r="I12" i="33"/>
  <c r="I13" i="33"/>
  <c r="I14" i="33"/>
  <c r="I15" i="33"/>
  <c r="I16" i="33"/>
  <c r="I17" i="33"/>
  <c r="I18" i="33"/>
  <c r="G18" i="33" s="1"/>
  <c r="I19" i="33"/>
  <c r="I20" i="33"/>
  <c r="I21" i="33"/>
  <c r="I22" i="33"/>
  <c r="I23" i="33"/>
  <c r="I9" i="33"/>
  <c r="E255" i="33"/>
  <c r="F255" i="33"/>
  <c r="H255" i="33"/>
  <c r="K255" i="33"/>
  <c r="L255" i="33"/>
  <c r="I257" i="33"/>
  <c r="D217" i="33"/>
  <c r="I217" i="33"/>
  <c r="J217" i="33"/>
  <c r="P217" i="33"/>
  <c r="J38" i="33"/>
  <c r="I38" i="33"/>
  <c r="G38" i="33" s="1"/>
  <c r="P38" i="33"/>
  <c r="D38" i="33"/>
  <c r="D119" i="33"/>
  <c r="J119" i="33"/>
  <c r="N119" i="33"/>
  <c r="M119" i="33" l="1"/>
  <c r="M217" i="33"/>
  <c r="M38" i="33"/>
  <c r="E139" i="33"/>
  <c r="F139" i="33"/>
  <c r="H139" i="33"/>
  <c r="K139" i="33"/>
  <c r="L139" i="33"/>
  <c r="I149" i="33"/>
  <c r="G149" i="33" s="1"/>
  <c r="P149" i="33"/>
  <c r="J149" i="33"/>
  <c r="D149" i="33"/>
  <c r="K131" i="33"/>
  <c r="E131" i="33"/>
  <c r="F131" i="33"/>
  <c r="L131" i="33"/>
  <c r="F105" i="33" l="1"/>
  <c r="F24" i="33"/>
  <c r="F52" i="33" l="1"/>
  <c r="P55" i="33"/>
  <c r="D55" i="33"/>
  <c r="J55" i="33"/>
  <c r="P17" i="33"/>
  <c r="P18" i="33"/>
  <c r="J18" i="33"/>
  <c r="D18" i="33"/>
  <c r="M55" i="33" l="1"/>
  <c r="M18" i="33"/>
  <c r="L249" i="33"/>
  <c r="E262" i="33" l="1"/>
  <c r="F262" i="33"/>
  <c r="G262" i="33"/>
  <c r="H262" i="33"/>
  <c r="I262" i="33"/>
  <c r="J262" i="33"/>
  <c r="K262" i="33"/>
  <c r="L262" i="33"/>
  <c r="D262" i="33"/>
  <c r="M263" i="33"/>
  <c r="M264" i="33"/>
  <c r="P251" i="33"/>
  <c r="P252" i="33"/>
  <c r="P253" i="33"/>
  <c r="P254" i="33"/>
  <c r="P256" i="33"/>
  <c r="N256" i="33"/>
  <c r="N259" i="33"/>
  <c r="N260" i="33"/>
  <c r="P241" i="33"/>
  <c r="P242" i="33"/>
  <c r="P243" i="33"/>
  <c r="P244" i="33"/>
  <c r="P246" i="33"/>
  <c r="P247" i="33"/>
  <c r="P250" i="33"/>
  <c r="P233" i="33"/>
  <c r="P234" i="33"/>
  <c r="P235" i="33"/>
  <c r="P236" i="33"/>
  <c r="P237" i="33"/>
  <c r="P238" i="33"/>
  <c r="P239" i="33"/>
  <c r="N231" i="33"/>
  <c r="P214" i="33"/>
  <c r="P215" i="33"/>
  <c r="P216" i="33"/>
  <c r="P218" i="33"/>
  <c r="P220" i="33"/>
  <c r="P221" i="33"/>
  <c r="P222" i="33"/>
  <c r="P223" i="33"/>
  <c r="P225" i="33"/>
  <c r="P226" i="33"/>
  <c r="P227" i="33"/>
  <c r="P230" i="33"/>
  <c r="P201" i="33"/>
  <c r="P205" i="33"/>
  <c r="P206" i="33"/>
  <c r="P207" i="33"/>
  <c r="P208" i="33"/>
  <c r="P209" i="33"/>
  <c r="P210" i="33"/>
  <c r="P211" i="33"/>
  <c r="P212" i="33"/>
  <c r="P213" i="33"/>
  <c r="P199" i="33"/>
  <c r="P200" i="33"/>
  <c r="N202" i="33"/>
  <c r="N203" i="33"/>
  <c r="N194" i="33"/>
  <c r="N195" i="33"/>
  <c r="N187" i="33"/>
  <c r="P185" i="33"/>
  <c r="P186" i="33"/>
  <c r="P187" i="33"/>
  <c r="P188" i="33"/>
  <c r="P189" i="33"/>
  <c r="P190" i="33"/>
  <c r="N188" i="33"/>
  <c r="N189" i="33"/>
  <c r="N190" i="33"/>
  <c r="N191" i="33"/>
  <c r="P178" i="33"/>
  <c r="P179" i="33"/>
  <c r="P180" i="33"/>
  <c r="P181" i="33"/>
  <c r="P128" i="33"/>
  <c r="P129" i="33"/>
  <c r="P130" i="33"/>
  <c r="P132" i="33"/>
  <c r="P133" i="33"/>
  <c r="P134" i="33"/>
  <c r="P135" i="33"/>
  <c r="P140" i="33"/>
  <c r="P141" i="33"/>
  <c r="P142" i="33"/>
  <c r="P143" i="33"/>
  <c r="P144" i="33"/>
  <c r="P145" i="33"/>
  <c r="P146" i="33"/>
  <c r="P147" i="33"/>
  <c r="P148" i="33"/>
  <c r="P159" i="33"/>
  <c r="P161" i="33"/>
  <c r="P165" i="33"/>
  <c r="P166" i="33"/>
  <c r="P167" i="33"/>
  <c r="P172" i="33"/>
  <c r="P173" i="33"/>
  <c r="P174" i="33"/>
  <c r="N168" i="33"/>
  <c r="N169" i="33"/>
  <c r="N170" i="33"/>
  <c r="N162" i="33"/>
  <c r="N163" i="33"/>
  <c r="N151" i="33"/>
  <c r="N152" i="33"/>
  <c r="N153" i="33"/>
  <c r="N154" i="33"/>
  <c r="N155" i="33"/>
  <c r="N156" i="33"/>
  <c r="N157" i="33"/>
  <c r="N158" i="33"/>
  <c r="N150" i="33"/>
  <c r="N136" i="33"/>
  <c r="N137" i="33"/>
  <c r="N138" i="33"/>
  <c r="N19" i="33"/>
  <c r="J173" i="33"/>
  <c r="J174" i="33"/>
  <c r="J172" i="33"/>
  <c r="I173" i="33"/>
  <c r="G173" i="33" s="1"/>
  <c r="I174" i="33"/>
  <c r="G174" i="33" s="1"/>
  <c r="I172" i="33"/>
  <c r="G172" i="33" s="1"/>
  <c r="D173" i="33"/>
  <c r="D174" i="33"/>
  <c r="D172" i="33"/>
  <c r="E171" i="33"/>
  <c r="F171" i="33"/>
  <c r="H171" i="33"/>
  <c r="K171" i="33"/>
  <c r="L171" i="33"/>
  <c r="E164" i="33"/>
  <c r="F164" i="33"/>
  <c r="H164" i="33"/>
  <c r="K164" i="33"/>
  <c r="L164" i="33"/>
  <c r="J168" i="33"/>
  <c r="J169" i="33"/>
  <c r="J170" i="33"/>
  <c r="I168" i="33"/>
  <c r="G168" i="33" s="1"/>
  <c r="I169" i="33"/>
  <c r="G169" i="33" s="1"/>
  <c r="I170" i="33"/>
  <c r="G170" i="33" s="1"/>
  <c r="D168" i="33"/>
  <c r="D169" i="33"/>
  <c r="D170" i="33"/>
  <c r="J166" i="33"/>
  <c r="J167" i="33"/>
  <c r="J165" i="33"/>
  <c r="I166" i="33"/>
  <c r="G166" i="33" s="1"/>
  <c r="I167" i="33"/>
  <c r="G167" i="33" s="1"/>
  <c r="I165" i="33"/>
  <c r="G165" i="33" s="1"/>
  <c r="D166" i="33"/>
  <c r="D167" i="33"/>
  <c r="D165" i="33"/>
  <c r="E160" i="33"/>
  <c r="F160" i="33"/>
  <c r="H160" i="33"/>
  <c r="K160" i="33"/>
  <c r="L160" i="33"/>
  <c r="J162" i="33"/>
  <c r="J163" i="33"/>
  <c r="I162" i="33"/>
  <c r="G162" i="33" s="1"/>
  <c r="I163" i="33"/>
  <c r="G163" i="33" s="1"/>
  <c r="D163" i="33"/>
  <c r="D162" i="33"/>
  <c r="J161" i="33"/>
  <c r="I161" i="33"/>
  <c r="G161" i="33" s="1"/>
  <c r="D161" i="33"/>
  <c r="J159" i="33"/>
  <c r="I159" i="33"/>
  <c r="G159" i="33" s="1"/>
  <c r="D159" i="33"/>
  <c r="J150" i="33"/>
  <c r="J151" i="33"/>
  <c r="J152" i="33"/>
  <c r="J153" i="33"/>
  <c r="J154" i="33"/>
  <c r="J155" i="33"/>
  <c r="J156" i="33"/>
  <c r="J157" i="33"/>
  <c r="J158" i="33"/>
  <c r="I150" i="33"/>
  <c r="G150" i="33" s="1"/>
  <c r="I151" i="33"/>
  <c r="G151" i="33" s="1"/>
  <c r="I152" i="33"/>
  <c r="G152" i="33" s="1"/>
  <c r="I153" i="33"/>
  <c r="G153" i="33" s="1"/>
  <c r="I154" i="33"/>
  <c r="G154" i="33" s="1"/>
  <c r="I155" i="33"/>
  <c r="G155" i="33" s="1"/>
  <c r="I156" i="33"/>
  <c r="G156" i="33" s="1"/>
  <c r="I157" i="33"/>
  <c r="G157" i="33" s="1"/>
  <c r="I158" i="33"/>
  <c r="G158" i="33" s="1"/>
  <c r="D150" i="33"/>
  <c r="D151" i="33"/>
  <c r="D152" i="33"/>
  <c r="D153" i="33"/>
  <c r="D154" i="33"/>
  <c r="D155" i="33"/>
  <c r="D156" i="33"/>
  <c r="D157" i="33"/>
  <c r="D158" i="33"/>
  <c r="J137" i="33"/>
  <c r="J138" i="33"/>
  <c r="I137" i="33"/>
  <c r="G137" i="33" s="1"/>
  <c r="I138" i="33"/>
  <c r="G138" i="33" s="1"/>
  <c r="D137" i="33"/>
  <c r="D138" i="33"/>
  <c r="J136" i="33"/>
  <c r="I136" i="33"/>
  <c r="G136" i="33" s="1"/>
  <c r="D136" i="33"/>
  <c r="D148" i="33"/>
  <c r="I148" i="33"/>
  <c r="G148" i="33" s="1"/>
  <c r="J148" i="33"/>
  <c r="J135" i="33"/>
  <c r="I135" i="33"/>
  <c r="G135" i="33" s="1"/>
  <c r="D135" i="33"/>
  <c r="J129" i="33"/>
  <c r="J130" i="33"/>
  <c r="J132" i="33"/>
  <c r="J133" i="33"/>
  <c r="J134" i="33"/>
  <c r="J140" i="33"/>
  <c r="J141" i="33"/>
  <c r="J142" i="33"/>
  <c r="J143" i="33"/>
  <c r="J144" i="33"/>
  <c r="J145" i="33"/>
  <c r="J146" i="33"/>
  <c r="J147" i="33"/>
  <c r="J128" i="33"/>
  <c r="I129" i="33"/>
  <c r="G129" i="33" s="1"/>
  <c r="I130" i="33"/>
  <c r="G130" i="33" s="1"/>
  <c r="I132" i="33"/>
  <c r="I133" i="33"/>
  <c r="I134" i="33"/>
  <c r="G134" i="33" s="1"/>
  <c r="I140" i="33"/>
  <c r="I141" i="33"/>
  <c r="G141" i="33" s="1"/>
  <c r="I142" i="33"/>
  <c r="G142" i="33" s="1"/>
  <c r="I143" i="33"/>
  <c r="G143" i="33" s="1"/>
  <c r="I144" i="33"/>
  <c r="G144" i="33" s="1"/>
  <c r="I145" i="33"/>
  <c r="G145" i="33" s="1"/>
  <c r="I146" i="33"/>
  <c r="G146" i="33" s="1"/>
  <c r="I147" i="33"/>
  <c r="G147" i="33" s="1"/>
  <c r="I128" i="33"/>
  <c r="G128" i="33" s="1"/>
  <c r="D129" i="33"/>
  <c r="D130" i="33"/>
  <c r="D132" i="33"/>
  <c r="D133" i="33"/>
  <c r="D134" i="33"/>
  <c r="D140" i="33"/>
  <c r="D141" i="33"/>
  <c r="D142" i="33"/>
  <c r="D143" i="33"/>
  <c r="D144" i="33"/>
  <c r="D145" i="33"/>
  <c r="D146" i="33"/>
  <c r="D147" i="33"/>
  <c r="D128" i="33"/>
  <c r="D139" i="33" l="1"/>
  <c r="G140" i="33"/>
  <c r="G139" i="33" s="1"/>
  <c r="I139" i="33"/>
  <c r="J139" i="33"/>
  <c r="J131" i="33"/>
  <c r="G133" i="33"/>
  <c r="I131" i="33"/>
  <c r="M135" i="33"/>
  <c r="M137" i="33"/>
  <c r="E127" i="33"/>
  <c r="M157" i="33"/>
  <c r="D160" i="33"/>
  <c r="J160" i="33"/>
  <c r="M162" i="33"/>
  <c r="N160" i="33"/>
  <c r="P160" i="33"/>
  <c r="M169" i="33"/>
  <c r="P164" i="33"/>
  <c r="P171" i="33"/>
  <c r="M262" i="33"/>
  <c r="M136" i="33"/>
  <c r="P139" i="33"/>
  <c r="M163" i="33"/>
  <c r="M170" i="33"/>
  <c r="M168" i="33"/>
  <c r="M138" i="33"/>
  <c r="M150" i="33"/>
  <c r="M155" i="33"/>
  <c r="M153" i="33"/>
  <c r="J164" i="33"/>
  <c r="D171" i="33"/>
  <c r="N164" i="33"/>
  <c r="G164" i="33"/>
  <c r="M158" i="33"/>
  <c r="M156" i="33"/>
  <c r="M154" i="33"/>
  <c r="M152" i="33"/>
  <c r="M151" i="33"/>
  <c r="M148" i="33"/>
  <c r="P131" i="33"/>
  <c r="N131" i="33"/>
  <c r="E126" i="33"/>
  <c r="K127" i="33"/>
  <c r="F127" i="33"/>
  <c r="F126" i="33" s="1"/>
  <c r="L127" i="33"/>
  <c r="H127" i="33"/>
  <c r="H126" i="33" s="1"/>
  <c r="D164" i="33"/>
  <c r="J171" i="33"/>
  <c r="I160" i="33"/>
  <c r="I164" i="33"/>
  <c r="G160" i="33"/>
  <c r="G171" i="33"/>
  <c r="I171" i="33"/>
  <c r="D131" i="33"/>
  <c r="G132" i="33"/>
  <c r="J260" i="33"/>
  <c r="J259" i="33"/>
  <c r="I260" i="33"/>
  <c r="G260" i="33" s="1"/>
  <c r="I259" i="33"/>
  <c r="G259" i="33" s="1"/>
  <c r="E258" i="33"/>
  <c r="F258" i="33"/>
  <c r="K258" i="33"/>
  <c r="L258" i="33"/>
  <c r="D260" i="33"/>
  <c r="D259" i="33"/>
  <c r="J256" i="33"/>
  <c r="J255" i="33" s="1"/>
  <c r="I256" i="33"/>
  <c r="D256" i="33"/>
  <c r="D255" i="33" s="1"/>
  <c r="E249" i="33"/>
  <c r="F249" i="33"/>
  <c r="H249" i="33"/>
  <c r="K249" i="33"/>
  <c r="J254" i="33"/>
  <c r="I254" i="33"/>
  <c r="G254" i="33" s="1"/>
  <c r="D254" i="33"/>
  <c r="J251" i="33"/>
  <c r="J252" i="33"/>
  <c r="J253" i="33"/>
  <c r="J250" i="33"/>
  <c r="I251" i="33"/>
  <c r="I252" i="33"/>
  <c r="G252" i="33" s="1"/>
  <c r="I253" i="33"/>
  <c r="G253" i="33" s="1"/>
  <c r="I250" i="33"/>
  <c r="G250" i="33" s="1"/>
  <c r="G251" i="33"/>
  <c r="D251" i="33"/>
  <c r="D252" i="33"/>
  <c r="D253" i="33"/>
  <c r="D250" i="33"/>
  <c r="E245" i="33"/>
  <c r="F245" i="33"/>
  <c r="H245" i="33"/>
  <c r="K245" i="33"/>
  <c r="L245" i="33"/>
  <c r="J247" i="33"/>
  <c r="J246" i="33"/>
  <c r="I247" i="33"/>
  <c r="G247" i="33" s="1"/>
  <c r="I246" i="33"/>
  <c r="G246" i="33" s="1"/>
  <c r="D247" i="33"/>
  <c r="D246" i="33"/>
  <c r="E240" i="33"/>
  <c r="F240" i="33"/>
  <c r="H240" i="33"/>
  <c r="K240" i="33"/>
  <c r="L240" i="33"/>
  <c r="J242" i="33"/>
  <c r="J243" i="33"/>
  <c r="J244" i="33"/>
  <c r="J241" i="33"/>
  <c r="I242" i="33"/>
  <c r="I243" i="33"/>
  <c r="G243" i="33" s="1"/>
  <c r="I244" i="33"/>
  <c r="G244" i="33" s="1"/>
  <c r="I241" i="33"/>
  <c r="G241" i="33" s="1"/>
  <c r="G242" i="33"/>
  <c r="D242" i="33"/>
  <c r="D243" i="33"/>
  <c r="D244" i="33"/>
  <c r="D241" i="33"/>
  <c r="J234" i="33"/>
  <c r="J235" i="33"/>
  <c r="J236" i="33"/>
  <c r="J237" i="33"/>
  <c r="J238" i="33"/>
  <c r="J239" i="33"/>
  <c r="J233" i="33"/>
  <c r="I234" i="33"/>
  <c r="G234" i="33" s="1"/>
  <c r="I235" i="33"/>
  <c r="G235" i="33" s="1"/>
  <c r="I236" i="33"/>
  <c r="G236" i="33" s="1"/>
  <c r="I237" i="33"/>
  <c r="G237" i="33" s="1"/>
  <c r="I238" i="33"/>
  <c r="G238" i="33" s="1"/>
  <c r="I239" i="33"/>
  <c r="G239" i="33" s="1"/>
  <c r="I233" i="33"/>
  <c r="G233" i="33" s="1"/>
  <c r="D234" i="33"/>
  <c r="D235" i="33"/>
  <c r="D236" i="33"/>
  <c r="D237" i="33"/>
  <c r="D238" i="33"/>
  <c r="D239" i="33"/>
  <c r="D233" i="33"/>
  <c r="E232" i="33"/>
  <c r="F232" i="33"/>
  <c r="H232" i="33"/>
  <c r="K232" i="33"/>
  <c r="L232" i="33"/>
  <c r="E229" i="33"/>
  <c r="F229" i="33"/>
  <c r="K229" i="33"/>
  <c r="L229" i="33"/>
  <c r="J231" i="33"/>
  <c r="I231" i="33"/>
  <c r="G231" i="33" s="1"/>
  <c r="D231" i="33"/>
  <c r="J230" i="33"/>
  <c r="I230" i="33"/>
  <c r="D230" i="33"/>
  <c r="E224" i="33"/>
  <c r="F224" i="33"/>
  <c r="H224" i="33"/>
  <c r="K224" i="33"/>
  <c r="L224" i="33"/>
  <c r="J226" i="33"/>
  <c r="J227" i="33"/>
  <c r="J225" i="33"/>
  <c r="I226" i="33"/>
  <c r="G226" i="33" s="1"/>
  <c r="I227" i="33"/>
  <c r="G227" i="33" s="1"/>
  <c r="I225" i="33"/>
  <c r="G225" i="33" s="1"/>
  <c r="D226" i="33"/>
  <c r="D227" i="33"/>
  <c r="D225" i="33"/>
  <c r="E198" i="33"/>
  <c r="F198" i="33"/>
  <c r="H198" i="33"/>
  <c r="K198" i="33"/>
  <c r="L198" i="33"/>
  <c r="E204" i="33"/>
  <c r="F204" i="33"/>
  <c r="H204" i="33"/>
  <c r="K204" i="33"/>
  <c r="L204" i="33"/>
  <c r="E219" i="33"/>
  <c r="F219" i="33"/>
  <c r="H219" i="33"/>
  <c r="K219" i="33"/>
  <c r="L219" i="33"/>
  <c r="J206" i="33"/>
  <c r="J207" i="33"/>
  <c r="J208" i="33"/>
  <c r="J209" i="33"/>
  <c r="J210" i="33"/>
  <c r="J211" i="33"/>
  <c r="J212" i="33"/>
  <c r="J213" i="33"/>
  <c r="J214" i="33"/>
  <c r="J215" i="33"/>
  <c r="J216" i="33"/>
  <c r="J218" i="33"/>
  <c r="J220" i="33"/>
  <c r="J221" i="33"/>
  <c r="J222" i="33"/>
  <c r="J223" i="33"/>
  <c r="J205" i="33"/>
  <c r="I206" i="33"/>
  <c r="G206" i="33" s="1"/>
  <c r="I207" i="33"/>
  <c r="I208" i="33"/>
  <c r="G208" i="33" s="1"/>
  <c r="I209" i="33"/>
  <c r="G209" i="33" s="1"/>
  <c r="I210" i="33"/>
  <c r="G210" i="33" s="1"/>
  <c r="I211" i="33"/>
  <c r="G211" i="33" s="1"/>
  <c r="I212" i="33"/>
  <c r="G212" i="33" s="1"/>
  <c r="I213" i="33"/>
  <c r="G213" i="33" s="1"/>
  <c r="I214" i="33"/>
  <c r="G214" i="33" s="1"/>
  <c r="I215" i="33"/>
  <c r="G215" i="33" s="1"/>
  <c r="I216" i="33"/>
  <c r="G216" i="33" s="1"/>
  <c r="I218" i="33"/>
  <c r="G218" i="33" s="1"/>
  <c r="I220" i="33"/>
  <c r="G220" i="33" s="1"/>
  <c r="I221" i="33"/>
  <c r="G221" i="33" s="1"/>
  <c r="I222" i="33"/>
  <c r="G222" i="33" s="1"/>
  <c r="I223" i="33"/>
  <c r="G223" i="33" s="1"/>
  <c r="I205" i="33"/>
  <c r="G205" i="33" s="1"/>
  <c r="G207" i="33"/>
  <c r="D206" i="33"/>
  <c r="D207" i="33"/>
  <c r="D208" i="33"/>
  <c r="D209" i="33"/>
  <c r="D210" i="33"/>
  <c r="D211" i="33"/>
  <c r="D212" i="33"/>
  <c r="D213" i="33"/>
  <c r="D214" i="33"/>
  <c r="D215" i="33"/>
  <c r="D216" i="33"/>
  <c r="D218" i="33"/>
  <c r="D220" i="33"/>
  <c r="D221" i="33"/>
  <c r="D222" i="33"/>
  <c r="D223" i="33"/>
  <c r="D205" i="33"/>
  <c r="J203" i="33"/>
  <c r="J202" i="33"/>
  <c r="I202" i="33"/>
  <c r="G202" i="33" s="1"/>
  <c r="I203" i="33"/>
  <c r="G203" i="33" s="1"/>
  <c r="D202" i="33"/>
  <c r="D203" i="33"/>
  <c r="J200" i="33"/>
  <c r="J201" i="33"/>
  <c r="J199" i="33"/>
  <c r="I201" i="33"/>
  <c r="G201" i="33" s="1"/>
  <c r="I200" i="33"/>
  <c r="G200" i="33" s="1"/>
  <c r="I199" i="33"/>
  <c r="D200" i="33"/>
  <c r="D201" i="33"/>
  <c r="D199" i="33"/>
  <c r="H230" i="33" l="1"/>
  <c r="G230" i="33" s="1"/>
  <c r="G229" i="33" s="1"/>
  <c r="K126" i="33"/>
  <c r="G256" i="33"/>
  <c r="G255" i="33" s="1"/>
  <c r="I255" i="33"/>
  <c r="D204" i="33"/>
  <c r="H248" i="33"/>
  <c r="E248" i="33"/>
  <c r="G131" i="33"/>
  <c r="G127" i="33" s="1"/>
  <c r="G126" i="33" s="1"/>
  <c r="K248" i="33"/>
  <c r="F248" i="33"/>
  <c r="M202" i="33"/>
  <c r="P219" i="33"/>
  <c r="P198" i="33"/>
  <c r="P229" i="33"/>
  <c r="P240" i="33"/>
  <c r="N255" i="33"/>
  <c r="I127" i="33"/>
  <c r="I126" i="33" s="1"/>
  <c r="M254" i="33"/>
  <c r="M203" i="33"/>
  <c r="P204" i="33"/>
  <c r="N198" i="33"/>
  <c r="P224" i="33"/>
  <c r="M231" i="33"/>
  <c r="N229" i="33"/>
  <c r="P232" i="33"/>
  <c r="P245" i="33"/>
  <c r="L248" i="33"/>
  <c r="P249" i="33"/>
  <c r="P255" i="33"/>
  <c r="N258" i="33"/>
  <c r="M201" i="33"/>
  <c r="J127" i="33"/>
  <c r="J126" i="33" s="1"/>
  <c r="D127" i="33"/>
  <c r="P127" i="33"/>
  <c r="L126" i="33"/>
  <c r="P126" i="33" s="1"/>
  <c r="N126" i="33"/>
  <c r="N127" i="33"/>
  <c r="I258" i="33"/>
  <c r="J258" i="33"/>
  <c r="I249" i="33"/>
  <c r="G258" i="33"/>
  <c r="D258" i="33"/>
  <c r="D245" i="33"/>
  <c r="J249" i="33"/>
  <c r="J248" i="33" s="1"/>
  <c r="D249" i="33"/>
  <c r="G249" i="33"/>
  <c r="G245" i="33"/>
  <c r="J245" i="33"/>
  <c r="I245" i="33"/>
  <c r="F228" i="33"/>
  <c r="G240" i="33"/>
  <c r="I240" i="33"/>
  <c r="D240" i="33"/>
  <c r="J240" i="33"/>
  <c r="D198" i="33"/>
  <c r="D229" i="33"/>
  <c r="L228" i="33"/>
  <c r="E228" i="33"/>
  <c r="K228" i="33"/>
  <c r="H197" i="33"/>
  <c r="J229" i="33"/>
  <c r="J232" i="33"/>
  <c r="L197" i="33"/>
  <c r="J224" i="33"/>
  <c r="I229" i="33"/>
  <c r="D224" i="33"/>
  <c r="G224" i="33"/>
  <c r="D232" i="33"/>
  <c r="D228" i="33" s="1"/>
  <c r="I232" i="33"/>
  <c r="G232" i="33"/>
  <c r="I224" i="33"/>
  <c r="I198" i="33"/>
  <c r="J198" i="33"/>
  <c r="G204" i="33"/>
  <c r="I204" i="33"/>
  <c r="J204" i="33"/>
  <c r="F197" i="33"/>
  <c r="K197" i="33"/>
  <c r="E197" i="33"/>
  <c r="G219" i="33"/>
  <c r="I219" i="33"/>
  <c r="J219" i="33"/>
  <c r="D219" i="33"/>
  <c r="G199" i="33"/>
  <c r="G198" i="33" s="1"/>
  <c r="E177" i="33"/>
  <c r="F177" i="33"/>
  <c r="H177" i="33"/>
  <c r="K177" i="33"/>
  <c r="L177" i="33"/>
  <c r="J194" i="33"/>
  <c r="D194" i="33"/>
  <c r="J195" i="33"/>
  <c r="I195" i="33"/>
  <c r="G195" i="33" s="1"/>
  <c r="D195" i="33"/>
  <c r="E193" i="33"/>
  <c r="H193" i="33"/>
  <c r="K193" i="33"/>
  <c r="L193" i="33"/>
  <c r="J191" i="33"/>
  <c r="G191" i="33"/>
  <c r="D191" i="33"/>
  <c r="E184" i="33"/>
  <c r="F184" i="33"/>
  <c r="F183" i="33" s="1"/>
  <c r="H184" i="33"/>
  <c r="H183" i="33" s="1"/>
  <c r="K184" i="33"/>
  <c r="L184" i="33"/>
  <c r="J186" i="33"/>
  <c r="J187" i="33"/>
  <c r="J188" i="33"/>
  <c r="J189" i="33"/>
  <c r="J190" i="33"/>
  <c r="J192" i="33"/>
  <c r="J185" i="33"/>
  <c r="I186" i="33"/>
  <c r="G186" i="33" s="1"/>
  <c r="I187" i="33"/>
  <c r="G187" i="33" s="1"/>
  <c r="I188" i="33"/>
  <c r="G188" i="33" s="1"/>
  <c r="I189" i="33"/>
  <c r="G189" i="33" s="1"/>
  <c r="I190" i="33"/>
  <c r="G190" i="33" s="1"/>
  <c r="I192" i="33"/>
  <c r="G192" i="33" s="1"/>
  <c r="I185" i="33"/>
  <c r="G185" i="33" s="1"/>
  <c r="D186" i="33"/>
  <c r="D187" i="33"/>
  <c r="D188" i="33"/>
  <c r="D189" i="33"/>
  <c r="D190" i="33"/>
  <c r="D192" i="33"/>
  <c r="D185" i="33"/>
  <c r="J182" i="33"/>
  <c r="I182" i="33"/>
  <c r="G182" i="33" s="1"/>
  <c r="D182" i="33"/>
  <c r="J179" i="33"/>
  <c r="J180" i="33"/>
  <c r="J181" i="33"/>
  <c r="J178" i="33"/>
  <c r="I179" i="33"/>
  <c r="I180" i="33"/>
  <c r="G180" i="33" s="1"/>
  <c r="I181" i="33"/>
  <c r="I178" i="33"/>
  <c r="G178" i="33" s="1"/>
  <c r="G179" i="33"/>
  <c r="G181" i="33"/>
  <c r="D179" i="33"/>
  <c r="D180" i="33"/>
  <c r="D181" i="33"/>
  <c r="D178" i="33"/>
  <c r="E114" i="33"/>
  <c r="F114" i="33"/>
  <c r="H114" i="33"/>
  <c r="K114" i="33"/>
  <c r="L114" i="33"/>
  <c r="P115" i="33"/>
  <c r="P116" i="33"/>
  <c r="P117" i="33"/>
  <c r="P118" i="33"/>
  <c r="P124" i="33"/>
  <c r="N120" i="33"/>
  <c r="N121" i="33"/>
  <c r="N122" i="33"/>
  <c r="P98" i="33"/>
  <c r="P99" i="33"/>
  <c r="P100" i="33"/>
  <c r="P101" i="33"/>
  <c r="P102" i="33"/>
  <c r="P106" i="33"/>
  <c r="P107" i="33"/>
  <c r="P108" i="33"/>
  <c r="P109" i="33"/>
  <c r="P110" i="33"/>
  <c r="P111" i="33"/>
  <c r="N103" i="33"/>
  <c r="N104" i="33"/>
  <c r="N108" i="33"/>
  <c r="N110" i="33"/>
  <c r="O90" i="33"/>
  <c r="O94" i="33"/>
  <c r="J124" i="33"/>
  <c r="J123" i="33" s="1"/>
  <c r="I124" i="33"/>
  <c r="G124" i="33" s="1"/>
  <c r="G123" i="33" s="1"/>
  <c r="E123" i="33"/>
  <c r="F123" i="33"/>
  <c r="H123" i="33"/>
  <c r="K123" i="33"/>
  <c r="L123" i="33"/>
  <c r="D124" i="33"/>
  <c r="D120" i="33"/>
  <c r="D121" i="33"/>
  <c r="D122" i="33"/>
  <c r="J120" i="33"/>
  <c r="J121" i="33"/>
  <c r="J122" i="33"/>
  <c r="G120" i="33"/>
  <c r="G121" i="33"/>
  <c r="G122" i="33"/>
  <c r="J116" i="33"/>
  <c r="J117" i="33"/>
  <c r="J118" i="33"/>
  <c r="J115" i="33"/>
  <c r="I116" i="33"/>
  <c r="G116" i="33" s="1"/>
  <c r="I117" i="33"/>
  <c r="G117" i="33" s="1"/>
  <c r="I118" i="33"/>
  <c r="G118" i="33" s="1"/>
  <c r="I115" i="33"/>
  <c r="G115" i="33" s="1"/>
  <c r="D116" i="33"/>
  <c r="D117" i="33"/>
  <c r="D118" i="33"/>
  <c r="D115" i="33"/>
  <c r="J108" i="33"/>
  <c r="J107" i="33"/>
  <c r="J109" i="33"/>
  <c r="J110" i="33"/>
  <c r="J111" i="33"/>
  <c r="J106" i="33"/>
  <c r="I109" i="33"/>
  <c r="G109" i="33" s="1"/>
  <c r="I110" i="33"/>
  <c r="G110" i="33" s="1"/>
  <c r="I111" i="33"/>
  <c r="G111" i="33" s="1"/>
  <c r="D109" i="33"/>
  <c r="D110" i="33"/>
  <c r="D111" i="33"/>
  <c r="E105" i="33"/>
  <c r="H105" i="33"/>
  <c r="K105" i="33"/>
  <c r="L105" i="33"/>
  <c r="M224" i="33" l="1"/>
  <c r="N248" i="33"/>
  <c r="D184" i="33"/>
  <c r="D183" i="33" s="1"/>
  <c r="G248" i="33"/>
  <c r="H229" i="33"/>
  <c r="K183" i="33"/>
  <c r="N193" i="33"/>
  <c r="M245" i="33"/>
  <c r="P248" i="33"/>
  <c r="G197" i="33"/>
  <c r="J105" i="33"/>
  <c r="I197" i="33"/>
  <c r="D114" i="33"/>
  <c r="M121" i="33"/>
  <c r="M122" i="33"/>
  <c r="M120" i="33"/>
  <c r="D123" i="33"/>
  <c r="D177" i="33"/>
  <c r="D193" i="33"/>
  <c r="D248" i="33"/>
  <c r="M182" i="33"/>
  <c r="P177" i="33"/>
  <c r="E261" i="33"/>
  <c r="K261" i="33"/>
  <c r="F261" i="33"/>
  <c r="M191" i="33"/>
  <c r="M258" i="33"/>
  <c r="L183" i="33"/>
  <c r="P183" i="33" s="1"/>
  <c r="P184" i="33"/>
  <c r="P197" i="33"/>
  <c r="P228" i="33"/>
  <c r="L261" i="33"/>
  <c r="M240" i="33"/>
  <c r="N228" i="33"/>
  <c r="N197" i="33"/>
  <c r="E183" i="33"/>
  <c r="N184" i="33"/>
  <c r="M127" i="33"/>
  <c r="D126" i="33"/>
  <c r="M126" i="33" s="1"/>
  <c r="I248" i="33"/>
  <c r="J197" i="33"/>
  <c r="D197" i="33"/>
  <c r="F193" i="33"/>
  <c r="F176" i="33" s="1"/>
  <c r="J193" i="33"/>
  <c r="I228" i="33"/>
  <c r="J228" i="33"/>
  <c r="M228" i="33" s="1"/>
  <c r="G228" i="33"/>
  <c r="I194" i="33"/>
  <c r="G194" i="33" s="1"/>
  <c r="G193" i="33" s="1"/>
  <c r="I123" i="33"/>
  <c r="M219" i="33"/>
  <c r="J177" i="33"/>
  <c r="G177" i="33"/>
  <c r="I177" i="33"/>
  <c r="H176" i="33"/>
  <c r="J184" i="33"/>
  <c r="J183" i="33" s="1"/>
  <c r="G184" i="33"/>
  <c r="G183" i="33" s="1"/>
  <c r="I184" i="33"/>
  <c r="I183" i="33" s="1"/>
  <c r="P114" i="33"/>
  <c r="N114" i="33"/>
  <c r="E113" i="33"/>
  <c r="H113" i="33"/>
  <c r="N105" i="33"/>
  <c r="G114" i="33"/>
  <c r="G113" i="33" s="1"/>
  <c r="I114" i="33"/>
  <c r="J114" i="33"/>
  <c r="J113" i="33" s="1"/>
  <c r="K113" i="33"/>
  <c r="F113" i="33"/>
  <c r="P105" i="33"/>
  <c r="P123" i="33"/>
  <c r="L113" i="33"/>
  <c r="D103" i="33"/>
  <c r="D104" i="33"/>
  <c r="J103" i="33"/>
  <c r="J104" i="33"/>
  <c r="I103" i="33"/>
  <c r="G103" i="33" s="1"/>
  <c r="I104" i="33"/>
  <c r="G104" i="33" s="1"/>
  <c r="E97" i="33"/>
  <c r="E96" i="33" s="1"/>
  <c r="F97" i="33"/>
  <c r="F96" i="33" s="1"/>
  <c r="H97" i="33"/>
  <c r="H96" i="33" s="1"/>
  <c r="K97" i="33"/>
  <c r="L97" i="33"/>
  <c r="I107" i="33"/>
  <c r="G107" i="33" s="1"/>
  <c r="I108" i="33"/>
  <c r="G108" i="33" s="1"/>
  <c r="I106" i="33"/>
  <c r="G106" i="33" s="1"/>
  <c r="D107" i="33"/>
  <c r="D108" i="33"/>
  <c r="D106" i="33"/>
  <c r="J99" i="33"/>
  <c r="J100" i="33"/>
  <c r="J101" i="33"/>
  <c r="J102" i="33"/>
  <c r="J98" i="33"/>
  <c r="I99" i="33"/>
  <c r="G99" i="33" s="1"/>
  <c r="I100" i="33"/>
  <c r="I101" i="33"/>
  <c r="G101" i="33" s="1"/>
  <c r="I102" i="33"/>
  <c r="G102" i="33" s="1"/>
  <c r="I98" i="33"/>
  <c r="G98" i="33" s="1"/>
  <c r="G100" i="33"/>
  <c r="D99" i="33"/>
  <c r="D100" i="33"/>
  <c r="D101" i="33"/>
  <c r="D102" i="33"/>
  <c r="D98" i="33"/>
  <c r="E93" i="33"/>
  <c r="H93" i="33"/>
  <c r="K93" i="33"/>
  <c r="L93" i="33"/>
  <c r="E91" i="33"/>
  <c r="F91" i="33"/>
  <c r="H91" i="33"/>
  <c r="K91" i="33"/>
  <c r="L91" i="33"/>
  <c r="H89" i="33"/>
  <c r="K89" i="33"/>
  <c r="L89" i="33"/>
  <c r="E89" i="33"/>
  <c r="F89" i="33"/>
  <c r="J89" i="33"/>
  <c r="J92" i="33"/>
  <c r="J91" i="33" s="1"/>
  <c r="J93" i="33"/>
  <c r="I90" i="33"/>
  <c r="I89" i="33" s="1"/>
  <c r="I92" i="33"/>
  <c r="I91" i="33" s="1"/>
  <c r="I94" i="33"/>
  <c r="I93" i="33" s="1"/>
  <c r="I78" i="33"/>
  <c r="G78" i="33" s="1"/>
  <c r="I79" i="33"/>
  <c r="I80" i="33"/>
  <c r="G80" i="33" s="1"/>
  <c r="I81" i="33"/>
  <c r="I82" i="33"/>
  <c r="G82" i="33" s="1"/>
  <c r="I83" i="33"/>
  <c r="G83" i="33" s="1"/>
  <c r="I84" i="33"/>
  <c r="G84" i="33" s="1"/>
  <c r="I85" i="33"/>
  <c r="I86" i="33"/>
  <c r="G86" i="33" s="1"/>
  <c r="I77" i="33"/>
  <c r="J78" i="33"/>
  <c r="J79" i="33"/>
  <c r="J80" i="33"/>
  <c r="J81" i="33"/>
  <c r="J82" i="33"/>
  <c r="J83" i="33"/>
  <c r="J84" i="33"/>
  <c r="J85" i="33"/>
  <c r="J86" i="33"/>
  <c r="J77" i="33"/>
  <c r="G79" i="33"/>
  <c r="G81" i="33"/>
  <c r="G85" i="33"/>
  <c r="G77" i="33"/>
  <c r="E69" i="33"/>
  <c r="F76" i="33"/>
  <c r="F69" i="33" s="1"/>
  <c r="H69" i="33"/>
  <c r="K76" i="33"/>
  <c r="L76" i="33"/>
  <c r="D78" i="33"/>
  <c r="D79" i="33"/>
  <c r="D80" i="33"/>
  <c r="D81" i="33"/>
  <c r="D82" i="33"/>
  <c r="D83" i="33"/>
  <c r="D84" i="33"/>
  <c r="D85" i="33"/>
  <c r="D86" i="33"/>
  <c r="D77" i="33"/>
  <c r="P70" i="33"/>
  <c r="P71" i="33"/>
  <c r="P72" i="33"/>
  <c r="P73" i="33"/>
  <c r="P74" i="33"/>
  <c r="P75" i="33"/>
  <c r="P77" i="33"/>
  <c r="P78" i="33"/>
  <c r="P79" i="33"/>
  <c r="P80" i="33"/>
  <c r="P81" i="33"/>
  <c r="P82" i="33"/>
  <c r="P83" i="33"/>
  <c r="P84" i="33"/>
  <c r="P85" i="33"/>
  <c r="P86" i="33"/>
  <c r="N77" i="33"/>
  <c r="N85" i="33"/>
  <c r="N86" i="33"/>
  <c r="J71" i="33"/>
  <c r="J72" i="33"/>
  <c r="J73" i="33"/>
  <c r="J74" i="33"/>
  <c r="J75" i="33"/>
  <c r="J70" i="33"/>
  <c r="I71" i="33"/>
  <c r="G71" i="33" s="1"/>
  <c r="I72" i="33"/>
  <c r="G72" i="33" s="1"/>
  <c r="I73" i="33"/>
  <c r="I74" i="33"/>
  <c r="G74" i="33" s="1"/>
  <c r="I75" i="33"/>
  <c r="G75" i="33" s="1"/>
  <c r="I70" i="33"/>
  <c r="G73" i="33"/>
  <c r="D71" i="33"/>
  <c r="D72" i="33"/>
  <c r="D73" i="33"/>
  <c r="D74" i="33"/>
  <c r="D75" i="33"/>
  <c r="D70" i="33"/>
  <c r="P9" i="33"/>
  <c r="P10" i="33"/>
  <c r="P11" i="33"/>
  <c r="P12" i="33"/>
  <c r="P13" i="33"/>
  <c r="P14" i="33"/>
  <c r="P15" i="33"/>
  <c r="P16" i="33"/>
  <c r="P19" i="33"/>
  <c r="P20" i="33"/>
  <c r="P21" i="33"/>
  <c r="P22" i="33"/>
  <c r="P25" i="33"/>
  <c r="P26" i="33"/>
  <c r="P27" i="33"/>
  <c r="P29" i="33"/>
  <c r="P30" i="33"/>
  <c r="P31" i="33"/>
  <c r="P34" i="33"/>
  <c r="P35" i="33"/>
  <c r="P36" i="33"/>
  <c r="P37" i="33"/>
  <c r="P39" i="33"/>
  <c r="P40" i="33"/>
  <c r="P41" i="33"/>
  <c r="P42" i="33"/>
  <c r="P44" i="33"/>
  <c r="P45" i="33"/>
  <c r="P46" i="33"/>
  <c r="P51" i="33"/>
  <c r="P53" i="33"/>
  <c r="P54" i="33"/>
  <c r="P56" i="33"/>
  <c r="P57" i="33"/>
  <c r="P58" i="33"/>
  <c r="P59" i="33"/>
  <c r="P60" i="33"/>
  <c r="P61" i="33"/>
  <c r="P62" i="33"/>
  <c r="P63" i="33"/>
  <c r="P64" i="33"/>
  <c r="P65" i="33"/>
  <c r="P66" i="33"/>
  <c r="N9" i="33"/>
  <c r="N11" i="33"/>
  <c r="N12" i="33"/>
  <c r="N13" i="33"/>
  <c r="N14" i="33"/>
  <c r="N15" i="33"/>
  <c r="N16" i="33"/>
  <c r="N20" i="33"/>
  <c r="N21" i="33"/>
  <c r="N22" i="33"/>
  <c r="N23" i="33"/>
  <c r="N30" i="33"/>
  <c r="N47" i="33"/>
  <c r="N58" i="33"/>
  <c r="N59" i="33"/>
  <c r="N60" i="33"/>
  <c r="N65" i="33"/>
  <c r="N183" i="33" l="1"/>
  <c r="K176" i="33"/>
  <c r="M104" i="33"/>
  <c r="G261" i="33"/>
  <c r="H228" i="33"/>
  <c r="K69" i="33"/>
  <c r="D113" i="33"/>
  <c r="D261" i="33"/>
  <c r="M248" i="33"/>
  <c r="J97" i="33"/>
  <c r="J96" i="33" s="1"/>
  <c r="N261" i="33"/>
  <c r="D93" i="33"/>
  <c r="E176" i="33"/>
  <c r="P261" i="33"/>
  <c r="L176" i="33"/>
  <c r="P176" i="33" s="1"/>
  <c r="J261" i="33"/>
  <c r="I261" i="33"/>
  <c r="M103" i="33"/>
  <c r="I113" i="33"/>
  <c r="M197" i="33"/>
  <c r="I193" i="33"/>
  <c r="I176" i="33" s="1"/>
  <c r="P113" i="33"/>
  <c r="G176" i="33"/>
  <c r="J176" i="33"/>
  <c r="D176" i="33"/>
  <c r="N113" i="33"/>
  <c r="O93" i="33"/>
  <c r="O89" i="33"/>
  <c r="K96" i="33"/>
  <c r="N97" i="33"/>
  <c r="L96" i="33"/>
  <c r="P96" i="33" s="1"/>
  <c r="P97" i="33"/>
  <c r="M113" i="33"/>
  <c r="F88" i="33"/>
  <c r="H88" i="33"/>
  <c r="G105" i="33"/>
  <c r="G94" i="33"/>
  <c r="G93" i="33" s="1"/>
  <c r="L88" i="33"/>
  <c r="D105" i="33"/>
  <c r="I105" i="33"/>
  <c r="G97" i="33"/>
  <c r="D97" i="33"/>
  <c r="I97" i="33"/>
  <c r="G90" i="33"/>
  <c r="G89" i="33" s="1"/>
  <c r="I88" i="33"/>
  <c r="K88" i="33"/>
  <c r="J88" i="33"/>
  <c r="G92" i="33"/>
  <c r="G91" i="33" s="1"/>
  <c r="E88" i="33"/>
  <c r="G70" i="33"/>
  <c r="D76" i="33"/>
  <c r="D69" i="33" s="1"/>
  <c r="P76" i="33"/>
  <c r="L69" i="33"/>
  <c r="P69" i="33" s="1"/>
  <c r="N76" i="33"/>
  <c r="I76" i="33"/>
  <c r="I69" i="33" s="1"/>
  <c r="G76" i="33"/>
  <c r="J76" i="33"/>
  <c r="J69" i="33" s="1"/>
  <c r="M69" i="33" s="1"/>
  <c r="J54" i="33"/>
  <c r="I54" i="33"/>
  <c r="G54" i="33" s="1"/>
  <c r="D54" i="33"/>
  <c r="J56" i="33"/>
  <c r="J57" i="33"/>
  <c r="J58" i="33"/>
  <c r="J59" i="33"/>
  <c r="J60" i="33"/>
  <c r="J61" i="33"/>
  <c r="J62" i="33"/>
  <c r="J63" i="33"/>
  <c r="J64" i="33"/>
  <c r="J65" i="33"/>
  <c r="J66" i="33"/>
  <c r="J53" i="33"/>
  <c r="I56" i="33"/>
  <c r="G56" i="33" s="1"/>
  <c r="I57" i="33"/>
  <c r="G57" i="33" s="1"/>
  <c r="I58" i="33"/>
  <c r="I59" i="33"/>
  <c r="G59" i="33" s="1"/>
  <c r="I60" i="33"/>
  <c r="G60" i="33" s="1"/>
  <c r="I61" i="33"/>
  <c r="G61" i="33" s="1"/>
  <c r="I62" i="33"/>
  <c r="G62" i="33" s="1"/>
  <c r="I63" i="33"/>
  <c r="G63" i="33" s="1"/>
  <c r="I64" i="33"/>
  <c r="G64" i="33" s="1"/>
  <c r="I65" i="33"/>
  <c r="G65" i="33" s="1"/>
  <c r="I66" i="33"/>
  <c r="G66" i="33" s="1"/>
  <c r="I53" i="33"/>
  <c r="G53" i="33" s="1"/>
  <c r="G58" i="33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H52" i="33"/>
  <c r="K52" i="33"/>
  <c r="L52" i="33"/>
  <c r="O88" i="33" l="1"/>
  <c r="M261" i="33"/>
  <c r="N176" i="33"/>
  <c r="N69" i="33"/>
  <c r="H261" i="33"/>
  <c r="N96" i="33"/>
  <c r="D88" i="33"/>
  <c r="M88" i="33" s="1"/>
  <c r="D52" i="33"/>
  <c r="M54" i="33"/>
  <c r="M176" i="33"/>
  <c r="D96" i="33"/>
  <c r="M96" i="33" s="1"/>
  <c r="I96" i="33"/>
  <c r="G96" i="33"/>
  <c r="G88" i="33"/>
  <c r="G69" i="33"/>
  <c r="P52" i="33"/>
  <c r="N52" i="33"/>
  <c r="J52" i="33"/>
  <c r="I52" i="33"/>
  <c r="G52" i="33"/>
  <c r="L50" i="33"/>
  <c r="K50" i="33"/>
  <c r="H50" i="33"/>
  <c r="H49" i="33" s="1"/>
  <c r="F50" i="33"/>
  <c r="F49" i="33" s="1"/>
  <c r="E50" i="33"/>
  <c r="E49" i="33" s="1"/>
  <c r="J51" i="33"/>
  <c r="I51" i="33"/>
  <c r="I50" i="33" s="1"/>
  <c r="D51" i="33"/>
  <c r="J47" i="33"/>
  <c r="G47" i="33"/>
  <c r="D47" i="33"/>
  <c r="J45" i="33"/>
  <c r="J46" i="33"/>
  <c r="J44" i="33"/>
  <c r="I45" i="33"/>
  <c r="G45" i="33" s="1"/>
  <c r="I46" i="33"/>
  <c r="G46" i="33" s="1"/>
  <c r="I44" i="33"/>
  <c r="D45" i="33"/>
  <c r="D46" i="33"/>
  <c r="D44" i="33"/>
  <c r="D43" i="33" l="1"/>
  <c r="J43" i="33"/>
  <c r="G44" i="33"/>
  <c r="G43" i="33" s="1"/>
  <c r="I43" i="33"/>
  <c r="I49" i="33"/>
  <c r="P43" i="33"/>
  <c r="G51" i="33"/>
  <c r="L49" i="33"/>
  <c r="P50" i="33"/>
  <c r="N43" i="33"/>
  <c r="K49" i="33"/>
  <c r="D50" i="33"/>
  <c r="D49" i="33" s="1"/>
  <c r="J50" i="33"/>
  <c r="J49" i="33" s="1"/>
  <c r="G50" i="33"/>
  <c r="G49" i="33" s="1"/>
  <c r="M47" i="33"/>
  <c r="I35" i="33"/>
  <c r="G35" i="33" s="1"/>
  <c r="I36" i="33"/>
  <c r="G36" i="33" s="1"/>
  <c r="I37" i="33"/>
  <c r="G37" i="33" s="1"/>
  <c r="I39" i="33"/>
  <c r="G39" i="33" s="1"/>
  <c r="I40" i="33"/>
  <c r="G40" i="33" s="1"/>
  <c r="I41" i="33"/>
  <c r="G41" i="33" s="1"/>
  <c r="I42" i="33"/>
  <c r="G42" i="33" s="1"/>
  <c r="I34" i="33"/>
  <c r="G34" i="33" s="1"/>
  <c r="J35" i="33"/>
  <c r="J36" i="33"/>
  <c r="J37" i="33"/>
  <c r="J39" i="33"/>
  <c r="J40" i="33"/>
  <c r="J41" i="33"/>
  <c r="J42" i="33"/>
  <c r="J34" i="33"/>
  <c r="D35" i="33"/>
  <c r="D36" i="33"/>
  <c r="D37" i="33"/>
  <c r="D39" i="33"/>
  <c r="D40" i="33"/>
  <c r="D41" i="33"/>
  <c r="D42" i="33"/>
  <c r="D34" i="33"/>
  <c r="E33" i="33"/>
  <c r="F33" i="33"/>
  <c r="H33" i="33"/>
  <c r="K33" i="33"/>
  <c r="L33" i="33"/>
  <c r="I30" i="33"/>
  <c r="G30" i="33" s="1"/>
  <c r="I31" i="33"/>
  <c r="G31" i="33" s="1"/>
  <c r="I29" i="33"/>
  <c r="J30" i="33"/>
  <c r="J31" i="33"/>
  <c r="J29" i="33"/>
  <c r="G29" i="33"/>
  <c r="D30" i="33"/>
  <c r="D31" i="33"/>
  <c r="D29" i="33"/>
  <c r="E28" i="33"/>
  <c r="F28" i="33"/>
  <c r="H28" i="33"/>
  <c r="K28" i="33"/>
  <c r="L28" i="33"/>
  <c r="D27" i="33"/>
  <c r="J26" i="33"/>
  <c r="J27" i="33"/>
  <c r="J25" i="33"/>
  <c r="D26" i="33"/>
  <c r="D25" i="33"/>
  <c r="I26" i="33"/>
  <c r="G26" i="33" s="1"/>
  <c r="I27" i="33"/>
  <c r="G27" i="33" s="1"/>
  <c r="I25" i="33"/>
  <c r="G25" i="33" s="1"/>
  <c r="E24" i="33"/>
  <c r="H24" i="33"/>
  <c r="K24" i="33"/>
  <c r="L24" i="33"/>
  <c r="E8" i="33"/>
  <c r="F8" i="33"/>
  <c r="H8" i="33"/>
  <c r="K8" i="33"/>
  <c r="L8" i="33"/>
  <c r="G22" i="33"/>
  <c r="G23" i="33"/>
  <c r="J22" i="33"/>
  <c r="J23" i="33"/>
  <c r="D22" i="33"/>
  <c r="D23" i="33"/>
  <c r="G20" i="33"/>
  <c r="J20" i="33"/>
  <c r="D20" i="33"/>
  <c r="G19" i="33"/>
  <c r="G21" i="33"/>
  <c r="J19" i="33"/>
  <c r="J21" i="33"/>
  <c r="D19" i="33"/>
  <c r="D21" i="33"/>
  <c r="G9" i="33"/>
  <c r="G12" i="33"/>
  <c r="G13" i="33"/>
  <c r="G14" i="33"/>
  <c r="G16" i="33"/>
  <c r="G17" i="33"/>
  <c r="G10" i="33"/>
  <c r="G11" i="33"/>
  <c r="J10" i="33"/>
  <c r="J11" i="33"/>
  <c r="J12" i="33"/>
  <c r="J13" i="33"/>
  <c r="J14" i="33"/>
  <c r="J15" i="33"/>
  <c r="J16" i="33"/>
  <c r="J17" i="33"/>
  <c r="J9" i="33"/>
  <c r="D10" i="33"/>
  <c r="D11" i="33"/>
  <c r="D12" i="33"/>
  <c r="D13" i="33"/>
  <c r="D14" i="33"/>
  <c r="D15" i="33"/>
  <c r="D16" i="33"/>
  <c r="D17" i="33"/>
  <c r="D9" i="33"/>
  <c r="L7" i="33" l="1"/>
  <c r="L5" i="33" s="1"/>
  <c r="H7" i="33"/>
  <c r="H5" i="33" s="1"/>
  <c r="E7" i="33"/>
  <c r="E5" i="33" s="1"/>
  <c r="K7" i="33"/>
  <c r="F7" i="33"/>
  <c r="F5" i="33" s="1"/>
  <c r="M21" i="33"/>
  <c r="M20" i="33"/>
  <c r="M23" i="33"/>
  <c r="N28" i="33"/>
  <c r="G28" i="33"/>
  <c r="I28" i="33"/>
  <c r="P33" i="33"/>
  <c r="N49" i="33"/>
  <c r="N8" i="33"/>
  <c r="I24" i="33"/>
  <c r="P24" i="33"/>
  <c r="P8" i="33"/>
  <c r="P28" i="33"/>
  <c r="P49" i="33"/>
  <c r="M19" i="33"/>
  <c r="M49" i="33"/>
  <c r="J28" i="33"/>
  <c r="M11" i="33"/>
  <c r="J8" i="33"/>
  <c r="I8" i="33"/>
  <c r="I33" i="33"/>
  <c r="J33" i="33"/>
  <c r="G33" i="33"/>
  <c r="D33" i="33"/>
  <c r="D28" i="33"/>
  <c r="D8" i="33"/>
  <c r="G24" i="33"/>
  <c r="J24" i="33"/>
  <c r="D24" i="33"/>
  <c r="M22" i="33"/>
  <c r="G15" i="33"/>
  <c r="G8" i="33" s="1"/>
  <c r="D7" i="33" l="1"/>
  <c r="D5" i="33" s="1"/>
  <c r="K5" i="33"/>
  <c r="P5" i="33"/>
  <c r="J7" i="33"/>
  <c r="J5" i="33" s="1"/>
  <c r="G7" i="33"/>
  <c r="G5" i="33" s="1"/>
  <c r="I7" i="33"/>
  <c r="I5" i="33" s="1"/>
  <c r="P7" i="33"/>
  <c r="N7" i="33"/>
  <c r="E67" i="33"/>
  <c r="H67" i="33"/>
  <c r="F67" i="33"/>
  <c r="L67" i="33"/>
  <c r="K67" i="33"/>
  <c r="N5" i="33" l="1"/>
  <c r="M5" i="33"/>
  <c r="N67" i="33"/>
  <c r="M7" i="33"/>
  <c r="P67" i="33"/>
  <c r="I67" i="33"/>
  <c r="D67" i="33"/>
  <c r="G67" i="33"/>
  <c r="J67" i="33"/>
  <c r="M67" i="33" l="1"/>
  <c r="M57" i="33"/>
  <c r="M58" i="33"/>
  <c r="M59" i="33"/>
  <c r="M60" i="33"/>
  <c r="M61" i="33"/>
  <c r="M62" i="33"/>
  <c r="M63" i="33"/>
  <c r="M64" i="33"/>
  <c r="M65" i="33"/>
  <c r="M66" i="33"/>
  <c r="M53" i="33"/>
  <c r="M220" i="33" l="1"/>
  <c r="M221" i="33"/>
  <c r="M222" i="33"/>
  <c r="M223" i="33"/>
  <c r="M111" i="33"/>
  <c r="M41" i="33" l="1"/>
  <c r="M42" i="33"/>
  <c r="M226" i="33" l="1"/>
  <c r="M227" i="33"/>
  <c r="M253" i="33" l="1"/>
  <c r="M10" i="33"/>
  <c r="M107" i="33" l="1"/>
  <c r="M242" i="33"/>
  <c r="M143" i="33"/>
  <c r="M144" i="33"/>
  <c r="M145" i="33"/>
  <c r="M142" i="33"/>
  <c r="M256" i="33" l="1"/>
  <c r="M230" i="33"/>
  <c r="M229" i="33" l="1"/>
  <c r="M225" i="33"/>
  <c r="M215" i="33"/>
  <c r="M216" i="33"/>
  <c r="M218" i="33"/>
  <c r="M206" i="33"/>
  <c r="M207" i="33"/>
  <c r="M208" i="33"/>
  <c r="M209" i="33"/>
  <c r="M210" i="33"/>
  <c r="M211" i="33"/>
  <c r="M199" i="33"/>
  <c r="M200" i="33"/>
  <c r="M205" i="33"/>
  <c r="M212" i="33"/>
  <c r="M213" i="33"/>
  <c r="M214" i="33"/>
  <c r="M194" i="33"/>
  <c r="M195" i="33"/>
  <c r="M185" i="33"/>
  <c r="M186" i="33"/>
  <c r="M187" i="33"/>
  <c r="M188" i="33"/>
  <c r="M189" i="33"/>
  <c r="M190" i="33"/>
  <c r="M192" i="33"/>
  <c r="M232" i="33" l="1"/>
  <c r="M255" i="33"/>
  <c r="M249" i="33"/>
  <c r="M204" i="33"/>
  <c r="M193" i="33"/>
  <c r="M184" i="33"/>
  <c r="M183" i="33"/>
  <c r="M177" i="33"/>
  <c r="M178" i="33"/>
  <c r="M179" i="33"/>
  <c r="M180" i="33"/>
  <c r="M181" i="33"/>
  <c r="M173" i="33"/>
  <c r="M174" i="33"/>
  <c r="M161" i="33"/>
  <c r="M165" i="33"/>
  <c r="M166" i="33"/>
  <c r="M167" i="33"/>
  <c r="M172" i="33"/>
  <c r="M159" i="33"/>
  <c r="M164" i="33" l="1"/>
  <c r="M160" i="33"/>
  <c r="M171" i="33"/>
  <c r="M146" i="33"/>
  <c r="M147" i="33"/>
  <c r="M140" i="33"/>
  <c r="M141" i="33"/>
  <c r="M130" i="33"/>
  <c r="M124" i="33"/>
  <c r="M115" i="33"/>
  <c r="M109" i="33"/>
  <c r="M108" i="33"/>
  <c r="M102" i="33"/>
  <c r="M99" i="33"/>
  <c r="M100" i="33"/>
  <c r="M101" i="33"/>
  <c r="M105" i="33" l="1"/>
  <c r="M123" i="33"/>
  <c r="M114" i="33"/>
  <c r="M97" i="33"/>
  <c r="M90" i="33"/>
  <c r="M89" i="33" l="1"/>
  <c r="M86" i="33"/>
  <c r="M84" i="33"/>
  <c r="M85" i="33"/>
  <c r="M77" i="33"/>
  <c r="M78" i="33"/>
  <c r="M79" i="33"/>
  <c r="M80" i="33"/>
  <c r="M82" i="33"/>
  <c r="M83" i="33"/>
  <c r="M56" i="33"/>
  <c r="M8" i="33"/>
  <c r="M34" i="33"/>
  <c r="M35" i="33"/>
  <c r="M36" i="33"/>
  <c r="M37" i="33"/>
  <c r="M52" i="33" l="1"/>
  <c r="M24" i="33" l="1"/>
  <c r="M17" i="33"/>
  <c r="M25" i="33"/>
  <c r="M26" i="33"/>
  <c r="M27" i="33"/>
  <c r="M28" i="33"/>
  <c r="M29" i="33"/>
  <c r="M30" i="33"/>
  <c r="M31" i="33"/>
  <c r="M33" i="33"/>
  <c r="M39" i="33"/>
  <c r="M16" i="33"/>
  <c r="M15" i="33"/>
  <c r="M14" i="33"/>
  <c r="M13" i="33"/>
  <c r="M9" i="33"/>
  <c r="M12" i="33"/>
  <c r="M260" i="33"/>
  <c r="M259" i="33"/>
  <c r="M252" i="33"/>
  <c r="M251" i="33"/>
  <c r="M247" i="33"/>
  <c r="M246" i="33"/>
  <c r="M244" i="33"/>
  <c r="M243" i="33"/>
  <c r="M241" i="33"/>
  <c r="M239" i="33"/>
  <c r="M237" i="33"/>
  <c r="M233" i="33"/>
  <c r="M139" i="33"/>
  <c r="M134" i="33"/>
  <c r="M133" i="33"/>
  <c r="M132" i="33"/>
  <c r="M131" i="33"/>
  <c r="M129" i="33"/>
  <c r="M128" i="33"/>
  <c r="M118" i="33"/>
  <c r="M117" i="33"/>
  <c r="M116" i="33"/>
  <c r="M110" i="33"/>
  <c r="M106" i="33"/>
  <c r="M98" i="33"/>
  <c r="M94" i="33"/>
  <c r="M93" i="33" s="1"/>
  <c r="M81" i="33"/>
  <c r="M76" i="33"/>
  <c r="M75" i="33"/>
  <c r="M74" i="33"/>
  <c r="M73" i="33"/>
  <c r="M72" i="33"/>
  <c r="M71" i="33"/>
  <c r="M70" i="33"/>
  <c r="M51" i="33"/>
  <c r="M46" i="33"/>
  <c r="M45" i="33"/>
  <c r="M40" i="33"/>
  <c r="M235" i="33" l="1"/>
  <c r="M238" i="33"/>
  <c r="M234" i="33"/>
  <c r="M43" i="33"/>
  <c r="M44" i="33"/>
  <c r="M50" i="33"/>
  <c r="M250" i="33"/>
  <c r="M236" i="33"/>
  <c r="M198" i="33" l="1"/>
</calcChain>
</file>

<file path=xl/sharedStrings.xml><?xml version="1.0" encoding="utf-8"?>
<sst xmlns="http://schemas.openxmlformats.org/spreadsheetml/2006/main" count="671" uniqueCount="443">
  <si>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</si>
  <si>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</si>
  <si>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</si>
  <si>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</si>
  <si>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</si>
  <si>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</si>
  <si>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</si>
  <si>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</si>
  <si>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</si>
  <si>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</si>
  <si>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</si>
  <si>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</si>
  <si>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</si>
  <si>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</si>
  <si>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</si>
  <si>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</si>
  <si>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</si>
  <si>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</si>
  <si>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</si>
  <si>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</si>
  <si>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</si>
  <si>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</si>
  <si>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</si>
  <si>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</si>
  <si>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</si>
  <si>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</si>
  <si>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</si>
  <si>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</si>
  <si>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</si>
  <si>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</si>
  <si>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</si>
  <si>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</si>
  <si>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</si>
  <si>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</si>
  <si>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</si>
  <si>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</si>
  <si>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</si>
  <si>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</si>
  <si>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</si>
  <si>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</si>
  <si>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</si>
  <si>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</si>
  <si>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</si>
  <si>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</si>
  <si>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</si>
  <si>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</si>
  <si>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</si>
  <si>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</si>
  <si>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</si>
  <si>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</si>
  <si>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</si>
  <si>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</si>
  <si>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</si>
  <si>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</si>
  <si>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</si>
  <si>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</si>
  <si>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</si>
  <si>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</si>
  <si>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</si>
  <si>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</si>
  <si>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</si>
  <si>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</si>
  <si>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</si>
  <si>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</si>
  <si>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</si>
  <si>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</si>
  <si>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</si>
  <si>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</si>
  <si>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</si>
  <si>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</si>
  <si>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</si>
  <si>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</si>
  <si>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</si>
  <si>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</si>
  <si>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</si>
  <si>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</si>
  <si>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</si>
  <si>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</si>
  <si>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</si>
  <si>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</si>
  <si>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</si>
  <si>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</si>
  <si>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</si>
  <si>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</si>
  <si>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</si>
  <si>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</si>
  <si>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</si>
  <si>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</si>
  <si>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</si>
  <si>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</si>
  <si>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</si>
  <si>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</si>
  <si>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</si>
  <si>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</si>
  <si>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</si>
  <si>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</si>
  <si>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</si>
  <si>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</si>
  <si>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</si>
  <si>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</si>
  <si>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</si>
  <si>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</si>
  <si>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</si>
  <si>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</si>
  <si>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</si>
  <si>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</si>
  <si>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</si>
  <si>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</si>
  <si>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</si>
  <si>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</si>
  <si>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</si>
  <si>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</si>
  <si>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</si>
  <si>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</si>
  <si>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</si>
  <si>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</si>
  <si>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</si>
  <si>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</si>
  <si>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</si>
  <si>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</si>
  <si>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</si>
  <si>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</si>
  <si>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</si>
  <si>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</si>
  <si>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</si>
  <si>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</si>
  <si>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</si>
  <si>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</si>
  <si>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</si>
  <si>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</si>
  <si>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</si>
  <si>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</si>
  <si>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</si>
  <si>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</si>
  <si>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</si>
  <si>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</si>
  <si>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</si>
  <si>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</si>
  <si>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</si>
  <si>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</si>
  <si>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</si>
  <si>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</si>
  <si>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</si>
  <si>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</si>
  <si>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</si>
  <si>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</si>
  <si>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</si>
  <si>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</si>
  <si>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</si>
  <si>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</si>
  <si>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</si>
  <si>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</si>
  <si>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</si>
  <si>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</si>
  <si>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</si>
  <si>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</si>
  <si>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</si>
  <si>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</si>
  <si>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</si>
  <si>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</si>
  <si>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</si>
  <si>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</si>
  <si>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</si>
  <si>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</si>
  <si>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</si>
  <si>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</si>
  <si>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</si>
  <si>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</si>
  <si>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</si>
  <si>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</si>
  <si>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</si>
  <si>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</si>
  <si>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</si>
  <si>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</si>
  <si>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</si>
  <si>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</si>
  <si>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</si>
  <si>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</si>
  <si>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</si>
  <si>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</si>
  <si>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</si>
  <si>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</si>
  <si>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</si>
  <si>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</si>
  <si>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</si>
  <si>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</si>
  <si>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</si>
  <si>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</si>
  <si>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</si>
  <si>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</si>
  <si>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</si>
  <si>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</si>
  <si>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</si>
  <si>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</si>
  <si>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</si>
  <si>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</si>
  <si>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</si>
  <si>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</si>
  <si>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</si>
  <si>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</si>
  <si>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</si>
  <si>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</si>
  <si>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</si>
  <si>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</si>
  <si>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</si>
  <si>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</si>
  <si>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</si>
  <si>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</si>
  <si>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</si>
  <si>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</si>
  <si>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</si>
  <si>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</si>
  <si>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</si>
  <si>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</si>
  <si>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</si>
  <si>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</si>
  <si>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</si>
  <si>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</si>
  <si>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</si>
  <si>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</si>
  <si>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</si>
  <si>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</si>
  <si>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</si>
  <si>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</si>
  <si>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</si>
  <si>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</si>
  <si>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</si>
  <si>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</si>
  <si>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</si>
  <si>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</si>
  <si>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</si>
  <si>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</si>
  <si>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</si>
  <si>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</si>
  <si>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</si>
  <si>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</si>
  <si>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</si>
  <si>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</si>
  <si>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</si>
  <si>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</si>
  <si>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</si>
  <si>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</si>
  <si>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</si>
  <si>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</si>
  <si>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</si>
  <si>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</si>
  <si>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</si>
  <si>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</si>
  <si>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</si>
  <si>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</si>
  <si>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</si>
  <si>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</si>
  <si>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</si>
  <si>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</si>
  <si>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</si>
  <si>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</si>
  <si>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</si>
  <si>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</si>
  <si>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</si>
  <si>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</si>
  <si>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</si>
  <si>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</si>
  <si>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</si>
  <si>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</si>
  <si>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</si>
  <si>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</si>
  <si>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</si>
  <si>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</si>
  <si>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</si>
  <si>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</si>
  <si>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</si>
  <si>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</si>
  <si>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</si>
  <si>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</si>
  <si>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</si>
  <si>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</si>
  <si>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</si>
  <si>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</si>
  <si>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</si>
  <si>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</si>
  <si>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</si>
  <si>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</si>
  <si>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</si>
  <si>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</si>
  <si>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</si>
  <si>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</si>
  <si>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</si>
  <si>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</si>
  <si>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</si>
  <si>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</si>
  <si>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</si>
  <si>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</si>
  <si>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</si>
  <si>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</si>
  <si>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</si>
  <si>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</si>
  <si>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</si>
  <si>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</si>
  <si>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</si>
  <si>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</si>
  <si>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</si>
  <si>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</si>
  <si>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</si>
  <si>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</si>
  <si>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</si>
  <si>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</si>
  <si>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</si>
  <si>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</si>
  <si>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</si>
  <si>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</si>
  <si>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</si>
  <si>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</si>
  <si>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</si>
  <si>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</si>
  <si>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</si>
  <si>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</si>
  <si>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</si>
  <si>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</si>
  <si>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</si>
  <si>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</si>
  <si>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</si>
  <si>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</si>
  <si>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</si>
  <si>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</si>
  <si>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</si>
  <si>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</si>
  <si>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</si>
  <si>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</si>
  <si>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</si>
  <si>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</si>
  <si>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</si>
  <si>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</si>
  <si>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</si>
  <si>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</si>
  <si>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</si>
  <si>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</si>
  <si>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</si>
  <si>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</si>
  <si>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</si>
  <si>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</si>
  <si>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</si>
  <si>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</si>
  <si>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</si>
  <si>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</si>
  <si>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</si>
  <si>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</si>
  <si>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</si>
  <si>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</si>
  <si>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</si>
  <si>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</si>
  <si>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</si>
  <si>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</si>
  <si>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</si>
  <si>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</si>
  <si>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</si>
  <si>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</si>
  <si>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</si>
  <si>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</si>
  <si>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</si>
  <si>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</si>
  <si>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</si>
  <si>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</si>
  <si>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</si>
  <si>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</si>
  <si>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</si>
  <si>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</si>
  <si>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</si>
  <si>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</si>
  <si>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</si>
  <si>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</si>
  <si>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</si>
  <si>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</si>
  <si>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</si>
  <si>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</si>
  <si>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</si>
  <si>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</si>
  <si>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</si>
  <si>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</si>
  <si>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</si>
  <si>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</si>
  <si>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</si>
  <si>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</si>
  <si>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</si>
  <si>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</si>
  <si>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</si>
  <si>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</si>
  <si>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</si>
  <si>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</si>
  <si>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</si>
  <si>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</si>
  <si>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</si>
  <si>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</si>
  <si>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</si>
  <si>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</si>
  <si>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</si>
  <si>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</si>
  <si>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</si>
  <si>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</si>
  <si>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</si>
  <si>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</si>
  <si>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</si>
  <si>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</si>
  <si>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</si>
  <si>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</si>
  <si>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</si>
  <si>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</si>
  <si>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</si>
  <si>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</si>
  <si>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</si>
  <si>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</si>
  <si>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</si>
  <si>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</si>
  <si>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</si>
  <si>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</si>
  <si>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</si>
  <si>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</si>
  <si>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</si>
  <si>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</si>
  <si>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</si>
  <si>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</si>
  <si>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</si>
  <si>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</si>
  <si>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</si>
  <si>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</si>
  <si>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</si>
  <si>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</si>
  <si>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</si>
  <si>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</si>
  <si>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</si>
  <si>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</si>
  <si>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</si>
  <si>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</si>
  <si>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</si>
  <si>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</si>
  <si>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</si>
  <si>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</si>
  <si>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</si>
  <si>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</si>
  <si>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</si>
  <si>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2017 год (рублей)</t>
  </si>
  <si>
    <t>Примечание</t>
  </si>
  <si>
    <t>Отчет об исполнении сетевого плана-графика на 01.10.2017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</si>
  <si>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01.10.2017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</si>
</sst>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166" fontId="5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left" vertical="center"/>
    </xf>
    <xf numFmtId="1" fontId="10" fillId="0" borderId="13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3"/>
  <sheetViews>
    <sheetView tabSelected="1" view="pageLayout" zoomScale="80" zoomScaleNormal="70" zoomScaleSheetLayoutView="70" zoomScalePageLayoutView="80" workbookViewId="0">
      <selection activeCell="L90" sqref="L90"/>
    </sheetView>
  </sheetViews>
  <sheetFormatPr defaultColWidth="9.140625" defaultRowHeight="18.75" x14ac:dyDescent="0.3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5" width="12.42578125" style="8" customWidth="1"/>
    <col min="16" max="16" width="16" style="8" customWidth="1"/>
    <col min="17" max="16384" width="9.140625" style="4"/>
  </cols>
  <sheetData>
    <row r="1" spans="1:16" s="5" customFormat="1" ht="62.25" customHeight="1" x14ac:dyDescent="0.3">
      <c r="A1" s="103" t="s">
        <v>441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s="1" customFormat="1" ht="36" customHeight="1" x14ac:dyDescent="0.3">
      <c r="A2" s="105" t="s">
        <v>1</v>
      </c>
      <c r="B2" s="65" t="s">
        <v>2</v>
      </c>
      <c r="C2" s="107" t="s">
        <v>103</v>
      </c>
      <c r="D2" s="109" t="s">
        <v>439</v>
      </c>
      <c r="E2" s="109"/>
      <c r="F2" s="109"/>
      <c r="G2" s="110" t="s">
        <v>435</v>
      </c>
      <c r="H2" s="110"/>
      <c r="I2" s="110"/>
      <c r="J2" s="111" t="s">
        <v>442</v>
      </c>
      <c r="K2" s="111"/>
      <c r="L2" s="111"/>
      <c r="M2" s="112" t="s">
        <v>274</v>
      </c>
      <c r="N2" s="113"/>
      <c r="O2" s="113"/>
      <c r="P2" s="114"/>
    </row>
    <row r="3" spans="1:16" s="1" customFormat="1" ht="39.75" customHeight="1" x14ac:dyDescent="0.3">
      <c r="A3" s="106"/>
      <c r="B3" s="69" t="s">
        <v>3</v>
      </c>
      <c r="C3" s="108"/>
      <c r="D3" s="70" t="s">
        <v>250</v>
      </c>
      <c r="E3" s="70" t="s">
        <v>251</v>
      </c>
      <c r="F3" s="70" t="s">
        <v>252</v>
      </c>
      <c r="G3" s="70" t="s">
        <v>250</v>
      </c>
      <c r="H3" s="70" t="s">
        <v>251</v>
      </c>
      <c r="I3" s="70" t="s">
        <v>252</v>
      </c>
      <c r="J3" s="70" t="s">
        <v>250</v>
      </c>
      <c r="K3" s="70" t="s">
        <v>251</v>
      </c>
      <c r="L3" s="70" t="s">
        <v>252</v>
      </c>
      <c r="M3" s="71" t="s">
        <v>275</v>
      </c>
      <c r="N3" s="71" t="s">
        <v>251</v>
      </c>
      <c r="O3" s="70" t="s">
        <v>252</v>
      </c>
      <c r="P3" s="78" t="s">
        <v>440</v>
      </c>
    </row>
    <row r="4" spans="1:16" s="1" customFormat="1" ht="21.75" customHeight="1" x14ac:dyDescent="0.3">
      <c r="A4" s="68" t="s">
        <v>12</v>
      </c>
      <c r="B4" s="66">
        <v>2</v>
      </c>
      <c r="C4" s="67">
        <v>3</v>
      </c>
      <c r="D4" s="67">
        <v>4</v>
      </c>
      <c r="E4" s="66">
        <v>5</v>
      </c>
      <c r="F4" s="67">
        <v>6</v>
      </c>
      <c r="G4" s="67">
        <v>7</v>
      </c>
      <c r="H4" s="66">
        <v>8</v>
      </c>
      <c r="I4" s="67">
        <v>9</v>
      </c>
      <c r="J4" s="67">
        <v>7</v>
      </c>
      <c r="K4" s="66">
        <v>8</v>
      </c>
      <c r="L4" s="67">
        <v>9</v>
      </c>
      <c r="M4" s="67">
        <v>10</v>
      </c>
      <c r="N4" s="67">
        <v>11</v>
      </c>
      <c r="O4" s="67">
        <v>12</v>
      </c>
      <c r="P4" s="67">
        <v>13</v>
      </c>
    </row>
    <row r="5" spans="1:16" s="2" customFormat="1" ht="33.75" hidden="1" customHeight="1" x14ac:dyDescent="0.3">
      <c r="A5" s="100" t="s">
        <v>253</v>
      </c>
      <c r="B5" s="101"/>
      <c r="C5" s="102"/>
      <c r="D5" s="72">
        <f>D7+D49+D69+D88+D96+D113+D176+D197+D224+D228+D240+D245+D248+D258+D126+D262</f>
        <v>7480217273</v>
      </c>
      <c r="E5" s="72">
        <f t="shared" ref="E5:L5" si="0">E7+E49+E69+E88+E96+E113+E176+E197+E224+E228+E240+E245+E248+E258+E126+E262</f>
        <v>3634704616</v>
      </c>
      <c r="F5" s="72">
        <f t="shared" si="0"/>
        <v>3855176557</v>
      </c>
      <c r="G5" s="72">
        <f t="shared" si="0"/>
        <v>5659479327.0299988</v>
      </c>
      <c r="H5" s="72">
        <f t="shared" si="0"/>
        <v>3053395540.0799999</v>
      </c>
      <c r="I5" s="72">
        <f t="shared" si="0"/>
        <v>2616647535.23</v>
      </c>
      <c r="J5" s="72">
        <f t="shared" si="0"/>
        <v>5369957785.0100002</v>
      </c>
      <c r="K5" s="72">
        <f t="shared" si="0"/>
        <v>2752967457.7800007</v>
      </c>
      <c r="L5" s="72">
        <f t="shared" si="0"/>
        <v>2616647535.23</v>
      </c>
      <c r="M5" s="73">
        <f>J5/D5*100</f>
        <v>71.788794215817433</v>
      </c>
      <c r="N5" s="73">
        <f>K5/E5*100</f>
        <v>75.741160524060604</v>
      </c>
      <c r="O5" s="73"/>
      <c r="P5" s="73">
        <f>L5/F5*100</f>
        <v>67.873610885053949</v>
      </c>
    </row>
    <row r="6" spans="1:16" s="1" customFormat="1" ht="28.5" hidden="1" customHeight="1" x14ac:dyDescent="0.3">
      <c r="A6" s="99" t="s">
        <v>14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6" s="2" customFormat="1" ht="48" hidden="1" customHeight="1" x14ac:dyDescent="0.3">
      <c r="A7" s="15">
        <v>1</v>
      </c>
      <c r="B7" s="97" t="s">
        <v>33</v>
      </c>
      <c r="C7" s="97"/>
      <c r="D7" s="12">
        <f>D8+D24+D28+D33+D43</f>
        <v>1298643460</v>
      </c>
      <c r="E7" s="12">
        <f t="shared" ref="E7:L7" si="1">E8+E24+E28+E33+E43</f>
        <v>445787322</v>
      </c>
      <c r="F7" s="12">
        <f t="shared" si="1"/>
        <v>852856138</v>
      </c>
      <c r="G7" s="12">
        <f t="shared" si="1"/>
        <v>645289666.17999995</v>
      </c>
      <c r="H7" s="12">
        <f t="shared" si="1"/>
        <v>288832985.84999996</v>
      </c>
      <c r="I7" s="12">
        <f t="shared" si="1"/>
        <v>356456680.33000004</v>
      </c>
      <c r="J7" s="12">
        <f t="shared" si="1"/>
        <v>636656700.47000003</v>
      </c>
      <c r="K7" s="12">
        <f t="shared" si="1"/>
        <v>280200020.13999999</v>
      </c>
      <c r="L7" s="12">
        <f t="shared" si="1"/>
        <v>356456680.33000004</v>
      </c>
      <c r="M7" s="17">
        <f t="shared" ref="M7:N9" si="2">J7/D7*100</f>
        <v>49.024749292619546</v>
      </c>
      <c r="N7" s="17">
        <f t="shared" si="2"/>
        <v>62.855089481436622</v>
      </c>
      <c r="O7" s="17"/>
      <c r="P7" s="17">
        <f>L7/F7*100</f>
        <v>41.795639903104039</v>
      </c>
    </row>
    <row r="8" spans="1:16" s="1" customFormat="1" ht="43.5" hidden="1" customHeight="1" x14ac:dyDescent="0.3">
      <c r="A8" s="15" t="s">
        <v>21</v>
      </c>
      <c r="B8" s="61" t="s">
        <v>107</v>
      </c>
      <c r="C8" s="60"/>
      <c r="D8" s="16">
        <f t="shared" ref="D8:L8" si="3">SUM(D9:D23)</f>
        <v>896200465</v>
      </c>
      <c r="E8" s="16">
        <f t="shared" si="3"/>
        <v>444871683</v>
      </c>
      <c r="F8" s="16">
        <f t="shared" si="3"/>
        <v>451328782</v>
      </c>
      <c r="G8" s="16">
        <f t="shared" si="3"/>
        <v>397282973.16999996</v>
      </c>
      <c r="H8" s="16">
        <f t="shared" si="3"/>
        <v>288462735.84999996</v>
      </c>
      <c r="I8" s="16">
        <f t="shared" si="3"/>
        <v>108820237.31999999</v>
      </c>
      <c r="J8" s="16">
        <f t="shared" si="3"/>
        <v>389020257.46000004</v>
      </c>
      <c r="K8" s="16">
        <f t="shared" si="3"/>
        <v>280200020.13999999</v>
      </c>
      <c r="L8" s="16">
        <f t="shared" si="3"/>
        <v>108820237.31999999</v>
      </c>
      <c r="M8" s="17">
        <f t="shared" si="2"/>
        <v>43.407727696280546</v>
      </c>
      <c r="N8" s="17">
        <f t="shared" si="2"/>
        <v>62.984458406178213</v>
      </c>
      <c r="O8" s="17"/>
      <c r="P8" s="17">
        <f>L8/F8*100</f>
        <v>24.111078588380387</v>
      </c>
    </row>
    <row r="9" spans="1:16" s="1" customFormat="1" ht="45.75" hidden="1" customHeight="1" x14ac:dyDescent="0.3">
      <c r="A9" s="58" t="s">
        <v>55</v>
      </c>
      <c r="B9" s="62" t="s">
        <v>20</v>
      </c>
      <c r="C9" s="18" t="s">
        <v>4</v>
      </c>
      <c r="D9" s="49">
        <f t="shared" ref="D9:D23" si="4">E9+F9</f>
        <v>13759000</v>
      </c>
      <c r="E9" s="49">
        <v>13071000</v>
      </c>
      <c r="F9" s="49">
        <v>688000</v>
      </c>
      <c r="G9" s="49">
        <f>H9+I9</f>
        <v>13758556.85</v>
      </c>
      <c r="H9" s="49">
        <v>13071000</v>
      </c>
      <c r="I9" s="49">
        <f>L9</f>
        <v>687556.85</v>
      </c>
      <c r="J9" s="49">
        <f>K9+L9</f>
        <v>13751137.08</v>
      </c>
      <c r="K9" s="49">
        <v>13063580.23</v>
      </c>
      <c r="L9" s="49">
        <v>687556.85</v>
      </c>
      <c r="M9" s="39">
        <f t="shared" si="2"/>
        <v>99.942852532887557</v>
      </c>
      <c r="N9" s="39">
        <f t="shared" si="2"/>
        <v>99.943234871088677</v>
      </c>
      <c r="O9" s="39"/>
      <c r="P9" s="39">
        <f>L9/F9*100</f>
        <v>99.935588662790693</v>
      </c>
    </row>
    <row r="10" spans="1:16" s="1" customFormat="1" ht="37.5" hidden="1" x14ac:dyDescent="0.3">
      <c r="A10" s="58" t="s">
        <v>56</v>
      </c>
      <c r="B10" s="62" t="s">
        <v>238</v>
      </c>
      <c r="C10" s="18" t="s">
        <v>4</v>
      </c>
      <c r="D10" s="49">
        <f t="shared" si="4"/>
        <v>2721835</v>
      </c>
      <c r="E10" s="49">
        <v>0</v>
      </c>
      <c r="F10" s="49">
        <v>2721835</v>
      </c>
      <c r="G10" s="49">
        <f t="shared" ref="G10:G23" si="5">H10+I10</f>
        <v>2721834.61</v>
      </c>
      <c r="H10" s="49">
        <v>0</v>
      </c>
      <c r="I10" s="49">
        <f t="shared" ref="I10:I23" si="6">L10</f>
        <v>2721834.61</v>
      </c>
      <c r="J10" s="49">
        <f t="shared" ref="J10:J23" si="7">K10+L10</f>
        <v>2721834.61</v>
      </c>
      <c r="K10" s="49">
        <v>0</v>
      </c>
      <c r="L10" s="49">
        <v>2721834.61</v>
      </c>
      <c r="M10" s="39">
        <f t="shared" ref="M10:M26" si="8">J10/D10*100</f>
        <v>99.999985671431219</v>
      </c>
      <c r="N10" s="39">
        <v>0</v>
      </c>
      <c r="O10" s="39"/>
      <c r="P10" s="39">
        <f t="shared" ref="P10:P22" si="9">L10/F10*100</f>
        <v>99.999985671431219</v>
      </c>
    </row>
    <row r="11" spans="1:16" s="1" customFormat="1" ht="55.5" hidden="1" customHeight="1" x14ac:dyDescent="0.3">
      <c r="A11" s="58" t="s">
        <v>57</v>
      </c>
      <c r="B11" s="62" t="s">
        <v>0</v>
      </c>
      <c r="C11" s="18" t="s">
        <v>4</v>
      </c>
      <c r="D11" s="49">
        <f t="shared" si="4"/>
        <v>744762060</v>
      </c>
      <c r="E11" s="49">
        <v>311278000</v>
      </c>
      <c r="F11" s="49">
        <v>433484060</v>
      </c>
      <c r="G11" s="49">
        <f t="shared" si="5"/>
        <v>329692009.38</v>
      </c>
      <c r="H11" s="49">
        <v>232500000</v>
      </c>
      <c r="I11" s="49">
        <f t="shared" si="6"/>
        <v>97192009.379999995</v>
      </c>
      <c r="J11" s="49">
        <f t="shared" si="7"/>
        <v>329192607.93000001</v>
      </c>
      <c r="K11" s="49">
        <v>232000598.55000001</v>
      </c>
      <c r="L11" s="49">
        <v>97192009.379999995</v>
      </c>
      <c r="M11" s="39">
        <f t="shared" si="8"/>
        <v>44.201044281176195</v>
      </c>
      <c r="N11" s="39">
        <f t="shared" ref="N11:N16" si="10">K11/E11*100</f>
        <v>74.53164006129569</v>
      </c>
      <c r="O11" s="39"/>
      <c r="P11" s="39">
        <f t="shared" si="9"/>
        <v>22.421126483866558</v>
      </c>
    </row>
    <row r="12" spans="1:16" s="1" customFormat="1" ht="31.5" hidden="1" customHeight="1" x14ac:dyDescent="0.3">
      <c r="A12" s="58" t="s">
        <v>108</v>
      </c>
      <c r="B12" s="62" t="s">
        <v>9</v>
      </c>
      <c r="C12" s="18" t="s">
        <v>4</v>
      </c>
      <c r="D12" s="49">
        <f t="shared" si="4"/>
        <v>117831260</v>
      </c>
      <c r="E12" s="49">
        <v>111079000</v>
      </c>
      <c r="F12" s="49">
        <v>6752260</v>
      </c>
      <c r="G12" s="49">
        <f t="shared" si="5"/>
        <v>40132318.060000002</v>
      </c>
      <c r="H12" s="49">
        <f>30865000+7642862.03</f>
        <v>38507862.030000001</v>
      </c>
      <c r="I12" s="49">
        <f t="shared" si="6"/>
        <v>1624456.03</v>
      </c>
      <c r="J12" s="49">
        <f t="shared" si="7"/>
        <v>32489120.540000003</v>
      </c>
      <c r="K12" s="49">
        <v>30864664.510000002</v>
      </c>
      <c r="L12" s="49">
        <v>1624456.03</v>
      </c>
      <c r="M12" s="39">
        <f t="shared" si="8"/>
        <v>27.572581791962509</v>
      </c>
      <c r="N12" s="39">
        <f t="shared" si="10"/>
        <v>27.786228278972626</v>
      </c>
      <c r="O12" s="39"/>
      <c r="P12" s="39">
        <f t="shared" si="9"/>
        <v>24.057960297737353</v>
      </c>
    </row>
    <row r="13" spans="1:16" s="1" customFormat="1" ht="62.25" hidden="1" customHeight="1" x14ac:dyDescent="0.3">
      <c r="A13" s="58" t="s">
        <v>109</v>
      </c>
      <c r="B13" s="62" t="s">
        <v>104</v>
      </c>
      <c r="C13" s="18" t="s">
        <v>4</v>
      </c>
      <c r="D13" s="49">
        <f t="shared" si="4"/>
        <v>55141</v>
      </c>
      <c r="E13" s="49">
        <v>52384</v>
      </c>
      <c r="F13" s="49">
        <v>2757</v>
      </c>
      <c r="G13" s="49">
        <f t="shared" si="5"/>
        <v>55140</v>
      </c>
      <c r="H13" s="49">
        <v>52383</v>
      </c>
      <c r="I13" s="49">
        <f t="shared" si="6"/>
        <v>2757</v>
      </c>
      <c r="J13" s="49">
        <f t="shared" si="7"/>
        <v>55140</v>
      </c>
      <c r="K13" s="49">
        <v>52383</v>
      </c>
      <c r="L13" s="49">
        <v>2757</v>
      </c>
      <c r="M13" s="39">
        <f t="shared" si="8"/>
        <v>99.998186467419885</v>
      </c>
      <c r="N13" s="39">
        <f t="shared" si="10"/>
        <v>99.998091020158824</v>
      </c>
      <c r="O13" s="39"/>
      <c r="P13" s="39">
        <f t="shared" si="9"/>
        <v>100</v>
      </c>
    </row>
    <row r="14" spans="1:16" s="1" customFormat="1" ht="53.25" hidden="1" customHeight="1" x14ac:dyDescent="0.3">
      <c r="A14" s="58" t="s">
        <v>110</v>
      </c>
      <c r="B14" s="62" t="s">
        <v>106</v>
      </c>
      <c r="C14" s="18" t="s">
        <v>4</v>
      </c>
      <c r="D14" s="49">
        <f t="shared" si="4"/>
        <v>1391157</v>
      </c>
      <c r="E14" s="49">
        <v>1321599</v>
      </c>
      <c r="F14" s="49">
        <v>69558</v>
      </c>
      <c r="G14" s="49">
        <f t="shared" si="5"/>
        <v>1391156.9000000001</v>
      </c>
      <c r="H14" s="49">
        <f>1321597.82+1.3</f>
        <v>1321599.1200000001</v>
      </c>
      <c r="I14" s="49">
        <f t="shared" si="6"/>
        <v>69557.78</v>
      </c>
      <c r="J14" s="49">
        <f t="shared" si="7"/>
        <v>1391155.6</v>
      </c>
      <c r="K14" s="49">
        <v>1321597.82</v>
      </c>
      <c r="L14" s="49">
        <v>69557.78</v>
      </c>
      <c r="M14" s="39">
        <f t="shared" si="8"/>
        <v>99.999899364342056</v>
      </c>
      <c r="N14" s="39">
        <f t="shared" si="10"/>
        <v>99.99991071421816</v>
      </c>
      <c r="O14" s="39"/>
      <c r="P14" s="39">
        <f t="shared" si="9"/>
        <v>99.999683717185661</v>
      </c>
    </row>
    <row r="15" spans="1:16" s="1" customFormat="1" ht="45.75" hidden="1" customHeight="1" x14ac:dyDescent="0.3">
      <c r="A15" s="58" t="s">
        <v>111</v>
      </c>
      <c r="B15" s="62" t="s">
        <v>53</v>
      </c>
      <c r="C15" s="18" t="s">
        <v>4</v>
      </c>
      <c r="D15" s="49">
        <f t="shared" si="4"/>
        <v>1010180</v>
      </c>
      <c r="E15" s="49">
        <v>959680</v>
      </c>
      <c r="F15" s="49">
        <v>50500</v>
      </c>
      <c r="G15" s="49">
        <f t="shared" si="5"/>
        <v>1005129.1</v>
      </c>
      <c r="H15" s="49">
        <v>954872.65</v>
      </c>
      <c r="I15" s="49">
        <f t="shared" si="6"/>
        <v>50256.45</v>
      </c>
      <c r="J15" s="49">
        <f t="shared" si="7"/>
        <v>1005129.1</v>
      </c>
      <c r="K15" s="49">
        <v>954872.65</v>
      </c>
      <c r="L15" s="49">
        <v>50256.45</v>
      </c>
      <c r="M15" s="39">
        <f t="shared" si="8"/>
        <v>99.5</v>
      </c>
      <c r="N15" s="39">
        <f t="shared" si="10"/>
        <v>99.499067397465822</v>
      </c>
      <c r="O15" s="39"/>
      <c r="P15" s="39">
        <f t="shared" si="9"/>
        <v>99.51772277227721</v>
      </c>
    </row>
    <row r="16" spans="1:16" s="1" customFormat="1" ht="41.25" hidden="1" customHeight="1" x14ac:dyDescent="0.3">
      <c r="A16" s="58" t="s">
        <v>115</v>
      </c>
      <c r="B16" s="62" t="s">
        <v>54</v>
      </c>
      <c r="C16" s="18" t="s">
        <v>4</v>
      </c>
      <c r="D16" s="49">
        <f t="shared" si="4"/>
        <v>1128220</v>
      </c>
      <c r="E16" s="49">
        <v>1071820</v>
      </c>
      <c r="F16" s="49">
        <v>56400</v>
      </c>
      <c r="G16" s="49">
        <f t="shared" si="5"/>
        <v>1122578.8999999999</v>
      </c>
      <c r="H16" s="49">
        <v>1066449.95</v>
      </c>
      <c r="I16" s="49">
        <f t="shared" si="6"/>
        <v>56128.95</v>
      </c>
      <c r="J16" s="49">
        <f t="shared" si="7"/>
        <v>1122578.8999999999</v>
      </c>
      <c r="K16" s="49">
        <v>1066449.95</v>
      </c>
      <c r="L16" s="49">
        <v>56128.95</v>
      </c>
      <c r="M16" s="39">
        <f t="shared" si="8"/>
        <v>99.499999999999986</v>
      </c>
      <c r="N16" s="39">
        <f t="shared" si="10"/>
        <v>99.498978373234308</v>
      </c>
      <c r="O16" s="39"/>
      <c r="P16" s="39">
        <f t="shared" si="9"/>
        <v>99.519414893617025</v>
      </c>
    </row>
    <row r="17" spans="1:16" s="1" customFormat="1" ht="41.25" hidden="1" customHeight="1" x14ac:dyDescent="0.3">
      <c r="A17" s="58" t="s">
        <v>244</v>
      </c>
      <c r="B17" s="62" t="s">
        <v>112</v>
      </c>
      <c r="C17" s="18" t="s">
        <v>5</v>
      </c>
      <c r="D17" s="49">
        <f t="shared" si="4"/>
        <v>7120400</v>
      </c>
      <c r="E17" s="49">
        <v>0</v>
      </c>
      <c r="F17" s="49">
        <v>7120400</v>
      </c>
      <c r="G17" s="49">
        <f t="shared" si="5"/>
        <v>6298018.7999999998</v>
      </c>
      <c r="H17" s="49">
        <v>0</v>
      </c>
      <c r="I17" s="49">
        <f t="shared" si="6"/>
        <v>6298018.7999999998</v>
      </c>
      <c r="J17" s="49">
        <f t="shared" si="7"/>
        <v>6298018.7999999998</v>
      </c>
      <c r="K17" s="49">
        <v>0</v>
      </c>
      <c r="L17" s="49">
        <v>6298018.7999999998</v>
      </c>
      <c r="M17" s="39">
        <f t="shared" si="8"/>
        <v>88.45035110387056</v>
      </c>
      <c r="N17" s="39">
        <v>0</v>
      </c>
      <c r="O17" s="39"/>
      <c r="P17" s="39">
        <f t="shared" si="9"/>
        <v>88.45035110387056</v>
      </c>
    </row>
    <row r="18" spans="1:16" s="1" customFormat="1" ht="29.25" hidden="1" customHeight="1" x14ac:dyDescent="0.3">
      <c r="A18" s="58" t="s">
        <v>254</v>
      </c>
      <c r="B18" s="62" t="s">
        <v>424</v>
      </c>
      <c r="C18" s="18" t="s">
        <v>5</v>
      </c>
      <c r="D18" s="49">
        <f t="shared" si="4"/>
        <v>113650</v>
      </c>
      <c r="E18" s="49">
        <v>0</v>
      </c>
      <c r="F18" s="49">
        <v>113650</v>
      </c>
      <c r="G18" s="49">
        <f t="shared" si="5"/>
        <v>113649.69</v>
      </c>
      <c r="H18" s="49">
        <v>0</v>
      </c>
      <c r="I18" s="49">
        <f t="shared" si="6"/>
        <v>113649.69</v>
      </c>
      <c r="J18" s="49">
        <f t="shared" si="7"/>
        <v>113649.69</v>
      </c>
      <c r="K18" s="49">
        <v>0</v>
      </c>
      <c r="L18" s="49">
        <v>113649.69</v>
      </c>
      <c r="M18" s="39">
        <f t="shared" si="8"/>
        <v>99.99972723273207</v>
      </c>
      <c r="N18" s="39">
        <v>0</v>
      </c>
      <c r="O18" s="39"/>
      <c r="P18" s="39">
        <f t="shared" si="9"/>
        <v>99.99972723273207</v>
      </c>
    </row>
    <row r="19" spans="1:16" s="1" customFormat="1" ht="84" hidden="1" customHeight="1" x14ac:dyDescent="0.3">
      <c r="A19" s="58" t="s">
        <v>255</v>
      </c>
      <c r="B19" s="62" t="s">
        <v>247</v>
      </c>
      <c r="C19" s="18" t="s">
        <v>4</v>
      </c>
      <c r="D19" s="49">
        <f t="shared" si="4"/>
        <v>1946070</v>
      </c>
      <c r="E19" s="49">
        <v>1848770</v>
      </c>
      <c r="F19" s="49">
        <v>97300</v>
      </c>
      <c r="G19" s="49">
        <f t="shared" si="5"/>
        <v>0</v>
      </c>
      <c r="H19" s="49">
        <v>0</v>
      </c>
      <c r="I19" s="49">
        <f t="shared" si="6"/>
        <v>0</v>
      </c>
      <c r="J19" s="49">
        <f t="shared" si="7"/>
        <v>0</v>
      </c>
      <c r="K19" s="49">
        <v>0</v>
      </c>
      <c r="L19" s="49">
        <v>0</v>
      </c>
      <c r="M19" s="39">
        <f t="shared" si="8"/>
        <v>0</v>
      </c>
      <c r="N19" s="39">
        <f>K19/E19*100</f>
        <v>0</v>
      </c>
      <c r="O19" s="39"/>
      <c r="P19" s="39">
        <f t="shared" si="9"/>
        <v>0</v>
      </c>
    </row>
    <row r="20" spans="1:16" s="1" customFormat="1" ht="39.75" hidden="1" customHeight="1" x14ac:dyDescent="0.3">
      <c r="A20" s="58" t="s">
        <v>256</v>
      </c>
      <c r="B20" s="62" t="s">
        <v>248</v>
      </c>
      <c r="C20" s="18" t="s">
        <v>4</v>
      </c>
      <c r="D20" s="49">
        <f t="shared" si="4"/>
        <v>1363220</v>
      </c>
      <c r="E20" s="49">
        <v>1295050</v>
      </c>
      <c r="F20" s="49">
        <v>68170</v>
      </c>
      <c r="G20" s="49">
        <f t="shared" si="5"/>
        <v>0</v>
      </c>
      <c r="H20" s="49">
        <v>0</v>
      </c>
      <c r="I20" s="49">
        <f t="shared" si="6"/>
        <v>0</v>
      </c>
      <c r="J20" s="49">
        <f t="shared" si="7"/>
        <v>0</v>
      </c>
      <c r="K20" s="49">
        <v>0</v>
      </c>
      <c r="L20" s="49">
        <v>0</v>
      </c>
      <c r="M20" s="39">
        <f t="shared" si="8"/>
        <v>0</v>
      </c>
      <c r="N20" s="39">
        <f>K20/E20*100</f>
        <v>0</v>
      </c>
      <c r="O20" s="39"/>
      <c r="P20" s="39">
        <f t="shared" si="9"/>
        <v>0</v>
      </c>
    </row>
    <row r="21" spans="1:16" s="1" customFormat="1" ht="72.75" hidden="1" customHeight="1" x14ac:dyDescent="0.3">
      <c r="A21" s="58" t="s">
        <v>257</v>
      </c>
      <c r="B21" s="62" t="s">
        <v>249</v>
      </c>
      <c r="C21" s="18" t="s">
        <v>4</v>
      </c>
      <c r="D21" s="49">
        <f t="shared" si="4"/>
        <v>1995660</v>
      </c>
      <c r="E21" s="49">
        <v>1895880</v>
      </c>
      <c r="F21" s="49">
        <v>99780</v>
      </c>
      <c r="G21" s="49">
        <f t="shared" si="5"/>
        <v>0</v>
      </c>
      <c r="H21" s="49">
        <v>0</v>
      </c>
      <c r="I21" s="49">
        <f t="shared" si="6"/>
        <v>0</v>
      </c>
      <c r="J21" s="49">
        <f t="shared" si="7"/>
        <v>0</v>
      </c>
      <c r="K21" s="49">
        <v>0</v>
      </c>
      <c r="L21" s="49">
        <v>0</v>
      </c>
      <c r="M21" s="39">
        <f t="shared" si="8"/>
        <v>0</v>
      </c>
      <c r="N21" s="39">
        <f>K21/E21*100</f>
        <v>0</v>
      </c>
      <c r="O21" s="39"/>
      <c r="P21" s="39">
        <f t="shared" si="9"/>
        <v>0</v>
      </c>
    </row>
    <row r="22" spans="1:16" s="1" customFormat="1" ht="45.75" hidden="1" customHeight="1" x14ac:dyDescent="0.3">
      <c r="A22" s="58" t="s">
        <v>258</v>
      </c>
      <c r="B22" s="64" t="s">
        <v>113</v>
      </c>
      <c r="C22" s="18" t="s">
        <v>5</v>
      </c>
      <c r="D22" s="49">
        <f t="shared" si="4"/>
        <v>411112</v>
      </c>
      <c r="E22" s="49">
        <v>407000</v>
      </c>
      <c r="F22" s="49">
        <v>4112</v>
      </c>
      <c r="G22" s="49">
        <f t="shared" si="5"/>
        <v>401178.08</v>
      </c>
      <c r="H22" s="49">
        <v>397166.3</v>
      </c>
      <c r="I22" s="49">
        <f t="shared" si="6"/>
        <v>4011.78</v>
      </c>
      <c r="J22" s="49">
        <f t="shared" si="7"/>
        <v>401178.08</v>
      </c>
      <c r="K22" s="49">
        <v>397166.3</v>
      </c>
      <c r="L22" s="49">
        <v>4011.78</v>
      </c>
      <c r="M22" s="39">
        <f t="shared" si="8"/>
        <v>97.583646305629614</v>
      </c>
      <c r="N22" s="39">
        <f>K22/E22*100</f>
        <v>97.583857493857494</v>
      </c>
      <c r="O22" s="39"/>
      <c r="P22" s="39">
        <f t="shared" si="9"/>
        <v>97.562743190661479</v>
      </c>
    </row>
    <row r="23" spans="1:16" s="1" customFormat="1" ht="27" hidden="1" customHeight="1" x14ac:dyDescent="0.3">
      <c r="A23" s="58" t="s">
        <v>425</v>
      </c>
      <c r="B23" s="64" t="s">
        <v>114</v>
      </c>
      <c r="C23" s="18" t="s">
        <v>5</v>
      </c>
      <c r="D23" s="49">
        <f t="shared" si="4"/>
        <v>591500</v>
      </c>
      <c r="E23" s="49">
        <v>591500</v>
      </c>
      <c r="F23" s="49">
        <v>0</v>
      </c>
      <c r="G23" s="49">
        <f t="shared" si="5"/>
        <v>591402.80000000005</v>
      </c>
      <c r="H23" s="49">
        <v>591402.80000000005</v>
      </c>
      <c r="I23" s="49">
        <f t="shared" si="6"/>
        <v>0</v>
      </c>
      <c r="J23" s="49">
        <f t="shared" si="7"/>
        <v>478707.13</v>
      </c>
      <c r="K23" s="49">
        <v>478707.13</v>
      </c>
      <c r="L23" s="49">
        <v>0</v>
      </c>
      <c r="M23" s="39">
        <f t="shared" si="8"/>
        <v>80.931044801352499</v>
      </c>
      <c r="N23" s="39">
        <f>K23/E23*100</f>
        <v>80.931044801352499</v>
      </c>
      <c r="O23" s="39"/>
      <c r="P23" s="39">
        <v>0</v>
      </c>
    </row>
    <row r="24" spans="1:16" s="2" customFormat="1" ht="44.25" hidden="1" customHeight="1" x14ac:dyDescent="0.3">
      <c r="A24" s="15" t="s">
        <v>22</v>
      </c>
      <c r="B24" s="61" t="s">
        <v>116</v>
      </c>
      <c r="C24" s="60"/>
      <c r="D24" s="16">
        <f>SUM(D25:D27)</f>
        <v>48643328</v>
      </c>
      <c r="E24" s="16">
        <f>SUM(E25:E27)</f>
        <v>0</v>
      </c>
      <c r="F24" s="16">
        <f>SUM(F25:F27)</f>
        <v>48643328</v>
      </c>
      <c r="G24" s="16">
        <f>SUM(G25:G27)</f>
        <v>17359867.079999998</v>
      </c>
      <c r="H24" s="16">
        <f>SUM(H25:H27)</f>
        <v>0</v>
      </c>
      <c r="I24" s="16">
        <f>L24</f>
        <v>17359867.079999998</v>
      </c>
      <c r="J24" s="16">
        <f>SUM(J25:J27)</f>
        <v>17359867.079999998</v>
      </c>
      <c r="K24" s="16">
        <f>SUM(K25:K27)</f>
        <v>0</v>
      </c>
      <c r="L24" s="16">
        <f>SUM(L25:L27)</f>
        <v>17359867.079999998</v>
      </c>
      <c r="M24" s="17">
        <f t="shared" si="8"/>
        <v>35.688074385042071</v>
      </c>
      <c r="N24" s="17">
        <v>0</v>
      </c>
      <c r="O24" s="17"/>
      <c r="P24" s="17">
        <f t="shared" ref="P24:P46" si="11">L24/F24*100</f>
        <v>35.688074385042071</v>
      </c>
    </row>
    <row r="25" spans="1:16" s="1" customFormat="1" ht="39" hidden="1" customHeight="1" x14ac:dyDescent="0.3">
      <c r="A25" s="58" t="s">
        <v>58</v>
      </c>
      <c r="B25" s="62" t="s">
        <v>34</v>
      </c>
      <c r="C25" s="18" t="s">
        <v>5</v>
      </c>
      <c r="D25" s="49">
        <f>E25+F25</f>
        <v>38300359</v>
      </c>
      <c r="E25" s="49">
        <v>0</v>
      </c>
      <c r="F25" s="49">
        <v>38300359</v>
      </c>
      <c r="G25" s="49">
        <f>H25+I25</f>
        <v>15107021.539999999</v>
      </c>
      <c r="H25" s="49">
        <v>0</v>
      </c>
      <c r="I25" s="49">
        <f>L25</f>
        <v>15107021.539999999</v>
      </c>
      <c r="J25" s="49">
        <f>K25+L25</f>
        <v>15107021.539999999</v>
      </c>
      <c r="K25" s="49">
        <v>0</v>
      </c>
      <c r="L25" s="49">
        <v>15107021.539999999</v>
      </c>
      <c r="M25" s="39">
        <f t="shared" si="8"/>
        <v>39.443550751051703</v>
      </c>
      <c r="N25" s="39">
        <v>0</v>
      </c>
      <c r="O25" s="39"/>
      <c r="P25" s="39">
        <f t="shared" si="11"/>
        <v>39.443550751051703</v>
      </c>
    </row>
    <row r="26" spans="1:16" s="1" customFormat="1" ht="48" hidden="1" customHeight="1" x14ac:dyDescent="0.3">
      <c r="A26" s="58" t="s">
        <v>59</v>
      </c>
      <c r="B26" s="62" t="s">
        <v>117</v>
      </c>
      <c r="C26" s="18" t="s">
        <v>5</v>
      </c>
      <c r="D26" s="49">
        <f>E26+F26</f>
        <v>2285000</v>
      </c>
      <c r="E26" s="49">
        <v>0</v>
      </c>
      <c r="F26" s="49">
        <v>2285000</v>
      </c>
      <c r="G26" s="49">
        <f t="shared" ref="G26:G27" si="12">H26+I26</f>
        <v>2252845.54</v>
      </c>
      <c r="H26" s="49">
        <v>0</v>
      </c>
      <c r="I26" s="49">
        <f t="shared" ref="I26:I27" si="13">L26</f>
        <v>2252845.54</v>
      </c>
      <c r="J26" s="49">
        <f t="shared" ref="J26:J27" si="14">K26+L26</f>
        <v>2252845.54</v>
      </c>
      <c r="K26" s="49">
        <v>0</v>
      </c>
      <c r="L26" s="49">
        <v>2252845.54</v>
      </c>
      <c r="M26" s="39">
        <f t="shared" si="8"/>
        <v>98.592802625820582</v>
      </c>
      <c r="N26" s="39">
        <v>0</v>
      </c>
      <c r="O26" s="39"/>
      <c r="P26" s="39">
        <f t="shared" si="11"/>
        <v>98.592802625820582</v>
      </c>
    </row>
    <row r="27" spans="1:16" s="1" customFormat="1" ht="30" hidden="1" customHeight="1" x14ac:dyDescent="0.3">
      <c r="A27" s="58" t="s">
        <v>105</v>
      </c>
      <c r="B27" s="62" t="s">
        <v>118</v>
      </c>
      <c r="C27" s="18" t="s">
        <v>5</v>
      </c>
      <c r="D27" s="49">
        <f>E27+F27</f>
        <v>8057969</v>
      </c>
      <c r="E27" s="49">
        <v>0</v>
      </c>
      <c r="F27" s="49">
        <v>8057969</v>
      </c>
      <c r="G27" s="49">
        <f t="shared" si="12"/>
        <v>0</v>
      </c>
      <c r="H27" s="49">
        <v>0</v>
      </c>
      <c r="I27" s="49">
        <f t="shared" si="13"/>
        <v>0</v>
      </c>
      <c r="J27" s="49">
        <f t="shared" si="14"/>
        <v>0</v>
      </c>
      <c r="K27" s="49">
        <v>0</v>
      </c>
      <c r="L27" s="49">
        <v>0</v>
      </c>
      <c r="M27" s="39">
        <f>J27/F27*100</f>
        <v>0</v>
      </c>
      <c r="N27" s="39">
        <v>0</v>
      </c>
      <c r="O27" s="39"/>
      <c r="P27" s="39">
        <f t="shared" si="11"/>
        <v>0</v>
      </c>
    </row>
    <row r="28" spans="1:16" s="2" customFormat="1" ht="39" hidden="1" customHeight="1" x14ac:dyDescent="0.3">
      <c r="A28" s="15" t="s">
        <v>23</v>
      </c>
      <c r="B28" s="61" t="s">
        <v>121</v>
      </c>
      <c r="C28" s="60"/>
      <c r="D28" s="16">
        <f>SUM(D29:D31)</f>
        <v>142596486</v>
      </c>
      <c r="E28" s="16">
        <f t="shared" ref="E28:L28" si="15">SUM(E29:E31)</f>
        <v>545389</v>
      </c>
      <c r="F28" s="16">
        <f t="shared" si="15"/>
        <v>142051097</v>
      </c>
      <c r="G28" s="16">
        <f t="shared" si="15"/>
        <v>84586433.670000002</v>
      </c>
      <c r="H28" s="16">
        <f t="shared" si="15"/>
        <v>0</v>
      </c>
      <c r="I28" s="16">
        <f t="shared" si="15"/>
        <v>84586433.670000002</v>
      </c>
      <c r="J28" s="16">
        <f t="shared" si="15"/>
        <v>84586433.670000002</v>
      </c>
      <c r="K28" s="16">
        <f t="shared" si="15"/>
        <v>0</v>
      </c>
      <c r="L28" s="16">
        <f t="shared" si="15"/>
        <v>84586433.670000002</v>
      </c>
      <c r="M28" s="17">
        <f>J28/D28*100</f>
        <v>59.318736416828678</v>
      </c>
      <c r="N28" s="17">
        <f>K28/E28*100</f>
        <v>0</v>
      </c>
      <c r="O28" s="17"/>
      <c r="P28" s="17">
        <f t="shared" si="11"/>
        <v>59.546483945843796</v>
      </c>
    </row>
    <row r="29" spans="1:16" s="1" customFormat="1" ht="41.25" hidden="1" customHeight="1" x14ac:dyDescent="0.3">
      <c r="A29" s="58" t="s">
        <v>122</v>
      </c>
      <c r="B29" s="62" t="s">
        <v>120</v>
      </c>
      <c r="C29" s="18" t="s">
        <v>5</v>
      </c>
      <c r="D29" s="49">
        <f>E29+F29</f>
        <v>79959586</v>
      </c>
      <c r="E29" s="49">
        <v>0</v>
      </c>
      <c r="F29" s="49">
        <v>79959586</v>
      </c>
      <c r="G29" s="49">
        <f>H29+I29</f>
        <v>56683067.810000002</v>
      </c>
      <c r="H29" s="49">
        <v>0</v>
      </c>
      <c r="I29" s="49">
        <f>L29</f>
        <v>56683067.810000002</v>
      </c>
      <c r="J29" s="49">
        <f>K29+L29</f>
        <v>56683067.810000002</v>
      </c>
      <c r="K29" s="49">
        <v>0</v>
      </c>
      <c r="L29" s="49">
        <v>56683067.810000002</v>
      </c>
      <c r="M29" s="39">
        <f t="shared" ref="M29:M67" si="16">J29/D29*100</f>
        <v>70.88964643964016</v>
      </c>
      <c r="N29" s="39">
        <v>0</v>
      </c>
      <c r="O29" s="39"/>
      <c r="P29" s="39">
        <f t="shared" si="11"/>
        <v>70.88964643964016</v>
      </c>
    </row>
    <row r="30" spans="1:16" s="1" customFormat="1" ht="31.5" hidden="1" customHeight="1" x14ac:dyDescent="0.3">
      <c r="A30" s="82" t="s">
        <v>123</v>
      </c>
      <c r="B30" s="98" t="s">
        <v>37</v>
      </c>
      <c r="C30" s="18" t="s">
        <v>5</v>
      </c>
      <c r="D30" s="49">
        <f>E30+F30</f>
        <v>62502900</v>
      </c>
      <c r="E30" s="49">
        <v>545389</v>
      </c>
      <c r="F30" s="49">
        <v>61957511</v>
      </c>
      <c r="G30" s="49">
        <f t="shared" ref="G30:G32" si="17">H30+I30</f>
        <v>27769365.859999999</v>
      </c>
      <c r="H30" s="49">
        <v>0</v>
      </c>
      <c r="I30" s="49">
        <f t="shared" ref="I30:I31" si="18">L30</f>
        <v>27769365.859999999</v>
      </c>
      <c r="J30" s="49">
        <f t="shared" ref="J30:J32" si="19">K30+L30</f>
        <v>27769365.859999999</v>
      </c>
      <c r="K30" s="49">
        <v>0</v>
      </c>
      <c r="L30" s="49">
        <v>27769365.859999999</v>
      </c>
      <c r="M30" s="39">
        <f t="shared" si="16"/>
        <v>44.428923873932249</v>
      </c>
      <c r="N30" s="39">
        <f>K30/E30*100</f>
        <v>0</v>
      </c>
      <c r="O30" s="39"/>
      <c r="P30" s="39">
        <f t="shared" si="11"/>
        <v>44.820015219785056</v>
      </c>
    </row>
    <row r="31" spans="1:16" s="1" customFormat="1" ht="33" hidden="1" customHeight="1" x14ac:dyDescent="0.3">
      <c r="A31" s="82"/>
      <c r="B31" s="98"/>
      <c r="C31" s="18" t="s">
        <v>4</v>
      </c>
      <c r="D31" s="49">
        <f>E31+F31</f>
        <v>134000</v>
      </c>
      <c r="E31" s="49">
        <v>0</v>
      </c>
      <c r="F31" s="49">
        <v>134000</v>
      </c>
      <c r="G31" s="49">
        <f t="shared" si="17"/>
        <v>134000</v>
      </c>
      <c r="H31" s="49">
        <v>0</v>
      </c>
      <c r="I31" s="49">
        <f t="shared" si="18"/>
        <v>134000</v>
      </c>
      <c r="J31" s="49">
        <f t="shared" si="19"/>
        <v>134000</v>
      </c>
      <c r="K31" s="49">
        <v>0</v>
      </c>
      <c r="L31" s="49">
        <v>134000</v>
      </c>
      <c r="M31" s="39">
        <f t="shared" si="16"/>
        <v>100</v>
      </c>
      <c r="N31" s="39">
        <v>0</v>
      </c>
      <c r="O31" s="39"/>
      <c r="P31" s="39">
        <f t="shared" si="11"/>
        <v>100</v>
      </c>
    </row>
    <row r="32" spans="1:16" s="1" customFormat="1" ht="33" hidden="1" customHeight="1" x14ac:dyDescent="0.3">
      <c r="A32" s="58" t="s">
        <v>436</v>
      </c>
      <c r="B32" s="62" t="s">
        <v>13</v>
      </c>
      <c r="C32" s="18" t="s">
        <v>5</v>
      </c>
      <c r="D32" s="49">
        <f t="shared" ref="D32" si="20">E32+F32</f>
        <v>285000</v>
      </c>
      <c r="E32" s="49">
        <v>285000</v>
      </c>
      <c r="F32" s="49">
        <v>0</v>
      </c>
      <c r="G32" s="49">
        <f t="shared" si="17"/>
        <v>285000</v>
      </c>
      <c r="H32" s="49">
        <v>285000</v>
      </c>
      <c r="I32" s="49">
        <v>0</v>
      </c>
      <c r="J32" s="49">
        <f t="shared" si="19"/>
        <v>0</v>
      </c>
      <c r="K32" s="49">
        <v>0</v>
      </c>
      <c r="L32" s="49">
        <v>0</v>
      </c>
      <c r="M32" s="39">
        <f t="shared" si="16"/>
        <v>0</v>
      </c>
      <c r="N32" s="39">
        <v>0</v>
      </c>
      <c r="O32" s="39"/>
      <c r="P32" s="39">
        <v>0</v>
      </c>
    </row>
    <row r="33" spans="1:16" s="2" customFormat="1" ht="42" hidden="1" customHeight="1" x14ac:dyDescent="0.3">
      <c r="A33" s="15" t="s">
        <v>24</v>
      </c>
      <c r="B33" s="61" t="s">
        <v>124</v>
      </c>
      <c r="C33" s="60"/>
      <c r="D33" s="16">
        <f>SUM(D34:D42)</f>
        <v>21213867</v>
      </c>
      <c r="E33" s="16">
        <f t="shared" ref="E33:L33" si="21">SUM(E34:E42)</f>
        <v>0</v>
      </c>
      <c r="F33" s="16">
        <f t="shared" si="21"/>
        <v>21213867</v>
      </c>
      <c r="G33" s="16">
        <f t="shared" si="21"/>
        <v>4073603.65</v>
      </c>
      <c r="H33" s="16">
        <f t="shared" si="21"/>
        <v>0</v>
      </c>
      <c r="I33" s="16">
        <f t="shared" si="21"/>
        <v>4073603.65</v>
      </c>
      <c r="J33" s="16">
        <f t="shared" si="21"/>
        <v>4073603.65</v>
      </c>
      <c r="K33" s="16">
        <f t="shared" si="21"/>
        <v>0</v>
      </c>
      <c r="L33" s="16">
        <f t="shared" si="21"/>
        <v>4073603.65</v>
      </c>
      <c r="M33" s="17">
        <f t="shared" si="16"/>
        <v>19.202551095469769</v>
      </c>
      <c r="N33" s="17">
        <v>0</v>
      </c>
      <c r="O33" s="17"/>
      <c r="P33" s="17">
        <f t="shared" si="11"/>
        <v>19.202551095469769</v>
      </c>
    </row>
    <row r="34" spans="1:16" s="1" customFormat="1" ht="35.25" hidden="1" customHeight="1" x14ac:dyDescent="0.3">
      <c r="A34" s="82" t="s">
        <v>127</v>
      </c>
      <c r="B34" s="98" t="s">
        <v>125</v>
      </c>
      <c r="C34" s="18" t="s">
        <v>5</v>
      </c>
      <c r="D34" s="49">
        <f t="shared" ref="D34:D42" si="22">E34+F34</f>
        <v>661108</v>
      </c>
      <c r="E34" s="49">
        <v>0</v>
      </c>
      <c r="F34" s="49">
        <v>661108</v>
      </c>
      <c r="G34" s="49">
        <f>H34+I34</f>
        <v>661106.22</v>
      </c>
      <c r="H34" s="49">
        <v>0</v>
      </c>
      <c r="I34" s="49">
        <f>L34</f>
        <v>661106.22</v>
      </c>
      <c r="J34" s="49">
        <f>K34+L34</f>
        <v>661106.22</v>
      </c>
      <c r="K34" s="49">
        <v>0</v>
      </c>
      <c r="L34" s="49">
        <v>661106.22</v>
      </c>
      <c r="M34" s="39">
        <f t="shared" si="16"/>
        <v>99.999730755035472</v>
      </c>
      <c r="N34" s="39">
        <v>0</v>
      </c>
      <c r="O34" s="39"/>
      <c r="P34" s="39">
        <f t="shared" si="11"/>
        <v>99.999730755035472</v>
      </c>
    </row>
    <row r="35" spans="1:16" s="1" customFormat="1" ht="30.75" hidden="1" customHeight="1" x14ac:dyDescent="0.3">
      <c r="A35" s="82"/>
      <c r="B35" s="98"/>
      <c r="C35" s="18" t="s">
        <v>10</v>
      </c>
      <c r="D35" s="49">
        <f t="shared" si="22"/>
        <v>700000</v>
      </c>
      <c r="E35" s="49">
        <v>0</v>
      </c>
      <c r="F35" s="49">
        <v>700000</v>
      </c>
      <c r="G35" s="49">
        <f t="shared" ref="G35:G42" si="23">H35+I35</f>
        <v>599999.99</v>
      </c>
      <c r="H35" s="49">
        <v>0</v>
      </c>
      <c r="I35" s="49">
        <f t="shared" ref="I35:I42" si="24">L35</f>
        <v>599999.99</v>
      </c>
      <c r="J35" s="49">
        <f t="shared" ref="J35:J42" si="25">K35+L35</f>
        <v>599999.99</v>
      </c>
      <c r="K35" s="49">
        <v>0</v>
      </c>
      <c r="L35" s="49">
        <v>599999.99</v>
      </c>
      <c r="M35" s="39">
        <f t="shared" si="16"/>
        <v>85.714284285714285</v>
      </c>
      <c r="N35" s="39">
        <v>0</v>
      </c>
      <c r="O35" s="39"/>
      <c r="P35" s="39">
        <f t="shared" si="11"/>
        <v>85.714284285714285</v>
      </c>
    </row>
    <row r="36" spans="1:16" s="1" customFormat="1" ht="35.25" hidden="1" customHeight="1" x14ac:dyDescent="0.3">
      <c r="A36" s="82"/>
      <c r="B36" s="98"/>
      <c r="C36" s="18" t="s">
        <v>50</v>
      </c>
      <c r="D36" s="49">
        <f t="shared" si="22"/>
        <v>300000</v>
      </c>
      <c r="E36" s="49">
        <v>0</v>
      </c>
      <c r="F36" s="49">
        <v>300000</v>
      </c>
      <c r="G36" s="49">
        <f t="shared" si="23"/>
        <v>249262</v>
      </c>
      <c r="H36" s="49">
        <v>0</v>
      </c>
      <c r="I36" s="49">
        <f t="shared" si="24"/>
        <v>249262</v>
      </c>
      <c r="J36" s="49">
        <f t="shared" si="25"/>
        <v>249262</v>
      </c>
      <c r="K36" s="49">
        <v>0</v>
      </c>
      <c r="L36" s="49">
        <v>249262</v>
      </c>
      <c r="M36" s="39">
        <f t="shared" si="16"/>
        <v>83.087333333333333</v>
      </c>
      <c r="N36" s="39">
        <v>0</v>
      </c>
      <c r="O36" s="39"/>
      <c r="P36" s="39">
        <f t="shared" si="11"/>
        <v>83.087333333333333</v>
      </c>
    </row>
    <row r="37" spans="1:16" s="1" customFormat="1" ht="30.75" hidden="1" customHeight="1" x14ac:dyDescent="0.3">
      <c r="A37" s="82"/>
      <c r="B37" s="98"/>
      <c r="C37" s="18" t="s">
        <v>35</v>
      </c>
      <c r="D37" s="49">
        <f t="shared" si="22"/>
        <v>400000</v>
      </c>
      <c r="E37" s="49">
        <v>0</v>
      </c>
      <c r="F37" s="49">
        <v>400000</v>
      </c>
      <c r="G37" s="49">
        <f t="shared" si="23"/>
        <v>400000</v>
      </c>
      <c r="H37" s="49">
        <v>0</v>
      </c>
      <c r="I37" s="49">
        <f t="shared" si="24"/>
        <v>400000</v>
      </c>
      <c r="J37" s="49">
        <f t="shared" si="25"/>
        <v>400000</v>
      </c>
      <c r="K37" s="49">
        <v>0</v>
      </c>
      <c r="L37" s="49">
        <v>400000</v>
      </c>
      <c r="M37" s="39">
        <f t="shared" si="16"/>
        <v>100</v>
      </c>
      <c r="N37" s="39">
        <v>0</v>
      </c>
      <c r="O37" s="39"/>
      <c r="P37" s="39">
        <f t="shared" si="11"/>
        <v>100</v>
      </c>
    </row>
    <row r="38" spans="1:16" s="1" customFormat="1" ht="30.75" hidden="1" customHeight="1" x14ac:dyDescent="0.3">
      <c r="A38" s="82"/>
      <c r="B38" s="98"/>
      <c r="C38" s="18" t="s">
        <v>4</v>
      </c>
      <c r="D38" s="49">
        <f t="shared" si="22"/>
        <v>140000</v>
      </c>
      <c r="E38" s="49">
        <v>0</v>
      </c>
      <c r="F38" s="49">
        <v>140000</v>
      </c>
      <c r="G38" s="49">
        <f t="shared" si="23"/>
        <v>0</v>
      </c>
      <c r="H38" s="49">
        <v>0</v>
      </c>
      <c r="I38" s="49">
        <f t="shared" si="24"/>
        <v>0</v>
      </c>
      <c r="J38" s="49">
        <f t="shared" si="25"/>
        <v>0</v>
      </c>
      <c r="K38" s="49">
        <v>0</v>
      </c>
      <c r="L38" s="49">
        <v>0</v>
      </c>
      <c r="M38" s="39">
        <f t="shared" si="16"/>
        <v>0</v>
      </c>
      <c r="N38" s="39">
        <v>0</v>
      </c>
      <c r="O38" s="39"/>
      <c r="P38" s="39">
        <f t="shared" si="11"/>
        <v>0</v>
      </c>
    </row>
    <row r="39" spans="1:16" s="1" customFormat="1" ht="33" hidden="1" customHeight="1" x14ac:dyDescent="0.3">
      <c r="A39" s="82"/>
      <c r="B39" s="98"/>
      <c r="C39" s="18" t="s">
        <v>8</v>
      </c>
      <c r="D39" s="49">
        <f t="shared" si="22"/>
        <v>3290000</v>
      </c>
      <c r="E39" s="49">
        <v>0</v>
      </c>
      <c r="F39" s="49">
        <v>3290000</v>
      </c>
      <c r="G39" s="49">
        <f t="shared" si="23"/>
        <v>2113460.44</v>
      </c>
      <c r="H39" s="49">
        <v>0</v>
      </c>
      <c r="I39" s="49">
        <f t="shared" si="24"/>
        <v>2113460.44</v>
      </c>
      <c r="J39" s="49">
        <f t="shared" si="25"/>
        <v>2113460.44</v>
      </c>
      <c r="K39" s="49">
        <v>0</v>
      </c>
      <c r="L39" s="49">
        <v>2113460.44</v>
      </c>
      <c r="M39" s="39">
        <f t="shared" si="16"/>
        <v>64.238919148936162</v>
      </c>
      <c r="N39" s="39">
        <v>0</v>
      </c>
      <c r="O39" s="39"/>
      <c r="P39" s="39">
        <f t="shared" si="11"/>
        <v>64.238919148936162</v>
      </c>
    </row>
    <row r="40" spans="1:16" s="1" customFormat="1" ht="39.75" hidden="1" customHeight="1" x14ac:dyDescent="0.3">
      <c r="A40" s="58" t="s">
        <v>128</v>
      </c>
      <c r="B40" s="62" t="s">
        <v>126</v>
      </c>
      <c r="C40" s="18" t="s">
        <v>5</v>
      </c>
      <c r="D40" s="49">
        <f t="shared" si="22"/>
        <v>49776</v>
      </c>
      <c r="E40" s="49">
        <v>0</v>
      </c>
      <c r="F40" s="49">
        <v>49776</v>
      </c>
      <c r="G40" s="49">
        <f t="shared" si="23"/>
        <v>49775</v>
      </c>
      <c r="H40" s="49">
        <v>0</v>
      </c>
      <c r="I40" s="49">
        <f t="shared" si="24"/>
        <v>49775</v>
      </c>
      <c r="J40" s="49">
        <f t="shared" si="25"/>
        <v>49775</v>
      </c>
      <c r="K40" s="49">
        <v>0</v>
      </c>
      <c r="L40" s="49">
        <v>49775</v>
      </c>
      <c r="M40" s="39">
        <f t="shared" si="16"/>
        <v>99.997990999678564</v>
      </c>
      <c r="N40" s="39">
        <v>0</v>
      </c>
      <c r="O40" s="39"/>
      <c r="P40" s="39">
        <f t="shared" si="11"/>
        <v>99.997990999678564</v>
      </c>
    </row>
    <row r="41" spans="1:16" s="1" customFormat="1" ht="48.75" hidden="1" customHeight="1" x14ac:dyDescent="0.3">
      <c r="A41" s="58" t="s">
        <v>130</v>
      </c>
      <c r="B41" s="62" t="s">
        <v>129</v>
      </c>
      <c r="C41" s="18" t="s">
        <v>5</v>
      </c>
      <c r="D41" s="49">
        <f t="shared" si="22"/>
        <v>15522983</v>
      </c>
      <c r="E41" s="49">
        <v>0</v>
      </c>
      <c r="F41" s="49">
        <v>15522983</v>
      </c>
      <c r="G41" s="49">
        <f t="shared" si="23"/>
        <v>0</v>
      </c>
      <c r="H41" s="49">
        <v>0</v>
      </c>
      <c r="I41" s="49">
        <f t="shared" si="24"/>
        <v>0</v>
      </c>
      <c r="J41" s="49">
        <f t="shared" si="25"/>
        <v>0</v>
      </c>
      <c r="K41" s="49">
        <v>0</v>
      </c>
      <c r="L41" s="49">
        <v>0</v>
      </c>
      <c r="M41" s="39">
        <f t="shared" si="16"/>
        <v>0</v>
      </c>
      <c r="N41" s="39">
        <v>0</v>
      </c>
      <c r="O41" s="39"/>
      <c r="P41" s="39">
        <f t="shared" si="11"/>
        <v>0</v>
      </c>
    </row>
    <row r="42" spans="1:16" s="1" customFormat="1" ht="36" hidden="1" customHeight="1" x14ac:dyDescent="0.3">
      <c r="A42" s="58" t="s">
        <v>131</v>
      </c>
      <c r="B42" s="62" t="s">
        <v>36</v>
      </c>
      <c r="C42" s="18" t="s">
        <v>5</v>
      </c>
      <c r="D42" s="49">
        <f t="shared" si="22"/>
        <v>150000</v>
      </c>
      <c r="E42" s="49">
        <v>0</v>
      </c>
      <c r="F42" s="49">
        <v>150000</v>
      </c>
      <c r="G42" s="49">
        <f t="shared" si="23"/>
        <v>0</v>
      </c>
      <c r="H42" s="49">
        <v>0</v>
      </c>
      <c r="I42" s="49">
        <f t="shared" si="24"/>
        <v>0</v>
      </c>
      <c r="J42" s="49">
        <f t="shared" si="25"/>
        <v>0</v>
      </c>
      <c r="K42" s="49">
        <v>0</v>
      </c>
      <c r="L42" s="49">
        <v>0</v>
      </c>
      <c r="M42" s="39">
        <f t="shared" si="16"/>
        <v>0</v>
      </c>
      <c r="N42" s="39">
        <v>0</v>
      </c>
      <c r="O42" s="39"/>
      <c r="P42" s="39">
        <f t="shared" si="11"/>
        <v>0</v>
      </c>
    </row>
    <row r="43" spans="1:16" s="1" customFormat="1" ht="44.25" hidden="1" customHeight="1" x14ac:dyDescent="0.3">
      <c r="A43" s="15" t="s">
        <v>25</v>
      </c>
      <c r="B43" s="61" t="s">
        <v>132</v>
      </c>
      <c r="C43" s="60"/>
      <c r="D43" s="16">
        <f>SUM(D44:D48)</f>
        <v>189989314</v>
      </c>
      <c r="E43" s="16">
        <f t="shared" ref="E43:L43" si="26">SUM(E44:E48)</f>
        <v>370250</v>
      </c>
      <c r="F43" s="16">
        <f t="shared" si="26"/>
        <v>189619064</v>
      </c>
      <c r="G43" s="16">
        <f t="shared" si="26"/>
        <v>141986788.61000001</v>
      </c>
      <c r="H43" s="16">
        <f t="shared" si="26"/>
        <v>370250</v>
      </c>
      <c r="I43" s="16">
        <f t="shared" si="26"/>
        <v>141616538.61000001</v>
      </c>
      <c r="J43" s="16">
        <f t="shared" si="26"/>
        <v>141616538.61000001</v>
      </c>
      <c r="K43" s="16">
        <f t="shared" si="26"/>
        <v>0</v>
      </c>
      <c r="L43" s="16">
        <f t="shared" si="26"/>
        <v>141616538.61000001</v>
      </c>
      <c r="M43" s="17">
        <f t="shared" si="16"/>
        <v>74.539212563291855</v>
      </c>
      <c r="N43" s="17">
        <f>K43/E43*100</f>
        <v>0</v>
      </c>
      <c r="O43" s="17"/>
      <c r="P43" s="17">
        <f t="shared" si="11"/>
        <v>74.684757757268557</v>
      </c>
    </row>
    <row r="44" spans="1:16" s="1" customFormat="1" ht="42.75" hidden="1" customHeight="1" x14ac:dyDescent="0.3">
      <c r="A44" s="58" t="s">
        <v>133</v>
      </c>
      <c r="B44" s="62" t="s">
        <v>135</v>
      </c>
      <c r="C44" s="18" t="s">
        <v>5</v>
      </c>
      <c r="D44" s="49">
        <f>E44+F44</f>
        <v>115246021</v>
      </c>
      <c r="E44" s="49">
        <v>0</v>
      </c>
      <c r="F44" s="49">
        <v>115246021</v>
      </c>
      <c r="G44" s="49">
        <f>H44+I44</f>
        <v>90850759.069999993</v>
      </c>
      <c r="H44" s="49">
        <v>0</v>
      </c>
      <c r="I44" s="49">
        <f>L44</f>
        <v>90850759.069999993</v>
      </c>
      <c r="J44" s="49">
        <f>K44+L44</f>
        <v>90850759.069999993</v>
      </c>
      <c r="K44" s="49">
        <v>0</v>
      </c>
      <c r="L44" s="49">
        <v>90850759.069999993</v>
      </c>
      <c r="M44" s="39">
        <f t="shared" si="16"/>
        <v>78.832013705705279</v>
      </c>
      <c r="N44" s="39">
        <v>0</v>
      </c>
      <c r="O44" s="39"/>
      <c r="P44" s="39">
        <f t="shared" si="11"/>
        <v>78.832013705705279</v>
      </c>
    </row>
    <row r="45" spans="1:16" s="1" customFormat="1" ht="45" hidden="1" customHeight="1" x14ac:dyDescent="0.3">
      <c r="A45" s="58" t="s">
        <v>134</v>
      </c>
      <c r="B45" s="62" t="s">
        <v>136</v>
      </c>
      <c r="C45" s="18" t="s">
        <v>5</v>
      </c>
      <c r="D45" s="49">
        <f>E45+F45</f>
        <v>55109470</v>
      </c>
      <c r="E45" s="49">
        <v>0</v>
      </c>
      <c r="F45" s="49">
        <v>55109470</v>
      </c>
      <c r="G45" s="49">
        <f t="shared" ref="G45:G48" si="27">H45+I45</f>
        <v>47759871.549999997</v>
      </c>
      <c r="H45" s="49">
        <v>0</v>
      </c>
      <c r="I45" s="49">
        <f t="shared" ref="I45:I47" si="28">L45</f>
        <v>47759871.549999997</v>
      </c>
      <c r="J45" s="49">
        <f t="shared" ref="J45:J48" si="29">K45+L45</f>
        <v>47759871.549999997</v>
      </c>
      <c r="K45" s="49">
        <v>0</v>
      </c>
      <c r="L45" s="49">
        <v>47759871.549999997</v>
      </c>
      <c r="M45" s="39">
        <f t="shared" si="16"/>
        <v>86.663637937363575</v>
      </c>
      <c r="N45" s="39">
        <v>0</v>
      </c>
      <c r="O45" s="39"/>
      <c r="P45" s="39">
        <f t="shared" si="11"/>
        <v>86.663637937363575</v>
      </c>
    </row>
    <row r="46" spans="1:16" s="1" customFormat="1" ht="33" hidden="1" customHeight="1" x14ac:dyDescent="0.3">
      <c r="A46" s="58" t="s">
        <v>138</v>
      </c>
      <c r="B46" s="62" t="s">
        <v>137</v>
      </c>
      <c r="C46" s="18" t="s">
        <v>5</v>
      </c>
      <c r="D46" s="49">
        <f>E46+F46</f>
        <v>19263573</v>
      </c>
      <c r="E46" s="49">
        <v>0</v>
      </c>
      <c r="F46" s="49">
        <v>19263573</v>
      </c>
      <c r="G46" s="49">
        <f t="shared" si="27"/>
        <v>2934657.99</v>
      </c>
      <c r="H46" s="49">
        <v>0</v>
      </c>
      <c r="I46" s="49">
        <f t="shared" si="28"/>
        <v>2934657.99</v>
      </c>
      <c r="J46" s="49">
        <f t="shared" si="29"/>
        <v>2934657.99</v>
      </c>
      <c r="K46" s="49">
        <v>0</v>
      </c>
      <c r="L46" s="49">
        <v>2934657.99</v>
      </c>
      <c r="M46" s="39">
        <f t="shared" si="16"/>
        <v>15.234235050787309</v>
      </c>
      <c r="N46" s="39">
        <v>0</v>
      </c>
      <c r="O46" s="39"/>
      <c r="P46" s="39">
        <f t="shared" si="11"/>
        <v>15.234235050787309</v>
      </c>
    </row>
    <row r="47" spans="1:16" s="1" customFormat="1" ht="33" hidden="1" customHeight="1" x14ac:dyDescent="0.3">
      <c r="A47" s="58" t="s">
        <v>259</v>
      </c>
      <c r="B47" s="64" t="s">
        <v>196</v>
      </c>
      <c r="C47" s="18" t="s">
        <v>5</v>
      </c>
      <c r="D47" s="49">
        <f>E47+F47</f>
        <v>71250</v>
      </c>
      <c r="E47" s="49">
        <v>71250</v>
      </c>
      <c r="F47" s="49">
        <v>0</v>
      </c>
      <c r="G47" s="49">
        <f t="shared" si="27"/>
        <v>142500</v>
      </c>
      <c r="H47" s="49">
        <v>71250</v>
      </c>
      <c r="I47" s="49">
        <f t="shared" si="28"/>
        <v>71250</v>
      </c>
      <c r="J47" s="49">
        <f t="shared" si="29"/>
        <v>71250</v>
      </c>
      <c r="K47" s="49">
        <v>0</v>
      </c>
      <c r="L47" s="49">
        <v>71250</v>
      </c>
      <c r="M47" s="39">
        <f t="shared" si="16"/>
        <v>100</v>
      </c>
      <c r="N47" s="39">
        <f>K47/E47*100</f>
        <v>0</v>
      </c>
      <c r="O47" s="39"/>
      <c r="P47" s="39">
        <v>0</v>
      </c>
    </row>
    <row r="48" spans="1:16" s="1" customFormat="1" ht="33" hidden="1" customHeight="1" x14ac:dyDescent="0.3">
      <c r="A48" s="58" t="s">
        <v>437</v>
      </c>
      <c r="B48" s="64" t="s">
        <v>13</v>
      </c>
      <c r="C48" s="18" t="s">
        <v>5</v>
      </c>
      <c r="D48" s="49">
        <f>E48+F48</f>
        <v>299000</v>
      </c>
      <c r="E48" s="49">
        <v>299000</v>
      </c>
      <c r="F48" s="49">
        <v>0</v>
      </c>
      <c r="G48" s="49">
        <f t="shared" si="27"/>
        <v>299000</v>
      </c>
      <c r="H48" s="49">
        <v>299000</v>
      </c>
      <c r="I48" s="49">
        <v>0</v>
      </c>
      <c r="J48" s="49">
        <f t="shared" si="29"/>
        <v>0</v>
      </c>
      <c r="K48" s="49">
        <v>0</v>
      </c>
      <c r="L48" s="49">
        <v>0</v>
      </c>
      <c r="M48" s="39">
        <f t="shared" si="16"/>
        <v>0</v>
      </c>
      <c r="N48" s="39">
        <f>K48/E48*100</f>
        <v>0</v>
      </c>
      <c r="O48" s="39"/>
      <c r="P48" s="39">
        <v>0</v>
      </c>
    </row>
    <row r="49" spans="1:16" s="1" customFormat="1" ht="51.75" hidden="1" customHeight="1" x14ac:dyDescent="0.3">
      <c r="A49" s="15" t="s">
        <v>60</v>
      </c>
      <c r="B49" s="84" t="s">
        <v>46</v>
      </c>
      <c r="C49" s="84"/>
      <c r="D49" s="23">
        <f>D50+D52</f>
        <v>521341063</v>
      </c>
      <c r="E49" s="23">
        <f t="shared" ref="E49:L49" si="30">E50+E52</f>
        <v>102834539</v>
      </c>
      <c r="F49" s="23">
        <f t="shared" si="30"/>
        <v>418506524</v>
      </c>
      <c r="G49" s="23">
        <f t="shared" si="30"/>
        <v>390855177.88999999</v>
      </c>
      <c r="H49" s="23">
        <f t="shared" si="30"/>
        <v>61001732.390000001</v>
      </c>
      <c r="I49" s="23">
        <f t="shared" si="30"/>
        <v>329853445.5</v>
      </c>
      <c r="J49" s="23">
        <f t="shared" si="30"/>
        <v>390692739.24000001</v>
      </c>
      <c r="K49" s="23">
        <f t="shared" si="30"/>
        <v>60839293.740000002</v>
      </c>
      <c r="L49" s="23">
        <f t="shared" si="30"/>
        <v>329853445.5</v>
      </c>
      <c r="M49" s="14">
        <f t="shared" si="16"/>
        <v>74.939951399914946</v>
      </c>
      <c r="N49" s="17">
        <f>K49/E49*100</f>
        <v>59.162314852211281</v>
      </c>
      <c r="O49" s="17"/>
      <c r="P49" s="17">
        <f t="shared" ref="P49:P67" si="31">L49/F49*100</f>
        <v>78.816798922828738</v>
      </c>
    </row>
    <row r="50" spans="1:16" s="2" customFormat="1" ht="31.5" hidden="1" customHeight="1" x14ac:dyDescent="0.3">
      <c r="A50" s="15" t="s">
        <v>26</v>
      </c>
      <c r="B50" s="61" t="s">
        <v>139</v>
      </c>
      <c r="C50" s="60"/>
      <c r="D50" s="16">
        <f>E50+F50</f>
        <v>198561631</v>
      </c>
      <c r="E50" s="16">
        <f>E51</f>
        <v>0</v>
      </c>
      <c r="F50" s="16">
        <f>F51</f>
        <v>198561631</v>
      </c>
      <c r="G50" s="16">
        <f>H50+I50</f>
        <v>166850501</v>
      </c>
      <c r="H50" s="16">
        <f>H51</f>
        <v>0</v>
      </c>
      <c r="I50" s="16">
        <f>I51</f>
        <v>166850501</v>
      </c>
      <c r="J50" s="16">
        <f>K50+L50</f>
        <v>166850501</v>
      </c>
      <c r="K50" s="16">
        <f>K51</f>
        <v>0</v>
      </c>
      <c r="L50" s="16">
        <f>L51</f>
        <v>166850501</v>
      </c>
      <c r="M50" s="14">
        <f t="shared" si="16"/>
        <v>84.029578201843037</v>
      </c>
      <c r="N50" s="17">
        <v>0</v>
      </c>
      <c r="O50" s="17"/>
      <c r="P50" s="17">
        <f t="shared" si="31"/>
        <v>84.029578201843037</v>
      </c>
    </row>
    <row r="51" spans="1:16" s="1" customFormat="1" ht="45.75" hidden="1" customHeight="1" x14ac:dyDescent="0.3">
      <c r="A51" s="58" t="s">
        <v>61</v>
      </c>
      <c r="B51" s="62" t="s">
        <v>140</v>
      </c>
      <c r="C51" s="18" t="s">
        <v>5</v>
      </c>
      <c r="D51" s="49">
        <f>E51+F51</f>
        <v>198561631</v>
      </c>
      <c r="E51" s="49">
        <v>0</v>
      </c>
      <c r="F51" s="49">
        <v>198561631</v>
      </c>
      <c r="G51" s="49">
        <f>H51+I51</f>
        <v>166850501</v>
      </c>
      <c r="H51" s="49">
        <v>0</v>
      </c>
      <c r="I51" s="49">
        <f>L51</f>
        <v>166850501</v>
      </c>
      <c r="J51" s="49">
        <f>K51+L51</f>
        <v>166850501</v>
      </c>
      <c r="K51" s="49">
        <v>0</v>
      </c>
      <c r="L51" s="49">
        <v>166850501</v>
      </c>
      <c r="M51" s="40">
        <f t="shared" si="16"/>
        <v>84.029578201843037</v>
      </c>
      <c r="N51" s="39">
        <v>0</v>
      </c>
      <c r="O51" s="39"/>
      <c r="P51" s="39">
        <f t="shared" si="31"/>
        <v>84.029578201843037</v>
      </c>
    </row>
    <row r="52" spans="1:16" s="2" customFormat="1" ht="31.5" hidden="1" customHeight="1" x14ac:dyDescent="0.3">
      <c r="A52" s="15" t="s">
        <v>27</v>
      </c>
      <c r="B52" s="61" t="s">
        <v>141</v>
      </c>
      <c r="C52" s="60"/>
      <c r="D52" s="16">
        <f>SUM(D53:D66)</f>
        <v>322779432</v>
      </c>
      <c r="E52" s="16">
        <f t="shared" ref="E52:L52" si="32">SUM(E53:E66)</f>
        <v>102834539</v>
      </c>
      <c r="F52" s="16">
        <f>SUM(F53:F66)</f>
        <v>219944893</v>
      </c>
      <c r="G52" s="16">
        <f t="shared" si="32"/>
        <v>224004676.88999999</v>
      </c>
      <c r="H52" s="16">
        <f t="shared" si="32"/>
        <v>61001732.390000001</v>
      </c>
      <c r="I52" s="16">
        <f t="shared" si="32"/>
        <v>163002944.5</v>
      </c>
      <c r="J52" s="16">
        <f t="shared" si="32"/>
        <v>223842238.24000001</v>
      </c>
      <c r="K52" s="16">
        <f t="shared" si="32"/>
        <v>60839293.740000002</v>
      </c>
      <c r="L52" s="16">
        <f t="shared" si="32"/>
        <v>163002944.5</v>
      </c>
      <c r="M52" s="14">
        <f t="shared" si="16"/>
        <v>69.348358677327369</v>
      </c>
      <c r="N52" s="17">
        <f>K52/E52*100</f>
        <v>59.162314852211281</v>
      </c>
      <c r="O52" s="17"/>
      <c r="P52" s="17">
        <f t="shared" si="31"/>
        <v>74.110811247615558</v>
      </c>
    </row>
    <row r="53" spans="1:16" s="1" customFormat="1" ht="48" hidden="1" customHeight="1" x14ac:dyDescent="0.3">
      <c r="A53" s="58" t="s">
        <v>119</v>
      </c>
      <c r="B53" s="62" t="s">
        <v>245</v>
      </c>
      <c r="C53" s="18" t="s">
        <v>5</v>
      </c>
      <c r="D53" s="49">
        <f t="shared" ref="D53:D66" si="33">E53+F53</f>
        <v>95400</v>
      </c>
      <c r="E53" s="49">
        <v>0</v>
      </c>
      <c r="F53" s="49">
        <v>95400</v>
      </c>
      <c r="G53" s="49">
        <f>H53+I53</f>
        <v>95359</v>
      </c>
      <c r="H53" s="49">
        <v>0</v>
      </c>
      <c r="I53" s="49">
        <f>L53</f>
        <v>95359</v>
      </c>
      <c r="J53" s="49">
        <f>K53+L53</f>
        <v>95359</v>
      </c>
      <c r="K53" s="49">
        <v>0</v>
      </c>
      <c r="L53" s="49">
        <v>95359</v>
      </c>
      <c r="M53" s="40">
        <f t="shared" si="16"/>
        <v>99.957023060796644</v>
      </c>
      <c r="N53" s="39">
        <v>0</v>
      </c>
      <c r="O53" s="39"/>
      <c r="P53" s="39">
        <f t="shared" si="31"/>
        <v>99.957023060796644</v>
      </c>
    </row>
    <row r="54" spans="1:16" s="1" customFormat="1" ht="48" hidden="1" customHeight="1" x14ac:dyDescent="0.3">
      <c r="A54" s="58" t="s">
        <v>260</v>
      </c>
      <c r="B54" s="62" t="s">
        <v>270</v>
      </c>
      <c r="C54" s="18" t="s">
        <v>5</v>
      </c>
      <c r="D54" s="49">
        <f t="shared" si="33"/>
        <v>99397</v>
      </c>
      <c r="E54" s="49">
        <v>0</v>
      </c>
      <c r="F54" s="49">
        <v>99397</v>
      </c>
      <c r="G54" s="49">
        <f>H54+I54</f>
        <v>99397</v>
      </c>
      <c r="H54" s="49">
        <v>0</v>
      </c>
      <c r="I54" s="49">
        <f>L54</f>
        <v>99397</v>
      </c>
      <c r="J54" s="49">
        <f>K54+L54</f>
        <v>99397</v>
      </c>
      <c r="K54" s="49">
        <v>0</v>
      </c>
      <c r="L54" s="49">
        <v>99397</v>
      </c>
      <c r="M54" s="40">
        <f t="shared" si="16"/>
        <v>100</v>
      </c>
      <c r="N54" s="39">
        <v>0</v>
      </c>
      <c r="O54" s="39"/>
      <c r="P54" s="39">
        <f t="shared" si="31"/>
        <v>100</v>
      </c>
    </row>
    <row r="55" spans="1:16" s="1" customFormat="1" ht="27.75" hidden="1" customHeight="1" x14ac:dyDescent="0.3">
      <c r="A55" s="58" t="s">
        <v>261</v>
      </c>
      <c r="B55" s="62" t="s">
        <v>426</v>
      </c>
      <c r="C55" s="18" t="s">
        <v>5</v>
      </c>
      <c r="D55" s="49">
        <f t="shared" si="33"/>
        <v>295257</v>
      </c>
      <c r="E55" s="49">
        <v>0</v>
      </c>
      <c r="F55" s="49">
        <v>295257</v>
      </c>
      <c r="G55" s="49">
        <f>H55+I55</f>
        <v>295257</v>
      </c>
      <c r="H55" s="49">
        <v>0</v>
      </c>
      <c r="I55" s="49">
        <f>L55</f>
        <v>295257</v>
      </c>
      <c r="J55" s="49">
        <f>K55+L55</f>
        <v>295257</v>
      </c>
      <c r="K55" s="49">
        <v>0</v>
      </c>
      <c r="L55" s="49">
        <v>295257</v>
      </c>
      <c r="M55" s="40">
        <f t="shared" si="16"/>
        <v>100</v>
      </c>
      <c r="N55" s="39">
        <v>0</v>
      </c>
      <c r="O55" s="39"/>
      <c r="P55" s="39">
        <f t="shared" si="31"/>
        <v>100</v>
      </c>
    </row>
    <row r="56" spans="1:16" s="1" customFormat="1" ht="49.5" hidden="1" customHeight="1" x14ac:dyDescent="0.3">
      <c r="A56" s="58" t="s">
        <v>262</v>
      </c>
      <c r="B56" s="62" t="s">
        <v>142</v>
      </c>
      <c r="C56" s="18" t="s">
        <v>4</v>
      </c>
      <c r="D56" s="49">
        <f t="shared" si="33"/>
        <v>2</v>
      </c>
      <c r="E56" s="49">
        <v>0</v>
      </c>
      <c r="F56" s="49">
        <v>2</v>
      </c>
      <c r="G56" s="49">
        <f t="shared" ref="G56:G66" si="34">H56+I56</f>
        <v>2</v>
      </c>
      <c r="H56" s="49">
        <v>0</v>
      </c>
      <c r="I56" s="49">
        <f t="shared" ref="I56:I66" si="35">L56</f>
        <v>2</v>
      </c>
      <c r="J56" s="49">
        <f t="shared" ref="J56:J66" si="36">K56+L56</f>
        <v>2</v>
      </c>
      <c r="K56" s="49">
        <v>0</v>
      </c>
      <c r="L56" s="49">
        <v>2</v>
      </c>
      <c r="M56" s="40">
        <f t="shared" si="16"/>
        <v>100</v>
      </c>
      <c r="N56" s="39">
        <v>0</v>
      </c>
      <c r="O56" s="39"/>
      <c r="P56" s="39">
        <f t="shared" si="31"/>
        <v>100</v>
      </c>
    </row>
    <row r="57" spans="1:16" s="1" customFormat="1" ht="68.25" hidden="1" customHeight="1" x14ac:dyDescent="0.3">
      <c r="A57" s="58" t="s">
        <v>263</v>
      </c>
      <c r="B57" s="62" t="s">
        <v>143</v>
      </c>
      <c r="C57" s="18" t="s">
        <v>5</v>
      </c>
      <c r="D57" s="49">
        <f t="shared" si="33"/>
        <v>11934927</v>
      </c>
      <c r="E57" s="49">
        <v>0</v>
      </c>
      <c r="F57" s="49">
        <v>11934927</v>
      </c>
      <c r="G57" s="49">
        <f t="shared" si="34"/>
        <v>0</v>
      </c>
      <c r="H57" s="49">
        <v>0</v>
      </c>
      <c r="I57" s="49">
        <f t="shared" si="35"/>
        <v>0</v>
      </c>
      <c r="J57" s="49">
        <f t="shared" si="36"/>
        <v>0</v>
      </c>
      <c r="K57" s="49">
        <v>0</v>
      </c>
      <c r="L57" s="49">
        <v>0</v>
      </c>
      <c r="M57" s="40">
        <f t="shared" si="16"/>
        <v>0</v>
      </c>
      <c r="N57" s="39">
        <v>0</v>
      </c>
      <c r="O57" s="39"/>
      <c r="P57" s="39">
        <f t="shared" si="31"/>
        <v>0</v>
      </c>
    </row>
    <row r="58" spans="1:16" s="1" customFormat="1" ht="48" hidden="1" customHeight="1" x14ac:dyDescent="0.3">
      <c r="A58" s="58" t="s">
        <v>264</v>
      </c>
      <c r="B58" s="62" t="s">
        <v>144</v>
      </c>
      <c r="C58" s="18" t="s">
        <v>4</v>
      </c>
      <c r="D58" s="49">
        <f t="shared" si="33"/>
        <v>320862</v>
      </c>
      <c r="E58" s="49">
        <v>122460</v>
      </c>
      <c r="F58" s="49">
        <v>198402</v>
      </c>
      <c r="G58" s="49">
        <f t="shared" si="34"/>
        <v>171076</v>
      </c>
      <c r="H58" s="49">
        <v>0</v>
      </c>
      <c r="I58" s="49">
        <f t="shared" si="35"/>
        <v>171076</v>
      </c>
      <c r="J58" s="49">
        <f t="shared" si="36"/>
        <v>171076</v>
      </c>
      <c r="K58" s="49">
        <v>0</v>
      </c>
      <c r="L58" s="49">
        <v>171076</v>
      </c>
      <c r="M58" s="40">
        <f t="shared" si="16"/>
        <v>53.317625645916308</v>
      </c>
      <c r="N58" s="39">
        <f>K58/E58*100</f>
        <v>0</v>
      </c>
      <c r="O58" s="39"/>
      <c r="P58" s="39">
        <f t="shared" si="31"/>
        <v>86.22695335732503</v>
      </c>
    </row>
    <row r="59" spans="1:16" s="1" customFormat="1" ht="41.25" hidden="1" customHeight="1" x14ac:dyDescent="0.3">
      <c r="A59" s="58" t="s">
        <v>265</v>
      </c>
      <c r="B59" s="62" t="s">
        <v>145</v>
      </c>
      <c r="C59" s="18" t="s">
        <v>4</v>
      </c>
      <c r="D59" s="49">
        <f t="shared" si="33"/>
        <v>6238508</v>
      </c>
      <c r="E59" s="49">
        <v>2192655</v>
      </c>
      <c r="F59" s="49">
        <v>4045853</v>
      </c>
      <c r="G59" s="49">
        <f t="shared" si="34"/>
        <v>0</v>
      </c>
      <c r="H59" s="49">
        <v>0</v>
      </c>
      <c r="I59" s="49">
        <f t="shared" si="35"/>
        <v>0</v>
      </c>
      <c r="J59" s="49">
        <f t="shared" si="36"/>
        <v>0</v>
      </c>
      <c r="K59" s="49">
        <v>0</v>
      </c>
      <c r="L59" s="49">
        <v>0</v>
      </c>
      <c r="M59" s="40">
        <f t="shared" si="16"/>
        <v>0</v>
      </c>
      <c r="N59" s="39">
        <f>K59/E59*100</f>
        <v>0</v>
      </c>
      <c r="O59" s="39"/>
      <c r="P59" s="39">
        <f t="shared" si="31"/>
        <v>0</v>
      </c>
    </row>
    <row r="60" spans="1:16" s="1" customFormat="1" ht="42.75" hidden="1" customHeight="1" x14ac:dyDescent="0.3">
      <c r="A60" s="58" t="s">
        <v>266</v>
      </c>
      <c r="B60" s="62" t="s">
        <v>146</v>
      </c>
      <c r="C60" s="18" t="s">
        <v>4</v>
      </c>
      <c r="D60" s="49">
        <f t="shared" si="33"/>
        <v>913665</v>
      </c>
      <c r="E60" s="49">
        <v>162424</v>
      </c>
      <c r="F60" s="49">
        <v>751241</v>
      </c>
      <c r="G60" s="49">
        <f t="shared" si="34"/>
        <v>890377.5</v>
      </c>
      <c r="H60" s="49">
        <v>162438.5</v>
      </c>
      <c r="I60" s="49">
        <f t="shared" si="35"/>
        <v>727939</v>
      </c>
      <c r="J60" s="49">
        <f t="shared" si="36"/>
        <v>890362.85</v>
      </c>
      <c r="K60" s="49">
        <v>162423.85</v>
      </c>
      <c r="L60" s="49">
        <v>727939</v>
      </c>
      <c r="M60" s="40">
        <f t="shared" si="16"/>
        <v>97.449595858438272</v>
      </c>
      <c r="N60" s="39">
        <f>K60/E60*100</f>
        <v>99.999907649115897</v>
      </c>
      <c r="O60" s="39"/>
      <c r="P60" s="39">
        <f t="shared" si="31"/>
        <v>96.89819911320069</v>
      </c>
    </row>
    <row r="61" spans="1:16" s="1" customFormat="1" ht="29.25" hidden="1" customHeight="1" x14ac:dyDescent="0.3">
      <c r="A61" s="58" t="s">
        <v>267</v>
      </c>
      <c r="B61" s="62" t="s">
        <v>147</v>
      </c>
      <c r="C61" s="18" t="s">
        <v>5</v>
      </c>
      <c r="D61" s="49">
        <f t="shared" si="33"/>
        <v>470000</v>
      </c>
      <c r="E61" s="49">
        <v>0</v>
      </c>
      <c r="F61" s="49">
        <v>470000</v>
      </c>
      <c r="G61" s="49">
        <f t="shared" si="34"/>
        <v>470000</v>
      </c>
      <c r="H61" s="49">
        <v>0</v>
      </c>
      <c r="I61" s="49">
        <f t="shared" si="35"/>
        <v>470000</v>
      </c>
      <c r="J61" s="49">
        <f t="shared" si="36"/>
        <v>470000</v>
      </c>
      <c r="K61" s="49">
        <v>0</v>
      </c>
      <c r="L61" s="49">
        <v>470000</v>
      </c>
      <c r="M61" s="40">
        <f t="shared" si="16"/>
        <v>100</v>
      </c>
      <c r="N61" s="39">
        <v>0</v>
      </c>
      <c r="O61" s="39"/>
      <c r="P61" s="39">
        <f t="shared" si="31"/>
        <v>100</v>
      </c>
    </row>
    <row r="62" spans="1:16" s="1" customFormat="1" ht="29.25" hidden="1" customHeight="1" x14ac:dyDescent="0.3">
      <c r="A62" s="58" t="s">
        <v>268</v>
      </c>
      <c r="B62" s="62" t="s">
        <v>99</v>
      </c>
      <c r="C62" s="18" t="s">
        <v>5</v>
      </c>
      <c r="D62" s="49">
        <f t="shared" si="33"/>
        <v>446000</v>
      </c>
      <c r="E62" s="49">
        <v>0</v>
      </c>
      <c r="F62" s="49">
        <v>446000</v>
      </c>
      <c r="G62" s="49">
        <f t="shared" si="34"/>
        <v>221064.17</v>
      </c>
      <c r="H62" s="49">
        <v>0</v>
      </c>
      <c r="I62" s="49">
        <f t="shared" si="35"/>
        <v>221064.17</v>
      </c>
      <c r="J62" s="49">
        <f t="shared" si="36"/>
        <v>221064.17</v>
      </c>
      <c r="K62" s="49">
        <v>0</v>
      </c>
      <c r="L62" s="49">
        <v>221064.17</v>
      </c>
      <c r="M62" s="40">
        <f t="shared" si="16"/>
        <v>49.565957399103141</v>
      </c>
      <c r="N62" s="39">
        <v>0</v>
      </c>
      <c r="O62" s="39"/>
      <c r="P62" s="39">
        <f t="shared" si="31"/>
        <v>49.565957399103141</v>
      </c>
    </row>
    <row r="63" spans="1:16" s="1" customFormat="1" ht="32.25" hidden="1" customHeight="1" x14ac:dyDescent="0.3">
      <c r="A63" s="58" t="s">
        <v>269</v>
      </c>
      <c r="B63" s="62" t="s">
        <v>434</v>
      </c>
      <c r="C63" s="18" t="s">
        <v>5</v>
      </c>
      <c r="D63" s="49">
        <f t="shared" si="33"/>
        <v>7702343</v>
      </c>
      <c r="E63" s="49">
        <v>0</v>
      </c>
      <c r="F63" s="49">
        <v>7702343</v>
      </c>
      <c r="G63" s="49">
        <f t="shared" si="34"/>
        <v>4952098.0199999996</v>
      </c>
      <c r="H63" s="49">
        <v>0</v>
      </c>
      <c r="I63" s="49">
        <f t="shared" si="35"/>
        <v>4952098.0199999996</v>
      </c>
      <c r="J63" s="49">
        <f t="shared" si="36"/>
        <v>4952098.0199999996</v>
      </c>
      <c r="K63" s="49">
        <v>0</v>
      </c>
      <c r="L63" s="49">
        <v>4952098.0199999996</v>
      </c>
      <c r="M63" s="40">
        <f t="shared" si="16"/>
        <v>64.293397736247258</v>
      </c>
      <c r="N63" s="39">
        <v>0</v>
      </c>
      <c r="O63" s="39"/>
      <c r="P63" s="39">
        <f t="shared" si="31"/>
        <v>64.293397736247258</v>
      </c>
    </row>
    <row r="64" spans="1:16" s="1" customFormat="1" ht="30.75" hidden="1" customHeight="1" x14ac:dyDescent="0.3">
      <c r="A64" s="58" t="s">
        <v>271</v>
      </c>
      <c r="B64" s="62" t="s">
        <v>100</v>
      </c>
      <c r="C64" s="18" t="s">
        <v>5</v>
      </c>
      <c r="D64" s="49">
        <f t="shared" si="33"/>
        <v>183475768</v>
      </c>
      <c r="E64" s="49">
        <v>0</v>
      </c>
      <c r="F64" s="49">
        <v>183475768</v>
      </c>
      <c r="G64" s="49">
        <f t="shared" si="34"/>
        <v>147628968.34</v>
      </c>
      <c r="H64" s="49">
        <v>0</v>
      </c>
      <c r="I64" s="49">
        <f t="shared" si="35"/>
        <v>147628968.34</v>
      </c>
      <c r="J64" s="49">
        <f t="shared" si="36"/>
        <v>147628968.34</v>
      </c>
      <c r="K64" s="49">
        <v>0</v>
      </c>
      <c r="L64" s="49">
        <v>147628968.34</v>
      </c>
      <c r="M64" s="40">
        <f t="shared" si="16"/>
        <v>80.462379282696332</v>
      </c>
      <c r="N64" s="39">
        <v>0</v>
      </c>
      <c r="O64" s="39"/>
      <c r="P64" s="39">
        <f t="shared" si="31"/>
        <v>80.462379282696332</v>
      </c>
    </row>
    <row r="65" spans="1:16" s="1" customFormat="1" ht="80.25" hidden="1" customHeight="1" x14ac:dyDescent="0.3">
      <c r="A65" s="58" t="s">
        <v>272</v>
      </c>
      <c r="B65" s="62" t="s">
        <v>62</v>
      </c>
      <c r="C65" s="18" t="s">
        <v>4</v>
      </c>
      <c r="D65" s="49">
        <f t="shared" si="33"/>
        <v>105639000</v>
      </c>
      <c r="E65" s="49">
        <v>100357000</v>
      </c>
      <c r="F65" s="49">
        <v>5282000</v>
      </c>
      <c r="G65" s="49">
        <f t="shared" si="34"/>
        <v>64032813.359999999</v>
      </c>
      <c r="H65" s="49">
        <v>60839293.890000001</v>
      </c>
      <c r="I65" s="49">
        <f t="shared" si="35"/>
        <v>3193519.47</v>
      </c>
      <c r="J65" s="49">
        <f t="shared" si="36"/>
        <v>63870389.359999999</v>
      </c>
      <c r="K65" s="49">
        <v>60676869.890000001</v>
      </c>
      <c r="L65" s="49">
        <v>3193519.47</v>
      </c>
      <c r="M65" s="40">
        <f t="shared" si="16"/>
        <v>60.460993913232798</v>
      </c>
      <c r="N65" s="39">
        <f>K65/E65*100</f>
        <v>60.461024034197919</v>
      </c>
      <c r="O65" s="39"/>
      <c r="P65" s="39">
        <f t="shared" si="31"/>
        <v>60.460421620598261</v>
      </c>
    </row>
    <row r="66" spans="1:16" s="1" customFormat="1" ht="45" hidden="1" customHeight="1" x14ac:dyDescent="0.3">
      <c r="A66" s="59" t="s">
        <v>427</v>
      </c>
      <c r="B66" s="43" t="s">
        <v>241</v>
      </c>
      <c r="C66" s="44" t="s">
        <v>5</v>
      </c>
      <c r="D66" s="50">
        <f t="shared" si="33"/>
        <v>5148303</v>
      </c>
      <c r="E66" s="50">
        <v>0</v>
      </c>
      <c r="F66" s="50">
        <v>5148303</v>
      </c>
      <c r="G66" s="50">
        <f t="shared" si="34"/>
        <v>5148264.5</v>
      </c>
      <c r="H66" s="50">
        <v>0</v>
      </c>
      <c r="I66" s="50">
        <f t="shared" si="35"/>
        <v>5148264.5</v>
      </c>
      <c r="J66" s="50">
        <f t="shared" si="36"/>
        <v>5148264.5</v>
      </c>
      <c r="K66" s="50">
        <v>0</v>
      </c>
      <c r="L66" s="50">
        <v>5148264.5</v>
      </c>
      <c r="M66" s="45">
        <f t="shared" si="16"/>
        <v>99.999252180767144</v>
      </c>
      <c r="N66" s="46">
        <v>0</v>
      </c>
      <c r="O66" s="46"/>
      <c r="P66" s="46">
        <f t="shared" si="31"/>
        <v>99.999252180767144</v>
      </c>
    </row>
    <row r="67" spans="1:16" s="28" customFormat="1" ht="45.75" hidden="1" customHeight="1" x14ac:dyDescent="0.25">
      <c r="A67" s="118" t="s">
        <v>273</v>
      </c>
      <c r="B67" s="118"/>
      <c r="C67" s="118"/>
      <c r="D67" s="27">
        <f t="shared" ref="D67:L67" si="37">D49+D7</f>
        <v>1819984523</v>
      </c>
      <c r="E67" s="27">
        <f t="shared" si="37"/>
        <v>548621861</v>
      </c>
      <c r="F67" s="27">
        <f t="shared" si="37"/>
        <v>1271362662</v>
      </c>
      <c r="G67" s="27">
        <f t="shared" si="37"/>
        <v>1036144844.0699999</v>
      </c>
      <c r="H67" s="27">
        <f t="shared" si="37"/>
        <v>349834718.23999995</v>
      </c>
      <c r="I67" s="27">
        <f t="shared" si="37"/>
        <v>686310125.83000004</v>
      </c>
      <c r="J67" s="27">
        <f t="shared" si="37"/>
        <v>1027349439.71</v>
      </c>
      <c r="K67" s="27">
        <f t="shared" si="37"/>
        <v>341039313.88</v>
      </c>
      <c r="L67" s="27">
        <f t="shared" si="37"/>
        <v>686310125.83000004</v>
      </c>
      <c r="M67" s="14">
        <f t="shared" si="16"/>
        <v>56.448251439883265</v>
      </c>
      <c r="N67" s="17">
        <f>K67/E67*100</f>
        <v>62.162910033947774</v>
      </c>
      <c r="O67" s="17"/>
      <c r="P67" s="17">
        <f t="shared" si="31"/>
        <v>53.982246477991978</v>
      </c>
    </row>
    <row r="68" spans="1:16" s="2" customFormat="1" ht="35.25" hidden="1" customHeight="1" x14ac:dyDescent="0.3">
      <c r="A68" s="119" t="s">
        <v>18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</row>
    <row r="69" spans="1:16" s="2" customFormat="1" ht="45.75" hidden="1" customHeight="1" x14ac:dyDescent="0.3">
      <c r="A69" s="15" t="s">
        <v>276</v>
      </c>
      <c r="B69" s="116" t="s">
        <v>38</v>
      </c>
      <c r="C69" s="117"/>
      <c r="D69" s="12">
        <f>D70+D71+D72+D73+D74+D75+D76+D86</f>
        <v>258610905</v>
      </c>
      <c r="E69" s="12">
        <f t="shared" ref="E69:L69" si="38">E70+E71+E72+E73+E74+E75+E76+E86</f>
        <v>83388321</v>
      </c>
      <c r="F69" s="12">
        <f t="shared" si="38"/>
        <v>186588684</v>
      </c>
      <c r="G69" s="12">
        <f t="shared" si="38"/>
        <v>167620911.84</v>
      </c>
      <c r="H69" s="12">
        <f t="shared" si="38"/>
        <v>74578344.409999996</v>
      </c>
      <c r="I69" s="12">
        <f t="shared" si="38"/>
        <v>104408587.70999999</v>
      </c>
      <c r="J69" s="12">
        <f t="shared" si="38"/>
        <v>166084841.84</v>
      </c>
      <c r="K69" s="12">
        <f t="shared" si="38"/>
        <v>61676254.130000003</v>
      </c>
      <c r="L69" s="12">
        <f t="shared" si="38"/>
        <v>104408587.70999999</v>
      </c>
      <c r="M69" s="14">
        <f>J69/D69*100</f>
        <v>64.221901949571688</v>
      </c>
      <c r="N69" s="17">
        <f>K69/E69*100</f>
        <v>73.962700520136394</v>
      </c>
      <c r="O69" s="17"/>
      <c r="P69" s="17">
        <f>L69/F69*100</f>
        <v>55.95654863507157</v>
      </c>
    </row>
    <row r="70" spans="1:16" s="2" customFormat="1" ht="42" hidden="1" customHeight="1" x14ac:dyDescent="0.3">
      <c r="A70" s="58" t="s">
        <v>277</v>
      </c>
      <c r="B70" s="62" t="s">
        <v>136</v>
      </c>
      <c r="C70" s="20" t="s">
        <v>7</v>
      </c>
      <c r="D70" s="10">
        <f t="shared" ref="D70:D75" si="39">E70+F70</f>
        <v>65775468</v>
      </c>
      <c r="E70" s="10">
        <v>0</v>
      </c>
      <c r="F70" s="10">
        <v>65775468</v>
      </c>
      <c r="G70" s="10">
        <f>H70+I70</f>
        <v>56803859.560000002</v>
      </c>
      <c r="H70" s="10">
        <v>0</v>
      </c>
      <c r="I70" s="10">
        <f>L70</f>
        <v>56803859.560000002</v>
      </c>
      <c r="J70" s="10">
        <f>K70+L70</f>
        <v>56803859.560000002</v>
      </c>
      <c r="K70" s="10">
        <v>0</v>
      </c>
      <c r="L70" s="10">
        <v>56803859.560000002</v>
      </c>
      <c r="M70" s="41">
        <f t="shared" ref="M70:M86" si="40">J70/D70*100</f>
        <v>86.360251454235197</v>
      </c>
      <c r="N70" s="39">
        <v>0</v>
      </c>
      <c r="O70" s="39"/>
      <c r="P70" s="39">
        <f t="shared" ref="P70:P86" si="41">L70/F70*100</f>
        <v>86.360251454235197</v>
      </c>
    </row>
    <row r="71" spans="1:16" s="2" customFormat="1" ht="63.75" hidden="1" customHeight="1" x14ac:dyDescent="0.3">
      <c r="A71" s="58" t="s">
        <v>278</v>
      </c>
      <c r="B71" s="62" t="s">
        <v>148</v>
      </c>
      <c r="C71" s="20" t="s">
        <v>7</v>
      </c>
      <c r="D71" s="10">
        <f t="shared" si="39"/>
        <v>2977432</v>
      </c>
      <c r="E71" s="10">
        <v>0</v>
      </c>
      <c r="F71" s="10">
        <v>2977432</v>
      </c>
      <c r="G71" s="10">
        <f t="shared" ref="G71:G75" si="42">H71+I71</f>
        <v>1714238.97</v>
      </c>
      <c r="H71" s="10">
        <v>0</v>
      </c>
      <c r="I71" s="10">
        <f t="shared" ref="I71:I75" si="43">L71</f>
        <v>1714238.97</v>
      </c>
      <c r="J71" s="10">
        <f t="shared" ref="J71:J75" si="44">K71+L71</f>
        <v>1714238.97</v>
      </c>
      <c r="K71" s="10">
        <v>0</v>
      </c>
      <c r="L71" s="10">
        <v>1714238.97</v>
      </c>
      <c r="M71" s="41">
        <f t="shared" si="40"/>
        <v>57.574412110839134</v>
      </c>
      <c r="N71" s="39">
        <v>0</v>
      </c>
      <c r="O71" s="39"/>
      <c r="P71" s="39">
        <f t="shared" si="41"/>
        <v>57.574412110839134</v>
      </c>
    </row>
    <row r="72" spans="1:16" s="2" customFormat="1" ht="29.45" hidden="1" customHeight="1" x14ac:dyDescent="0.3">
      <c r="A72" s="58" t="s">
        <v>279</v>
      </c>
      <c r="B72" s="62" t="s">
        <v>39</v>
      </c>
      <c r="C72" s="20" t="s">
        <v>7</v>
      </c>
      <c r="D72" s="10">
        <f t="shared" si="39"/>
        <v>2111000</v>
      </c>
      <c r="E72" s="10">
        <v>0</v>
      </c>
      <c r="F72" s="10">
        <v>2111000</v>
      </c>
      <c r="G72" s="10">
        <f t="shared" si="42"/>
        <v>1402630.37</v>
      </c>
      <c r="H72" s="10">
        <v>0</v>
      </c>
      <c r="I72" s="10">
        <f t="shared" si="43"/>
        <v>1402630.37</v>
      </c>
      <c r="J72" s="10">
        <f t="shared" si="44"/>
        <v>1402630.37</v>
      </c>
      <c r="K72" s="10">
        <v>0</v>
      </c>
      <c r="L72" s="10">
        <v>1402630.37</v>
      </c>
      <c r="M72" s="41">
        <f t="shared" si="40"/>
        <v>66.443882993841783</v>
      </c>
      <c r="N72" s="39">
        <v>0</v>
      </c>
      <c r="O72" s="39"/>
      <c r="P72" s="39">
        <f t="shared" si="41"/>
        <v>66.443882993841783</v>
      </c>
    </row>
    <row r="73" spans="1:16" s="2" customFormat="1" ht="42.75" hidden="1" customHeight="1" x14ac:dyDescent="0.3">
      <c r="A73" s="58" t="s">
        <v>280</v>
      </c>
      <c r="B73" s="62" t="s">
        <v>40</v>
      </c>
      <c r="C73" s="20" t="s">
        <v>7</v>
      </c>
      <c r="D73" s="10">
        <f t="shared" si="39"/>
        <v>1052300</v>
      </c>
      <c r="E73" s="10">
        <v>0</v>
      </c>
      <c r="F73" s="10">
        <v>1052300</v>
      </c>
      <c r="G73" s="10">
        <f t="shared" si="42"/>
        <v>812153.44</v>
      </c>
      <c r="H73" s="10">
        <v>0</v>
      </c>
      <c r="I73" s="10">
        <f t="shared" si="43"/>
        <v>812153.44</v>
      </c>
      <c r="J73" s="10">
        <f t="shared" si="44"/>
        <v>812153.44</v>
      </c>
      <c r="K73" s="10">
        <v>0</v>
      </c>
      <c r="L73" s="10">
        <v>812153.44</v>
      </c>
      <c r="M73" s="41">
        <f t="shared" si="40"/>
        <v>77.178888149767161</v>
      </c>
      <c r="N73" s="39">
        <v>0</v>
      </c>
      <c r="O73" s="39"/>
      <c r="P73" s="39">
        <f t="shared" si="41"/>
        <v>77.178888149767161</v>
      </c>
    </row>
    <row r="74" spans="1:16" s="2" customFormat="1" ht="48" hidden="1" customHeight="1" x14ac:dyDescent="0.3">
      <c r="A74" s="58" t="s">
        <v>281</v>
      </c>
      <c r="B74" s="62" t="s">
        <v>41</v>
      </c>
      <c r="C74" s="20" t="s">
        <v>7</v>
      </c>
      <c r="D74" s="10">
        <f t="shared" si="39"/>
        <v>58000</v>
      </c>
      <c r="E74" s="10">
        <v>0</v>
      </c>
      <c r="F74" s="10">
        <v>58000</v>
      </c>
      <c r="G74" s="10">
        <f t="shared" si="42"/>
        <v>57991</v>
      </c>
      <c r="H74" s="10">
        <v>0</v>
      </c>
      <c r="I74" s="10">
        <f t="shared" si="43"/>
        <v>57991</v>
      </c>
      <c r="J74" s="10">
        <f t="shared" si="44"/>
        <v>57991</v>
      </c>
      <c r="K74" s="10">
        <v>0</v>
      </c>
      <c r="L74" s="10">
        <v>57991</v>
      </c>
      <c r="M74" s="41">
        <f t="shared" si="40"/>
        <v>99.984482758620686</v>
      </c>
      <c r="N74" s="39">
        <v>0</v>
      </c>
      <c r="O74" s="39"/>
      <c r="P74" s="39">
        <f t="shared" si="41"/>
        <v>99.984482758620686</v>
      </c>
    </row>
    <row r="75" spans="1:16" s="2" customFormat="1" ht="45" hidden="1" customHeight="1" x14ac:dyDescent="0.3">
      <c r="A75" s="58" t="s">
        <v>282</v>
      </c>
      <c r="B75" s="62" t="s">
        <v>149</v>
      </c>
      <c r="C75" s="20" t="s">
        <v>7</v>
      </c>
      <c r="D75" s="10">
        <f t="shared" si="39"/>
        <v>17511600</v>
      </c>
      <c r="E75" s="10">
        <v>0</v>
      </c>
      <c r="F75" s="10">
        <v>17511600</v>
      </c>
      <c r="G75" s="10">
        <f t="shared" si="42"/>
        <v>13674319.18</v>
      </c>
      <c r="H75" s="10">
        <v>0</v>
      </c>
      <c r="I75" s="10">
        <f t="shared" si="43"/>
        <v>13674319.18</v>
      </c>
      <c r="J75" s="10">
        <f t="shared" si="44"/>
        <v>13674319.18</v>
      </c>
      <c r="K75" s="10">
        <v>0</v>
      </c>
      <c r="L75" s="10">
        <v>13674319.18</v>
      </c>
      <c r="M75" s="41">
        <f t="shared" si="40"/>
        <v>78.087206080540895</v>
      </c>
      <c r="N75" s="39">
        <v>0</v>
      </c>
      <c r="O75" s="39"/>
      <c r="P75" s="39">
        <f t="shared" si="41"/>
        <v>78.087206080540895</v>
      </c>
    </row>
    <row r="76" spans="1:16" s="2" customFormat="1" ht="67.5" hidden="1" customHeight="1" x14ac:dyDescent="0.3">
      <c r="A76" s="15" t="s">
        <v>283</v>
      </c>
      <c r="B76" s="61" t="s">
        <v>150</v>
      </c>
      <c r="C76" s="21" t="s">
        <v>7</v>
      </c>
      <c r="D76" s="12">
        <f>SUM(D77:D85)</f>
        <v>156496112</v>
      </c>
      <c r="E76" s="12">
        <f>SUM(E77:E86)</f>
        <v>72022221</v>
      </c>
      <c r="F76" s="12">
        <f t="shared" ref="F76:L76" si="45">SUM(F77:F85)</f>
        <v>95839991</v>
      </c>
      <c r="G76" s="12">
        <f t="shared" si="45"/>
        <v>80526807.900000006</v>
      </c>
      <c r="H76" s="12">
        <f>SUM(H77:H86)</f>
        <v>63212324.130000003</v>
      </c>
      <c r="I76" s="12">
        <f t="shared" si="45"/>
        <v>28680504.050000001</v>
      </c>
      <c r="J76" s="12">
        <f t="shared" si="45"/>
        <v>78990737.900000006</v>
      </c>
      <c r="K76" s="12">
        <f t="shared" si="45"/>
        <v>50310233.850000001</v>
      </c>
      <c r="L76" s="12">
        <f t="shared" si="45"/>
        <v>28680504.050000001</v>
      </c>
      <c r="M76" s="13">
        <f t="shared" si="40"/>
        <v>50.474568914529968</v>
      </c>
      <c r="N76" s="17">
        <f>K76/E76*100</f>
        <v>69.853766173081496</v>
      </c>
      <c r="O76" s="17"/>
      <c r="P76" s="17">
        <f t="shared" si="41"/>
        <v>29.925403530140148</v>
      </c>
    </row>
    <row r="77" spans="1:16" s="2" customFormat="1" ht="46.15" hidden="1" customHeight="1" x14ac:dyDescent="0.3">
      <c r="A77" s="58" t="s">
        <v>284</v>
      </c>
      <c r="B77" s="62" t="s">
        <v>151</v>
      </c>
      <c r="C77" s="18" t="s">
        <v>4</v>
      </c>
      <c r="D77" s="10">
        <f t="shared" ref="D77:D86" si="46">E77+F77</f>
        <v>48898938</v>
      </c>
      <c r="E77" s="10">
        <v>42395750</v>
      </c>
      <c r="F77" s="10">
        <v>6503188</v>
      </c>
      <c r="G77" s="10">
        <f>H77+I77</f>
        <v>42888779</v>
      </c>
      <c r="H77" s="10">
        <v>36961159</v>
      </c>
      <c r="I77" s="10">
        <f>L77</f>
        <v>5927620</v>
      </c>
      <c r="J77" s="10">
        <f>K77+L77</f>
        <v>41352709</v>
      </c>
      <c r="K77" s="10">
        <v>35425089</v>
      </c>
      <c r="L77" s="10">
        <v>5927620</v>
      </c>
      <c r="M77" s="41">
        <f t="shared" si="40"/>
        <v>84.56770369941367</v>
      </c>
      <c r="N77" s="39">
        <f>K77/E77*100</f>
        <v>83.558113726022071</v>
      </c>
      <c r="O77" s="39"/>
      <c r="P77" s="39">
        <f t="shared" si="41"/>
        <v>91.149448547389383</v>
      </c>
    </row>
    <row r="78" spans="1:16" s="2" customFormat="1" ht="45.75" hidden="1" customHeight="1" x14ac:dyDescent="0.3">
      <c r="A78" s="58" t="s">
        <v>285</v>
      </c>
      <c r="B78" s="62" t="s">
        <v>152</v>
      </c>
      <c r="C78" s="18" t="s">
        <v>4</v>
      </c>
      <c r="D78" s="10">
        <f t="shared" si="46"/>
        <v>60000000</v>
      </c>
      <c r="E78" s="10">
        <v>0</v>
      </c>
      <c r="F78" s="10">
        <v>60000000</v>
      </c>
      <c r="G78" s="10">
        <f t="shared" ref="G78:G86" si="47">H78+I78</f>
        <v>0</v>
      </c>
      <c r="H78" s="10">
        <v>0</v>
      </c>
      <c r="I78" s="10">
        <f t="shared" ref="I78:I86" si="48">L78</f>
        <v>0</v>
      </c>
      <c r="J78" s="10">
        <f t="shared" ref="J78:J86" si="49">K78+L78</f>
        <v>0</v>
      </c>
      <c r="K78" s="10">
        <v>0</v>
      </c>
      <c r="L78" s="10">
        <v>0</v>
      </c>
      <c r="M78" s="41">
        <f t="shared" si="40"/>
        <v>0</v>
      </c>
      <c r="N78" s="39">
        <v>0</v>
      </c>
      <c r="O78" s="39"/>
      <c r="P78" s="39">
        <f t="shared" si="41"/>
        <v>0</v>
      </c>
    </row>
    <row r="79" spans="1:16" s="2" customFormat="1" ht="51.75" hidden="1" customHeight="1" x14ac:dyDescent="0.3">
      <c r="A79" s="58" t="s">
        <v>286</v>
      </c>
      <c r="B79" s="62" t="s">
        <v>153</v>
      </c>
      <c r="C79" s="18" t="s">
        <v>4</v>
      </c>
      <c r="D79" s="10">
        <f t="shared" si="46"/>
        <v>135269</v>
      </c>
      <c r="E79" s="10">
        <v>0</v>
      </c>
      <c r="F79" s="10">
        <v>135269</v>
      </c>
      <c r="G79" s="10">
        <f t="shared" si="47"/>
        <v>20000</v>
      </c>
      <c r="H79" s="10">
        <v>0</v>
      </c>
      <c r="I79" s="10">
        <f t="shared" si="48"/>
        <v>20000</v>
      </c>
      <c r="J79" s="10">
        <f t="shared" si="49"/>
        <v>20000</v>
      </c>
      <c r="K79" s="10">
        <v>0</v>
      </c>
      <c r="L79" s="10">
        <v>20000</v>
      </c>
      <c r="M79" s="41">
        <f t="shared" si="40"/>
        <v>14.785353628695413</v>
      </c>
      <c r="N79" s="39">
        <v>0</v>
      </c>
      <c r="O79" s="39"/>
      <c r="P79" s="39">
        <f t="shared" si="41"/>
        <v>14.785353628695413</v>
      </c>
    </row>
    <row r="80" spans="1:16" s="2" customFormat="1" ht="49.15" hidden="1" customHeight="1" x14ac:dyDescent="0.3">
      <c r="A80" s="58" t="s">
        <v>287</v>
      </c>
      <c r="B80" s="62" t="s">
        <v>154</v>
      </c>
      <c r="C80" s="18" t="s">
        <v>4</v>
      </c>
      <c r="D80" s="10">
        <f t="shared" si="46"/>
        <v>8516537</v>
      </c>
      <c r="E80" s="10">
        <v>0</v>
      </c>
      <c r="F80" s="10">
        <v>8516537</v>
      </c>
      <c r="G80" s="10">
        <f t="shared" si="47"/>
        <v>8516536.6999999993</v>
      </c>
      <c r="H80" s="10">
        <v>0</v>
      </c>
      <c r="I80" s="10">
        <f t="shared" si="48"/>
        <v>8516536.6999999993</v>
      </c>
      <c r="J80" s="10">
        <f t="shared" si="49"/>
        <v>8516536.6999999993</v>
      </c>
      <c r="K80" s="10">
        <v>0</v>
      </c>
      <c r="L80" s="10">
        <v>8516536.6999999993</v>
      </c>
      <c r="M80" s="41">
        <f t="shared" si="40"/>
        <v>99.999996477441471</v>
      </c>
      <c r="N80" s="39">
        <v>0</v>
      </c>
      <c r="O80" s="39"/>
      <c r="P80" s="39">
        <f t="shared" si="41"/>
        <v>99.999996477441471</v>
      </c>
    </row>
    <row r="81" spans="1:16" s="2" customFormat="1" ht="50.25" hidden="1" customHeight="1" x14ac:dyDescent="0.3">
      <c r="A81" s="58" t="s">
        <v>288</v>
      </c>
      <c r="B81" s="62" t="s">
        <v>155</v>
      </c>
      <c r="C81" s="18" t="s">
        <v>4</v>
      </c>
      <c r="D81" s="10">
        <f t="shared" si="46"/>
        <v>1204150</v>
      </c>
      <c r="E81" s="10">
        <v>0</v>
      </c>
      <c r="F81" s="10">
        <v>1204150</v>
      </c>
      <c r="G81" s="10">
        <f t="shared" si="47"/>
        <v>1204150</v>
      </c>
      <c r="H81" s="10">
        <v>0</v>
      </c>
      <c r="I81" s="10">
        <f t="shared" si="48"/>
        <v>1204150</v>
      </c>
      <c r="J81" s="10">
        <f t="shared" si="49"/>
        <v>1204150</v>
      </c>
      <c r="K81" s="10">
        <v>0</v>
      </c>
      <c r="L81" s="10">
        <v>1204150</v>
      </c>
      <c r="M81" s="41">
        <f t="shared" si="40"/>
        <v>100</v>
      </c>
      <c r="N81" s="39">
        <v>0</v>
      </c>
      <c r="O81" s="39"/>
      <c r="P81" s="39">
        <f t="shared" si="41"/>
        <v>100</v>
      </c>
    </row>
    <row r="82" spans="1:16" s="2" customFormat="1" ht="60.75" hidden="1" customHeight="1" x14ac:dyDescent="0.3">
      <c r="A82" s="58" t="s">
        <v>289</v>
      </c>
      <c r="B82" s="62" t="s">
        <v>156</v>
      </c>
      <c r="C82" s="18" t="s">
        <v>4</v>
      </c>
      <c r="D82" s="10">
        <f t="shared" si="46"/>
        <v>206960</v>
      </c>
      <c r="E82" s="10">
        <v>0</v>
      </c>
      <c r="F82" s="10">
        <v>206960</v>
      </c>
      <c r="G82" s="10">
        <f t="shared" si="47"/>
        <v>206960</v>
      </c>
      <c r="H82" s="10">
        <v>0</v>
      </c>
      <c r="I82" s="10">
        <f t="shared" si="48"/>
        <v>206960</v>
      </c>
      <c r="J82" s="10">
        <f t="shared" si="49"/>
        <v>206960</v>
      </c>
      <c r="K82" s="10">
        <v>0</v>
      </c>
      <c r="L82" s="10">
        <v>206960</v>
      </c>
      <c r="M82" s="41">
        <f t="shared" si="40"/>
        <v>100</v>
      </c>
      <c r="N82" s="39">
        <v>0</v>
      </c>
      <c r="O82" s="39"/>
      <c r="P82" s="39">
        <f t="shared" si="41"/>
        <v>100</v>
      </c>
    </row>
    <row r="83" spans="1:16" s="2" customFormat="1" ht="50.25" hidden="1" customHeight="1" x14ac:dyDescent="0.3">
      <c r="A83" s="58" t="s">
        <v>290</v>
      </c>
      <c r="B83" s="62" t="s">
        <v>157</v>
      </c>
      <c r="C83" s="18" t="s">
        <v>4</v>
      </c>
      <c r="D83" s="10">
        <f t="shared" si="46"/>
        <v>8530999</v>
      </c>
      <c r="E83" s="10">
        <v>0</v>
      </c>
      <c r="F83" s="10">
        <v>8530999</v>
      </c>
      <c r="G83" s="10">
        <f t="shared" si="47"/>
        <v>6928664.5899999999</v>
      </c>
      <c r="H83" s="10">
        <v>0</v>
      </c>
      <c r="I83" s="10">
        <f t="shared" si="48"/>
        <v>6928664.5899999999</v>
      </c>
      <c r="J83" s="10">
        <f t="shared" si="49"/>
        <v>6928664.5899999999</v>
      </c>
      <c r="K83" s="10">
        <v>0</v>
      </c>
      <c r="L83" s="10">
        <v>6928664.5899999999</v>
      </c>
      <c r="M83" s="41">
        <f t="shared" si="40"/>
        <v>81.217505593424633</v>
      </c>
      <c r="N83" s="39">
        <v>0</v>
      </c>
      <c r="O83" s="39"/>
      <c r="P83" s="39">
        <f t="shared" si="41"/>
        <v>81.217505593424633</v>
      </c>
    </row>
    <row r="84" spans="1:16" s="2" customFormat="1" ht="28.9" hidden="1" customHeight="1" x14ac:dyDescent="0.3">
      <c r="A84" s="58" t="s">
        <v>291</v>
      </c>
      <c r="B84" s="62" t="s">
        <v>158</v>
      </c>
      <c r="C84" s="18" t="s">
        <v>4</v>
      </c>
      <c r="D84" s="10">
        <f t="shared" si="46"/>
        <v>3223917</v>
      </c>
      <c r="E84" s="10">
        <v>0</v>
      </c>
      <c r="F84" s="10">
        <v>3223917</v>
      </c>
      <c r="G84" s="10">
        <f t="shared" si="47"/>
        <v>2891915.82</v>
      </c>
      <c r="H84" s="10">
        <v>0</v>
      </c>
      <c r="I84" s="10">
        <f t="shared" si="48"/>
        <v>2891915.82</v>
      </c>
      <c r="J84" s="10">
        <f t="shared" si="49"/>
        <v>2891915.82</v>
      </c>
      <c r="K84" s="10">
        <v>0</v>
      </c>
      <c r="L84" s="10">
        <v>2891915.82</v>
      </c>
      <c r="M84" s="41">
        <f t="shared" si="40"/>
        <v>89.70193153235644</v>
      </c>
      <c r="N84" s="39">
        <v>0</v>
      </c>
      <c r="O84" s="39"/>
      <c r="P84" s="39">
        <f t="shared" si="41"/>
        <v>89.70193153235644</v>
      </c>
    </row>
    <row r="85" spans="1:16" s="2" customFormat="1" ht="57" hidden="1" customHeight="1" x14ac:dyDescent="0.3">
      <c r="A85" s="58" t="s">
        <v>292</v>
      </c>
      <c r="B85" s="62" t="s">
        <v>102</v>
      </c>
      <c r="C85" s="18" t="s">
        <v>4</v>
      </c>
      <c r="D85" s="10">
        <f t="shared" si="46"/>
        <v>25779342</v>
      </c>
      <c r="E85" s="10">
        <v>18260371</v>
      </c>
      <c r="F85" s="10">
        <v>7518971</v>
      </c>
      <c r="G85" s="10">
        <f t="shared" si="47"/>
        <v>17869801.789999999</v>
      </c>
      <c r="H85" s="10">
        <f>9801671+5083473.85</f>
        <v>14885144.85</v>
      </c>
      <c r="I85" s="10">
        <f t="shared" si="48"/>
        <v>2984656.94</v>
      </c>
      <c r="J85" s="10">
        <f t="shared" si="49"/>
        <v>17869801.789999999</v>
      </c>
      <c r="K85" s="10">
        <v>14885144.85</v>
      </c>
      <c r="L85" s="10">
        <v>2984656.94</v>
      </c>
      <c r="M85" s="41">
        <f t="shared" si="40"/>
        <v>69.318300637774229</v>
      </c>
      <c r="N85" s="39">
        <f>K85/E85*100</f>
        <v>81.516114048285218</v>
      </c>
      <c r="O85" s="39"/>
      <c r="P85" s="39">
        <f t="shared" si="41"/>
        <v>39.695018640183612</v>
      </c>
    </row>
    <row r="86" spans="1:16" s="2" customFormat="1" ht="34.15" hidden="1" customHeight="1" x14ac:dyDescent="0.3">
      <c r="A86" s="58" t="s">
        <v>293</v>
      </c>
      <c r="B86" s="62" t="s">
        <v>63</v>
      </c>
      <c r="C86" s="18" t="s">
        <v>7</v>
      </c>
      <c r="D86" s="10">
        <f t="shared" si="46"/>
        <v>12628993</v>
      </c>
      <c r="E86" s="10">
        <v>11366100</v>
      </c>
      <c r="F86" s="10">
        <v>1262893</v>
      </c>
      <c r="G86" s="10">
        <f t="shared" si="47"/>
        <v>12628911.42</v>
      </c>
      <c r="H86" s="10">
        <v>11366020.279999999</v>
      </c>
      <c r="I86" s="10">
        <f t="shared" si="48"/>
        <v>1262891.1399999999</v>
      </c>
      <c r="J86" s="10">
        <f t="shared" si="49"/>
        <v>12628911.42</v>
      </c>
      <c r="K86" s="10">
        <v>11366020.279999999</v>
      </c>
      <c r="L86" s="10">
        <v>1262891.1399999999</v>
      </c>
      <c r="M86" s="41">
        <f t="shared" si="40"/>
        <v>99.999354026089009</v>
      </c>
      <c r="N86" s="39">
        <f>K86/E86*100</f>
        <v>99.999298616060031</v>
      </c>
      <c r="O86" s="39"/>
      <c r="P86" s="39">
        <f t="shared" si="41"/>
        <v>99.99985271911396</v>
      </c>
    </row>
    <row r="87" spans="1:16" s="2" customFormat="1" ht="31.5" customHeight="1" x14ac:dyDescent="0.3">
      <c r="A87" s="115" t="s">
        <v>17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60"/>
      <c r="O87" s="76"/>
      <c r="P87" s="60"/>
    </row>
    <row r="88" spans="1:16" s="2" customFormat="1" ht="48" customHeight="1" x14ac:dyDescent="0.3">
      <c r="A88" s="15" t="s">
        <v>294</v>
      </c>
      <c r="B88" s="84" t="s">
        <v>42</v>
      </c>
      <c r="C88" s="84"/>
      <c r="D88" s="12">
        <f>D89+D91+D93</f>
        <v>58394700</v>
      </c>
      <c r="E88" s="12">
        <f t="shared" ref="E88:L88" si="50">E89+E91+E93</f>
        <v>0</v>
      </c>
      <c r="F88" s="12">
        <f t="shared" si="50"/>
        <v>58394700</v>
      </c>
      <c r="G88" s="12">
        <f t="shared" si="50"/>
        <v>43048750.950000003</v>
      </c>
      <c r="H88" s="12">
        <f t="shared" si="50"/>
        <v>0</v>
      </c>
      <c r="I88" s="12">
        <f t="shared" si="50"/>
        <v>43048750.950000003</v>
      </c>
      <c r="J88" s="12">
        <f t="shared" si="50"/>
        <v>43048750.950000003</v>
      </c>
      <c r="K88" s="12">
        <f t="shared" si="50"/>
        <v>0</v>
      </c>
      <c r="L88" s="12">
        <f t="shared" si="50"/>
        <v>43048750.950000003</v>
      </c>
      <c r="M88" s="22">
        <f>J88/D88*100</f>
        <v>73.720305010557468</v>
      </c>
      <c r="N88" s="17">
        <v>0</v>
      </c>
      <c r="O88" s="16">
        <f>L88/F88*100</f>
        <v>73.720305010557468</v>
      </c>
      <c r="P88" s="121"/>
    </row>
    <row r="89" spans="1:16" s="2" customFormat="1" ht="48" customHeight="1" x14ac:dyDescent="0.3">
      <c r="A89" s="15" t="s">
        <v>295</v>
      </c>
      <c r="B89" s="56" t="s">
        <v>159</v>
      </c>
      <c r="C89" s="20"/>
      <c r="D89" s="12">
        <f>D90</f>
        <v>55894700</v>
      </c>
      <c r="E89" s="12">
        <f t="shared" ref="E89:F89" si="51">E90</f>
        <v>0</v>
      </c>
      <c r="F89" s="12">
        <f t="shared" si="51"/>
        <v>55894700</v>
      </c>
      <c r="G89" s="12">
        <f t="shared" ref="G89" si="52">G90</f>
        <v>43048750.950000003</v>
      </c>
      <c r="H89" s="12">
        <f t="shared" ref="H89" si="53">H90</f>
        <v>0</v>
      </c>
      <c r="I89" s="12">
        <f t="shared" ref="I89" si="54">I90</f>
        <v>43048750.950000003</v>
      </c>
      <c r="J89" s="12">
        <f t="shared" ref="J89" si="55">J90</f>
        <v>43048750.950000003</v>
      </c>
      <c r="K89" s="12">
        <f t="shared" ref="K89" si="56">K90</f>
        <v>0</v>
      </c>
      <c r="L89" s="12">
        <f t="shared" ref="L89" si="57">L90</f>
        <v>43048750.950000003</v>
      </c>
      <c r="M89" s="22">
        <f>J89/D89*100</f>
        <v>77.017590129296693</v>
      </c>
      <c r="N89" s="17">
        <v>0</v>
      </c>
      <c r="O89" s="16">
        <f>L89/F89*100</f>
        <v>77.017590129296693</v>
      </c>
      <c r="P89" s="122"/>
    </row>
    <row r="90" spans="1:16" s="2" customFormat="1" ht="51.75" customHeight="1" x14ac:dyDescent="0.3">
      <c r="A90" s="58" t="s">
        <v>296</v>
      </c>
      <c r="B90" s="57" t="s">
        <v>136</v>
      </c>
      <c r="C90" s="20" t="s">
        <v>6</v>
      </c>
      <c r="D90" s="10">
        <f>F90</f>
        <v>55894700</v>
      </c>
      <c r="E90" s="10">
        <v>0</v>
      </c>
      <c r="F90" s="10">
        <v>55894700</v>
      </c>
      <c r="G90" s="10">
        <f t="shared" ref="G90:G94" si="58">H90+I90</f>
        <v>43048750.950000003</v>
      </c>
      <c r="H90" s="10">
        <v>0</v>
      </c>
      <c r="I90" s="10">
        <f t="shared" ref="I90:I94" si="59">L90</f>
        <v>43048750.950000003</v>
      </c>
      <c r="J90" s="10">
        <f>L90</f>
        <v>43048750.950000003</v>
      </c>
      <c r="K90" s="10">
        <v>0</v>
      </c>
      <c r="L90" s="10">
        <v>43048750.950000003</v>
      </c>
      <c r="M90" s="75">
        <f>J90/D90*100</f>
        <v>77.017590129296693</v>
      </c>
      <c r="N90" s="39">
        <v>0</v>
      </c>
      <c r="O90" s="49">
        <f>L90/F90*100</f>
        <v>77.017590129296693</v>
      </c>
      <c r="P90" s="123"/>
    </row>
    <row r="91" spans="1:16" s="2" customFormat="1" ht="48" customHeight="1" x14ac:dyDescent="0.3">
      <c r="A91" s="15" t="s">
        <v>297</v>
      </c>
      <c r="B91" s="56" t="s">
        <v>161</v>
      </c>
      <c r="C91" s="56"/>
      <c r="D91" s="12">
        <f>D92</f>
        <v>0</v>
      </c>
      <c r="E91" s="12">
        <f t="shared" ref="E91:L91" si="60">E92</f>
        <v>0</v>
      </c>
      <c r="F91" s="12">
        <f t="shared" si="60"/>
        <v>0</v>
      </c>
      <c r="G91" s="12">
        <f t="shared" si="60"/>
        <v>0</v>
      </c>
      <c r="H91" s="12">
        <f t="shared" si="60"/>
        <v>0</v>
      </c>
      <c r="I91" s="12">
        <f t="shared" si="60"/>
        <v>0</v>
      </c>
      <c r="J91" s="12">
        <f t="shared" si="60"/>
        <v>0</v>
      </c>
      <c r="K91" s="12">
        <f t="shared" si="60"/>
        <v>0</v>
      </c>
      <c r="L91" s="12">
        <f t="shared" si="60"/>
        <v>0</v>
      </c>
      <c r="M91" s="14">
        <v>0</v>
      </c>
      <c r="N91" s="17">
        <v>0</v>
      </c>
      <c r="O91" s="17">
        <v>0</v>
      </c>
      <c r="P91" s="77"/>
    </row>
    <row r="92" spans="1:16" s="2" customFormat="1" ht="73.5" customHeight="1" x14ac:dyDescent="0.3">
      <c r="A92" s="58" t="s">
        <v>298</v>
      </c>
      <c r="B92" s="74" t="s">
        <v>438</v>
      </c>
      <c r="C92" s="20" t="s">
        <v>6</v>
      </c>
      <c r="D92" s="10">
        <v>0</v>
      </c>
      <c r="E92" s="10">
        <v>0</v>
      </c>
      <c r="F92" s="10">
        <v>0</v>
      </c>
      <c r="G92" s="10">
        <f t="shared" si="58"/>
        <v>0</v>
      </c>
      <c r="H92" s="10">
        <v>0</v>
      </c>
      <c r="I92" s="10">
        <f t="shared" si="59"/>
        <v>0</v>
      </c>
      <c r="J92" s="10">
        <f t="shared" ref="J92" si="61">K92+L92</f>
        <v>0</v>
      </c>
      <c r="K92" s="10">
        <v>0</v>
      </c>
      <c r="L92" s="10">
        <v>0</v>
      </c>
      <c r="M92" s="40">
        <v>0</v>
      </c>
      <c r="N92" s="39">
        <v>0</v>
      </c>
      <c r="O92" s="39">
        <v>0</v>
      </c>
      <c r="P92" s="77"/>
    </row>
    <row r="93" spans="1:16" s="2" customFormat="1" ht="64.5" customHeight="1" x14ac:dyDescent="0.3">
      <c r="A93" s="15" t="s">
        <v>299</v>
      </c>
      <c r="B93" s="56" t="s">
        <v>163</v>
      </c>
      <c r="C93" s="21"/>
      <c r="D93" s="12">
        <f>D94</f>
        <v>2500000</v>
      </c>
      <c r="E93" s="12">
        <f t="shared" ref="E93:L93" si="62">E94</f>
        <v>0</v>
      </c>
      <c r="F93" s="12">
        <f>F94</f>
        <v>2500000</v>
      </c>
      <c r="G93" s="12">
        <f t="shared" si="62"/>
        <v>0</v>
      </c>
      <c r="H93" s="12">
        <f t="shared" si="62"/>
        <v>0</v>
      </c>
      <c r="I93" s="12">
        <f t="shared" si="62"/>
        <v>0</v>
      </c>
      <c r="J93" s="12">
        <f t="shared" si="62"/>
        <v>0</v>
      </c>
      <c r="K93" s="12">
        <f t="shared" si="62"/>
        <v>0</v>
      </c>
      <c r="L93" s="12">
        <f t="shared" si="62"/>
        <v>0</v>
      </c>
      <c r="M93" s="14">
        <f>M94</f>
        <v>0</v>
      </c>
      <c r="N93" s="17">
        <v>0</v>
      </c>
      <c r="O93" s="17">
        <f>L93/F93*100</f>
        <v>0</v>
      </c>
      <c r="P93" s="124"/>
    </row>
    <row r="94" spans="1:16" s="2" customFormat="1" ht="46.5" customHeight="1" x14ac:dyDescent="0.3">
      <c r="A94" s="58" t="s">
        <v>300</v>
      </c>
      <c r="B94" s="57" t="s">
        <v>164</v>
      </c>
      <c r="C94" s="20" t="s">
        <v>6</v>
      </c>
      <c r="D94" s="10">
        <v>2500000</v>
      </c>
      <c r="E94" s="10">
        <v>0</v>
      </c>
      <c r="F94" s="10">
        <v>2500000</v>
      </c>
      <c r="G94" s="10">
        <f t="shared" si="58"/>
        <v>0</v>
      </c>
      <c r="H94" s="10">
        <v>0</v>
      </c>
      <c r="I94" s="10">
        <f t="shared" si="59"/>
        <v>0</v>
      </c>
      <c r="J94" s="10">
        <f>L94</f>
        <v>0</v>
      </c>
      <c r="K94" s="49">
        <v>0</v>
      </c>
      <c r="L94" s="49">
        <v>0</v>
      </c>
      <c r="M94" s="40">
        <f>J94/D94*100</f>
        <v>0</v>
      </c>
      <c r="N94" s="39">
        <v>0</v>
      </c>
      <c r="O94" s="39">
        <f>L94/F94*100</f>
        <v>0</v>
      </c>
      <c r="P94" s="125"/>
    </row>
    <row r="95" spans="1:16" s="3" customFormat="1" ht="35.25" hidden="1" customHeight="1" x14ac:dyDescent="0.3">
      <c r="A95" s="115" t="s">
        <v>19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60"/>
      <c r="O95" s="76"/>
      <c r="P95" s="60"/>
    </row>
    <row r="96" spans="1:16" s="1" customFormat="1" ht="47.25" hidden="1" customHeight="1" x14ac:dyDescent="0.3">
      <c r="A96" s="15" t="s">
        <v>92</v>
      </c>
      <c r="B96" s="84" t="s">
        <v>43</v>
      </c>
      <c r="C96" s="84"/>
      <c r="D96" s="23">
        <f>D97+D105</f>
        <v>947199160</v>
      </c>
      <c r="E96" s="23">
        <f t="shared" ref="E96:L96" si="63">E97+E105</f>
        <v>502245460</v>
      </c>
      <c r="F96" s="23">
        <f t="shared" si="63"/>
        <v>444953700</v>
      </c>
      <c r="G96" s="23">
        <f t="shared" si="63"/>
        <v>777884050.88</v>
      </c>
      <c r="H96" s="23">
        <f t="shared" si="63"/>
        <v>453150600</v>
      </c>
      <c r="I96" s="23">
        <f t="shared" si="63"/>
        <v>324733450.88</v>
      </c>
      <c r="J96" s="23">
        <f>J97+J105</f>
        <v>774483910.88</v>
      </c>
      <c r="K96" s="23">
        <f t="shared" si="63"/>
        <v>449750460</v>
      </c>
      <c r="L96" s="23">
        <f t="shared" si="63"/>
        <v>324733450.88</v>
      </c>
      <c r="M96" s="13">
        <f t="shared" ref="M96:N97" si="64">J96/D96*100</f>
        <v>81.765688103017325</v>
      </c>
      <c r="N96" s="17">
        <f t="shared" si="64"/>
        <v>89.547939368132873</v>
      </c>
      <c r="O96" s="17"/>
      <c r="P96" s="17">
        <f t="shared" ref="P96:P102" si="65">L96/F96*100</f>
        <v>72.981402532443269</v>
      </c>
    </row>
    <row r="97" spans="1:16" s="1" customFormat="1" ht="57.75" hidden="1" customHeight="1" x14ac:dyDescent="0.3">
      <c r="A97" s="15" t="s">
        <v>28</v>
      </c>
      <c r="B97" s="56" t="s">
        <v>165</v>
      </c>
      <c r="C97" s="56"/>
      <c r="D97" s="23">
        <f>SUM(D98:D104)</f>
        <v>309254983</v>
      </c>
      <c r="E97" s="23">
        <f t="shared" ref="E97:L97" si="66">SUM(E98:E104)</f>
        <v>6584460</v>
      </c>
      <c r="F97" s="23">
        <f t="shared" si="66"/>
        <v>302670523</v>
      </c>
      <c r="G97" s="23">
        <f t="shared" si="66"/>
        <v>209247508.87999997</v>
      </c>
      <c r="H97" s="23">
        <f t="shared" si="66"/>
        <v>6584600</v>
      </c>
      <c r="I97" s="23">
        <f t="shared" si="66"/>
        <v>202662908.87999997</v>
      </c>
      <c r="J97" s="23">
        <f>SUM(J98:J104)</f>
        <v>205847368.87999997</v>
      </c>
      <c r="K97" s="23">
        <f t="shared" si="66"/>
        <v>3184460</v>
      </c>
      <c r="L97" s="23">
        <f t="shared" si="66"/>
        <v>202662908.87999997</v>
      </c>
      <c r="M97" s="13">
        <f t="shared" si="64"/>
        <v>66.562345053628434</v>
      </c>
      <c r="N97" s="17">
        <f t="shared" si="64"/>
        <v>48.363267450937506</v>
      </c>
      <c r="O97" s="17"/>
      <c r="P97" s="17">
        <f t="shared" si="65"/>
        <v>66.958257735590578</v>
      </c>
    </row>
    <row r="98" spans="1:16" s="1" customFormat="1" ht="51.75" hidden="1" customHeight="1" x14ac:dyDescent="0.3">
      <c r="A98" s="58" t="s">
        <v>301</v>
      </c>
      <c r="B98" s="24" t="s">
        <v>135</v>
      </c>
      <c r="C98" s="18" t="s">
        <v>10</v>
      </c>
      <c r="D98" s="10">
        <f t="shared" ref="D98:D104" si="67">E98+F98</f>
        <v>283154781</v>
      </c>
      <c r="E98" s="10">
        <v>0</v>
      </c>
      <c r="F98" s="10">
        <v>283154781</v>
      </c>
      <c r="G98" s="10">
        <f>H98+I98</f>
        <v>185537033.41999999</v>
      </c>
      <c r="H98" s="10">
        <v>0</v>
      </c>
      <c r="I98" s="10">
        <f>L98</f>
        <v>185537033.41999999</v>
      </c>
      <c r="J98" s="49">
        <f>K98+L98</f>
        <v>185537033.41999999</v>
      </c>
      <c r="K98" s="49">
        <v>0</v>
      </c>
      <c r="L98" s="49">
        <v>185537033.41999999</v>
      </c>
      <c r="M98" s="41">
        <f t="shared" ref="M98:M111" si="68">J98/D98*100</f>
        <v>65.524951676517858</v>
      </c>
      <c r="N98" s="39">
        <v>0</v>
      </c>
      <c r="O98" s="39"/>
      <c r="P98" s="39">
        <f t="shared" si="65"/>
        <v>65.524951676517858</v>
      </c>
    </row>
    <row r="99" spans="1:16" s="1" customFormat="1" ht="32.25" hidden="1" customHeight="1" x14ac:dyDescent="0.3">
      <c r="A99" s="58" t="s">
        <v>302</v>
      </c>
      <c r="B99" s="24" t="s">
        <v>166</v>
      </c>
      <c r="C99" s="18" t="s">
        <v>10</v>
      </c>
      <c r="D99" s="10">
        <f t="shared" si="67"/>
        <v>327340</v>
      </c>
      <c r="E99" s="10">
        <v>0</v>
      </c>
      <c r="F99" s="10">
        <v>327340</v>
      </c>
      <c r="G99" s="10">
        <f t="shared" ref="G99:G104" si="69">H99+I99</f>
        <v>326812</v>
      </c>
      <c r="H99" s="10">
        <v>0</v>
      </c>
      <c r="I99" s="10">
        <f t="shared" ref="I99:I104" si="70">L99</f>
        <v>326812</v>
      </c>
      <c r="J99" s="49">
        <f t="shared" ref="J99:J104" si="71">K99+L99</f>
        <v>326812</v>
      </c>
      <c r="K99" s="49">
        <v>0</v>
      </c>
      <c r="L99" s="49">
        <v>326812</v>
      </c>
      <c r="M99" s="41">
        <f t="shared" si="68"/>
        <v>99.838699822814206</v>
      </c>
      <c r="N99" s="39">
        <v>0</v>
      </c>
      <c r="O99" s="39"/>
      <c r="P99" s="39">
        <f t="shared" si="65"/>
        <v>99.838699822814206</v>
      </c>
    </row>
    <row r="100" spans="1:16" s="1" customFormat="1" ht="49.5" hidden="1" customHeight="1" x14ac:dyDescent="0.3">
      <c r="A100" s="58" t="s">
        <v>303</v>
      </c>
      <c r="B100" s="57" t="s">
        <v>167</v>
      </c>
      <c r="C100" s="18" t="s">
        <v>10</v>
      </c>
      <c r="D100" s="10">
        <f t="shared" si="67"/>
        <v>421910</v>
      </c>
      <c r="E100" s="10">
        <v>0</v>
      </c>
      <c r="F100" s="10">
        <v>421910</v>
      </c>
      <c r="G100" s="10">
        <f t="shared" si="69"/>
        <v>421910</v>
      </c>
      <c r="H100" s="10">
        <v>0</v>
      </c>
      <c r="I100" s="10">
        <f t="shared" si="70"/>
        <v>421910</v>
      </c>
      <c r="J100" s="49">
        <f t="shared" si="71"/>
        <v>421910</v>
      </c>
      <c r="K100" s="49">
        <v>0</v>
      </c>
      <c r="L100" s="49">
        <v>421910</v>
      </c>
      <c r="M100" s="41">
        <f t="shared" si="68"/>
        <v>100</v>
      </c>
      <c r="N100" s="39">
        <v>0</v>
      </c>
      <c r="O100" s="39"/>
      <c r="P100" s="39">
        <f t="shared" si="65"/>
        <v>100</v>
      </c>
    </row>
    <row r="101" spans="1:16" s="1" customFormat="1" ht="30.75" hidden="1" customHeight="1" x14ac:dyDescent="0.3">
      <c r="A101" s="82" t="s">
        <v>304</v>
      </c>
      <c r="B101" s="85" t="s">
        <v>168</v>
      </c>
      <c r="C101" s="18" t="s">
        <v>10</v>
      </c>
      <c r="D101" s="10">
        <f t="shared" si="67"/>
        <v>17094452</v>
      </c>
      <c r="E101" s="10">
        <v>0</v>
      </c>
      <c r="F101" s="10">
        <v>17094452</v>
      </c>
      <c r="G101" s="10">
        <f t="shared" si="69"/>
        <v>14848410.26</v>
      </c>
      <c r="H101" s="10">
        <v>0</v>
      </c>
      <c r="I101" s="10">
        <f t="shared" si="70"/>
        <v>14848410.26</v>
      </c>
      <c r="J101" s="49">
        <f t="shared" si="71"/>
        <v>14848410.26</v>
      </c>
      <c r="K101" s="49">
        <v>0</v>
      </c>
      <c r="L101" s="49">
        <v>14848410.26</v>
      </c>
      <c r="M101" s="41">
        <f t="shared" si="68"/>
        <v>86.860990103689787</v>
      </c>
      <c r="N101" s="39">
        <v>0</v>
      </c>
      <c r="O101" s="39"/>
      <c r="P101" s="39">
        <f t="shared" si="65"/>
        <v>86.860990103689787</v>
      </c>
    </row>
    <row r="102" spans="1:16" s="1" customFormat="1" ht="31.5" hidden="1" customHeight="1" x14ac:dyDescent="0.3">
      <c r="A102" s="82"/>
      <c r="B102" s="85"/>
      <c r="C102" s="18" t="s">
        <v>8</v>
      </c>
      <c r="D102" s="10">
        <f t="shared" si="67"/>
        <v>1672040</v>
      </c>
      <c r="E102" s="10">
        <v>0</v>
      </c>
      <c r="F102" s="10">
        <v>1672040</v>
      </c>
      <c r="G102" s="10">
        <f t="shared" si="69"/>
        <v>1528743.2</v>
      </c>
      <c r="H102" s="10">
        <v>0</v>
      </c>
      <c r="I102" s="10">
        <f t="shared" si="70"/>
        <v>1528743.2</v>
      </c>
      <c r="J102" s="49">
        <f t="shared" si="71"/>
        <v>1528743.2</v>
      </c>
      <c r="K102" s="49">
        <v>0</v>
      </c>
      <c r="L102" s="49">
        <v>1528743.2</v>
      </c>
      <c r="M102" s="41">
        <f t="shared" si="68"/>
        <v>91.429822253056145</v>
      </c>
      <c r="N102" s="39">
        <v>0</v>
      </c>
      <c r="O102" s="39"/>
      <c r="P102" s="39">
        <f t="shared" si="65"/>
        <v>91.429822253056145</v>
      </c>
    </row>
    <row r="103" spans="1:16" s="1" customFormat="1" ht="61.5" hidden="1" customHeight="1" x14ac:dyDescent="0.3">
      <c r="A103" s="59" t="s">
        <v>305</v>
      </c>
      <c r="B103" s="57" t="s">
        <v>64</v>
      </c>
      <c r="C103" s="18" t="s">
        <v>10</v>
      </c>
      <c r="D103" s="10">
        <f t="shared" si="67"/>
        <v>984460</v>
      </c>
      <c r="E103" s="10">
        <v>984460</v>
      </c>
      <c r="F103" s="10">
        <v>0</v>
      </c>
      <c r="G103" s="10">
        <f t="shared" si="69"/>
        <v>984600</v>
      </c>
      <c r="H103" s="10">
        <v>984600</v>
      </c>
      <c r="I103" s="10">
        <f t="shared" si="70"/>
        <v>0</v>
      </c>
      <c r="J103" s="49">
        <f t="shared" si="71"/>
        <v>984460</v>
      </c>
      <c r="K103" s="49">
        <v>984460</v>
      </c>
      <c r="L103" s="49">
        <v>0</v>
      </c>
      <c r="M103" s="41">
        <f t="shared" si="68"/>
        <v>100</v>
      </c>
      <c r="N103" s="39">
        <f>K103/E103*100</f>
        <v>100</v>
      </c>
      <c r="O103" s="39"/>
      <c r="P103" s="39">
        <v>0</v>
      </c>
    </row>
    <row r="104" spans="1:16" s="1" customFormat="1" ht="46.5" hidden="1" customHeight="1" x14ac:dyDescent="0.3">
      <c r="A104" s="59" t="s">
        <v>306</v>
      </c>
      <c r="B104" s="57" t="s">
        <v>101</v>
      </c>
      <c r="C104" s="18" t="s">
        <v>10</v>
      </c>
      <c r="D104" s="10">
        <f t="shared" si="67"/>
        <v>5600000</v>
      </c>
      <c r="E104" s="10">
        <v>5600000</v>
      </c>
      <c r="F104" s="10">
        <v>0</v>
      </c>
      <c r="G104" s="10">
        <f t="shared" si="69"/>
        <v>5600000</v>
      </c>
      <c r="H104" s="10">
        <v>5600000</v>
      </c>
      <c r="I104" s="10">
        <f t="shared" si="70"/>
        <v>0</v>
      </c>
      <c r="J104" s="49">
        <f t="shared" si="71"/>
        <v>2200000</v>
      </c>
      <c r="K104" s="49">
        <v>2200000</v>
      </c>
      <c r="L104" s="49">
        <v>0</v>
      </c>
      <c r="M104" s="41">
        <f t="shared" si="68"/>
        <v>39.285714285714285</v>
      </c>
      <c r="N104" s="39">
        <f>K104/E104*100</f>
        <v>39.285714285714285</v>
      </c>
      <c r="O104" s="39"/>
      <c r="P104" s="39">
        <v>0</v>
      </c>
    </row>
    <row r="105" spans="1:16" s="2" customFormat="1" ht="63" hidden="1" customHeight="1" x14ac:dyDescent="0.3">
      <c r="A105" s="15" t="s">
        <v>29</v>
      </c>
      <c r="B105" s="56" t="s">
        <v>169</v>
      </c>
      <c r="C105" s="60"/>
      <c r="D105" s="12">
        <f>SUM(D106:D111)</f>
        <v>637944177</v>
      </c>
      <c r="E105" s="12">
        <f t="shared" ref="E105:L105" si="72">SUM(E106:E111)</f>
        <v>495661000</v>
      </c>
      <c r="F105" s="12">
        <f t="shared" si="72"/>
        <v>142283177</v>
      </c>
      <c r="G105" s="12">
        <f t="shared" si="72"/>
        <v>568636542</v>
      </c>
      <c r="H105" s="12">
        <f t="shared" si="72"/>
        <v>446566000</v>
      </c>
      <c r="I105" s="12">
        <f t="shared" si="72"/>
        <v>122070542</v>
      </c>
      <c r="J105" s="12">
        <f>SUM(J106:J111)</f>
        <v>568636542</v>
      </c>
      <c r="K105" s="12">
        <f t="shared" si="72"/>
        <v>446566000</v>
      </c>
      <c r="L105" s="12">
        <f t="shared" si="72"/>
        <v>122070542</v>
      </c>
      <c r="M105" s="13">
        <f t="shared" si="68"/>
        <v>89.135783741153261</v>
      </c>
      <c r="N105" s="17">
        <f>K105/E105*100</f>
        <v>90.095044798763666</v>
      </c>
      <c r="O105" s="17"/>
      <c r="P105" s="17">
        <f t="shared" ref="P105:P111" si="73">L105/F105*100</f>
        <v>85.794079506672801</v>
      </c>
    </row>
    <row r="106" spans="1:16" s="1" customFormat="1" ht="45.75" hidden="1" customHeight="1" x14ac:dyDescent="0.3">
      <c r="A106" s="58" t="s">
        <v>307</v>
      </c>
      <c r="B106" s="57" t="s">
        <v>170</v>
      </c>
      <c r="C106" s="18" t="s">
        <v>10</v>
      </c>
      <c r="D106" s="10">
        <f t="shared" ref="D106:D111" si="74">E106+F106</f>
        <v>2706783</v>
      </c>
      <c r="E106" s="10">
        <v>0</v>
      </c>
      <c r="F106" s="10">
        <v>2706783</v>
      </c>
      <c r="G106" s="10">
        <f>H106+I106</f>
        <v>74981.22</v>
      </c>
      <c r="H106" s="10">
        <v>0</v>
      </c>
      <c r="I106" s="10">
        <f>L106</f>
        <v>74981.22</v>
      </c>
      <c r="J106" s="49">
        <f>K106+L106</f>
        <v>74981.22</v>
      </c>
      <c r="K106" s="49">
        <v>0</v>
      </c>
      <c r="L106" s="49">
        <v>74981.22</v>
      </c>
      <c r="M106" s="41">
        <f t="shared" si="68"/>
        <v>2.7701230575188331</v>
      </c>
      <c r="N106" s="39">
        <v>0</v>
      </c>
      <c r="O106" s="39"/>
      <c r="P106" s="39">
        <f t="shared" si="73"/>
        <v>2.7701230575188331</v>
      </c>
    </row>
    <row r="107" spans="1:16" s="1" customFormat="1" ht="45.75" hidden="1" customHeight="1" x14ac:dyDescent="0.3">
      <c r="A107" s="58" t="s">
        <v>308</v>
      </c>
      <c r="B107" s="57" t="s">
        <v>135</v>
      </c>
      <c r="C107" s="18" t="s">
        <v>10</v>
      </c>
      <c r="D107" s="10">
        <f t="shared" si="74"/>
        <v>18096060</v>
      </c>
      <c r="E107" s="10">
        <v>0</v>
      </c>
      <c r="F107" s="10">
        <v>18096060</v>
      </c>
      <c r="G107" s="10">
        <f t="shared" ref="G107:G111" si="75">H107+I107</f>
        <v>15830562.77</v>
      </c>
      <c r="H107" s="10">
        <v>0</v>
      </c>
      <c r="I107" s="10">
        <f t="shared" ref="I107:I111" si="76">L107</f>
        <v>15830562.77</v>
      </c>
      <c r="J107" s="49">
        <f t="shared" ref="J107:J111" si="77">K107+L107</f>
        <v>15830562.77</v>
      </c>
      <c r="K107" s="49">
        <v>0</v>
      </c>
      <c r="L107" s="49">
        <v>15830562.77</v>
      </c>
      <c r="M107" s="41">
        <f t="shared" si="68"/>
        <v>87.480715525921099</v>
      </c>
      <c r="N107" s="39">
        <v>0</v>
      </c>
      <c r="O107" s="39"/>
      <c r="P107" s="39">
        <f t="shared" si="73"/>
        <v>87.480715525921099</v>
      </c>
    </row>
    <row r="108" spans="1:16" s="1" customFormat="1" ht="34.5" hidden="1" customHeight="1" x14ac:dyDescent="0.3">
      <c r="A108" s="58" t="s">
        <v>309</v>
      </c>
      <c r="B108" s="57" t="s">
        <v>65</v>
      </c>
      <c r="C108" s="18" t="s">
        <v>4</v>
      </c>
      <c r="D108" s="10">
        <f t="shared" si="74"/>
        <v>560174170</v>
      </c>
      <c r="E108" s="10">
        <v>446566000</v>
      </c>
      <c r="F108" s="10">
        <v>113608170</v>
      </c>
      <c r="G108" s="10">
        <f t="shared" si="75"/>
        <v>552730998.00999999</v>
      </c>
      <c r="H108" s="10">
        <v>446566000</v>
      </c>
      <c r="I108" s="10">
        <f t="shared" si="76"/>
        <v>106164998.01000001</v>
      </c>
      <c r="J108" s="51">
        <f>K108+L108</f>
        <v>552730998.00999999</v>
      </c>
      <c r="K108" s="49">
        <v>446566000</v>
      </c>
      <c r="L108" s="49">
        <v>106164998.01000001</v>
      </c>
      <c r="M108" s="41">
        <f t="shared" si="68"/>
        <v>98.671275401720152</v>
      </c>
      <c r="N108" s="39">
        <f>K108/E108*100</f>
        <v>100</v>
      </c>
      <c r="O108" s="39"/>
      <c r="P108" s="39">
        <f t="shared" si="73"/>
        <v>93.448383166457134</v>
      </c>
    </row>
    <row r="109" spans="1:16" s="1" customFormat="1" ht="46.5" hidden="1" customHeight="1" x14ac:dyDescent="0.3">
      <c r="A109" s="58" t="s">
        <v>310</v>
      </c>
      <c r="B109" s="57" t="s">
        <v>171</v>
      </c>
      <c r="C109" s="18" t="s">
        <v>4</v>
      </c>
      <c r="D109" s="10">
        <f t="shared" si="74"/>
        <v>815320</v>
      </c>
      <c r="E109" s="10">
        <v>0</v>
      </c>
      <c r="F109" s="10">
        <v>815320</v>
      </c>
      <c r="G109" s="10">
        <f t="shared" si="75"/>
        <v>0</v>
      </c>
      <c r="H109" s="10">
        <v>0</v>
      </c>
      <c r="I109" s="10">
        <f t="shared" si="76"/>
        <v>0</v>
      </c>
      <c r="J109" s="49">
        <f t="shared" si="77"/>
        <v>0</v>
      </c>
      <c r="K109" s="49">
        <v>0</v>
      </c>
      <c r="L109" s="49">
        <v>0</v>
      </c>
      <c r="M109" s="41">
        <f t="shared" si="68"/>
        <v>0</v>
      </c>
      <c r="N109" s="39">
        <v>0</v>
      </c>
      <c r="O109" s="39"/>
      <c r="P109" s="39">
        <f t="shared" si="73"/>
        <v>0</v>
      </c>
    </row>
    <row r="110" spans="1:16" s="1" customFormat="1" ht="42" hidden="1" customHeight="1" x14ac:dyDescent="0.3">
      <c r="A110" s="58" t="s">
        <v>311</v>
      </c>
      <c r="B110" s="62" t="s">
        <v>66</v>
      </c>
      <c r="C110" s="18" t="s">
        <v>4</v>
      </c>
      <c r="D110" s="10">
        <f t="shared" si="74"/>
        <v>51967063</v>
      </c>
      <c r="E110" s="10">
        <v>49095000</v>
      </c>
      <c r="F110" s="10">
        <v>2872063</v>
      </c>
      <c r="G110" s="10">
        <f t="shared" si="75"/>
        <v>0</v>
      </c>
      <c r="H110" s="10">
        <v>0</v>
      </c>
      <c r="I110" s="10">
        <f t="shared" si="76"/>
        <v>0</v>
      </c>
      <c r="J110" s="49">
        <f t="shared" si="77"/>
        <v>0</v>
      </c>
      <c r="K110" s="49">
        <v>0</v>
      </c>
      <c r="L110" s="49">
        <v>0</v>
      </c>
      <c r="M110" s="41">
        <f t="shared" si="68"/>
        <v>0</v>
      </c>
      <c r="N110" s="39">
        <f>K110/E110*100</f>
        <v>0</v>
      </c>
      <c r="O110" s="39"/>
      <c r="P110" s="39">
        <f t="shared" si="73"/>
        <v>0</v>
      </c>
    </row>
    <row r="111" spans="1:16" s="1" customFormat="1" ht="66.75" hidden="1" customHeight="1" x14ac:dyDescent="0.3">
      <c r="A111" s="58" t="s">
        <v>312</v>
      </c>
      <c r="B111" s="62" t="s">
        <v>242</v>
      </c>
      <c r="C111" s="18" t="s">
        <v>4</v>
      </c>
      <c r="D111" s="10">
        <f t="shared" si="74"/>
        <v>4184781</v>
      </c>
      <c r="E111" s="10">
        <v>0</v>
      </c>
      <c r="F111" s="10">
        <v>4184781</v>
      </c>
      <c r="G111" s="10">
        <f t="shared" si="75"/>
        <v>0</v>
      </c>
      <c r="H111" s="10">
        <v>0</v>
      </c>
      <c r="I111" s="10">
        <f t="shared" si="76"/>
        <v>0</v>
      </c>
      <c r="J111" s="49">
        <f t="shared" si="77"/>
        <v>0</v>
      </c>
      <c r="K111" s="49">
        <v>0</v>
      </c>
      <c r="L111" s="49">
        <v>0</v>
      </c>
      <c r="M111" s="41">
        <f t="shared" si="68"/>
        <v>0</v>
      </c>
      <c r="N111" s="39">
        <v>0</v>
      </c>
      <c r="O111" s="39"/>
      <c r="P111" s="39">
        <f t="shared" si="73"/>
        <v>0</v>
      </c>
    </row>
    <row r="112" spans="1:16" s="2" customFormat="1" ht="36.75" hidden="1" customHeight="1" x14ac:dyDescent="0.3">
      <c r="A112" s="86" t="s">
        <v>15</v>
      </c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</row>
    <row r="113" spans="1:16" s="1" customFormat="1" ht="46.5" hidden="1" customHeight="1" x14ac:dyDescent="0.3">
      <c r="A113" s="15" t="s">
        <v>313</v>
      </c>
      <c r="B113" s="84" t="s">
        <v>44</v>
      </c>
      <c r="C113" s="84"/>
      <c r="D113" s="23">
        <f t="shared" ref="D113:L113" si="78">D114+D123</f>
        <v>442709186</v>
      </c>
      <c r="E113" s="23">
        <f t="shared" si="78"/>
        <v>7856572</v>
      </c>
      <c r="F113" s="23">
        <f t="shared" si="78"/>
        <v>434852614</v>
      </c>
      <c r="G113" s="23">
        <f t="shared" si="78"/>
        <v>364887789.27000004</v>
      </c>
      <c r="H113" s="23">
        <f t="shared" si="78"/>
        <v>7856572</v>
      </c>
      <c r="I113" s="23">
        <f t="shared" si="78"/>
        <v>357031217.27000004</v>
      </c>
      <c r="J113" s="23">
        <f t="shared" si="78"/>
        <v>363544523.68000007</v>
      </c>
      <c r="K113" s="23">
        <f t="shared" si="78"/>
        <v>6513306.4100000001</v>
      </c>
      <c r="L113" s="23">
        <f t="shared" si="78"/>
        <v>357031217.27000004</v>
      </c>
      <c r="M113" s="13">
        <f t="shared" ref="M113:N114" si="79">J113/D113*100</f>
        <v>82.118134246258904</v>
      </c>
      <c r="N113" s="17">
        <f t="shared" si="79"/>
        <v>82.902650290737483</v>
      </c>
      <c r="O113" s="17"/>
      <c r="P113" s="17">
        <f t="shared" ref="P113:P118" si="80">L113/F113*100</f>
        <v>82.103960232834211</v>
      </c>
    </row>
    <row r="114" spans="1:16" s="1" customFormat="1" ht="46.5" hidden="1" customHeight="1" x14ac:dyDescent="0.3">
      <c r="A114" s="15" t="s">
        <v>314</v>
      </c>
      <c r="B114" s="56" t="s">
        <v>172</v>
      </c>
      <c r="C114" s="56"/>
      <c r="D114" s="23">
        <f t="shared" ref="D114:L114" si="81">SUM(D115:D122)</f>
        <v>421047586</v>
      </c>
      <c r="E114" s="23">
        <f t="shared" si="81"/>
        <v>7856572</v>
      </c>
      <c r="F114" s="23">
        <f t="shared" si="81"/>
        <v>413191014</v>
      </c>
      <c r="G114" s="23">
        <f t="shared" si="81"/>
        <v>346752239.04000002</v>
      </c>
      <c r="H114" s="23">
        <f t="shared" si="81"/>
        <v>7856572</v>
      </c>
      <c r="I114" s="23">
        <f t="shared" si="81"/>
        <v>338895667.04000002</v>
      </c>
      <c r="J114" s="23">
        <f t="shared" si="81"/>
        <v>345408973.45000005</v>
      </c>
      <c r="K114" s="23">
        <f t="shared" si="81"/>
        <v>6513306.4100000001</v>
      </c>
      <c r="L114" s="23">
        <f t="shared" si="81"/>
        <v>338895667.04000002</v>
      </c>
      <c r="M114" s="13">
        <f t="shared" si="79"/>
        <v>82.035614247649448</v>
      </c>
      <c r="N114" s="17">
        <f t="shared" si="79"/>
        <v>82.902650290737483</v>
      </c>
      <c r="O114" s="17"/>
      <c r="P114" s="17">
        <f t="shared" si="80"/>
        <v>82.019128092654995</v>
      </c>
    </row>
    <row r="115" spans="1:16" s="1" customFormat="1" ht="46.5" hidden="1" customHeight="1" x14ac:dyDescent="0.3">
      <c r="A115" s="58" t="s">
        <v>315</v>
      </c>
      <c r="B115" s="57" t="s">
        <v>135</v>
      </c>
      <c r="C115" s="11" t="s">
        <v>35</v>
      </c>
      <c r="D115" s="52">
        <f t="shared" ref="D115:D122" si="82">E115+F115</f>
        <v>411140704</v>
      </c>
      <c r="E115" s="52">
        <v>0</v>
      </c>
      <c r="F115" s="52">
        <v>411140704</v>
      </c>
      <c r="G115" s="52">
        <f>H115+I115</f>
        <v>336892237.79000002</v>
      </c>
      <c r="H115" s="52">
        <v>0</v>
      </c>
      <c r="I115" s="52">
        <f>L115</f>
        <v>336892237.79000002</v>
      </c>
      <c r="J115" s="49">
        <f>K115+L115</f>
        <v>336892237.79000002</v>
      </c>
      <c r="K115" s="49">
        <v>0</v>
      </c>
      <c r="L115" s="49">
        <v>336892237.79000002</v>
      </c>
      <c r="M115" s="41">
        <f t="shared" ref="M115:M124" si="83">J115/D115*100</f>
        <v>81.940862218789221</v>
      </c>
      <c r="N115" s="39">
        <v>0</v>
      </c>
      <c r="O115" s="39"/>
      <c r="P115" s="39">
        <f t="shared" si="80"/>
        <v>81.940862218789221</v>
      </c>
    </row>
    <row r="116" spans="1:16" s="1" customFormat="1" ht="34.5" hidden="1" customHeight="1" x14ac:dyDescent="0.3">
      <c r="A116" s="58" t="s">
        <v>316</v>
      </c>
      <c r="B116" s="42" t="s">
        <v>166</v>
      </c>
      <c r="C116" s="11" t="s">
        <v>35</v>
      </c>
      <c r="D116" s="52">
        <f t="shared" si="82"/>
        <v>608090</v>
      </c>
      <c r="E116" s="10">
        <v>0</v>
      </c>
      <c r="F116" s="10">
        <v>608090</v>
      </c>
      <c r="G116" s="52">
        <f t="shared" ref="G116:G122" si="84">H116+I116</f>
        <v>608089.5</v>
      </c>
      <c r="H116" s="10">
        <v>0</v>
      </c>
      <c r="I116" s="52">
        <f t="shared" ref="I116:I117" si="85">L116</f>
        <v>608089.5</v>
      </c>
      <c r="J116" s="49">
        <f t="shared" ref="J116:J122" si="86">K116+L116</f>
        <v>608089.5</v>
      </c>
      <c r="K116" s="49">
        <v>0</v>
      </c>
      <c r="L116" s="49">
        <v>608089.5</v>
      </c>
      <c r="M116" s="41">
        <f t="shared" si="83"/>
        <v>99.999917775329308</v>
      </c>
      <c r="N116" s="39">
        <v>0</v>
      </c>
      <c r="O116" s="39"/>
      <c r="P116" s="39">
        <f t="shared" si="80"/>
        <v>99.999917775329308</v>
      </c>
    </row>
    <row r="117" spans="1:16" s="1" customFormat="1" ht="45" hidden="1" customHeight="1" x14ac:dyDescent="0.3">
      <c r="A117" s="58" t="s">
        <v>317</v>
      </c>
      <c r="B117" s="42" t="s">
        <v>173</v>
      </c>
      <c r="C117" s="11" t="s">
        <v>35</v>
      </c>
      <c r="D117" s="52">
        <f t="shared" si="82"/>
        <v>279373</v>
      </c>
      <c r="E117" s="10">
        <v>0</v>
      </c>
      <c r="F117" s="10">
        <v>279373</v>
      </c>
      <c r="G117" s="52">
        <f t="shared" si="84"/>
        <v>279373</v>
      </c>
      <c r="H117" s="10">
        <v>0</v>
      </c>
      <c r="I117" s="52">
        <f t="shared" si="85"/>
        <v>279373</v>
      </c>
      <c r="J117" s="49">
        <f t="shared" si="86"/>
        <v>279373</v>
      </c>
      <c r="K117" s="49">
        <v>0</v>
      </c>
      <c r="L117" s="49">
        <v>279373</v>
      </c>
      <c r="M117" s="41">
        <f t="shared" si="83"/>
        <v>100</v>
      </c>
      <c r="N117" s="39">
        <v>0</v>
      </c>
      <c r="O117" s="39"/>
      <c r="P117" s="39">
        <f t="shared" si="80"/>
        <v>100</v>
      </c>
    </row>
    <row r="118" spans="1:16" s="1" customFormat="1" ht="48.75" hidden="1" customHeight="1" x14ac:dyDescent="0.3">
      <c r="A118" s="58" t="s">
        <v>318</v>
      </c>
      <c r="B118" s="42" t="s">
        <v>174</v>
      </c>
      <c r="C118" s="11" t="s">
        <v>35</v>
      </c>
      <c r="D118" s="52">
        <f t="shared" si="82"/>
        <v>1162847</v>
      </c>
      <c r="E118" s="10">
        <v>0</v>
      </c>
      <c r="F118" s="10">
        <v>1162847</v>
      </c>
      <c r="G118" s="52">
        <f>H118+I118</f>
        <v>1115966.75</v>
      </c>
      <c r="H118" s="10">
        <v>0</v>
      </c>
      <c r="I118" s="52">
        <f>L118</f>
        <v>1115966.75</v>
      </c>
      <c r="J118" s="49">
        <f t="shared" si="86"/>
        <v>1115966.75</v>
      </c>
      <c r="K118" s="49">
        <v>0</v>
      </c>
      <c r="L118" s="49">
        <v>1115966.75</v>
      </c>
      <c r="M118" s="41">
        <f t="shared" si="83"/>
        <v>95.968493705534769</v>
      </c>
      <c r="N118" s="39">
        <v>0</v>
      </c>
      <c r="O118" s="39"/>
      <c r="P118" s="39">
        <f t="shared" si="80"/>
        <v>95.968493705534769</v>
      </c>
    </row>
    <row r="119" spans="1:16" s="1" customFormat="1" ht="63.75" hidden="1" customHeight="1" x14ac:dyDescent="0.3">
      <c r="A119" s="58" t="s">
        <v>319</v>
      </c>
      <c r="B119" s="42" t="s">
        <v>64</v>
      </c>
      <c r="C119" s="11" t="s">
        <v>35</v>
      </c>
      <c r="D119" s="52">
        <f t="shared" si="82"/>
        <v>651872</v>
      </c>
      <c r="E119" s="10">
        <v>651872</v>
      </c>
      <c r="F119" s="10">
        <v>0</v>
      </c>
      <c r="G119" s="52">
        <f t="shared" si="84"/>
        <v>651872</v>
      </c>
      <c r="H119" s="10">
        <v>651872</v>
      </c>
      <c r="I119" s="52">
        <f>L119</f>
        <v>0</v>
      </c>
      <c r="J119" s="49">
        <f t="shared" si="86"/>
        <v>651872</v>
      </c>
      <c r="K119" s="49">
        <v>651872</v>
      </c>
      <c r="L119" s="49">
        <v>0</v>
      </c>
      <c r="M119" s="41">
        <f t="shared" si="83"/>
        <v>100</v>
      </c>
      <c r="N119" s="39">
        <f>K119/E119*100</f>
        <v>100</v>
      </c>
      <c r="O119" s="39"/>
      <c r="P119" s="39">
        <v>0</v>
      </c>
    </row>
    <row r="120" spans="1:16" s="1" customFormat="1" ht="27.75" hidden="1" customHeight="1" x14ac:dyDescent="0.3">
      <c r="A120" s="58" t="s">
        <v>320</v>
      </c>
      <c r="B120" s="42" t="s">
        <v>175</v>
      </c>
      <c r="C120" s="11" t="s">
        <v>35</v>
      </c>
      <c r="D120" s="52">
        <f t="shared" si="82"/>
        <v>3189200</v>
      </c>
      <c r="E120" s="10">
        <v>3189200</v>
      </c>
      <c r="F120" s="10">
        <v>0</v>
      </c>
      <c r="G120" s="52">
        <f t="shared" si="84"/>
        <v>3189200</v>
      </c>
      <c r="H120" s="10">
        <v>3189200</v>
      </c>
      <c r="I120" s="52">
        <f t="shared" ref="I120:I122" si="87">L120</f>
        <v>0</v>
      </c>
      <c r="J120" s="49">
        <f t="shared" si="86"/>
        <v>2668934.41</v>
      </c>
      <c r="K120" s="49">
        <v>2668934.41</v>
      </c>
      <c r="L120" s="49">
        <v>0</v>
      </c>
      <c r="M120" s="41">
        <f t="shared" si="83"/>
        <v>83.686642731719559</v>
      </c>
      <c r="N120" s="39">
        <f>K120/E120*100</f>
        <v>83.686642731719559</v>
      </c>
      <c r="O120" s="39"/>
      <c r="P120" s="39">
        <v>0</v>
      </c>
    </row>
    <row r="121" spans="1:16" s="1" customFormat="1" ht="41.25" hidden="1" customHeight="1" x14ac:dyDescent="0.3">
      <c r="A121" s="58" t="s">
        <v>321</v>
      </c>
      <c r="B121" s="42" t="s">
        <v>176</v>
      </c>
      <c r="C121" s="11" t="s">
        <v>35</v>
      </c>
      <c r="D121" s="52">
        <f t="shared" si="82"/>
        <v>907500</v>
      </c>
      <c r="E121" s="10">
        <v>907500</v>
      </c>
      <c r="F121" s="10">
        <v>0</v>
      </c>
      <c r="G121" s="52">
        <f t="shared" si="84"/>
        <v>907500</v>
      </c>
      <c r="H121" s="10">
        <v>907500</v>
      </c>
      <c r="I121" s="52">
        <f t="shared" si="87"/>
        <v>0</v>
      </c>
      <c r="J121" s="49">
        <f t="shared" si="86"/>
        <v>907500</v>
      </c>
      <c r="K121" s="49">
        <v>907500</v>
      </c>
      <c r="L121" s="49">
        <v>0</v>
      </c>
      <c r="M121" s="41">
        <f t="shared" si="83"/>
        <v>100</v>
      </c>
      <c r="N121" s="39">
        <f>K121/E121*100</f>
        <v>100</v>
      </c>
      <c r="O121" s="39"/>
      <c r="P121" s="39">
        <v>0</v>
      </c>
    </row>
    <row r="122" spans="1:16" s="1" customFormat="1" ht="41.25" hidden="1" customHeight="1" x14ac:dyDescent="0.3">
      <c r="A122" s="58" t="s">
        <v>322</v>
      </c>
      <c r="B122" s="42" t="s">
        <v>101</v>
      </c>
      <c r="C122" s="11" t="s">
        <v>35</v>
      </c>
      <c r="D122" s="52">
        <f t="shared" si="82"/>
        <v>3108000</v>
      </c>
      <c r="E122" s="10">
        <v>3108000</v>
      </c>
      <c r="F122" s="10">
        <v>0</v>
      </c>
      <c r="G122" s="52">
        <f t="shared" si="84"/>
        <v>3108000</v>
      </c>
      <c r="H122" s="10">
        <v>3108000</v>
      </c>
      <c r="I122" s="52">
        <f t="shared" si="87"/>
        <v>0</v>
      </c>
      <c r="J122" s="49">
        <f t="shared" si="86"/>
        <v>2285000</v>
      </c>
      <c r="K122" s="49">
        <v>2285000</v>
      </c>
      <c r="L122" s="49">
        <v>0</v>
      </c>
      <c r="M122" s="41">
        <f t="shared" si="83"/>
        <v>73.519948519948514</v>
      </c>
      <c r="N122" s="39">
        <f>K122/E122*100</f>
        <v>73.519948519948514</v>
      </c>
      <c r="O122" s="39"/>
      <c r="P122" s="39">
        <v>0</v>
      </c>
    </row>
    <row r="123" spans="1:16" s="2" customFormat="1" ht="43.5" hidden="1" customHeight="1" x14ac:dyDescent="0.3">
      <c r="A123" s="15" t="s">
        <v>323</v>
      </c>
      <c r="B123" s="19" t="s">
        <v>132</v>
      </c>
      <c r="C123" s="22"/>
      <c r="D123" s="12">
        <f>D124</f>
        <v>21661600</v>
      </c>
      <c r="E123" s="12">
        <f t="shared" ref="E123:L123" si="88">E124</f>
        <v>0</v>
      </c>
      <c r="F123" s="12">
        <f t="shared" si="88"/>
        <v>21661600</v>
      </c>
      <c r="G123" s="12">
        <f t="shared" si="88"/>
        <v>18135550.23</v>
      </c>
      <c r="H123" s="12">
        <f t="shared" si="88"/>
        <v>0</v>
      </c>
      <c r="I123" s="12">
        <f t="shared" si="88"/>
        <v>18135550.23</v>
      </c>
      <c r="J123" s="12">
        <f t="shared" si="88"/>
        <v>18135550.23</v>
      </c>
      <c r="K123" s="12">
        <f t="shared" si="88"/>
        <v>0</v>
      </c>
      <c r="L123" s="12">
        <f t="shared" si="88"/>
        <v>18135550.23</v>
      </c>
      <c r="M123" s="13">
        <f t="shared" si="83"/>
        <v>83.722117618273813</v>
      </c>
      <c r="N123" s="17">
        <v>0</v>
      </c>
      <c r="O123" s="17"/>
      <c r="P123" s="17">
        <f>L123/F123*100</f>
        <v>83.722117618273813</v>
      </c>
    </row>
    <row r="124" spans="1:16" s="1" customFormat="1" ht="52.5" hidden="1" customHeight="1" x14ac:dyDescent="0.3">
      <c r="A124" s="58" t="s">
        <v>324</v>
      </c>
      <c r="B124" s="42" t="s">
        <v>136</v>
      </c>
      <c r="C124" s="11" t="s">
        <v>35</v>
      </c>
      <c r="D124" s="10">
        <f>E124+F124</f>
        <v>21661600</v>
      </c>
      <c r="E124" s="10">
        <v>0</v>
      </c>
      <c r="F124" s="10">
        <v>21661600</v>
      </c>
      <c r="G124" s="10">
        <f>H124+I124</f>
        <v>18135550.23</v>
      </c>
      <c r="H124" s="10">
        <v>0</v>
      </c>
      <c r="I124" s="10">
        <f>L124</f>
        <v>18135550.23</v>
      </c>
      <c r="J124" s="49">
        <f>K124+L124</f>
        <v>18135550.23</v>
      </c>
      <c r="K124" s="49">
        <v>0</v>
      </c>
      <c r="L124" s="49">
        <v>18135550.23</v>
      </c>
      <c r="M124" s="41">
        <f t="shared" si="83"/>
        <v>83.722117618273813</v>
      </c>
      <c r="N124" s="39">
        <v>0</v>
      </c>
      <c r="O124" s="39"/>
      <c r="P124" s="39">
        <f>L124/F124*100</f>
        <v>83.722117618273813</v>
      </c>
    </row>
    <row r="125" spans="1:16" s="2" customFormat="1" ht="31.5" hidden="1" customHeight="1" x14ac:dyDescent="0.3">
      <c r="A125" s="86" t="s">
        <v>16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</row>
    <row r="126" spans="1:16" s="1" customFormat="1" ht="46.5" hidden="1" customHeight="1" x14ac:dyDescent="0.3">
      <c r="A126" s="15" t="s">
        <v>387</v>
      </c>
      <c r="B126" s="84" t="s">
        <v>45</v>
      </c>
      <c r="C126" s="84"/>
      <c r="D126" s="23">
        <f>D127+D159+D160+D164+D171</f>
        <v>3150009334</v>
      </c>
      <c r="E126" s="23">
        <f t="shared" ref="E126:L126" si="89">E127+E159+E160+E164+E171</f>
        <v>2146071257</v>
      </c>
      <c r="F126" s="23">
        <f t="shared" si="89"/>
        <v>1003938077</v>
      </c>
      <c r="G126" s="23">
        <f t="shared" si="89"/>
        <v>2757397580.0799999</v>
      </c>
      <c r="H126" s="23">
        <f t="shared" si="89"/>
        <v>1995580332.3800001</v>
      </c>
      <c r="I126" s="23">
        <f t="shared" si="89"/>
        <v>761817247.70000017</v>
      </c>
      <c r="J126" s="23">
        <f t="shared" si="89"/>
        <v>2501336397.9299998</v>
      </c>
      <c r="K126" s="23">
        <f t="shared" si="89"/>
        <v>1739519150.2300005</v>
      </c>
      <c r="L126" s="23">
        <f t="shared" si="89"/>
        <v>761817247.70000017</v>
      </c>
      <c r="M126" s="17">
        <f t="shared" ref="M126:N127" si="90">J126/D126*100</f>
        <v>79.407269398586479</v>
      </c>
      <c r="N126" s="30">
        <f t="shared" si="90"/>
        <v>81.055982859659565</v>
      </c>
      <c r="O126" s="30"/>
      <c r="P126" s="30">
        <f>L126/F126*100</f>
        <v>75.882892097935652</v>
      </c>
    </row>
    <row r="127" spans="1:16" s="2" customFormat="1" ht="42" hidden="1" customHeight="1" x14ac:dyDescent="0.3">
      <c r="A127" s="15" t="s">
        <v>388</v>
      </c>
      <c r="B127" s="56" t="s">
        <v>177</v>
      </c>
      <c r="C127" s="60"/>
      <c r="D127" s="12">
        <f>D128+D129+D130+D131+D139+D150+D151+D152+D153+D154+D155+D156+D157+D158</f>
        <v>2965450763</v>
      </c>
      <c r="E127" s="12">
        <f t="shared" ref="E127:L127" si="91">E128+E129+E130+E131+E139+E150+E151+E152+E153+E154+E155+E156+E157+E158</f>
        <v>2115117435</v>
      </c>
      <c r="F127" s="12">
        <f t="shared" si="91"/>
        <v>850333328</v>
      </c>
      <c r="G127" s="12">
        <f t="shared" si="91"/>
        <v>2593677406.6199999</v>
      </c>
      <c r="H127" s="12">
        <f t="shared" si="91"/>
        <v>1964670234.2</v>
      </c>
      <c r="I127" s="12">
        <f t="shared" si="91"/>
        <v>629007172.42000008</v>
      </c>
      <c r="J127" s="12">
        <f t="shared" si="91"/>
        <v>2338866794.9399996</v>
      </c>
      <c r="K127" s="12">
        <f t="shared" si="91"/>
        <v>1709859622.5200005</v>
      </c>
      <c r="L127" s="12">
        <f t="shared" si="91"/>
        <v>629007172.42000008</v>
      </c>
      <c r="M127" s="17">
        <f t="shared" si="90"/>
        <v>78.870532066224001</v>
      </c>
      <c r="N127" s="30">
        <f t="shared" si="90"/>
        <v>80.839937973467684</v>
      </c>
      <c r="O127" s="30"/>
      <c r="P127" s="30">
        <f>L127/F127*100</f>
        <v>73.971835715229091</v>
      </c>
    </row>
    <row r="128" spans="1:16" s="1" customFormat="1" ht="46.15" hidden="1" customHeight="1" x14ac:dyDescent="0.3">
      <c r="A128" s="58" t="s">
        <v>389</v>
      </c>
      <c r="B128" s="42" t="s">
        <v>135</v>
      </c>
      <c r="C128" s="18" t="s">
        <v>8</v>
      </c>
      <c r="D128" s="10">
        <f>E128+F128</f>
        <v>779045633</v>
      </c>
      <c r="E128" s="10">
        <v>0</v>
      </c>
      <c r="F128" s="10">
        <v>779045633</v>
      </c>
      <c r="G128" s="10">
        <f>H128+I128</f>
        <v>594556291.70000005</v>
      </c>
      <c r="H128" s="10">
        <v>0</v>
      </c>
      <c r="I128" s="10">
        <f>L128</f>
        <v>594556291.70000005</v>
      </c>
      <c r="J128" s="10">
        <f>K128+L128</f>
        <v>594556291.70000005</v>
      </c>
      <c r="K128" s="10">
        <v>0</v>
      </c>
      <c r="L128" s="10">
        <v>594556291.70000005</v>
      </c>
      <c r="M128" s="39">
        <f t="shared" ref="M128:M148" si="92">J128/D128*100</f>
        <v>76.318544962564488</v>
      </c>
      <c r="N128" s="29">
        <v>0</v>
      </c>
      <c r="O128" s="29"/>
      <c r="P128" s="29">
        <f t="shared" ref="P128:P135" si="93">L128/F128*100</f>
        <v>76.318544962564488</v>
      </c>
    </row>
    <row r="129" spans="1:16" s="1" customFormat="1" ht="42" hidden="1" customHeight="1" x14ac:dyDescent="0.3">
      <c r="A129" s="58" t="s">
        <v>390</v>
      </c>
      <c r="B129" s="42" t="s">
        <v>178</v>
      </c>
      <c r="C129" s="18" t="s">
        <v>8</v>
      </c>
      <c r="D129" s="10">
        <f>E129+F129</f>
        <v>3979192</v>
      </c>
      <c r="E129" s="10">
        <v>0</v>
      </c>
      <c r="F129" s="10">
        <v>3979192</v>
      </c>
      <c r="G129" s="10">
        <f t="shared" ref="G129:G158" si="94">H129+I129</f>
        <v>2679201.6</v>
      </c>
      <c r="H129" s="10">
        <v>0</v>
      </c>
      <c r="I129" s="10">
        <f t="shared" ref="I129:I158" si="95">L129</f>
        <v>2679201.6</v>
      </c>
      <c r="J129" s="10">
        <f t="shared" ref="J129:J158" si="96">K129+L129</f>
        <v>2679201.6</v>
      </c>
      <c r="K129" s="10">
        <v>0</v>
      </c>
      <c r="L129" s="10">
        <v>2679201.6</v>
      </c>
      <c r="M129" s="39">
        <f t="shared" si="92"/>
        <v>67.330292179919951</v>
      </c>
      <c r="N129" s="29">
        <v>0</v>
      </c>
      <c r="O129" s="29"/>
      <c r="P129" s="29">
        <f t="shared" si="93"/>
        <v>67.330292179919951</v>
      </c>
    </row>
    <row r="130" spans="1:16" s="1" customFormat="1" ht="62.25" hidden="1" customHeight="1" x14ac:dyDescent="0.3">
      <c r="A130" s="58" t="s">
        <v>391</v>
      </c>
      <c r="B130" s="42" t="s">
        <v>179</v>
      </c>
      <c r="C130" s="18" t="s">
        <v>8</v>
      </c>
      <c r="D130" s="10">
        <f>E130+F130</f>
        <v>90000</v>
      </c>
      <c r="E130" s="10">
        <v>0</v>
      </c>
      <c r="F130" s="10">
        <v>90000</v>
      </c>
      <c r="G130" s="10">
        <f t="shared" si="94"/>
        <v>90000</v>
      </c>
      <c r="H130" s="10">
        <v>0</v>
      </c>
      <c r="I130" s="10">
        <f t="shared" si="95"/>
        <v>90000</v>
      </c>
      <c r="J130" s="10">
        <f t="shared" si="96"/>
        <v>90000</v>
      </c>
      <c r="K130" s="10">
        <v>0</v>
      </c>
      <c r="L130" s="10">
        <v>90000</v>
      </c>
      <c r="M130" s="39">
        <f t="shared" si="92"/>
        <v>100</v>
      </c>
      <c r="N130" s="29">
        <v>0</v>
      </c>
      <c r="O130" s="29"/>
      <c r="P130" s="29">
        <f t="shared" si="93"/>
        <v>100</v>
      </c>
    </row>
    <row r="131" spans="1:16" s="1" customFormat="1" ht="47.25" hidden="1" customHeight="1" x14ac:dyDescent="0.3">
      <c r="A131" s="58" t="s">
        <v>392</v>
      </c>
      <c r="B131" s="42" t="s">
        <v>180</v>
      </c>
      <c r="C131" s="18" t="s">
        <v>8</v>
      </c>
      <c r="D131" s="10">
        <f>SUM(D132:D138)</f>
        <v>149598931</v>
      </c>
      <c r="E131" s="10">
        <f t="shared" ref="E131:L131" si="97">SUM(E132:E138)</f>
        <v>146041235</v>
      </c>
      <c r="F131" s="10">
        <f t="shared" si="97"/>
        <v>3557696</v>
      </c>
      <c r="G131" s="10">
        <f t="shared" si="97"/>
        <v>148201241.29000002</v>
      </c>
      <c r="H131" s="10">
        <f t="shared" si="97"/>
        <v>146041235</v>
      </c>
      <c r="I131" s="10">
        <f t="shared" si="97"/>
        <v>2160006.29</v>
      </c>
      <c r="J131" s="10">
        <f t="shared" si="97"/>
        <v>131349859.50000001</v>
      </c>
      <c r="K131" s="10">
        <f t="shared" si="97"/>
        <v>129189853.21000001</v>
      </c>
      <c r="L131" s="10">
        <f t="shared" si="97"/>
        <v>2160006.29</v>
      </c>
      <c r="M131" s="39">
        <f t="shared" si="92"/>
        <v>87.801335625854179</v>
      </c>
      <c r="N131" s="29">
        <f>K131/E131*100</f>
        <v>88.461216594066741</v>
      </c>
      <c r="O131" s="29"/>
      <c r="P131" s="29">
        <f t="shared" si="93"/>
        <v>60.71362730261383</v>
      </c>
    </row>
    <row r="132" spans="1:16" s="1" customFormat="1" ht="30" hidden="1" customHeight="1" x14ac:dyDescent="0.3">
      <c r="A132" s="88"/>
      <c r="B132" s="42" t="s">
        <v>428</v>
      </c>
      <c r="C132" s="18" t="s">
        <v>5</v>
      </c>
      <c r="D132" s="10">
        <f t="shared" ref="D132:D138" si="98">E132+F132</f>
        <v>494037</v>
      </c>
      <c r="E132" s="10">
        <v>0</v>
      </c>
      <c r="F132" s="10">
        <v>494037</v>
      </c>
      <c r="G132" s="10">
        <f t="shared" si="94"/>
        <v>0</v>
      </c>
      <c r="H132" s="10">
        <v>0</v>
      </c>
      <c r="I132" s="10">
        <f t="shared" si="95"/>
        <v>0</v>
      </c>
      <c r="J132" s="10">
        <f t="shared" si="96"/>
        <v>0</v>
      </c>
      <c r="K132" s="53">
        <v>0</v>
      </c>
      <c r="L132" s="53">
        <v>0</v>
      </c>
      <c r="M132" s="39">
        <f t="shared" si="92"/>
        <v>0</v>
      </c>
      <c r="N132" s="29">
        <v>0</v>
      </c>
      <c r="O132" s="29"/>
      <c r="P132" s="29">
        <f t="shared" si="93"/>
        <v>0</v>
      </c>
    </row>
    <row r="133" spans="1:16" s="1" customFormat="1" ht="29.25" hidden="1" customHeight="1" x14ac:dyDescent="0.3">
      <c r="A133" s="89"/>
      <c r="B133" s="42" t="s">
        <v>182</v>
      </c>
      <c r="C133" s="18" t="s">
        <v>5</v>
      </c>
      <c r="D133" s="10">
        <f t="shared" si="98"/>
        <v>1115501</v>
      </c>
      <c r="E133" s="10">
        <v>0</v>
      </c>
      <c r="F133" s="10">
        <v>1115501</v>
      </c>
      <c r="G133" s="10">
        <f t="shared" si="94"/>
        <v>738592</v>
      </c>
      <c r="H133" s="10">
        <v>0</v>
      </c>
      <c r="I133" s="10">
        <f t="shared" si="95"/>
        <v>738592</v>
      </c>
      <c r="J133" s="10">
        <f t="shared" si="96"/>
        <v>738592</v>
      </c>
      <c r="K133" s="10">
        <v>0</v>
      </c>
      <c r="L133" s="10">
        <v>738592</v>
      </c>
      <c r="M133" s="39">
        <f t="shared" si="92"/>
        <v>66.211684256670324</v>
      </c>
      <c r="N133" s="29">
        <v>0</v>
      </c>
      <c r="O133" s="29"/>
      <c r="P133" s="29">
        <f t="shared" si="93"/>
        <v>66.211684256670324</v>
      </c>
    </row>
    <row r="134" spans="1:16" s="2" customFormat="1" ht="28.15" hidden="1" customHeight="1" x14ac:dyDescent="0.3">
      <c r="A134" s="89"/>
      <c r="B134" s="42" t="s">
        <v>183</v>
      </c>
      <c r="C134" s="18" t="s">
        <v>5</v>
      </c>
      <c r="D134" s="10">
        <f t="shared" si="98"/>
        <v>681784</v>
      </c>
      <c r="E134" s="10">
        <v>0</v>
      </c>
      <c r="F134" s="10">
        <v>681784</v>
      </c>
      <c r="G134" s="10">
        <f t="shared" si="94"/>
        <v>681784</v>
      </c>
      <c r="H134" s="10">
        <v>0</v>
      </c>
      <c r="I134" s="10">
        <f t="shared" si="95"/>
        <v>681784</v>
      </c>
      <c r="J134" s="10">
        <f t="shared" si="96"/>
        <v>681784</v>
      </c>
      <c r="K134" s="10">
        <v>0</v>
      </c>
      <c r="L134" s="10">
        <v>681784</v>
      </c>
      <c r="M134" s="39">
        <f t="shared" si="92"/>
        <v>100</v>
      </c>
      <c r="N134" s="29">
        <v>0</v>
      </c>
      <c r="O134" s="29"/>
      <c r="P134" s="29">
        <f t="shared" si="93"/>
        <v>100</v>
      </c>
    </row>
    <row r="135" spans="1:16" s="2" customFormat="1" ht="28.15" hidden="1" customHeight="1" x14ac:dyDescent="0.3">
      <c r="A135" s="89"/>
      <c r="B135" s="42" t="s">
        <v>181</v>
      </c>
      <c r="C135" s="18" t="s">
        <v>5</v>
      </c>
      <c r="D135" s="10">
        <f t="shared" si="98"/>
        <v>1266374</v>
      </c>
      <c r="E135" s="10">
        <v>0</v>
      </c>
      <c r="F135" s="10">
        <v>1266374</v>
      </c>
      <c r="G135" s="10">
        <f t="shared" si="94"/>
        <v>739630.29</v>
      </c>
      <c r="H135" s="10">
        <v>0</v>
      </c>
      <c r="I135" s="10">
        <f t="shared" si="95"/>
        <v>739630.29</v>
      </c>
      <c r="J135" s="10">
        <f t="shared" si="96"/>
        <v>739630.29</v>
      </c>
      <c r="K135" s="10">
        <v>0</v>
      </c>
      <c r="L135" s="10">
        <v>739630.29</v>
      </c>
      <c r="M135" s="39">
        <f t="shared" si="92"/>
        <v>58.405359712059791</v>
      </c>
      <c r="N135" s="29">
        <v>0</v>
      </c>
      <c r="O135" s="29"/>
      <c r="P135" s="29">
        <f t="shared" si="93"/>
        <v>58.405359712059791</v>
      </c>
    </row>
    <row r="136" spans="1:16" s="2" customFormat="1" ht="41.25" hidden="1" customHeight="1" x14ac:dyDescent="0.3">
      <c r="A136" s="89"/>
      <c r="B136" s="42" t="s">
        <v>190</v>
      </c>
      <c r="C136" s="18" t="s">
        <v>4</v>
      </c>
      <c r="D136" s="10">
        <f t="shared" si="98"/>
        <v>92670786</v>
      </c>
      <c r="E136" s="10">
        <v>92670786</v>
      </c>
      <c r="F136" s="10">
        <v>0</v>
      </c>
      <c r="G136" s="10">
        <f t="shared" si="94"/>
        <v>92670786</v>
      </c>
      <c r="H136" s="10">
        <v>92670786</v>
      </c>
      <c r="I136" s="10">
        <f t="shared" si="95"/>
        <v>0</v>
      </c>
      <c r="J136" s="10">
        <f t="shared" si="96"/>
        <v>85777611.180000007</v>
      </c>
      <c r="K136" s="10">
        <v>85777611.180000007</v>
      </c>
      <c r="L136" s="10">
        <v>0</v>
      </c>
      <c r="M136" s="39">
        <f t="shared" si="92"/>
        <v>92.56165279530488</v>
      </c>
      <c r="N136" s="29">
        <f>K136/E136*100</f>
        <v>92.56165279530488</v>
      </c>
      <c r="O136" s="29"/>
      <c r="P136" s="29">
        <v>0</v>
      </c>
    </row>
    <row r="137" spans="1:16" s="2" customFormat="1" ht="34.5" hidden="1" customHeight="1" x14ac:dyDescent="0.3">
      <c r="A137" s="89"/>
      <c r="B137" s="42" t="s">
        <v>189</v>
      </c>
      <c r="C137" s="18" t="s">
        <v>4</v>
      </c>
      <c r="D137" s="10">
        <f t="shared" si="98"/>
        <v>39930449</v>
      </c>
      <c r="E137" s="10">
        <v>39930449</v>
      </c>
      <c r="F137" s="10">
        <v>0</v>
      </c>
      <c r="G137" s="10">
        <f t="shared" si="94"/>
        <v>39930449</v>
      </c>
      <c r="H137" s="10">
        <v>39930449</v>
      </c>
      <c r="I137" s="10">
        <f t="shared" si="95"/>
        <v>0</v>
      </c>
      <c r="J137" s="10">
        <f t="shared" si="96"/>
        <v>37986267.030000001</v>
      </c>
      <c r="K137" s="10">
        <v>37986267.030000001</v>
      </c>
      <c r="L137" s="10">
        <v>0</v>
      </c>
      <c r="M137" s="39">
        <f t="shared" si="92"/>
        <v>95.131079117091815</v>
      </c>
      <c r="N137" s="29">
        <f>K137/E137*100</f>
        <v>95.131079117091815</v>
      </c>
      <c r="O137" s="29"/>
      <c r="P137" s="29">
        <v>0</v>
      </c>
    </row>
    <row r="138" spans="1:16" s="2" customFormat="1" ht="44.25" hidden="1" customHeight="1" x14ac:dyDescent="0.3">
      <c r="A138" s="90"/>
      <c r="B138" s="42" t="s">
        <v>383</v>
      </c>
      <c r="C138" s="18" t="s">
        <v>4</v>
      </c>
      <c r="D138" s="10">
        <f t="shared" si="98"/>
        <v>13440000</v>
      </c>
      <c r="E138" s="10">
        <v>13440000</v>
      </c>
      <c r="F138" s="10">
        <v>0</v>
      </c>
      <c r="G138" s="10">
        <f t="shared" si="94"/>
        <v>13440000</v>
      </c>
      <c r="H138" s="10">
        <v>13440000</v>
      </c>
      <c r="I138" s="10">
        <f t="shared" si="95"/>
        <v>0</v>
      </c>
      <c r="J138" s="10">
        <f t="shared" si="96"/>
        <v>5425975</v>
      </c>
      <c r="K138" s="10">
        <v>5425975</v>
      </c>
      <c r="L138" s="10">
        <v>0</v>
      </c>
      <c r="M138" s="39">
        <f t="shared" si="92"/>
        <v>40.371837797619051</v>
      </c>
      <c r="N138" s="29">
        <f>K138/E138*100</f>
        <v>40.371837797619051</v>
      </c>
      <c r="O138" s="29"/>
      <c r="P138" s="29">
        <v>0</v>
      </c>
    </row>
    <row r="139" spans="1:16" s="1" customFormat="1" ht="63.75" hidden="1" customHeight="1" x14ac:dyDescent="0.3">
      <c r="A139" s="58" t="s">
        <v>393</v>
      </c>
      <c r="B139" s="42" t="s">
        <v>184</v>
      </c>
      <c r="C139" s="18"/>
      <c r="D139" s="10">
        <f>SUM(D140:D149)</f>
        <v>63660807</v>
      </c>
      <c r="E139" s="10">
        <f t="shared" ref="E139:L139" si="99">SUM(E140:E149)</f>
        <v>0</v>
      </c>
      <c r="F139" s="10">
        <f t="shared" si="99"/>
        <v>63660807</v>
      </c>
      <c r="G139" s="10">
        <f t="shared" si="99"/>
        <v>29521672.830000002</v>
      </c>
      <c r="H139" s="10">
        <f t="shared" si="99"/>
        <v>0</v>
      </c>
      <c r="I139" s="10">
        <f t="shared" si="99"/>
        <v>29521672.830000002</v>
      </c>
      <c r="J139" s="10">
        <f t="shared" si="99"/>
        <v>29521672.830000002</v>
      </c>
      <c r="K139" s="10">
        <f t="shared" si="99"/>
        <v>0</v>
      </c>
      <c r="L139" s="10">
        <f t="shared" si="99"/>
        <v>29521672.830000002</v>
      </c>
      <c r="M139" s="39">
        <f t="shared" si="92"/>
        <v>46.373387679487003</v>
      </c>
      <c r="N139" s="29">
        <v>0</v>
      </c>
      <c r="O139" s="29"/>
      <c r="P139" s="29">
        <f t="shared" ref="P139:P149" si="100">L139/F139*100</f>
        <v>46.373387679487003</v>
      </c>
    </row>
    <row r="140" spans="1:16" s="2" customFormat="1" ht="42.75" hidden="1" customHeight="1" x14ac:dyDescent="0.3">
      <c r="A140" s="88"/>
      <c r="B140" s="42" t="s">
        <v>187</v>
      </c>
      <c r="C140" s="18" t="s">
        <v>4</v>
      </c>
      <c r="D140" s="10">
        <f t="shared" ref="D140:D159" si="101">E140+F140</f>
        <v>1915306</v>
      </c>
      <c r="E140" s="10">
        <v>0</v>
      </c>
      <c r="F140" s="10">
        <v>1915306</v>
      </c>
      <c r="G140" s="10">
        <f t="shared" si="94"/>
        <v>1254606</v>
      </c>
      <c r="H140" s="10">
        <v>0</v>
      </c>
      <c r="I140" s="10">
        <f t="shared" si="95"/>
        <v>1254606</v>
      </c>
      <c r="J140" s="10">
        <f t="shared" si="96"/>
        <v>1254606</v>
      </c>
      <c r="K140" s="10">
        <v>0</v>
      </c>
      <c r="L140" s="10">
        <v>1254606</v>
      </c>
      <c r="M140" s="39">
        <f t="shared" si="92"/>
        <v>65.504206638521467</v>
      </c>
      <c r="N140" s="29">
        <v>0</v>
      </c>
      <c r="O140" s="29"/>
      <c r="P140" s="29">
        <f t="shared" si="100"/>
        <v>65.504206638521467</v>
      </c>
    </row>
    <row r="141" spans="1:16" s="2" customFormat="1" ht="42" hidden="1" customHeight="1" x14ac:dyDescent="0.3">
      <c r="A141" s="89"/>
      <c r="B141" s="42" t="s">
        <v>188</v>
      </c>
      <c r="C141" s="18" t="s">
        <v>4</v>
      </c>
      <c r="D141" s="10">
        <f t="shared" si="101"/>
        <v>419600</v>
      </c>
      <c r="E141" s="10">
        <v>0</v>
      </c>
      <c r="F141" s="10">
        <v>419600</v>
      </c>
      <c r="G141" s="10">
        <f t="shared" si="94"/>
        <v>419600</v>
      </c>
      <c r="H141" s="10">
        <v>0</v>
      </c>
      <c r="I141" s="10">
        <f t="shared" si="95"/>
        <v>419600</v>
      </c>
      <c r="J141" s="10">
        <f t="shared" si="96"/>
        <v>419600</v>
      </c>
      <c r="K141" s="10">
        <v>0</v>
      </c>
      <c r="L141" s="10">
        <v>419600</v>
      </c>
      <c r="M141" s="39">
        <f t="shared" si="92"/>
        <v>100</v>
      </c>
      <c r="N141" s="29">
        <v>0</v>
      </c>
      <c r="O141" s="29"/>
      <c r="P141" s="29">
        <f t="shared" si="100"/>
        <v>100</v>
      </c>
    </row>
    <row r="142" spans="1:16" s="2" customFormat="1" ht="60.6" hidden="1" customHeight="1" x14ac:dyDescent="0.3">
      <c r="A142" s="89"/>
      <c r="B142" s="42" t="s">
        <v>233</v>
      </c>
      <c r="C142" s="18" t="s">
        <v>4</v>
      </c>
      <c r="D142" s="10">
        <f t="shared" si="101"/>
        <v>128766</v>
      </c>
      <c r="E142" s="10">
        <v>0</v>
      </c>
      <c r="F142" s="10">
        <v>128766</v>
      </c>
      <c r="G142" s="10">
        <f t="shared" si="94"/>
        <v>103012.8</v>
      </c>
      <c r="H142" s="10">
        <v>0</v>
      </c>
      <c r="I142" s="10">
        <f t="shared" si="95"/>
        <v>103012.8</v>
      </c>
      <c r="J142" s="10">
        <f t="shared" si="96"/>
        <v>103012.8</v>
      </c>
      <c r="K142" s="10">
        <v>0</v>
      </c>
      <c r="L142" s="10">
        <v>103012.8</v>
      </c>
      <c r="M142" s="39">
        <f t="shared" si="92"/>
        <v>80</v>
      </c>
      <c r="N142" s="29">
        <v>0</v>
      </c>
      <c r="O142" s="29"/>
      <c r="P142" s="29">
        <f t="shared" si="100"/>
        <v>80</v>
      </c>
    </row>
    <row r="143" spans="1:16" s="2" customFormat="1" ht="38.25" hidden="1" customHeight="1" x14ac:dyDescent="0.3">
      <c r="A143" s="89"/>
      <c r="B143" s="42" t="s">
        <v>234</v>
      </c>
      <c r="C143" s="18" t="s">
        <v>4</v>
      </c>
      <c r="D143" s="10">
        <f t="shared" si="101"/>
        <v>11935293</v>
      </c>
      <c r="E143" s="10">
        <v>0</v>
      </c>
      <c r="F143" s="10">
        <v>11935293</v>
      </c>
      <c r="G143" s="10">
        <f t="shared" si="94"/>
        <v>6616280.9900000002</v>
      </c>
      <c r="H143" s="10">
        <v>0</v>
      </c>
      <c r="I143" s="10">
        <f t="shared" si="95"/>
        <v>6616280.9900000002</v>
      </c>
      <c r="J143" s="10">
        <f t="shared" si="96"/>
        <v>6616280.9900000002</v>
      </c>
      <c r="K143" s="10">
        <v>0</v>
      </c>
      <c r="L143" s="10">
        <v>6616280.9900000002</v>
      </c>
      <c r="M143" s="39">
        <f t="shared" si="92"/>
        <v>55.434592095895766</v>
      </c>
      <c r="N143" s="29">
        <v>0</v>
      </c>
      <c r="O143" s="29"/>
      <c r="P143" s="29">
        <f t="shared" si="100"/>
        <v>55.434592095895766</v>
      </c>
    </row>
    <row r="144" spans="1:16" s="2" customFormat="1" ht="45.75" hidden="1" customHeight="1" x14ac:dyDescent="0.3">
      <c r="A144" s="89"/>
      <c r="B144" s="42" t="s">
        <v>190</v>
      </c>
      <c r="C144" s="18" t="s">
        <v>4</v>
      </c>
      <c r="D144" s="10">
        <f t="shared" si="101"/>
        <v>28034000</v>
      </c>
      <c r="E144" s="10">
        <v>0</v>
      </c>
      <c r="F144" s="10">
        <v>28034000</v>
      </c>
      <c r="G144" s="10">
        <f t="shared" si="94"/>
        <v>17410319.949999999</v>
      </c>
      <c r="H144" s="10">
        <v>0</v>
      </c>
      <c r="I144" s="10">
        <f t="shared" si="95"/>
        <v>17410319.949999999</v>
      </c>
      <c r="J144" s="10">
        <f t="shared" si="96"/>
        <v>17410319.949999999</v>
      </c>
      <c r="K144" s="10">
        <v>0</v>
      </c>
      <c r="L144" s="10">
        <v>17410319.949999999</v>
      </c>
      <c r="M144" s="39">
        <f t="shared" si="92"/>
        <v>62.104301740743381</v>
      </c>
      <c r="N144" s="29">
        <v>0</v>
      </c>
      <c r="O144" s="29"/>
      <c r="P144" s="29">
        <f t="shared" si="100"/>
        <v>62.104301740743381</v>
      </c>
    </row>
    <row r="145" spans="1:16" s="2" customFormat="1" ht="45" hidden="1" customHeight="1" x14ac:dyDescent="0.3">
      <c r="A145" s="89"/>
      <c r="B145" s="42" t="s">
        <v>235</v>
      </c>
      <c r="C145" s="18" t="s">
        <v>4</v>
      </c>
      <c r="D145" s="10">
        <f t="shared" si="101"/>
        <v>1228360</v>
      </c>
      <c r="E145" s="10">
        <v>0</v>
      </c>
      <c r="F145" s="10">
        <v>1228360</v>
      </c>
      <c r="G145" s="10">
        <f t="shared" si="94"/>
        <v>956636.98</v>
      </c>
      <c r="H145" s="10">
        <v>0</v>
      </c>
      <c r="I145" s="10">
        <f t="shared" si="95"/>
        <v>956636.98</v>
      </c>
      <c r="J145" s="10">
        <f t="shared" si="96"/>
        <v>956636.98</v>
      </c>
      <c r="K145" s="10">
        <v>0</v>
      </c>
      <c r="L145" s="10">
        <v>956636.98</v>
      </c>
      <c r="M145" s="39">
        <f t="shared" si="92"/>
        <v>77.879203165195861</v>
      </c>
      <c r="N145" s="29">
        <v>0</v>
      </c>
      <c r="O145" s="29"/>
      <c r="P145" s="29">
        <f t="shared" si="100"/>
        <v>77.879203165195861</v>
      </c>
    </row>
    <row r="146" spans="1:16" s="2" customFormat="1" ht="23.25" hidden="1" customHeight="1" x14ac:dyDescent="0.3">
      <c r="A146" s="89"/>
      <c r="B146" s="42" t="s">
        <v>185</v>
      </c>
      <c r="C146" s="18" t="s">
        <v>4</v>
      </c>
      <c r="D146" s="10">
        <f t="shared" si="101"/>
        <v>73567</v>
      </c>
      <c r="E146" s="10">
        <v>0</v>
      </c>
      <c r="F146" s="10">
        <v>73567</v>
      </c>
      <c r="G146" s="10">
        <f t="shared" si="94"/>
        <v>73567</v>
      </c>
      <c r="H146" s="10">
        <v>0</v>
      </c>
      <c r="I146" s="10">
        <f t="shared" si="95"/>
        <v>73567</v>
      </c>
      <c r="J146" s="10">
        <f t="shared" si="96"/>
        <v>73567</v>
      </c>
      <c r="K146" s="10">
        <v>0</v>
      </c>
      <c r="L146" s="10">
        <v>73567</v>
      </c>
      <c r="M146" s="39">
        <f t="shared" si="92"/>
        <v>100</v>
      </c>
      <c r="N146" s="29">
        <v>0</v>
      </c>
      <c r="O146" s="29"/>
      <c r="P146" s="29">
        <f t="shared" si="100"/>
        <v>100</v>
      </c>
    </row>
    <row r="147" spans="1:16" s="2" customFormat="1" ht="60" hidden="1" customHeight="1" x14ac:dyDescent="0.3">
      <c r="A147" s="89"/>
      <c r="B147" s="42" t="s">
        <v>186</v>
      </c>
      <c r="C147" s="18" t="s">
        <v>4</v>
      </c>
      <c r="D147" s="10">
        <f t="shared" si="101"/>
        <v>2687650</v>
      </c>
      <c r="E147" s="10">
        <v>0</v>
      </c>
      <c r="F147" s="10">
        <v>2687650</v>
      </c>
      <c r="G147" s="10">
        <f t="shared" si="94"/>
        <v>2687649.11</v>
      </c>
      <c r="H147" s="10">
        <v>0</v>
      </c>
      <c r="I147" s="10">
        <f t="shared" si="95"/>
        <v>2687649.11</v>
      </c>
      <c r="J147" s="10">
        <f t="shared" si="96"/>
        <v>2687649.11</v>
      </c>
      <c r="K147" s="10">
        <v>0</v>
      </c>
      <c r="L147" s="10">
        <v>2687649.11</v>
      </c>
      <c r="M147" s="39">
        <f t="shared" si="92"/>
        <v>99.999966885569165</v>
      </c>
      <c r="N147" s="29">
        <v>0</v>
      </c>
      <c r="O147" s="29"/>
      <c r="P147" s="29">
        <f t="shared" si="100"/>
        <v>99.999966885569165</v>
      </c>
    </row>
    <row r="148" spans="1:16" s="2" customFormat="1" ht="60" hidden="1" customHeight="1" x14ac:dyDescent="0.3">
      <c r="A148" s="89"/>
      <c r="B148" s="42" t="s">
        <v>382</v>
      </c>
      <c r="C148" s="18" t="s">
        <v>4</v>
      </c>
      <c r="D148" s="10">
        <f t="shared" si="101"/>
        <v>5023059</v>
      </c>
      <c r="E148" s="10">
        <v>0</v>
      </c>
      <c r="F148" s="10">
        <v>5023059</v>
      </c>
      <c r="G148" s="10">
        <f t="shared" si="94"/>
        <v>0</v>
      </c>
      <c r="H148" s="10">
        <v>0</v>
      </c>
      <c r="I148" s="10">
        <f t="shared" si="95"/>
        <v>0</v>
      </c>
      <c r="J148" s="10">
        <f t="shared" si="96"/>
        <v>0</v>
      </c>
      <c r="K148" s="10">
        <v>0</v>
      </c>
      <c r="L148" s="10">
        <v>0</v>
      </c>
      <c r="M148" s="39">
        <f t="shared" si="92"/>
        <v>0</v>
      </c>
      <c r="N148" s="29">
        <v>0</v>
      </c>
      <c r="O148" s="29"/>
      <c r="P148" s="29">
        <f t="shared" si="100"/>
        <v>0</v>
      </c>
    </row>
    <row r="149" spans="1:16" s="2" customFormat="1" ht="24.75" hidden="1" customHeight="1" x14ac:dyDescent="0.3">
      <c r="A149" s="90"/>
      <c r="B149" s="42" t="s">
        <v>189</v>
      </c>
      <c r="C149" s="18"/>
      <c r="D149" s="10">
        <f t="shared" si="101"/>
        <v>12215206</v>
      </c>
      <c r="E149" s="10">
        <v>0</v>
      </c>
      <c r="F149" s="10">
        <v>12215206</v>
      </c>
      <c r="G149" s="10">
        <f t="shared" si="94"/>
        <v>0</v>
      </c>
      <c r="H149" s="10">
        <v>0</v>
      </c>
      <c r="I149" s="10">
        <f t="shared" si="95"/>
        <v>0</v>
      </c>
      <c r="J149" s="10">
        <f t="shared" si="96"/>
        <v>0</v>
      </c>
      <c r="K149" s="10">
        <v>0</v>
      </c>
      <c r="L149" s="10">
        <v>0</v>
      </c>
      <c r="M149" s="39"/>
      <c r="N149" s="29"/>
      <c r="O149" s="29"/>
      <c r="P149" s="29">
        <f t="shared" si="100"/>
        <v>0</v>
      </c>
    </row>
    <row r="150" spans="1:16" s="2" customFormat="1" ht="42.75" hidden="1" customHeight="1" x14ac:dyDescent="0.3">
      <c r="A150" s="58" t="s">
        <v>394</v>
      </c>
      <c r="B150" s="42" t="s">
        <v>384</v>
      </c>
      <c r="C150" s="18" t="s">
        <v>8</v>
      </c>
      <c r="D150" s="10">
        <f t="shared" si="101"/>
        <v>2581000</v>
      </c>
      <c r="E150" s="10">
        <v>2581000</v>
      </c>
      <c r="F150" s="10">
        <v>0</v>
      </c>
      <c r="G150" s="10">
        <f t="shared" si="94"/>
        <v>2581000</v>
      </c>
      <c r="H150" s="10">
        <v>2581000</v>
      </c>
      <c r="I150" s="10">
        <f t="shared" si="95"/>
        <v>0</v>
      </c>
      <c r="J150" s="10">
        <f t="shared" si="96"/>
        <v>1895450</v>
      </c>
      <c r="K150" s="10">
        <v>1895450</v>
      </c>
      <c r="L150" s="10">
        <v>0</v>
      </c>
      <c r="M150" s="39">
        <f t="shared" ref="M150:M158" si="102">J150/D150*100</f>
        <v>73.438589693917095</v>
      </c>
      <c r="N150" s="29">
        <f t="shared" ref="N150:N158" si="103">K150/E150*100</f>
        <v>73.438589693917095</v>
      </c>
      <c r="O150" s="29"/>
      <c r="P150" s="29">
        <v>0</v>
      </c>
    </row>
    <row r="151" spans="1:16" s="2" customFormat="1" ht="43.5" hidden="1" customHeight="1" x14ac:dyDescent="0.3">
      <c r="A151" s="58" t="s">
        <v>395</v>
      </c>
      <c r="B151" s="42" t="s">
        <v>191</v>
      </c>
      <c r="C151" s="18" t="s">
        <v>8</v>
      </c>
      <c r="D151" s="10">
        <f t="shared" si="101"/>
        <v>1349493000</v>
      </c>
      <c r="E151" s="10">
        <v>1349493000</v>
      </c>
      <c r="F151" s="10">
        <v>0</v>
      </c>
      <c r="G151" s="10">
        <f t="shared" si="94"/>
        <v>1236549500</v>
      </c>
      <c r="H151" s="10">
        <v>1236549500</v>
      </c>
      <c r="I151" s="10">
        <f t="shared" si="95"/>
        <v>0</v>
      </c>
      <c r="J151" s="10">
        <f t="shared" si="96"/>
        <v>1089064511.4200001</v>
      </c>
      <c r="K151" s="10">
        <v>1089064511.4200001</v>
      </c>
      <c r="L151" s="10">
        <v>0</v>
      </c>
      <c r="M151" s="39">
        <f t="shared" si="102"/>
        <v>80.701753282158563</v>
      </c>
      <c r="N151" s="29">
        <f t="shared" si="103"/>
        <v>80.701753282158563</v>
      </c>
      <c r="O151" s="29"/>
      <c r="P151" s="29">
        <v>0</v>
      </c>
    </row>
    <row r="152" spans="1:16" s="2" customFormat="1" ht="45" hidden="1" customHeight="1" x14ac:dyDescent="0.3">
      <c r="A152" s="58" t="s">
        <v>396</v>
      </c>
      <c r="B152" s="42" t="s">
        <v>192</v>
      </c>
      <c r="C152" s="18" t="s">
        <v>8</v>
      </c>
      <c r="D152" s="10">
        <f t="shared" si="101"/>
        <v>433311000</v>
      </c>
      <c r="E152" s="10">
        <v>433311000</v>
      </c>
      <c r="F152" s="10">
        <v>0</v>
      </c>
      <c r="G152" s="10">
        <f t="shared" si="94"/>
        <v>410236000</v>
      </c>
      <c r="H152" s="10">
        <v>410236000</v>
      </c>
      <c r="I152" s="10">
        <f t="shared" si="95"/>
        <v>0</v>
      </c>
      <c r="J152" s="10">
        <f t="shared" si="96"/>
        <v>343045685.13</v>
      </c>
      <c r="K152" s="10">
        <v>343045685.13</v>
      </c>
      <c r="L152" s="10">
        <v>0</v>
      </c>
      <c r="M152" s="39">
        <f t="shared" si="102"/>
        <v>79.168469097253464</v>
      </c>
      <c r="N152" s="29">
        <f t="shared" si="103"/>
        <v>79.168469097253464</v>
      </c>
      <c r="O152" s="29"/>
      <c r="P152" s="29">
        <v>0</v>
      </c>
    </row>
    <row r="153" spans="1:16" s="2" customFormat="1" ht="51" hidden="1" customHeight="1" x14ac:dyDescent="0.3">
      <c r="A153" s="58" t="s">
        <v>397</v>
      </c>
      <c r="B153" s="42" t="s">
        <v>193</v>
      </c>
      <c r="C153" s="18" t="s">
        <v>8</v>
      </c>
      <c r="D153" s="10">
        <f t="shared" si="101"/>
        <v>108764000</v>
      </c>
      <c r="E153" s="10">
        <v>108764000</v>
      </c>
      <c r="F153" s="10">
        <v>0</v>
      </c>
      <c r="G153" s="10">
        <f t="shared" si="94"/>
        <v>99594000</v>
      </c>
      <c r="H153" s="10">
        <v>99594000</v>
      </c>
      <c r="I153" s="10">
        <f t="shared" si="95"/>
        <v>0</v>
      </c>
      <c r="J153" s="10">
        <f t="shared" si="96"/>
        <v>82362323.430000007</v>
      </c>
      <c r="K153" s="10">
        <v>82362323.430000007</v>
      </c>
      <c r="L153" s="10">
        <v>0</v>
      </c>
      <c r="M153" s="39">
        <f t="shared" si="102"/>
        <v>75.725721222095558</v>
      </c>
      <c r="N153" s="29">
        <f t="shared" si="103"/>
        <v>75.725721222095558</v>
      </c>
      <c r="O153" s="29"/>
      <c r="P153" s="29">
        <v>0</v>
      </c>
    </row>
    <row r="154" spans="1:16" s="2" customFormat="1" ht="45" hidden="1" customHeight="1" x14ac:dyDescent="0.3">
      <c r="A154" s="58" t="s">
        <v>398</v>
      </c>
      <c r="B154" s="42" t="s">
        <v>194</v>
      </c>
      <c r="C154" s="18" t="s">
        <v>8</v>
      </c>
      <c r="D154" s="10">
        <f t="shared" si="101"/>
        <v>2385000</v>
      </c>
      <c r="E154" s="10">
        <v>2385000</v>
      </c>
      <c r="F154" s="10">
        <v>0</v>
      </c>
      <c r="G154" s="10">
        <f t="shared" si="94"/>
        <v>2197300</v>
      </c>
      <c r="H154" s="10">
        <v>2197300</v>
      </c>
      <c r="I154" s="10">
        <f t="shared" si="95"/>
        <v>0</v>
      </c>
      <c r="J154" s="10">
        <f t="shared" si="96"/>
        <v>1987611.52</v>
      </c>
      <c r="K154" s="10">
        <v>1987611.52</v>
      </c>
      <c r="L154" s="10">
        <v>0</v>
      </c>
      <c r="M154" s="39">
        <f t="shared" si="102"/>
        <v>83.338009224318654</v>
      </c>
      <c r="N154" s="29">
        <f t="shared" si="103"/>
        <v>83.338009224318654</v>
      </c>
      <c r="O154" s="29"/>
      <c r="P154" s="29">
        <v>0</v>
      </c>
    </row>
    <row r="155" spans="1:16" s="2" customFormat="1" ht="80.25" hidden="1" customHeight="1" x14ac:dyDescent="0.3">
      <c r="A155" s="58" t="s">
        <v>399</v>
      </c>
      <c r="B155" s="42" t="s">
        <v>195</v>
      </c>
      <c r="C155" s="18" t="s">
        <v>8</v>
      </c>
      <c r="D155" s="10">
        <f t="shared" si="101"/>
        <v>54845000</v>
      </c>
      <c r="E155" s="10">
        <v>54845000</v>
      </c>
      <c r="F155" s="10">
        <v>0</v>
      </c>
      <c r="G155" s="10">
        <f t="shared" si="94"/>
        <v>49774000</v>
      </c>
      <c r="H155" s="10">
        <v>49774000</v>
      </c>
      <c r="I155" s="10">
        <f t="shared" si="95"/>
        <v>0</v>
      </c>
      <c r="J155" s="10">
        <f t="shared" si="96"/>
        <v>47634225.969999999</v>
      </c>
      <c r="K155" s="10">
        <v>47634225.969999999</v>
      </c>
      <c r="L155" s="10">
        <v>0</v>
      </c>
      <c r="M155" s="39">
        <f t="shared" si="102"/>
        <v>86.852449576078044</v>
      </c>
      <c r="N155" s="29">
        <f t="shared" si="103"/>
        <v>86.852449576078044</v>
      </c>
      <c r="O155" s="29"/>
      <c r="P155" s="29">
        <v>0</v>
      </c>
    </row>
    <row r="156" spans="1:16" s="2" customFormat="1" ht="60" hidden="1" customHeight="1" x14ac:dyDescent="0.3">
      <c r="A156" s="58" t="s">
        <v>400</v>
      </c>
      <c r="B156" s="42" t="s">
        <v>385</v>
      </c>
      <c r="C156" s="18" t="s">
        <v>8</v>
      </c>
      <c r="D156" s="10">
        <f t="shared" si="101"/>
        <v>2253000</v>
      </c>
      <c r="E156" s="10">
        <v>2253000</v>
      </c>
      <c r="F156" s="10">
        <v>0</v>
      </c>
      <c r="G156" s="10">
        <f t="shared" si="94"/>
        <v>2253000</v>
      </c>
      <c r="H156" s="10">
        <v>2253000</v>
      </c>
      <c r="I156" s="10">
        <f t="shared" si="95"/>
        <v>0</v>
      </c>
      <c r="J156" s="10">
        <f t="shared" si="96"/>
        <v>1803000</v>
      </c>
      <c r="K156" s="10">
        <v>1803000</v>
      </c>
      <c r="L156" s="10">
        <v>0</v>
      </c>
      <c r="M156" s="39">
        <f t="shared" si="102"/>
        <v>80.026631158455402</v>
      </c>
      <c r="N156" s="29">
        <f t="shared" si="103"/>
        <v>80.026631158455402</v>
      </c>
      <c r="O156" s="29"/>
      <c r="P156" s="29">
        <v>0</v>
      </c>
    </row>
    <row r="157" spans="1:16" s="2" customFormat="1" ht="37.5" hidden="1" customHeight="1" x14ac:dyDescent="0.3">
      <c r="A157" s="58" t="s">
        <v>401</v>
      </c>
      <c r="B157" s="42" t="s">
        <v>246</v>
      </c>
      <c r="C157" s="18" t="s">
        <v>8</v>
      </c>
      <c r="D157" s="10">
        <f t="shared" si="101"/>
        <v>2312300</v>
      </c>
      <c r="E157" s="10">
        <v>2312300</v>
      </c>
      <c r="F157" s="10">
        <v>0</v>
      </c>
      <c r="G157" s="10">
        <f t="shared" si="94"/>
        <v>2312299.2000000002</v>
      </c>
      <c r="H157" s="10">
        <v>2312299.2000000002</v>
      </c>
      <c r="I157" s="10">
        <f t="shared" si="95"/>
        <v>0</v>
      </c>
      <c r="J157" s="10">
        <f t="shared" si="96"/>
        <v>2312299.2000000002</v>
      </c>
      <c r="K157" s="10">
        <v>2312299.2000000002</v>
      </c>
      <c r="L157" s="10">
        <v>0</v>
      </c>
      <c r="M157" s="39">
        <f t="shared" si="102"/>
        <v>99.999965402413196</v>
      </c>
      <c r="N157" s="29">
        <f t="shared" si="103"/>
        <v>99.999965402413196</v>
      </c>
      <c r="O157" s="29"/>
      <c r="P157" s="29">
        <v>0</v>
      </c>
    </row>
    <row r="158" spans="1:16" s="2" customFormat="1" ht="42.75" hidden="1" customHeight="1" x14ac:dyDescent="0.3">
      <c r="A158" s="58" t="s">
        <v>402</v>
      </c>
      <c r="B158" s="42" t="s">
        <v>386</v>
      </c>
      <c r="C158" s="18" t="s">
        <v>8</v>
      </c>
      <c r="D158" s="10">
        <f t="shared" si="101"/>
        <v>13131900</v>
      </c>
      <c r="E158" s="10">
        <v>13131900</v>
      </c>
      <c r="F158" s="10">
        <v>0</v>
      </c>
      <c r="G158" s="10">
        <f t="shared" si="94"/>
        <v>13131900</v>
      </c>
      <c r="H158" s="10">
        <v>13131900</v>
      </c>
      <c r="I158" s="10">
        <f t="shared" si="95"/>
        <v>0</v>
      </c>
      <c r="J158" s="10">
        <f t="shared" si="96"/>
        <v>10564662.640000001</v>
      </c>
      <c r="K158" s="10">
        <v>10564662.640000001</v>
      </c>
      <c r="L158" s="10">
        <v>0</v>
      </c>
      <c r="M158" s="39">
        <f t="shared" si="102"/>
        <v>80.450373822523773</v>
      </c>
      <c r="N158" s="29">
        <f t="shared" si="103"/>
        <v>80.450373822523773</v>
      </c>
      <c r="O158" s="29"/>
      <c r="P158" s="29">
        <v>0</v>
      </c>
    </row>
    <row r="159" spans="1:16" s="2" customFormat="1" ht="71.25" hidden="1" customHeight="1" x14ac:dyDescent="0.3">
      <c r="A159" s="15" t="s">
        <v>403</v>
      </c>
      <c r="B159" s="19" t="s">
        <v>197</v>
      </c>
      <c r="C159" s="60" t="s">
        <v>8</v>
      </c>
      <c r="D159" s="12">
        <f t="shared" si="101"/>
        <v>320000</v>
      </c>
      <c r="E159" s="12">
        <v>0</v>
      </c>
      <c r="F159" s="12">
        <v>320000</v>
      </c>
      <c r="G159" s="12">
        <f>H159+I159</f>
        <v>269995.74</v>
      </c>
      <c r="H159" s="12">
        <v>0</v>
      </c>
      <c r="I159" s="12">
        <f>L159</f>
        <v>269995.74</v>
      </c>
      <c r="J159" s="12">
        <f>K159+L159</f>
        <v>269995.74</v>
      </c>
      <c r="K159" s="12">
        <v>0</v>
      </c>
      <c r="L159" s="12">
        <v>269995.74</v>
      </c>
      <c r="M159" s="17">
        <f t="shared" ref="M159:M174" si="104">J159/D159*100</f>
        <v>84.373668749999993</v>
      </c>
      <c r="N159" s="30">
        <v>0</v>
      </c>
      <c r="O159" s="30"/>
      <c r="P159" s="30">
        <f>L159/F159*100</f>
        <v>84.373668749999993</v>
      </c>
    </row>
    <row r="160" spans="1:16" s="2" customFormat="1" ht="36" hidden="1" customHeight="1" x14ac:dyDescent="0.3">
      <c r="A160" s="15" t="s">
        <v>404</v>
      </c>
      <c r="B160" s="19" t="s">
        <v>198</v>
      </c>
      <c r="C160" s="60"/>
      <c r="D160" s="12">
        <f>SUM(D161:D163)</f>
        <v>35531512</v>
      </c>
      <c r="E160" s="12">
        <f t="shared" ref="E160:L160" si="105">SUM(E161:E163)</f>
        <v>27389868</v>
      </c>
      <c r="F160" s="12">
        <f t="shared" si="105"/>
        <v>8141644</v>
      </c>
      <c r="G160" s="12">
        <f t="shared" si="105"/>
        <v>35395723.57</v>
      </c>
      <c r="H160" s="12">
        <f t="shared" si="105"/>
        <v>27380935.219999999</v>
      </c>
      <c r="I160" s="12">
        <f t="shared" si="105"/>
        <v>8014788.3499999996</v>
      </c>
      <c r="J160" s="12">
        <f t="shared" si="105"/>
        <v>35395254.57</v>
      </c>
      <c r="K160" s="12">
        <f t="shared" si="105"/>
        <v>27380466.219999999</v>
      </c>
      <c r="L160" s="12">
        <f t="shared" si="105"/>
        <v>8014788.3499999996</v>
      </c>
      <c r="M160" s="17">
        <f t="shared" si="104"/>
        <v>99.616516657101457</v>
      </c>
      <c r="N160" s="30">
        <f>K160/E160*100</f>
        <v>99.965674241292433</v>
      </c>
      <c r="O160" s="30"/>
      <c r="P160" s="30">
        <f>L160/F160*100</f>
        <v>98.441891465654834</v>
      </c>
    </row>
    <row r="161" spans="1:16" s="2" customFormat="1" ht="33" hidden="1" customHeight="1" x14ac:dyDescent="0.3">
      <c r="A161" s="58" t="s">
        <v>405</v>
      </c>
      <c r="B161" s="42" t="s">
        <v>166</v>
      </c>
      <c r="C161" s="18" t="s">
        <v>8</v>
      </c>
      <c r="D161" s="10">
        <f>E161+F161</f>
        <v>8141644</v>
      </c>
      <c r="E161" s="10">
        <v>0</v>
      </c>
      <c r="F161" s="10">
        <v>8141644</v>
      </c>
      <c r="G161" s="10">
        <f>H161+I161</f>
        <v>8014788.3499999996</v>
      </c>
      <c r="H161" s="10">
        <v>0</v>
      </c>
      <c r="I161" s="10">
        <f>L161</f>
        <v>8014788.3499999996</v>
      </c>
      <c r="J161" s="10">
        <f>K161+L161</f>
        <v>8014788.3499999996</v>
      </c>
      <c r="K161" s="10">
        <v>0</v>
      </c>
      <c r="L161" s="10">
        <v>8014788.3499999996</v>
      </c>
      <c r="M161" s="39">
        <f t="shared" si="104"/>
        <v>98.441891465654834</v>
      </c>
      <c r="N161" s="29">
        <v>0</v>
      </c>
      <c r="O161" s="29"/>
      <c r="P161" s="29">
        <f>L161/F161*100</f>
        <v>98.441891465654834</v>
      </c>
    </row>
    <row r="162" spans="1:16" s="2" customFormat="1" ht="63.75" hidden="1" customHeight="1" x14ac:dyDescent="0.3">
      <c r="A162" s="58" t="s">
        <v>406</v>
      </c>
      <c r="B162" s="42" t="s">
        <v>199</v>
      </c>
      <c r="C162" s="18" t="s">
        <v>8</v>
      </c>
      <c r="D162" s="10">
        <f>E162+F162</f>
        <v>8115068</v>
      </c>
      <c r="E162" s="10">
        <v>8115068</v>
      </c>
      <c r="F162" s="10">
        <v>0</v>
      </c>
      <c r="G162" s="10">
        <f t="shared" ref="G162:G163" si="106">H162+I162</f>
        <v>8115068</v>
      </c>
      <c r="H162" s="10">
        <v>8115068</v>
      </c>
      <c r="I162" s="10">
        <f t="shared" ref="I162:I163" si="107">L162</f>
        <v>0</v>
      </c>
      <c r="J162" s="10">
        <f t="shared" ref="J162:J163" si="108">K162+L162</f>
        <v>8115047</v>
      </c>
      <c r="K162" s="10">
        <v>8115047</v>
      </c>
      <c r="L162" s="10">
        <v>0</v>
      </c>
      <c r="M162" s="39">
        <f t="shared" si="104"/>
        <v>99.999741222131476</v>
      </c>
      <c r="N162" s="29">
        <f>K162/E162*100</f>
        <v>99.999741222131476</v>
      </c>
      <c r="O162" s="29"/>
      <c r="P162" s="29">
        <v>0</v>
      </c>
    </row>
    <row r="163" spans="1:16" s="2" customFormat="1" ht="33" hidden="1" customHeight="1" x14ac:dyDescent="0.3">
      <c r="A163" s="58" t="s">
        <v>407</v>
      </c>
      <c r="B163" s="42" t="s">
        <v>200</v>
      </c>
      <c r="C163" s="18" t="s">
        <v>8</v>
      </c>
      <c r="D163" s="10">
        <f>E163+F163</f>
        <v>19274800</v>
      </c>
      <c r="E163" s="10">
        <v>19274800</v>
      </c>
      <c r="F163" s="10">
        <v>0</v>
      </c>
      <c r="G163" s="10">
        <f t="shared" si="106"/>
        <v>19265867.219999999</v>
      </c>
      <c r="H163" s="10">
        <v>19265867.219999999</v>
      </c>
      <c r="I163" s="10">
        <f t="shared" si="107"/>
        <v>0</v>
      </c>
      <c r="J163" s="10">
        <f t="shared" si="108"/>
        <v>19265419.219999999</v>
      </c>
      <c r="K163" s="10">
        <v>19265419.219999999</v>
      </c>
      <c r="L163" s="10">
        <v>0</v>
      </c>
      <c r="M163" s="39">
        <f t="shared" si="104"/>
        <v>99.95133137568223</v>
      </c>
      <c r="N163" s="29">
        <f>K163/E163*100</f>
        <v>99.95133137568223</v>
      </c>
      <c r="O163" s="29"/>
      <c r="P163" s="29">
        <v>0</v>
      </c>
    </row>
    <row r="164" spans="1:16" s="2" customFormat="1" ht="32.25" hidden="1" customHeight="1" x14ac:dyDescent="0.3">
      <c r="A164" s="15" t="s">
        <v>408</v>
      </c>
      <c r="B164" s="19" t="s">
        <v>201</v>
      </c>
      <c r="C164" s="60"/>
      <c r="D164" s="12">
        <f>SUM(D165:D170)</f>
        <v>39165359</v>
      </c>
      <c r="E164" s="12">
        <f t="shared" ref="E164:L164" si="109">SUM(E165:E170)</f>
        <v>3563954</v>
      </c>
      <c r="F164" s="12">
        <f t="shared" si="109"/>
        <v>35601405</v>
      </c>
      <c r="G164" s="12">
        <f t="shared" si="109"/>
        <v>33012900.039999999</v>
      </c>
      <c r="H164" s="12">
        <f t="shared" si="109"/>
        <v>3529162.96</v>
      </c>
      <c r="I164" s="12">
        <f t="shared" si="109"/>
        <v>29483737.079999998</v>
      </c>
      <c r="J164" s="12">
        <f t="shared" si="109"/>
        <v>31762798.57</v>
      </c>
      <c r="K164" s="12">
        <f t="shared" si="109"/>
        <v>2279061.4900000002</v>
      </c>
      <c r="L164" s="12">
        <f t="shared" si="109"/>
        <v>29483737.079999998</v>
      </c>
      <c r="M164" s="17">
        <f t="shared" si="104"/>
        <v>81.099214665694745</v>
      </c>
      <c r="N164" s="30">
        <f>K164/E164*100</f>
        <v>63.947556281590622</v>
      </c>
      <c r="O164" s="30"/>
      <c r="P164" s="30">
        <f>L164/F164*100</f>
        <v>82.816217730732816</v>
      </c>
    </row>
    <row r="165" spans="1:16" s="2" customFormat="1" ht="41.25" hidden="1" customHeight="1" x14ac:dyDescent="0.3">
      <c r="A165" s="58" t="s">
        <v>409</v>
      </c>
      <c r="B165" s="42" t="s">
        <v>135</v>
      </c>
      <c r="C165" s="18" t="s">
        <v>8</v>
      </c>
      <c r="D165" s="10">
        <f t="shared" ref="D165:D170" si="110">E165+F165</f>
        <v>30118000</v>
      </c>
      <c r="E165" s="10">
        <v>0</v>
      </c>
      <c r="F165" s="10">
        <v>30118000</v>
      </c>
      <c r="G165" s="10">
        <f>H165+I165</f>
        <v>24320662</v>
      </c>
      <c r="H165" s="10">
        <v>0</v>
      </c>
      <c r="I165" s="10">
        <f>L165</f>
        <v>24320662</v>
      </c>
      <c r="J165" s="10">
        <f>K165+L165</f>
        <v>24320662</v>
      </c>
      <c r="K165" s="10">
        <v>0</v>
      </c>
      <c r="L165" s="10">
        <v>24320662</v>
      </c>
      <c r="M165" s="39">
        <f t="shared" si="104"/>
        <v>80.751251743143641</v>
      </c>
      <c r="N165" s="29">
        <v>0</v>
      </c>
      <c r="O165" s="29"/>
      <c r="P165" s="29">
        <f>L165/F165*100</f>
        <v>80.751251743143641</v>
      </c>
    </row>
    <row r="166" spans="1:16" s="2" customFormat="1" ht="41.25" hidden="1" customHeight="1" x14ac:dyDescent="0.3">
      <c r="A166" s="58" t="s">
        <v>410</v>
      </c>
      <c r="B166" s="42" t="s">
        <v>202</v>
      </c>
      <c r="C166" s="18" t="s">
        <v>8</v>
      </c>
      <c r="D166" s="10">
        <f t="shared" si="110"/>
        <v>867635</v>
      </c>
      <c r="E166" s="10">
        <v>0</v>
      </c>
      <c r="F166" s="10">
        <v>867635</v>
      </c>
      <c r="G166" s="10">
        <f t="shared" ref="G166:G170" si="111">H166+I166</f>
        <v>602805</v>
      </c>
      <c r="H166" s="10">
        <v>0</v>
      </c>
      <c r="I166" s="10">
        <f t="shared" ref="I166:I170" si="112">L166</f>
        <v>602805</v>
      </c>
      <c r="J166" s="10">
        <f t="shared" ref="J166:J170" si="113">K166+L166</f>
        <v>602805</v>
      </c>
      <c r="K166" s="10">
        <v>0</v>
      </c>
      <c r="L166" s="10">
        <v>602805</v>
      </c>
      <c r="M166" s="39">
        <f t="shared" si="104"/>
        <v>69.47679611818333</v>
      </c>
      <c r="N166" s="29">
        <v>0</v>
      </c>
      <c r="O166" s="29"/>
      <c r="P166" s="29">
        <f>L166/F166*100</f>
        <v>69.47679611818333</v>
      </c>
    </row>
    <row r="167" spans="1:16" s="2" customFormat="1" ht="33.75" hidden="1" customHeight="1" x14ac:dyDescent="0.3">
      <c r="A167" s="58" t="s">
        <v>411</v>
      </c>
      <c r="B167" s="42" t="s">
        <v>203</v>
      </c>
      <c r="C167" s="18" t="s">
        <v>8</v>
      </c>
      <c r="D167" s="10">
        <f t="shared" si="110"/>
        <v>4615770</v>
      </c>
      <c r="E167" s="10">
        <v>0</v>
      </c>
      <c r="F167" s="10">
        <v>4615770</v>
      </c>
      <c r="G167" s="10">
        <f t="shared" si="111"/>
        <v>4560270.08</v>
      </c>
      <c r="H167" s="10">
        <v>0</v>
      </c>
      <c r="I167" s="10">
        <f t="shared" si="112"/>
        <v>4560270.08</v>
      </c>
      <c r="J167" s="10">
        <f t="shared" si="113"/>
        <v>4560270.08</v>
      </c>
      <c r="K167" s="10">
        <v>0</v>
      </c>
      <c r="L167" s="10">
        <v>4560270.08</v>
      </c>
      <c r="M167" s="39">
        <f t="shared" si="104"/>
        <v>98.797602133555188</v>
      </c>
      <c r="N167" s="29">
        <v>0</v>
      </c>
      <c r="O167" s="29"/>
      <c r="P167" s="29">
        <f>L167/F167*100</f>
        <v>98.797602133555188</v>
      </c>
    </row>
    <row r="168" spans="1:16" s="2" customFormat="1" ht="63.75" hidden="1" customHeight="1" x14ac:dyDescent="0.3">
      <c r="A168" s="58" t="s">
        <v>412</v>
      </c>
      <c r="B168" s="42" t="s">
        <v>204</v>
      </c>
      <c r="C168" s="18" t="s">
        <v>8</v>
      </c>
      <c r="D168" s="10">
        <f t="shared" si="110"/>
        <v>230000</v>
      </c>
      <c r="E168" s="10">
        <v>230000</v>
      </c>
      <c r="F168" s="10">
        <v>0</v>
      </c>
      <c r="G168" s="10">
        <f t="shared" si="111"/>
        <v>230000</v>
      </c>
      <c r="H168" s="10">
        <v>230000</v>
      </c>
      <c r="I168" s="10">
        <f t="shared" si="112"/>
        <v>0</v>
      </c>
      <c r="J168" s="10">
        <f t="shared" si="113"/>
        <v>230000</v>
      </c>
      <c r="K168" s="10">
        <v>230000</v>
      </c>
      <c r="L168" s="10">
        <v>0</v>
      </c>
      <c r="M168" s="39">
        <f t="shared" si="104"/>
        <v>100</v>
      </c>
      <c r="N168" s="29">
        <f>K168/E168*100</f>
        <v>100</v>
      </c>
      <c r="O168" s="29"/>
      <c r="P168" s="29">
        <v>0</v>
      </c>
    </row>
    <row r="169" spans="1:16" s="2" customFormat="1" ht="42" hidden="1" customHeight="1" x14ac:dyDescent="0.3">
      <c r="A169" s="58" t="s">
        <v>413</v>
      </c>
      <c r="B169" s="42" t="s">
        <v>205</v>
      </c>
      <c r="C169" s="18" t="s">
        <v>8</v>
      </c>
      <c r="D169" s="10">
        <f t="shared" si="110"/>
        <v>1683854</v>
      </c>
      <c r="E169" s="10">
        <v>1683854</v>
      </c>
      <c r="F169" s="10">
        <v>0</v>
      </c>
      <c r="G169" s="10">
        <f t="shared" si="111"/>
        <v>1649062.9600000002</v>
      </c>
      <c r="H169" s="10">
        <v>1649062.9600000002</v>
      </c>
      <c r="I169" s="10">
        <f t="shared" si="112"/>
        <v>0</v>
      </c>
      <c r="J169" s="10">
        <f t="shared" si="113"/>
        <v>1649062.96</v>
      </c>
      <c r="K169" s="10">
        <v>1649062.96</v>
      </c>
      <c r="L169" s="10">
        <v>0</v>
      </c>
      <c r="M169" s="39">
        <f t="shared" si="104"/>
        <v>97.93384462073314</v>
      </c>
      <c r="N169" s="29">
        <f>K169/E169*100</f>
        <v>97.93384462073314</v>
      </c>
      <c r="O169" s="29"/>
      <c r="P169" s="29">
        <v>0</v>
      </c>
    </row>
    <row r="170" spans="1:16" s="2" customFormat="1" ht="42" hidden="1" customHeight="1" x14ac:dyDescent="0.3">
      <c r="A170" s="58" t="s">
        <v>414</v>
      </c>
      <c r="B170" s="42" t="s">
        <v>101</v>
      </c>
      <c r="C170" s="18" t="s">
        <v>8</v>
      </c>
      <c r="D170" s="10">
        <f t="shared" si="110"/>
        <v>1650100</v>
      </c>
      <c r="E170" s="10">
        <v>1650100</v>
      </c>
      <c r="F170" s="10">
        <v>0</v>
      </c>
      <c r="G170" s="10">
        <f t="shared" si="111"/>
        <v>1650100</v>
      </c>
      <c r="H170" s="10">
        <v>1650100</v>
      </c>
      <c r="I170" s="10">
        <f t="shared" si="112"/>
        <v>0</v>
      </c>
      <c r="J170" s="10">
        <f t="shared" si="113"/>
        <v>399998.53</v>
      </c>
      <c r="K170" s="10">
        <v>399998.53</v>
      </c>
      <c r="L170" s="10">
        <v>0</v>
      </c>
      <c r="M170" s="39">
        <f t="shared" si="104"/>
        <v>24.240866008120719</v>
      </c>
      <c r="N170" s="29">
        <f>K170/E170*100</f>
        <v>24.240866008120719</v>
      </c>
      <c r="O170" s="29"/>
      <c r="P170" s="29">
        <v>0</v>
      </c>
    </row>
    <row r="171" spans="1:16" s="2" customFormat="1" ht="41.25" hidden="1" customHeight="1" x14ac:dyDescent="0.3">
      <c r="A171" s="15" t="s">
        <v>415</v>
      </c>
      <c r="B171" s="19" t="s">
        <v>206</v>
      </c>
      <c r="C171" s="60"/>
      <c r="D171" s="12">
        <f>SUM(D172:D174)</f>
        <v>109541700</v>
      </c>
      <c r="E171" s="12">
        <f t="shared" ref="E171:L171" si="114">SUM(E172:E174)</f>
        <v>0</v>
      </c>
      <c r="F171" s="12">
        <f t="shared" si="114"/>
        <v>109541700</v>
      </c>
      <c r="G171" s="12">
        <f t="shared" si="114"/>
        <v>95041554.109999999</v>
      </c>
      <c r="H171" s="12">
        <f t="shared" si="114"/>
        <v>0</v>
      </c>
      <c r="I171" s="12">
        <f t="shared" si="114"/>
        <v>95041554.109999999</v>
      </c>
      <c r="J171" s="12">
        <f t="shared" si="114"/>
        <v>95041554.109999999</v>
      </c>
      <c r="K171" s="12">
        <f t="shared" si="114"/>
        <v>0</v>
      </c>
      <c r="L171" s="12">
        <f t="shared" si="114"/>
        <v>95041554.109999999</v>
      </c>
      <c r="M171" s="17">
        <f t="shared" si="104"/>
        <v>86.762898613039596</v>
      </c>
      <c r="N171" s="30">
        <v>0</v>
      </c>
      <c r="O171" s="30"/>
      <c r="P171" s="30">
        <f>L171/F171*100</f>
        <v>86.762898613039596</v>
      </c>
    </row>
    <row r="172" spans="1:16" s="2" customFormat="1" ht="44.25" hidden="1" customHeight="1" x14ac:dyDescent="0.3">
      <c r="A172" s="58" t="s">
        <v>416</v>
      </c>
      <c r="B172" s="42" t="s">
        <v>135</v>
      </c>
      <c r="C172" s="18" t="s">
        <v>8</v>
      </c>
      <c r="D172" s="10">
        <f>E172+F172</f>
        <v>60759000</v>
      </c>
      <c r="E172" s="10">
        <v>0</v>
      </c>
      <c r="F172" s="10">
        <v>60759000</v>
      </c>
      <c r="G172" s="10">
        <f>H172+I172</f>
        <v>52264925.689999998</v>
      </c>
      <c r="H172" s="10">
        <v>0</v>
      </c>
      <c r="I172" s="10">
        <f>L172</f>
        <v>52264925.689999998</v>
      </c>
      <c r="J172" s="10">
        <f>K172+L172</f>
        <v>52264925.689999998</v>
      </c>
      <c r="K172" s="10">
        <v>0</v>
      </c>
      <c r="L172" s="10">
        <v>52264925.689999998</v>
      </c>
      <c r="M172" s="39">
        <f t="shared" si="104"/>
        <v>86.020055777744858</v>
      </c>
      <c r="N172" s="29">
        <v>0</v>
      </c>
      <c r="O172" s="29"/>
      <c r="P172" s="29">
        <f>L172/F172*100</f>
        <v>86.020055777744858</v>
      </c>
    </row>
    <row r="173" spans="1:16" s="2" customFormat="1" ht="44.25" hidden="1" customHeight="1" x14ac:dyDescent="0.3">
      <c r="A173" s="58" t="s">
        <v>417</v>
      </c>
      <c r="B173" s="42" t="s">
        <v>136</v>
      </c>
      <c r="C173" s="18" t="s">
        <v>8</v>
      </c>
      <c r="D173" s="10">
        <f>E173+F173</f>
        <v>48602700</v>
      </c>
      <c r="E173" s="10">
        <v>0</v>
      </c>
      <c r="F173" s="10">
        <v>48602700</v>
      </c>
      <c r="G173" s="10">
        <f t="shared" ref="G173:G174" si="115">H173+I173</f>
        <v>42596628.420000002</v>
      </c>
      <c r="H173" s="10">
        <v>0</v>
      </c>
      <c r="I173" s="10">
        <f t="shared" ref="I173:I174" si="116">L173</f>
        <v>42596628.420000002</v>
      </c>
      <c r="J173" s="10">
        <f t="shared" ref="J173:J174" si="117">K173+L173</f>
        <v>42596628.420000002</v>
      </c>
      <c r="K173" s="10">
        <v>0</v>
      </c>
      <c r="L173" s="10">
        <v>42596628.420000002</v>
      </c>
      <c r="M173" s="39">
        <f t="shared" si="104"/>
        <v>87.64251455166071</v>
      </c>
      <c r="N173" s="29">
        <v>0</v>
      </c>
      <c r="O173" s="29"/>
      <c r="P173" s="29">
        <f>L173/F173*100</f>
        <v>87.64251455166071</v>
      </c>
    </row>
    <row r="174" spans="1:16" s="2" customFormat="1" ht="49.5" hidden="1" customHeight="1" x14ac:dyDescent="0.3">
      <c r="A174" s="58" t="s">
        <v>418</v>
      </c>
      <c r="B174" s="42" t="s">
        <v>207</v>
      </c>
      <c r="C174" s="18" t="s">
        <v>8</v>
      </c>
      <c r="D174" s="10">
        <f>E174+F174</f>
        <v>180000</v>
      </c>
      <c r="E174" s="10">
        <v>0</v>
      </c>
      <c r="F174" s="10">
        <v>180000</v>
      </c>
      <c r="G174" s="10">
        <f t="shared" si="115"/>
        <v>180000</v>
      </c>
      <c r="H174" s="10">
        <v>0</v>
      </c>
      <c r="I174" s="10">
        <f t="shared" si="116"/>
        <v>180000</v>
      </c>
      <c r="J174" s="10">
        <f t="shared" si="117"/>
        <v>180000</v>
      </c>
      <c r="K174" s="10">
        <v>0</v>
      </c>
      <c r="L174" s="10">
        <v>180000</v>
      </c>
      <c r="M174" s="39">
        <f t="shared" si="104"/>
        <v>100</v>
      </c>
      <c r="N174" s="29">
        <v>0</v>
      </c>
      <c r="O174" s="29"/>
      <c r="P174" s="29">
        <f>L174/F174*100</f>
        <v>100</v>
      </c>
    </row>
    <row r="175" spans="1:16" s="1" customFormat="1" ht="32.25" hidden="1" customHeight="1" x14ac:dyDescent="0.3">
      <c r="A175" s="86" t="s">
        <v>47</v>
      </c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</row>
    <row r="176" spans="1:16" s="1" customFormat="1" ht="48.75" hidden="1" customHeight="1" x14ac:dyDescent="0.3">
      <c r="A176" s="15" t="s">
        <v>93</v>
      </c>
      <c r="B176" s="84" t="s">
        <v>48</v>
      </c>
      <c r="C176" s="84"/>
      <c r="D176" s="12">
        <f>D177+D183+D193</f>
        <v>433499915</v>
      </c>
      <c r="E176" s="12">
        <f t="shared" ref="E176:L176" si="118">E177+E183+E193</f>
        <v>305377500</v>
      </c>
      <c r="F176" s="12">
        <f t="shared" si="118"/>
        <v>128122415</v>
      </c>
      <c r="G176" s="12">
        <f t="shared" si="118"/>
        <v>224434619</v>
      </c>
      <c r="H176" s="12">
        <f t="shared" si="118"/>
        <v>137889226.05000001</v>
      </c>
      <c r="I176" s="12">
        <f t="shared" si="118"/>
        <v>86545392.950000003</v>
      </c>
      <c r="J176" s="12">
        <f t="shared" si="118"/>
        <v>210707027.28000003</v>
      </c>
      <c r="K176" s="12">
        <f t="shared" si="118"/>
        <v>124161634.33000001</v>
      </c>
      <c r="L176" s="12">
        <f t="shared" si="118"/>
        <v>86545392.950000003</v>
      </c>
      <c r="M176" s="13">
        <f>J176/D176*100</f>
        <v>48.60601351675006</v>
      </c>
      <c r="N176" s="30">
        <f>K176/E176*100</f>
        <v>40.658409453872665</v>
      </c>
      <c r="O176" s="30"/>
      <c r="P176" s="30">
        <f t="shared" ref="P176:P181" si="119">L176/F176*100</f>
        <v>67.548986607846885</v>
      </c>
    </row>
    <row r="177" spans="1:16" s="1" customFormat="1" ht="48.75" hidden="1" customHeight="1" x14ac:dyDescent="0.3">
      <c r="A177" s="15" t="s">
        <v>30</v>
      </c>
      <c r="B177" s="56" t="s">
        <v>208</v>
      </c>
      <c r="C177" s="56"/>
      <c r="D177" s="12">
        <f>SUM(D178:D182)</f>
        <v>99515209</v>
      </c>
      <c r="E177" s="12">
        <f t="shared" ref="E177:L177" si="120">SUM(E178:E182)</f>
        <v>1884500</v>
      </c>
      <c r="F177" s="12">
        <f t="shared" si="120"/>
        <v>97630709</v>
      </c>
      <c r="G177" s="12">
        <f t="shared" si="120"/>
        <v>73732609.829999998</v>
      </c>
      <c r="H177" s="12">
        <f t="shared" si="120"/>
        <v>1884430</v>
      </c>
      <c r="I177" s="12">
        <f t="shared" si="120"/>
        <v>71848179.829999998</v>
      </c>
      <c r="J177" s="12">
        <f t="shared" si="120"/>
        <v>73732609.829999998</v>
      </c>
      <c r="K177" s="12">
        <f t="shared" si="120"/>
        <v>1884430</v>
      </c>
      <c r="L177" s="12">
        <f t="shared" si="120"/>
        <v>71848179.829999998</v>
      </c>
      <c r="M177" s="13">
        <f t="shared" ref="M177:M195" si="121">J177/D177*100</f>
        <v>74.091800209151941</v>
      </c>
      <c r="N177" s="30">
        <v>0</v>
      </c>
      <c r="O177" s="30"/>
      <c r="P177" s="30">
        <f t="shared" si="119"/>
        <v>73.591783329157224</v>
      </c>
    </row>
    <row r="178" spans="1:16" s="1" customFormat="1" ht="42.75" hidden="1" customHeight="1" x14ac:dyDescent="0.3">
      <c r="A178" s="58" t="s">
        <v>160</v>
      </c>
      <c r="B178" s="57" t="s">
        <v>135</v>
      </c>
      <c r="C178" s="20" t="s">
        <v>4</v>
      </c>
      <c r="D178" s="10">
        <f>E178+F178</f>
        <v>33682321</v>
      </c>
      <c r="E178" s="10">
        <v>0</v>
      </c>
      <c r="F178" s="10">
        <v>33682321</v>
      </c>
      <c r="G178" s="10">
        <f>H178+I178</f>
        <v>28295366.059999999</v>
      </c>
      <c r="H178" s="10">
        <v>0</v>
      </c>
      <c r="I178" s="10">
        <f>L178</f>
        <v>28295366.059999999</v>
      </c>
      <c r="J178" s="54">
        <f>K178+L178</f>
        <v>28295366.059999999</v>
      </c>
      <c r="K178" s="54">
        <v>0</v>
      </c>
      <c r="L178" s="54">
        <v>28295366.059999999</v>
      </c>
      <c r="M178" s="41">
        <f t="shared" si="121"/>
        <v>84.00658036600268</v>
      </c>
      <c r="N178" s="29">
        <v>0</v>
      </c>
      <c r="O178" s="29"/>
      <c r="P178" s="29">
        <f t="shared" si="119"/>
        <v>84.00658036600268</v>
      </c>
    </row>
    <row r="179" spans="1:16" s="1" customFormat="1" ht="39" hidden="1" customHeight="1" x14ac:dyDescent="0.3">
      <c r="A179" s="58" t="s">
        <v>325</v>
      </c>
      <c r="B179" s="57" t="s">
        <v>136</v>
      </c>
      <c r="C179" s="20" t="s">
        <v>4</v>
      </c>
      <c r="D179" s="10">
        <f>E179+F179</f>
        <v>42828470</v>
      </c>
      <c r="E179" s="10">
        <v>0</v>
      </c>
      <c r="F179" s="10">
        <v>42828470</v>
      </c>
      <c r="G179" s="10">
        <f t="shared" ref="G179:G182" si="122">H179+I179</f>
        <v>37135185.990000002</v>
      </c>
      <c r="H179" s="10">
        <v>0</v>
      </c>
      <c r="I179" s="10">
        <f t="shared" ref="I179:I182" si="123">L179</f>
        <v>37135185.990000002</v>
      </c>
      <c r="J179" s="54">
        <f t="shared" ref="J179:J182" si="124">K179+L179</f>
        <v>37135185.990000002</v>
      </c>
      <c r="K179" s="10">
        <v>0</v>
      </c>
      <c r="L179" s="10">
        <v>37135185.990000002</v>
      </c>
      <c r="M179" s="41">
        <f t="shared" si="121"/>
        <v>86.706777034061687</v>
      </c>
      <c r="N179" s="29">
        <v>0</v>
      </c>
      <c r="O179" s="29"/>
      <c r="P179" s="29">
        <f t="shared" si="119"/>
        <v>86.706777034061687</v>
      </c>
    </row>
    <row r="180" spans="1:16" s="1" customFormat="1" ht="45" hidden="1" customHeight="1" x14ac:dyDescent="0.3">
      <c r="A180" s="58" t="s">
        <v>326</v>
      </c>
      <c r="B180" s="57" t="s">
        <v>207</v>
      </c>
      <c r="C180" s="20" t="s">
        <v>4</v>
      </c>
      <c r="D180" s="10">
        <f>E180+F180</f>
        <v>500000</v>
      </c>
      <c r="E180" s="10">
        <v>0</v>
      </c>
      <c r="F180" s="10">
        <v>500000</v>
      </c>
      <c r="G180" s="10">
        <f t="shared" si="122"/>
        <v>462781.2</v>
      </c>
      <c r="H180" s="10">
        <v>0</v>
      </c>
      <c r="I180" s="10">
        <f t="shared" si="123"/>
        <v>462781.2</v>
      </c>
      <c r="J180" s="54">
        <f t="shared" si="124"/>
        <v>462781.2</v>
      </c>
      <c r="K180" s="10">
        <v>0</v>
      </c>
      <c r="L180" s="10">
        <v>462781.2</v>
      </c>
      <c r="M180" s="41">
        <f t="shared" si="121"/>
        <v>92.556240000000003</v>
      </c>
      <c r="N180" s="29">
        <v>0</v>
      </c>
      <c r="O180" s="29"/>
      <c r="P180" s="29">
        <f t="shared" si="119"/>
        <v>92.556240000000003</v>
      </c>
    </row>
    <row r="181" spans="1:16" s="1" customFormat="1" ht="48.75" hidden="1" customHeight="1" x14ac:dyDescent="0.3">
      <c r="A181" s="58" t="s">
        <v>327</v>
      </c>
      <c r="B181" s="57" t="s">
        <v>67</v>
      </c>
      <c r="C181" s="20" t="s">
        <v>4</v>
      </c>
      <c r="D181" s="10">
        <f>E181+F181</f>
        <v>20619918</v>
      </c>
      <c r="E181" s="10">
        <v>0</v>
      </c>
      <c r="F181" s="10">
        <v>20619918</v>
      </c>
      <c r="G181" s="10">
        <f t="shared" si="122"/>
        <v>5954846.5800000001</v>
      </c>
      <c r="H181" s="10">
        <v>0</v>
      </c>
      <c r="I181" s="10">
        <f t="shared" si="123"/>
        <v>5954846.5800000001</v>
      </c>
      <c r="J181" s="54">
        <f t="shared" si="124"/>
        <v>5954846.5800000001</v>
      </c>
      <c r="K181" s="10">
        <v>0</v>
      </c>
      <c r="L181" s="10">
        <v>5954846.5800000001</v>
      </c>
      <c r="M181" s="41">
        <f t="shared" si="121"/>
        <v>28.879099228231652</v>
      </c>
      <c r="N181" s="29">
        <v>0</v>
      </c>
      <c r="O181" s="29"/>
      <c r="P181" s="29">
        <f t="shared" si="119"/>
        <v>28.879099228231652</v>
      </c>
    </row>
    <row r="182" spans="1:16" s="1" customFormat="1" ht="48.75" hidden="1" customHeight="1" x14ac:dyDescent="0.3">
      <c r="A182" s="58" t="s">
        <v>328</v>
      </c>
      <c r="B182" s="57" t="s">
        <v>209</v>
      </c>
      <c r="C182" s="20" t="s">
        <v>4</v>
      </c>
      <c r="D182" s="10">
        <f>E182+F182</f>
        <v>1884500</v>
      </c>
      <c r="E182" s="10">
        <v>1884500</v>
      </c>
      <c r="F182" s="10">
        <v>0</v>
      </c>
      <c r="G182" s="10">
        <f t="shared" si="122"/>
        <v>1884430</v>
      </c>
      <c r="H182" s="10">
        <v>1884430</v>
      </c>
      <c r="I182" s="10">
        <f t="shared" si="123"/>
        <v>0</v>
      </c>
      <c r="J182" s="54">
        <f t="shared" si="124"/>
        <v>1884430</v>
      </c>
      <c r="K182" s="10">
        <v>1884430</v>
      </c>
      <c r="L182" s="10">
        <v>0</v>
      </c>
      <c r="M182" s="41">
        <f t="shared" si="121"/>
        <v>99.99628548686654</v>
      </c>
      <c r="N182" s="29">
        <v>0</v>
      </c>
      <c r="O182" s="29"/>
      <c r="P182" s="29">
        <v>0</v>
      </c>
    </row>
    <row r="183" spans="1:16" s="2" customFormat="1" ht="48.75" hidden="1" customHeight="1" x14ac:dyDescent="0.3">
      <c r="A183" s="15" t="s">
        <v>31</v>
      </c>
      <c r="B183" s="56" t="s">
        <v>210</v>
      </c>
      <c r="C183" s="21"/>
      <c r="D183" s="12">
        <f>D184+D192</f>
        <v>331925342</v>
      </c>
      <c r="E183" s="12">
        <f t="shared" ref="E183:L183" si="125">E184+E192</f>
        <v>301563600</v>
      </c>
      <c r="F183" s="12">
        <f t="shared" si="125"/>
        <v>30361742</v>
      </c>
      <c r="G183" s="12">
        <f t="shared" si="125"/>
        <v>148871225.17000002</v>
      </c>
      <c r="H183" s="12">
        <f t="shared" si="125"/>
        <v>134275408.05000001</v>
      </c>
      <c r="I183" s="12">
        <f t="shared" si="125"/>
        <v>14595817.120000001</v>
      </c>
      <c r="J183" s="12">
        <f t="shared" si="125"/>
        <v>135289289.45000002</v>
      </c>
      <c r="K183" s="12">
        <f t="shared" si="125"/>
        <v>120693472.33000001</v>
      </c>
      <c r="L183" s="12">
        <f t="shared" si="125"/>
        <v>14595817.120000001</v>
      </c>
      <c r="M183" s="13">
        <f t="shared" si="121"/>
        <v>40.758951586769783</v>
      </c>
      <c r="N183" s="30">
        <f>K183/E183*100</f>
        <v>40.022559861336056</v>
      </c>
      <c r="O183" s="30"/>
      <c r="P183" s="30">
        <f>L183/F183*100</f>
        <v>48.073055623751763</v>
      </c>
    </row>
    <row r="184" spans="1:16" s="1" customFormat="1" ht="48.75" hidden="1" customHeight="1" x14ac:dyDescent="0.3">
      <c r="A184" s="58" t="s">
        <v>162</v>
      </c>
      <c r="B184" s="57" t="s">
        <v>211</v>
      </c>
      <c r="C184" s="20"/>
      <c r="D184" s="10">
        <f>SUM(D185:D191)</f>
        <v>309868942</v>
      </c>
      <c r="E184" s="10">
        <f t="shared" ref="E184:L184" si="126">SUM(E185:E191)</f>
        <v>301563600</v>
      </c>
      <c r="F184" s="10">
        <f t="shared" si="126"/>
        <v>8305342</v>
      </c>
      <c r="G184" s="10">
        <f t="shared" si="126"/>
        <v>139493924.59</v>
      </c>
      <c r="H184" s="10">
        <f t="shared" si="126"/>
        <v>134275408.05000001</v>
      </c>
      <c r="I184" s="10">
        <f t="shared" si="126"/>
        <v>5218516.54</v>
      </c>
      <c r="J184" s="10">
        <f t="shared" si="126"/>
        <v>125911988.87</v>
      </c>
      <c r="K184" s="10">
        <f t="shared" si="126"/>
        <v>120693472.33000001</v>
      </c>
      <c r="L184" s="10">
        <f t="shared" si="126"/>
        <v>5218516.54</v>
      </c>
      <c r="M184" s="41">
        <f t="shared" si="121"/>
        <v>40.633949326228382</v>
      </c>
      <c r="N184" s="29">
        <f>K184/E184*100</f>
        <v>40.022559861336056</v>
      </c>
      <c r="O184" s="29"/>
      <c r="P184" s="29">
        <f>L184/F184*100</f>
        <v>62.833252863036826</v>
      </c>
    </row>
    <row r="185" spans="1:16" s="1" customFormat="1" ht="35.25" hidden="1" customHeight="1" x14ac:dyDescent="0.3">
      <c r="A185" s="92"/>
      <c r="B185" s="57" t="s">
        <v>237</v>
      </c>
      <c r="C185" s="20" t="s">
        <v>4</v>
      </c>
      <c r="D185" s="10">
        <f t="shared" ref="D185:D192" si="127">E185+F185</f>
        <v>931506</v>
      </c>
      <c r="E185" s="10">
        <v>0</v>
      </c>
      <c r="F185" s="10">
        <v>931506</v>
      </c>
      <c r="G185" s="10">
        <f>H185+I185</f>
        <v>288651</v>
      </c>
      <c r="H185" s="10">
        <v>0</v>
      </c>
      <c r="I185" s="10">
        <f>L185</f>
        <v>288651</v>
      </c>
      <c r="J185" s="10">
        <f>K185+L185</f>
        <v>288651</v>
      </c>
      <c r="K185" s="10">
        <v>0</v>
      </c>
      <c r="L185" s="10">
        <v>288651</v>
      </c>
      <c r="M185" s="41">
        <f t="shared" si="121"/>
        <v>30.987562076894836</v>
      </c>
      <c r="N185" s="29">
        <v>0</v>
      </c>
      <c r="O185" s="29"/>
      <c r="P185" s="29">
        <f t="shared" ref="P185:P190" si="128">L185/F185*100</f>
        <v>30.987562076894836</v>
      </c>
    </row>
    <row r="186" spans="1:16" s="1" customFormat="1" ht="30.75" hidden="1" customHeight="1" x14ac:dyDescent="0.3">
      <c r="A186" s="93"/>
      <c r="B186" s="57" t="s">
        <v>212</v>
      </c>
      <c r="C186" s="20" t="s">
        <v>4</v>
      </c>
      <c r="D186" s="10">
        <f t="shared" si="127"/>
        <v>1223836</v>
      </c>
      <c r="E186" s="10">
        <v>0</v>
      </c>
      <c r="F186" s="10">
        <v>1223836</v>
      </c>
      <c r="G186" s="10">
        <f t="shared" ref="G186:G192" si="129">H186+I186</f>
        <v>874816.28</v>
      </c>
      <c r="H186" s="10">
        <v>0</v>
      </c>
      <c r="I186" s="10">
        <f t="shared" ref="I186:I192" si="130">L186</f>
        <v>874816.28</v>
      </c>
      <c r="J186" s="10">
        <f t="shared" ref="J186:J192" si="131">K186+L186</f>
        <v>874816.28</v>
      </c>
      <c r="K186" s="10">
        <v>0</v>
      </c>
      <c r="L186" s="10">
        <v>874816.28</v>
      </c>
      <c r="M186" s="41">
        <f t="shared" si="121"/>
        <v>71.481495886703769</v>
      </c>
      <c r="N186" s="29">
        <v>0</v>
      </c>
      <c r="O186" s="29"/>
      <c r="P186" s="29">
        <f t="shared" si="128"/>
        <v>71.481495886703769</v>
      </c>
    </row>
    <row r="187" spans="1:16" s="1" customFormat="1" ht="63.75" hidden="1" customHeight="1" x14ac:dyDescent="0.3">
      <c r="A187" s="93"/>
      <c r="B187" s="57" t="s">
        <v>68</v>
      </c>
      <c r="C187" s="20" t="s">
        <v>4</v>
      </c>
      <c r="D187" s="10">
        <f t="shared" si="127"/>
        <v>9560000</v>
      </c>
      <c r="E187" s="10">
        <v>8604000</v>
      </c>
      <c r="F187" s="10">
        <v>956000</v>
      </c>
      <c r="G187" s="10">
        <f t="shared" si="129"/>
        <v>6085527</v>
      </c>
      <c r="H187" s="10">
        <v>5476974.2999999998</v>
      </c>
      <c r="I187" s="10">
        <f t="shared" si="130"/>
        <v>608552.69999999995</v>
      </c>
      <c r="J187" s="10">
        <f t="shared" si="131"/>
        <v>6085527</v>
      </c>
      <c r="K187" s="10">
        <v>5476974.2999999998</v>
      </c>
      <c r="L187" s="10">
        <v>608552.69999999995</v>
      </c>
      <c r="M187" s="41">
        <f t="shared" si="121"/>
        <v>63.656140167364015</v>
      </c>
      <c r="N187" s="29">
        <f>K187/E187*100</f>
        <v>63.656140167364015</v>
      </c>
      <c r="O187" s="29"/>
      <c r="P187" s="29">
        <f t="shared" si="128"/>
        <v>63.656140167364015</v>
      </c>
    </row>
    <row r="188" spans="1:16" s="1" customFormat="1" ht="68.25" hidden="1" customHeight="1" x14ac:dyDescent="0.3">
      <c r="A188" s="93"/>
      <c r="B188" s="57" t="s">
        <v>69</v>
      </c>
      <c r="C188" s="20" t="s">
        <v>4</v>
      </c>
      <c r="D188" s="10">
        <f t="shared" si="127"/>
        <v>14390000</v>
      </c>
      <c r="E188" s="10">
        <v>12951000</v>
      </c>
      <c r="F188" s="10">
        <v>1439000</v>
      </c>
      <c r="G188" s="10">
        <f t="shared" si="129"/>
        <v>12197273</v>
      </c>
      <c r="H188" s="10">
        <v>10958203.800000001</v>
      </c>
      <c r="I188" s="10">
        <f t="shared" si="130"/>
        <v>1239069.2</v>
      </c>
      <c r="J188" s="10">
        <f t="shared" si="131"/>
        <v>12197273</v>
      </c>
      <c r="K188" s="10">
        <v>10958203.800000001</v>
      </c>
      <c r="L188" s="10">
        <v>1239069.2</v>
      </c>
      <c r="M188" s="41">
        <f t="shared" si="121"/>
        <v>84.762147324530929</v>
      </c>
      <c r="N188" s="29">
        <f>K188/E188*100</f>
        <v>84.612800555941632</v>
      </c>
      <c r="O188" s="29"/>
      <c r="P188" s="29">
        <f t="shared" si="128"/>
        <v>86.106268241834599</v>
      </c>
    </row>
    <row r="189" spans="1:16" s="1" customFormat="1" ht="67.5" hidden="1" customHeight="1" x14ac:dyDescent="0.3">
      <c r="A189" s="93"/>
      <c r="B189" s="57" t="s">
        <v>70</v>
      </c>
      <c r="C189" s="20" t="s">
        <v>4</v>
      </c>
      <c r="D189" s="10">
        <f t="shared" si="127"/>
        <v>9074000</v>
      </c>
      <c r="E189" s="10">
        <v>8167000</v>
      </c>
      <c r="F189" s="10">
        <v>907000</v>
      </c>
      <c r="G189" s="10">
        <f t="shared" si="129"/>
        <v>7254785</v>
      </c>
      <c r="H189" s="10">
        <v>6528880.7999999998</v>
      </c>
      <c r="I189" s="10">
        <f t="shared" si="130"/>
        <v>725904.2</v>
      </c>
      <c r="J189" s="10">
        <f t="shared" si="131"/>
        <v>7254785</v>
      </c>
      <c r="K189" s="10">
        <v>6528880.7999999998</v>
      </c>
      <c r="L189" s="10">
        <v>725904.2</v>
      </c>
      <c r="M189" s="41">
        <f t="shared" si="121"/>
        <v>79.951344500771441</v>
      </c>
      <c r="N189" s="29">
        <f>K189/E189*100</f>
        <v>79.942216236071999</v>
      </c>
      <c r="O189" s="29"/>
      <c r="P189" s="29">
        <f t="shared" si="128"/>
        <v>80.033539140022043</v>
      </c>
    </row>
    <row r="190" spans="1:16" s="1" customFormat="1" ht="66" hidden="1" customHeight="1" x14ac:dyDescent="0.3">
      <c r="A190" s="93"/>
      <c r="B190" s="57" t="s">
        <v>71</v>
      </c>
      <c r="C190" s="20" t="s">
        <v>4</v>
      </c>
      <c r="D190" s="10">
        <f t="shared" si="127"/>
        <v>16182000</v>
      </c>
      <c r="E190" s="10">
        <v>13334000</v>
      </c>
      <c r="F190" s="10">
        <v>2848000</v>
      </c>
      <c r="G190" s="10">
        <f t="shared" si="129"/>
        <v>14815231.58</v>
      </c>
      <c r="H190" s="10">
        <v>13333708.42</v>
      </c>
      <c r="I190" s="10">
        <f t="shared" si="130"/>
        <v>1481523.16</v>
      </c>
      <c r="J190" s="10">
        <f t="shared" si="131"/>
        <v>14815231.58</v>
      </c>
      <c r="K190" s="10">
        <v>13333708.42</v>
      </c>
      <c r="L190" s="10">
        <v>1481523.16</v>
      </c>
      <c r="M190" s="41">
        <f t="shared" si="121"/>
        <v>91.553773204795448</v>
      </c>
      <c r="N190" s="29">
        <f>K190/E190*100</f>
        <v>99.997813259337036</v>
      </c>
      <c r="O190" s="29"/>
      <c r="P190" s="29">
        <f t="shared" si="128"/>
        <v>52.019773876404493</v>
      </c>
    </row>
    <row r="191" spans="1:16" s="1" customFormat="1" ht="27" hidden="1" customHeight="1" x14ac:dyDescent="0.3">
      <c r="A191" s="94"/>
      <c r="B191" s="57" t="s">
        <v>72</v>
      </c>
      <c r="C191" s="20" t="s">
        <v>7</v>
      </c>
      <c r="D191" s="10">
        <f t="shared" si="127"/>
        <v>258507600</v>
      </c>
      <c r="E191" s="10">
        <f>251858200+6649400</f>
        <v>258507600</v>
      </c>
      <c r="F191" s="10">
        <v>0</v>
      </c>
      <c r="G191" s="10">
        <f t="shared" si="129"/>
        <v>97977640.730000004</v>
      </c>
      <c r="H191" s="10">
        <v>97977640.730000004</v>
      </c>
      <c r="I191" s="10">
        <v>0</v>
      </c>
      <c r="J191" s="10">
        <f t="shared" si="131"/>
        <v>84395705.010000005</v>
      </c>
      <c r="K191" s="10">
        <v>84395705.010000005</v>
      </c>
      <c r="L191" s="10">
        <v>0</v>
      </c>
      <c r="M191" s="41">
        <f t="shared" si="121"/>
        <v>32.647281940647012</v>
      </c>
      <c r="N191" s="29">
        <f>K191/E191*100</f>
        <v>32.647281940647012</v>
      </c>
      <c r="O191" s="29"/>
      <c r="P191" s="29">
        <v>0</v>
      </c>
    </row>
    <row r="192" spans="1:16" s="1" customFormat="1" ht="48" hidden="1" customHeight="1" x14ac:dyDescent="0.3">
      <c r="A192" s="58" t="s">
        <v>329</v>
      </c>
      <c r="B192" s="57" t="s">
        <v>213</v>
      </c>
      <c r="C192" s="20" t="s">
        <v>7</v>
      </c>
      <c r="D192" s="10">
        <f t="shared" si="127"/>
        <v>22056400</v>
      </c>
      <c r="E192" s="10">
        <v>0</v>
      </c>
      <c r="F192" s="10">
        <v>22056400</v>
      </c>
      <c r="G192" s="10">
        <f t="shared" si="129"/>
        <v>9377300.5800000001</v>
      </c>
      <c r="H192" s="10">
        <v>0</v>
      </c>
      <c r="I192" s="10">
        <f t="shared" si="130"/>
        <v>9377300.5800000001</v>
      </c>
      <c r="J192" s="10">
        <f t="shared" si="131"/>
        <v>9377300.5800000001</v>
      </c>
      <c r="K192" s="10">
        <v>0</v>
      </c>
      <c r="L192" s="10">
        <v>9377300.5800000001</v>
      </c>
      <c r="M192" s="41">
        <f t="shared" si="121"/>
        <v>42.515100288351682</v>
      </c>
      <c r="N192" s="29">
        <v>0</v>
      </c>
      <c r="O192" s="29"/>
      <c r="P192" s="29">
        <v>0</v>
      </c>
    </row>
    <row r="193" spans="1:16" s="2" customFormat="1" ht="57.75" hidden="1" customHeight="1" x14ac:dyDescent="0.3">
      <c r="A193" s="15" t="s">
        <v>94</v>
      </c>
      <c r="B193" s="56" t="s">
        <v>214</v>
      </c>
      <c r="C193" s="21"/>
      <c r="D193" s="12">
        <f>SUM(D194:D195)</f>
        <v>2059364</v>
      </c>
      <c r="E193" s="12">
        <f t="shared" ref="E193:L193" si="132">SUM(E194:E195)</f>
        <v>1929400</v>
      </c>
      <c r="F193" s="12">
        <f t="shared" si="132"/>
        <v>129964</v>
      </c>
      <c r="G193" s="12">
        <f t="shared" si="132"/>
        <v>1830784</v>
      </c>
      <c r="H193" s="12">
        <f t="shared" si="132"/>
        <v>1729388</v>
      </c>
      <c r="I193" s="12">
        <f t="shared" si="132"/>
        <v>101396</v>
      </c>
      <c r="J193" s="12">
        <f t="shared" si="132"/>
        <v>1685128</v>
      </c>
      <c r="K193" s="12">
        <f t="shared" si="132"/>
        <v>1583732</v>
      </c>
      <c r="L193" s="12">
        <f t="shared" si="132"/>
        <v>101396</v>
      </c>
      <c r="M193" s="13">
        <f t="shared" si="121"/>
        <v>81.827593373488128</v>
      </c>
      <c r="N193" s="30">
        <f>K193/E193*100</f>
        <v>82.084171244946617</v>
      </c>
      <c r="O193" s="30"/>
      <c r="P193" s="30">
        <v>0</v>
      </c>
    </row>
    <row r="194" spans="1:16" s="1" customFormat="1" ht="44.25" hidden="1" customHeight="1" x14ac:dyDescent="0.3">
      <c r="A194" s="58" t="s">
        <v>231</v>
      </c>
      <c r="B194" s="57" t="s">
        <v>74</v>
      </c>
      <c r="C194" s="20" t="s">
        <v>8</v>
      </c>
      <c r="D194" s="10">
        <f>E194+F194</f>
        <v>529964</v>
      </c>
      <c r="E194" s="10">
        <v>400000</v>
      </c>
      <c r="F194" s="10">
        <v>129964</v>
      </c>
      <c r="G194" s="10">
        <f>H194+I194</f>
        <v>301396</v>
      </c>
      <c r="H194" s="10">
        <v>200000</v>
      </c>
      <c r="I194" s="10">
        <f>L194</f>
        <v>101396</v>
      </c>
      <c r="J194" s="10">
        <f>K194+L194</f>
        <v>301396</v>
      </c>
      <c r="K194" s="10">
        <v>200000</v>
      </c>
      <c r="L194" s="10">
        <v>101396</v>
      </c>
      <c r="M194" s="41">
        <f t="shared" si="121"/>
        <v>56.871032749394303</v>
      </c>
      <c r="N194" s="29">
        <f>K194/E194*100</f>
        <v>50</v>
      </c>
      <c r="O194" s="29"/>
      <c r="P194" s="29">
        <v>0</v>
      </c>
    </row>
    <row r="195" spans="1:16" s="1" customFormat="1" ht="37.5" hidden="1" customHeight="1" x14ac:dyDescent="0.3">
      <c r="A195" s="58" t="s">
        <v>330</v>
      </c>
      <c r="B195" s="57" t="s">
        <v>73</v>
      </c>
      <c r="C195" s="20" t="s">
        <v>8</v>
      </c>
      <c r="D195" s="10">
        <f>E195+F195</f>
        <v>1529400</v>
      </c>
      <c r="E195" s="10">
        <v>1529400</v>
      </c>
      <c r="F195" s="10">
        <v>0</v>
      </c>
      <c r="G195" s="10">
        <f t="shared" ref="G195" si="133">H195+I195</f>
        <v>1529388</v>
      </c>
      <c r="H195" s="10">
        <v>1529388</v>
      </c>
      <c r="I195" s="10">
        <f t="shared" ref="I195" si="134">L195</f>
        <v>0</v>
      </c>
      <c r="J195" s="10">
        <f t="shared" ref="J195" si="135">K195+L195</f>
        <v>1383732</v>
      </c>
      <c r="K195" s="10">
        <v>1383732</v>
      </c>
      <c r="L195" s="10">
        <v>0</v>
      </c>
      <c r="M195" s="41">
        <f t="shared" si="121"/>
        <v>90.475480580619845</v>
      </c>
      <c r="N195" s="29">
        <f>K195/E195*100</f>
        <v>90.475480580619845</v>
      </c>
      <c r="O195" s="29"/>
      <c r="P195" s="29">
        <v>0</v>
      </c>
    </row>
    <row r="196" spans="1:16" s="1" customFormat="1" ht="28.5" hidden="1" customHeight="1" x14ac:dyDescent="0.3">
      <c r="A196" s="95" t="s">
        <v>95</v>
      </c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</row>
    <row r="197" spans="1:16" s="1" customFormat="1" ht="87" hidden="1" customHeight="1" x14ac:dyDescent="0.3">
      <c r="A197" s="15" t="s">
        <v>332</v>
      </c>
      <c r="B197" s="84" t="s">
        <v>49</v>
      </c>
      <c r="C197" s="84"/>
      <c r="D197" s="23">
        <f>D198+D204+D219</f>
        <v>33199431</v>
      </c>
      <c r="E197" s="23">
        <f t="shared" ref="E197:L197" si="136">E198+E204+E219</f>
        <v>2508000</v>
      </c>
      <c r="F197" s="23">
        <f t="shared" si="136"/>
        <v>30691431</v>
      </c>
      <c r="G197" s="23">
        <f t="shared" si="136"/>
        <v>10272055.18</v>
      </c>
      <c r="H197" s="23">
        <f t="shared" si="136"/>
        <v>2508000</v>
      </c>
      <c r="I197" s="23">
        <f t="shared" si="136"/>
        <v>7764055.1800000006</v>
      </c>
      <c r="J197" s="23">
        <f t="shared" si="136"/>
        <v>7970400.9600000009</v>
      </c>
      <c r="K197" s="23">
        <f t="shared" si="136"/>
        <v>206345.78</v>
      </c>
      <c r="L197" s="23">
        <f t="shared" si="136"/>
        <v>7764055.1800000006</v>
      </c>
      <c r="M197" s="17">
        <f t="shared" ref="M197:N198" si="137">J197/D197*100</f>
        <v>24.00764326352461</v>
      </c>
      <c r="N197" s="30">
        <f t="shared" si="137"/>
        <v>8.2275031897926638</v>
      </c>
      <c r="O197" s="30"/>
      <c r="P197" s="30">
        <f>L197/F197*100</f>
        <v>25.297142971274294</v>
      </c>
    </row>
    <row r="198" spans="1:16" s="2" customFormat="1" ht="35.25" hidden="1" customHeight="1" x14ac:dyDescent="0.3">
      <c r="A198" s="15" t="s">
        <v>333</v>
      </c>
      <c r="B198" s="56" t="s">
        <v>215</v>
      </c>
      <c r="C198" s="21"/>
      <c r="D198" s="12">
        <f>SUM(D199:D203)</f>
        <v>14582943</v>
      </c>
      <c r="E198" s="12">
        <f t="shared" ref="E198:L198" si="138">SUM(E199:E203)</f>
        <v>2508000</v>
      </c>
      <c r="F198" s="12">
        <f t="shared" si="138"/>
        <v>12074943</v>
      </c>
      <c r="G198" s="12">
        <f t="shared" si="138"/>
        <v>5358347.7799999993</v>
      </c>
      <c r="H198" s="12">
        <f t="shared" si="138"/>
        <v>2508000</v>
      </c>
      <c r="I198" s="12">
        <f t="shared" si="138"/>
        <v>2850347.78</v>
      </c>
      <c r="J198" s="12">
        <f t="shared" si="138"/>
        <v>3056693.5599999996</v>
      </c>
      <c r="K198" s="12">
        <f t="shared" si="138"/>
        <v>206345.78</v>
      </c>
      <c r="L198" s="12">
        <f t="shared" si="138"/>
        <v>2850347.78</v>
      </c>
      <c r="M198" s="17">
        <f t="shared" si="137"/>
        <v>20.960745440752252</v>
      </c>
      <c r="N198" s="30">
        <f t="shared" si="137"/>
        <v>8.2275031897926638</v>
      </c>
      <c r="O198" s="30"/>
      <c r="P198" s="30">
        <f>L198/F198*100</f>
        <v>23.605476067257626</v>
      </c>
    </row>
    <row r="199" spans="1:16" s="1" customFormat="1" ht="28.5" hidden="1" customHeight="1" x14ac:dyDescent="0.3">
      <c r="A199" s="58" t="s">
        <v>334</v>
      </c>
      <c r="B199" s="57" t="s">
        <v>216</v>
      </c>
      <c r="C199" s="20" t="s">
        <v>5</v>
      </c>
      <c r="D199" s="10">
        <f>E199+F199</f>
        <v>3746160</v>
      </c>
      <c r="E199" s="10">
        <v>0</v>
      </c>
      <c r="F199" s="10">
        <v>3746160</v>
      </c>
      <c r="G199" s="10">
        <f>H199+I199</f>
        <v>2809620</v>
      </c>
      <c r="H199" s="10">
        <v>0</v>
      </c>
      <c r="I199" s="10">
        <f>L199</f>
        <v>2809620</v>
      </c>
      <c r="J199" s="49">
        <f>K199+L199</f>
        <v>2809620</v>
      </c>
      <c r="K199" s="49">
        <v>0</v>
      </c>
      <c r="L199" s="49">
        <v>2809620</v>
      </c>
      <c r="M199" s="39">
        <f t="shared" ref="M199:M230" si="139">J199/D199*100</f>
        <v>75</v>
      </c>
      <c r="N199" s="29">
        <v>0</v>
      </c>
      <c r="O199" s="29"/>
      <c r="P199" s="29">
        <f>L199/F199*100</f>
        <v>75</v>
      </c>
    </row>
    <row r="200" spans="1:16" s="1" customFormat="1" ht="27.75" hidden="1" customHeight="1" x14ac:dyDescent="0.3">
      <c r="A200" s="58" t="s">
        <v>335</v>
      </c>
      <c r="B200" s="57" t="s">
        <v>11</v>
      </c>
      <c r="C200" s="20" t="s">
        <v>50</v>
      </c>
      <c r="D200" s="10">
        <f>E200+F200</f>
        <v>90000</v>
      </c>
      <c r="E200" s="10">
        <v>0</v>
      </c>
      <c r="F200" s="10">
        <v>90000</v>
      </c>
      <c r="G200" s="10">
        <f t="shared" ref="G200:G203" si="140">H200+I200</f>
        <v>40727.78</v>
      </c>
      <c r="H200" s="10">
        <v>0</v>
      </c>
      <c r="I200" s="10">
        <f>L200</f>
        <v>40727.78</v>
      </c>
      <c r="J200" s="49">
        <f t="shared" ref="J200:J203" si="141">K200+L200</f>
        <v>40727.78</v>
      </c>
      <c r="K200" s="49">
        <v>0</v>
      </c>
      <c r="L200" s="49">
        <v>40727.78</v>
      </c>
      <c r="M200" s="39">
        <f t="shared" si="139"/>
        <v>45.25308888888889</v>
      </c>
      <c r="N200" s="29">
        <v>0</v>
      </c>
      <c r="O200" s="29"/>
      <c r="P200" s="29">
        <f>L200/F200*100</f>
        <v>45.25308888888889</v>
      </c>
    </row>
    <row r="201" spans="1:16" s="1" customFormat="1" ht="27.75" hidden="1" customHeight="1" x14ac:dyDescent="0.3">
      <c r="A201" s="58" t="s">
        <v>336</v>
      </c>
      <c r="B201" s="57" t="s">
        <v>13</v>
      </c>
      <c r="C201" s="20" t="s">
        <v>5</v>
      </c>
      <c r="D201" s="10">
        <f>E201+F201</f>
        <v>8238783</v>
      </c>
      <c r="E201" s="10">
        <v>0</v>
      </c>
      <c r="F201" s="10">
        <v>8238783</v>
      </c>
      <c r="G201" s="10">
        <f t="shared" si="140"/>
        <v>0</v>
      </c>
      <c r="H201" s="10">
        <v>0</v>
      </c>
      <c r="I201" s="10">
        <f>L201</f>
        <v>0</v>
      </c>
      <c r="J201" s="49">
        <f t="shared" si="141"/>
        <v>0</v>
      </c>
      <c r="K201" s="49">
        <v>0</v>
      </c>
      <c r="L201" s="49">
        <v>0</v>
      </c>
      <c r="M201" s="39">
        <f t="shared" si="139"/>
        <v>0</v>
      </c>
      <c r="N201" s="29">
        <v>0</v>
      </c>
      <c r="O201" s="29"/>
      <c r="P201" s="29">
        <f>L201/F201*100</f>
        <v>0</v>
      </c>
    </row>
    <row r="202" spans="1:16" s="1" customFormat="1" ht="41.25" hidden="1" customHeight="1" x14ac:dyDescent="0.3">
      <c r="A202" s="58" t="s">
        <v>337</v>
      </c>
      <c r="B202" s="57" t="s">
        <v>79</v>
      </c>
      <c r="C202" s="20" t="s">
        <v>5</v>
      </c>
      <c r="D202" s="10">
        <f>E202+F202</f>
        <v>2343000</v>
      </c>
      <c r="E202" s="10">
        <v>2343000</v>
      </c>
      <c r="F202" s="10">
        <v>0</v>
      </c>
      <c r="G202" s="10">
        <f t="shared" si="140"/>
        <v>2343000</v>
      </c>
      <c r="H202" s="10">
        <v>2343000</v>
      </c>
      <c r="I202" s="10">
        <f t="shared" ref="I202:I203" si="142">L202</f>
        <v>0</v>
      </c>
      <c r="J202" s="49">
        <f t="shared" si="141"/>
        <v>103440</v>
      </c>
      <c r="K202" s="49">
        <v>103440</v>
      </c>
      <c r="L202" s="49">
        <v>0</v>
      </c>
      <c r="M202" s="39">
        <f t="shared" si="139"/>
        <v>4.4148527528809218</v>
      </c>
      <c r="N202" s="29">
        <f>K202/E202*100</f>
        <v>4.4148527528809218</v>
      </c>
      <c r="O202" s="29"/>
      <c r="P202" s="29">
        <v>0</v>
      </c>
    </row>
    <row r="203" spans="1:16" s="1" customFormat="1" ht="65.25" hidden="1" customHeight="1" x14ac:dyDescent="0.3">
      <c r="A203" s="58" t="s">
        <v>338</v>
      </c>
      <c r="B203" s="57" t="s">
        <v>217</v>
      </c>
      <c r="C203" s="20" t="s">
        <v>50</v>
      </c>
      <c r="D203" s="10">
        <f>E203+F203</f>
        <v>165000</v>
      </c>
      <c r="E203" s="10">
        <v>165000</v>
      </c>
      <c r="F203" s="10">
        <v>0</v>
      </c>
      <c r="G203" s="10">
        <f t="shared" si="140"/>
        <v>165000</v>
      </c>
      <c r="H203" s="10">
        <v>165000</v>
      </c>
      <c r="I203" s="10">
        <f t="shared" si="142"/>
        <v>0</v>
      </c>
      <c r="J203" s="49">
        <f t="shared" si="141"/>
        <v>102905.78</v>
      </c>
      <c r="K203" s="49">
        <v>102905.78</v>
      </c>
      <c r="L203" s="49">
        <v>0</v>
      </c>
      <c r="M203" s="39">
        <f t="shared" si="139"/>
        <v>62.367139393939397</v>
      </c>
      <c r="N203" s="29">
        <f>K203/E203*100</f>
        <v>62.367139393939397</v>
      </c>
      <c r="O203" s="29"/>
      <c r="P203" s="29">
        <v>0</v>
      </c>
    </row>
    <row r="204" spans="1:16" s="2" customFormat="1" ht="28.5" hidden="1" customHeight="1" x14ac:dyDescent="0.3">
      <c r="A204" s="15" t="s">
        <v>339</v>
      </c>
      <c r="B204" s="56" t="s">
        <v>218</v>
      </c>
      <c r="C204" s="21"/>
      <c r="D204" s="12">
        <f>SUM(D205:D218)</f>
        <v>17616488</v>
      </c>
      <c r="E204" s="12">
        <f t="shared" ref="E204:L204" si="143">SUM(E205:E218)</f>
        <v>0</v>
      </c>
      <c r="F204" s="12">
        <f t="shared" si="143"/>
        <v>17616488</v>
      </c>
      <c r="G204" s="12">
        <f t="shared" si="143"/>
        <v>4059794.7500000005</v>
      </c>
      <c r="H204" s="12">
        <f t="shared" si="143"/>
        <v>0</v>
      </c>
      <c r="I204" s="12">
        <f t="shared" si="143"/>
        <v>4059794.7500000005</v>
      </c>
      <c r="J204" s="12">
        <f t="shared" si="143"/>
        <v>4059794.7500000005</v>
      </c>
      <c r="K204" s="12">
        <f t="shared" si="143"/>
        <v>0</v>
      </c>
      <c r="L204" s="12">
        <f t="shared" si="143"/>
        <v>4059794.7500000005</v>
      </c>
      <c r="M204" s="17">
        <f t="shared" si="139"/>
        <v>23.045426250680613</v>
      </c>
      <c r="N204" s="30">
        <v>0</v>
      </c>
      <c r="O204" s="30"/>
      <c r="P204" s="30">
        <f t="shared" ref="P204:P230" si="144">L204/F204*100</f>
        <v>23.045426250680613</v>
      </c>
    </row>
    <row r="205" spans="1:16" s="1" customFormat="1" ht="89.25" hidden="1" customHeight="1" x14ac:dyDescent="0.3">
      <c r="A205" s="58" t="s">
        <v>340</v>
      </c>
      <c r="B205" s="57" t="s">
        <v>75</v>
      </c>
      <c r="C205" s="20" t="s">
        <v>4</v>
      </c>
      <c r="D205" s="10">
        <f t="shared" ref="D205:D218" si="145">E205+F205</f>
        <v>810000</v>
      </c>
      <c r="E205" s="10">
        <v>0</v>
      </c>
      <c r="F205" s="10">
        <v>810000</v>
      </c>
      <c r="G205" s="10">
        <f>H205+I205</f>
        <v>368813</v>
      </c>
      <c r="H205" s="10">
        <v>0</v>
      </c>
      <c r="I205" s="10">
        <f>L205</f>
        <v>368813</v>
      </c>
      <c r="J205" s="49">
        <f>K205+L205</f>
        <v>368813</v>
      </c>
      <c r="K205" s="49">
        <v>0</v>
      </c>
      <c r="L205" s="49">
        <v>368813</v>
      </c>
      <c r="M205" s="39">
        <f t="shared" si="139"/>
        <v>45.532469135802465</v>
      </c>
      <c r="N205" s="29">
        <v>0</v>
      </c>
      <c r="O205" s="29"/>
      <c r="P205" s="29">
        <f t="shared" si="144"/>
        <v>45.532469135802465</v>
      </c>
    </row>
    <row r="206" spans="1:16" s="1" customFormat="1" ht="75.75" hidden="1" customHeight="1" x14ac:dyDescent="0.3">
      <c r="A206" s="58" t="s">
        <v>341</v>
      </c>
      <c r="B206" s="57" t="s">
        <v>219</v>
      </c>
      <c r="C206" s="20" t="s">
        <v>4</v>
      </c>
      <c r="D206" s="10">
        <f t="shared" si="145"/>
        <v>749500</v>
      </c>
      <c r="E206" s="10">
        <v>0</v>
      </c>
      <c r="F206" s="10">
        <v>749500</v>
      </c>
      <c r="G206" s="10">
        <f t="shared" ref="G206:G223" si="146">H206+I206</f>
        <v>317976</v>
      </c>
      <c r="H206" s="10">
        <v>0</v>
      </c>
      <c r="I206" s="10">
        <f t="shared" ref="I206:I223" si="147">L206</f>
        <v>317976</v>
      </c>
      <c r="J206" s="49">
        <f t="shared" ref="J206:J223" si="148">K206+L206</f>
        <v>317976</v>
      </c>
      <c r="K206" s="49">
        <v>0</v>
      </c>
      <c r="L206" s="49">
        <v>317976</v>
      </c>
      <c r="M206" s="39">
        <f t="shared" si="139"/>
        <v>42.425083388925948</v>
      </c>
      <c r="N206" s="29">
        <v>0</v>
      </c>
      <c r="O206" s="29"/>
      <c r="P206" s="29">
        <f t="shared" si="144"/>
        <v>42.425083388925948</v>
      </c>
    </row>
    <row r="207" spans="1:16" s="1" customFormat="1" ht="79.5" hidden="1" customHeight="1" x14ac:dyDescent="0.3">
      <c r="A207" s="58" t="s">
        <v>342</v>
      </c>
      <c r="B207" s="57" t="s">
        <v>220</v>
      </c>
      <c r="C207" s="20" t="s">
        <v>4</v>
      </c>
      <c r="D207" s="10">
        <f t="shared" si="145"/>
        <v>6000000</v>
      </c>
      <c r="E207" s="10">
        <v>0</v>
      </c>
      <c r="F207" s="10">
        <v>6000000</v>
      </c>
      <c r="G207" s="10">
        <f t="shared" si="146"/>
        <v>554282</v>
      </c>
      <c r="H207" s="10">
        <v>0</v>
      </c>
      <c r="I207" s="10">
        <f t="shared" si="147"/>
        <v>554282</v>
      </c>
      <c r="J207" s="49">
        <f t="shared" si="148"/>
        <v>554282</v>
      </c>
      <c r="K207" s="49">
        <v>0</v>
      </c>
      <c r="L207" s="49">
        <v>554282</v>
      </c>
      <c r="M207" s="39">
        <f t="shared" si="139"/>
        <v>9.2380333333333322</v>
      </c>
      <c r="N207" s="29">
        <v>0</v>
      </c>
      <c r="O207" s="29"/>
      <c r="P207" s="29">
        <f t="shared" si="144"/>
        <v>9.2380333333333322</v>
      </c>
    </row>
    <row r="208" spans="1:16" s="1" customFormat="1" ht="50.45" hidden="1" customHeight="1" x14ac:dyDescent="0.3">
      <c r="A208" s="58" t="s">
        <v>343</v>
      </c>
      <c r="B208" s="57" t="s">
        <v>221</v>
      </c>
      <c r="C208" s="20" t="s">
        <v>4</v>
      </c>
      <c r="D208" s="10">
        <f t="shared" si="145"/>
        <v>105921</v>
      </c>
      <c r="E208" s="10">
        <v>0</v>
      </c>
      <c r="F208" s="10">
        <v>105921</v>
      </c>
      <c r="G208" s="10">
        <f t="shared" si="146"/>
        <v>105920.25</v>
      </c>
      <c r="H208" s="10">
        <v>0</v>
      </c>
      <c r="I208" s="10">
        <f t="shared" si="147"/>
        <v>105920.25</v>
      </c>
      <c r="J208" s="49">
        <f t="shared" si="148"/>
        <v>105920.25</v>
      </c>
      <c r="K208" s="49">
        <v>0</v>
      </c>
      <c r="L208" s="49">
        <v>105920.25</v>
      </c>
      <c r="M208" s="39">
        <f t="shared" si="139"/>
        <v>99.999291925113994</v>
      </c>
      <c r="N208" s="29">
        <v>0</v>
      </c>
      <c r="O208" s="29"/>
      <c r="P208" s="29">
        <f t="shared" si="144"/>
        <v>99.999291925113994</v>
      </c>
    </row>
    <row r="209" spans="1:16" s="1" customFormat="1" ht="46.5" hidden="1" customHeight="1" x14ac:dyDescent="0.3">
      <c r="A209" s="58" t="s">
        <v>344</v>
      </c>
      <c r="B209" s="57" t="s">
        <v>222</v>
      </c>
      <c r="C209" s="20" t="s">
        <v>4</v>
      </c>
      <c r="D209" s="10">
        <f t="shared" si="145"/>
        <v>444707</v>
      </c>
      <c r="E209" s="10">
        <v>0</v>
      </c>
      <c r="F209" s="10">
        <v>444707</v>
      </c>
      <c r="G209" s="10">
        <f t="shared" si="146"/>
        <v>444706.6</v>
      </c>
      <c r="H209" s="10">
        <v>0</v>
      </c>
      <c r="I209" s="10">
        <f t="shared" si="147"/>
        <v>444706.6</v>
      </c>
      <c r="J209" s="49">
        <f t="shared" si="148"/>
        <v>444706.6</v>
      </c>
      <c r="K209" s="49">
        <v>0</v>
      </c>
      <c r="L209" s="49">
        <v>444706.6</v>
      </c>
      <c r="M209" s="39">
        <f t="shared" si="139"/>
        <v>99.999910053136105</v>
      </c>
      <c r="N209" s="29">
        <v>0</v>
      </c>
      <c r="O209" s="29"/>
      <c r="P209" s="29">
        <f t="shared" si="144"/>
        <v>99.999910053136105</v>
      </c>
    </row>
    <row r="210" spans="1:16" s="1" customFormat="1" ht="44.25" hidden="1" customHeight="1" x14ac:dyDescent="0.3">
      <c r="A210" s="58" t="s">
        <v>345</v>
      </c>
      <c r="B210" s="57" t="s">
        <v>223</v>
      </c>
      <c r="C210" s="20" t="s">
        <v>4</v>
      </c>
      <c r="D210" s="10">
        <f t="shared" si="145"/>
        <v>444707</v>
      </c>
      <c r="E210" s="10">
        <v>0</v>
      </c>
      <c r="F210" s="10">
        <v>444707</v>
      </c>
      <c r="G210" s="10">
        <f t="shared" si="146"/>
        <v>444706.6</v>
      </c>
      <c r="H210" s="10">
        <v>0</v>
      </c>
      <c r="I210" s="10">
        <f t="shared" si="147"/>
        <v>444706.6</v>
      </c>
      <c r="J210" s="49">
        <f t="shared" si="148"/>
        <v>444706.6</v>
      </c>
      <c r="K210" s="49">
        <v>0</v>
      </c>
      <c r="L210" s="49">
        <v>444706.6</v>
      </c>
      <c r="M210" s="39">
        <f t="shared" si="139"/>
        <v>99.999910053136105</v>
      </c>
      <c r="N210" s="29">
        <v>0</v>
      </c>
      <c r="O210" s="29"/>
      <c r="P210" s="29">
        <f t="shared" si="144"/>
        <v>99.999910053136105</v>
      </c>
    </row>
    <row r="211" spans="1:16" s="1" customFormat="1" ht="48.75" hidden="1" customHeight="1" x14ac:dyDescent="0.3">
      <c r="A211" s="58" t="s">
        <v>346</v>
      </c>
      <c r="B211" s="57" t="s">
        <v>76</v>
      </c>
      <c r="C211" s="20" t="s">
        <v>5</v>
      </c>
      <c r="D211" s="10">
        <f t="shared" si="145"/>
        <v>3630000</v>
      </c>
      <c r="E211" s="10">
        <v>0</v>
      </c>
      <c r="F211" s="10">
        <v>3630000</v>
      </c>
      <c r="G211" s="10">
        <f t="shared" si="146"/>
        <v>0</v>
      </c>
      <c r="H211" s="10">
        <v>0</v>
      </c>
      <c r="I211" s="10">
        <f t="shared" si="147"/>
        <v>0</v>
      </c>
      <c r="J211" s="49">
        <f t="shared" si="148"/>
        <v>0</v>
      </c>
      <c r="K211" s="49">
        <v>0</v>
      </c>
      <c r="L211" s="49">
        <v>0</v>
      </c>
      <c r="M211" s="39">
        <f t="shared" si="139"/>
        <v>0</v>
      </c>
      <c r="N211" s="29">
        <v>0</v>
      </c>
      <c r="O211" s="29"/>
      <c r="P211" s="29">
        <f t="shared" si="144"/>
        <v>0</v>
      </c>
    </row>
    <row r="212" spans="1:16" s="1" customFormat="1" ht="28.5" hidden="1" customHeight="1" x14ac:dyDescent="0.3">
      <c r="A212" s="58" t="s">
        <v>347</v>
      </c>
      <c r="B212" s="57" t="s">
        <v>77</v>
      </c>
      <c r="C212" s="20" t="s">
        <v>5</v>
      </c>
      <c r="D212" s="10">
        <f t="shared" si="145"/>
        <v>1038000</v>
      </c>
      <c r="E212" s="10">
        <v>0</v>
      </c>
      <c r="F212" s="10">
        <v>1038000</v>
      </c>
      <c r="G212" s="10">
        <f t="shared" si="146"/>
        <v>1037985</v>
      </c>
      <c r="H212" s="10">
        <v>0</v>
      </c>
      <c r="I212" s="10">
        <f t="shared" si="147"/>
        <v>1037985</v>
      </c>
      <c r="J212" s="49">
        <f t="shared" si="148"/>
        <v>1037985</v>
      </c>
      <c r="K212" s="49">
        <v>0</v>
      </c>
      <c r="L212" s="49">
        <v>1037985</v>
      </c>
      <c r="M212" s="39">
        <f t="shared" si="139"/>
        <v>99.998554913294797</v>
      </c>
      <c r="N212" s="29">
        <v>0</v>
      </c>
      <c r="O212" s="29"/>
      <c r="P212" s="29">
        <f t="shared" si="144"/>
        <v>99.998554913294797</v>
      </c>
    </row>
    <row r="213" spans="1:16" s="1" customFormat="1" ht="45" hidden="1" customHeight="1" x14ac:dyDescent="0.3">
      <c r="A213" s="58" t="s">
        <v>348</v>
      </c>
      <c r="B213" s="57" t="s">
        <v>224</v>
      </c>
      <c r="C213" s="20" t="s">
        <v>5</v>
      </c>
      <c r="D213" s="10">
        <f t="shared" si="145"/>
        <v>1175821</v>
      </c>
      <c r="E213" s="10">
        <v>0</v>
      </c>
      <c r="F213" s="10">
        <v>1175821</v>
      </c>
      <c r="G213" s="10">
        <f t="shared" si="146"/>
        <v>279454.2</v>
      </c>
      <c r="H213" s="10">
        <v>0</v>
      </c>
      <c r="I213" s="10">
        <f t="shared" si="147"/>
        <v>279454.2</v>
      </c>
      <c r="J213" s="49">
        <f t="shared" si="148"/>
        <v>279454.2</v>
      </c>
      <c r="K213" s="49">
        <v>0</v>
      </c>
      <c r="L213" s="49">
        <v>279454.2</v>
      </c>
      <c r="M213" s="39">
        <f t="shared" si="139"/>
        <v>23.766729799858993</v>
      </c>
      <c r="N213" s="29">
        <v>0</v>
      </c>
      <c r="O213" s="29"/>
      <c r="P213" s="29">
        <f t="shared" si="144"/>
        <v>23.766729799858993</v>
      </c>
    </row>
    <row r="214" spans="1:16" s="1" customFormat="1" ht="56.25" hidden="1" x14ac:dyDescent="0.3">
      <c r="A214" s="58" t="s">
        <v>349</v>
      </c>
      <c r="B214" s="57" t="s">
        <v>243</v>
      </c>
      <c r="C214" s="20" t="s">
        <v>5</v>
      </c>
      <c r="D214" s="10">
        <f t="shared" si="145"/>
        <v>931048</v>
      </c>
      <c r="E214" s="10">
        <v>0</v>
      </c>
      <c r="F214" s="10">
        <v>931048</v>
      </c>
      <c r="G214" s="10">
        <f t="shared" si="146"/>
        <v>0</v>
      </c>
      <c r="H214" s="10">
        <v>0</v>
      </c>
      <c r="I214" s="10">
        <f t="shared" si="147"/>
        <v>0</v>
      </c>
      <c r="J214" s="49">
        <f t="shared" si="148"/>
        <v>0</v>
      </c>
      <c r="K214" s="49">
        <v>0</v>
      </c>
      <c r="L214" s="49">
        <v>0</v>
      </c>
      <c r="M214" s="39">
        <f t="shared" si="139"/>
        <v>0</v>
      </c>
      <c r="N214" s="29">
        <v>0</v>
      </c>
      <c r="O214" s="29"/>
      <c r="P214" s="29">
        <f t="shared" si="144"/>
        <v>0</v>
      </c>
    </row>
    <row r="215" spans="1:16" s="1" customFormat="1" ht="27" hidden="1" customHeight="1" x14ac:dyDescent="0.3">
      <c r="A215" s="58" t="s">
        <v>350</v>
      </c>
      <c r="B215" s="57" t="s">
        <v>78</v>
      </c>
      <c r="C215" s="20" t="s">
        <v>7</v>
      </c>
      <c r="D215" s="10">
        <f t="shared" si="145"/>
        <v>30000</v>
      </c>
      <c r="E215" s="10">
        <v>0</v>
      </c>
      <c r="F215" s="10">
        <v>30000</v>
      </c>
      <c r="G215" s="10">
        <f t="shared" si="146"/>
        <v>29490</v>
      </c>
      <c r="H215" s="10">
        <v>0</v>
      </c>
      <c r="I215" s="10">
        <f t="shared" si="147"/>
        <v>29490</v>
      </c>
      <c r="J215" s="49">
        <f t="shared" si="148"/>
        <v>29490</v>
      </c>
      <c r="K215" s="49">
        <v>0</v>
      </c>
      <c r="L215" s="49">
        <v>29490</v>
      </c>
      <c r="M215" s="39">
        <f t="shared" si="139"/>
        <v>98.3</v>
      </c>
      <c r="N215" s="29">
        <v>0</v>
      </c>
      <c r="O215" s="29"/>
      <c r="P215" s="29">
        <f t="shared" si="144"/>
        <v>98.3</v>
      </c>
    </row>
    <row r="216" spans="1:16" s="1" customFormat="1" ht="27.75" hidden="1" customHeight="1" x14ac:dyDescent="0.3">
      <c r="A216" s="58" t="s">
        <v>351</v>
      </c>
      <c r="B216" s="57" t="s">
        <v>429</v>
      </c>
      <c r="C216" s="20" t="s">
        <v>7</v>
      </c>
      <c r="D216" s="10">
        <f t="shared" si="145"/>
        <v>70000</v>
      </c>
      <c r="E216" s="10">
        <v>0</v>
      </c>
      <c r="F216" s="10">
        <v>70000</v>
      </c>
      <c r="G216" s="10">
        <f t="shared" si="146"/>
        <v>69800</v>
      </c>
      <c r="H216" s="10">
        <v>0</v>
      </c>
      <c r="I216" s="10">
        <f t="shared" si="147"/>
        <v>69800</v>
      </c>
      <c r="J216" s="49">
        <f t="shared" si="148"/>
        <v>69800</v>
      </c>
      <c r="K216" s="49">
        <v>0</v>
      </c>
      <c r="L216" s="49">
        <v>69800</v>
      </c>
      <c r="M216" s="39">
        <f t="shared" si="139"/>
        <v>99.714285714285708</v>
      </c>
      <c r="N216" s="29">
        <v>0</v>
      </c>
      <c r="O216" s="29"/>
      <c r="P216" s="29">
        <f t="shared" si="144"/>
        <v>99.714285714285708</v>
      </c>
    </row>
    <row r="217" spans="1:16" s="1" customFormat="1" ht="42.75" hidden="1" customHeight="1" x14ac:dyDescent="0.3">
      <c r="A217" s="58" t="s">
        <v>352</v>
      </c>
      <c r="B217" s="57" t="s">
        <v>431</v>
      </c>
      <c r="C217" s="20" t="s">
        <v>5</v>
      </c>
      <c r="D217" s="10">
        <f t="shared" si="145"/>
        <v>262739</v>
      </c>
      <c r="E217" s="10">
        <v>0</v>
      </c>
      <c r="F217" s="10">
        <v>262739</v>
      </c>
      <c r="G217" s="10"/>
      <c r="H217" s="10"/>
      <c r="I217" s="10">
        <f t="shared" si="147"/>
        <v>0</v>
      </c>
      <c r="J217" s="49">
        <f t="shared" si="148"/>
        <v>0</v>
      </c>
      <c r="K217" s="49">
        <v>0</v>
      </c>
      <c r="L217" s="49">
        <v>0</v>
      </c>
      <c r="M217" s="39">
        <f t="shared" si="139"/>
        <v>0</v>
      </c>
      <c r="N217" s="29">
        <v>0</v>
      </c>
      <c r="O217" s="29"/>
      <c r="P217" s="29">
        <f t="shared" si="144"/>
        <v>0</v>
      </c>
    </row>
    <row r="218" spans="1:16" s="1" customFormat="1" ht="27.75" hidden="1" customHeight="1" x14ac:dyDescent="0.3">
      <c r="A218" s="58" t="s">
        <v>430</v>
      </c>
      <c r="B218" s="57" t="s">
        <v>13</v>
      </c>
      <c r="C218" s="20" t="s">
        <v>7</v>
      </c>
      <c r="D218" s="10">
        <f t="shared" si="145"/>
        <v>1924045</v>
      </c>
      <c r="E218" s="10">
        <v>0</v>
      </c>
      <c r="F218" s="10">
        <v>1924045</v>
      </c>
      <c r="G218" s="10">
        <f t="shared" si="146"/>
        <v>406661.1</v>
      </c>
      <c r="H218" s="10">
        <v>0</v>
      </c>
      <c r="I218" s="10">
        <f t="shared" si="147"/>
        <v>406661.1</v>
      </c>
      <c r="J218" s="49">
        <f t="shared" si="148"/>
        <v>406661.1</v>
      </c>
      <c r="K218" s="49">
        <v>0</v>
      </c>
      <c r="L218" s="49">
        <v>406661.1</v>
      </c>
      <c r="M218" s="39">
        <f t="shared" si="139"/>
        <v>21.135737469757725</v>
      </c>
      <c r="N218" s="29">
        <v>0</v>
      </c>
      <c r="O218" s="29"/>
      <c r="P218" s="29">
        <f t="shared" si="144"/>
        <v>21.135737469757725</v>
      </c>
    </row>
    <row r="219" spans="1:16" s="2" customFormat="1" ht="50.25" hidden="1" customHeight="1" x14ac:dyDescent="0.3">
      <c r="A219" s="15" t="s">
        <v>353</v>
      </c>
      <c r="B219" s="56" t="s">
        <v>331</v>
      </c>
      <c r="C219" s="21"/>
      <c r="D219" s="12">
        <f>SUM(D220:D223)</f>
        <v>1000000</v>
      </c>
      <c r="E219" s="12">
        <f t="shared" ref="E219:L219" si="149">SUM(E220:E223)</f>
        <v>0</v>
      </c>
      <c r="F219" s="12">
        <f t="shared" si="149"/>
        <v>1000000</v>
      </c>
      <c r="G219" s="12">
        <f t="shared" si="149"/>
        <v>853912.65</v>
      </c>
      <c r="H219" s="12">
        <f t="shared" si="149"/>
        <v>0</v>
      </c>
      <c r="I219" s="12">
        <f t="shared" si="149"/>
        <v>853912.65</v>
      </c>
      <c r="J219" s="12">
        <f t="shared" si="149"/>
        <v>853912.65</v>
      </c>
      <c r="K219" s="12">
        <f t="shared" si="149"/>
        <v>0</v>
      </c>
      <c r="L219" s="12">
        <f t="shared" si="149"/>
        <v>853912.65</v>
      </c>
      <c r="M219" s="17">
        <f t="shared" si="139"/>
        <v>85.391265000000004</v>
      </c>
      <c r="N219" s="30">
        <v>0</v>
      </c>
      <c r="O219" s="30"/>
      <c r="P219" s="30">
        <f t="shared" si="144"/>
        <v>85.391265000000004</v>
      </c>
    </row>
    <row r="220" spans="1:16" s="1" customFormat="1" ht="22.5" hidden="1" customHeight="1" x14ac:dyDescent="0.3">
      <c r="A220" s="82" t="s">
        <v>354</v>
      </c>
      <c r="B220" s="85" t="s">
        <v>225</v>
      </c>
      <c r="C220" s="20" t="s">
        <v>8</v>
      </c>
      <c r="D220" s="10">
        <f>E220+F220</f>
        <v>660000</v>
      </c>
      <c r="E220" s="10">
        <v>0</v>
      </c>
      <c r="F220" s="10">
        <v>660000</v>
      </c>
      <c r="G220" s="10">
        <f t="shared" si="146"/>
        <v>513912.65</v>
      </c>
      <c r="H220" s="10">
        <v>0</v>
      </c>
      <c r="I220" s="10">
        <f t="shared" si="147"/>
        <v>513912.65</v>
      </c>
      <c r="J220" s="49">
        <f t="shared" si="148"/>
        <v>513912.65</v>
      </c>
      <c r="K220" s="49">
        <v>0</v>
      </c>
      <c r="L220" s="49">
        <v>513912.65</v>
      </c>
      <c r="M220" s="39">
        <f t="shared" si="139"/>
        <v>77.865553030303033</v>
      </c>
      <c r="N220" s="29">
        <v>0</v>
      </c>
      <c r="O220" s="29"/>
      <c r="P220" s="29">
        <f t="shared" si="144"/>
        <v>77.865553030303033</v>
      </c>
    </row>
    <row r="221" spans="1:16" s="1" customFormat="1" ht="24.75" hidden="1" customHeight="1" x14ac:dyDescent="0.3">
      <c r="A221" s="82"/>
      <c r="B221" s="85"/>
      <c r="C221" s="18" t="s">
        <v>35</v>
      </c>
      <c r="D221" s="10">
        <f>E221+F221</f>
        <v>300000</v>
      </c>
      <c r="E221" s="10">
        <v>0</v>
      </c>
      <c r="F221" s="10">
        <v>300000</v>
      </c>
      <c r="G221" s="10">
        <f t="shared" si="146"/>
        <v>300000</v>
      </c>
      <c r="H221" s="10">
        <v>0</v>
      </c>
      <c r="I221" s="10">
        <f t="shared" si="147"/>
        <v>300000</v>
      </c>
      <c r="J221" s="49">
        <f t="shared" si="148"/>
        <v>300000</v>
      </c>
      <c r="K221" s="49">
        <v>0</v>
      </c>
      <c r="L221" s="49">
        <v>300000</v>
      </c>
      <c r="M221" s="39">
        <f t="shared" si="139"/>
        <v>100</v>
      </c>
      <c r="N221" s="29">
        <v>0</v>
      </c>
      <c r="O221" s="29"/>
      <c r="P221" s="29">
        <f t="shared" si="144"/>
        <v>100</v>
      </c>
    </row>
    <row r="222" spans="1:16" s="1" customFormat="1" ht="24.75" hidden="1" customHeight="1" x14ac:dyDescent="0.3">
      <c r="A222" s="82"/>
      <c r="B222" s="85"/>
      <c r="C222" s="18" t="s">
        <v>10</v>
      </c>
      <c r="D222" s="10">
        <f>E222+F222</f>
        <v>20000</v>
      </c>
      <c r="E222" s="10">
        <v>0</v>
      </c>
      <c r="F222" s="10">
        <v>20000</v>
      </c>
      <c r="G222" s="10">
        <f t="shared" si="146"/>
        <v>20000</v>
      </c>
      <c r="H222" s="10">
        <v>0</v>
      </c>
      <c r="I222" s="10">
        <f t="shared" si="147"/>
        <v>20000</v>
      </c>
      <c r="J222" s="49">
        <f t="shared" si="148"/>
        <v>20000</v>
      </c>
      <c r="K222" s="49">
        <v>0</v>
      </c>
      <c r="L222" s="49">
        <v>20000</v>
      </c>
      <c r="M222" s="39">
        <f t="shared" si="139"/>
        <v>100</v>
      </c>
      <c r="N222" s="29">
        <v>0</v>
      </c>
      <c r="O222" s="29"/>
      <c r="P222" s="29">
        <f t="shared" si="144"/>
        <v>100</v>
      </c>
    </row>
    <row r="223" spans="1:16" s="1" customFormat="1" ht="23.25" hidden="1" customHeight="1" x14ac:dyDescent="0.3">
      <c r="A223" s="82"/>
      <c r="B223" s="85"/>
      <c r="C223" s="25" t="s">
        <v>50</v>
      </c>
      <c r="D223" s="10">
        <f>E223+F223</f>
        <v>20000</v>
      </c>
      <c r="E223" s="10">
        <v>0</v>
      </c>
      <c r="F223" s="10">
        <v>20000</v>
      </c>
      <c r="G223" s="10">
        <f t="shared" si="146"/>
        <v>20000</v>
      </c>
      <c r="H223" s="10">
        <v>0</v>
      </c>
      <c r="I223" s="10">
        <f t="shared" si="147"/>
        <v>20000</v>
      </c>
      <c r="J223" s="49">
        <f t="shared" si="148"/>
        <v>20000</v>
      </c>
      <c r="K223" s="49">
        <v>0</v>
      </c>
      <c r="L223" s="49">
        <v>20000</v>
      </c>
      <c r="M223" s="39">
        <f t="shared" si="139"/>
        <v>100</v>
      </c>
      <c r="N223" s="29">
        <v>0</v>
      </c>
      <c r="O223" s="29"/>
      <c r="P223" s="29">
        <f t="shared" si="144"/>
        <v>100</v>
      </c>
    </row>
    <row r="224" spans="1:16" s="1" customFormat="1" ht="65.25" hidden="1" customHeight="1" x14ac:dyDescent="0.3">
      <c r="A224" s="15" t="s">
        <v>355</v>
      </c>
      <c r="B224" s="84" t="s">
        <v>51</v>
      </c>
      <c r="C224" s="84"/>
      <c r="D224" s="23">
        <f>SUM(D225:D227)</f>
        <v>1000000</v>
      </c>
      <c r="E224" s="23">
        <f t="shared" ref="E224:L224" si="150">SUM(E225:E227)</f>
        <v>0</v>
      </c>
      <c r="F224" s="23">
        <f t="shared" si="150"/>
        <v>1000000</v>
      </c>
      <c r="G224" s="23">
        <f t="shared" si="150"/>
        <v>885000</v>
      </c>
      <c r="H224" s="23">
        <f t="shared" si="150"/>
        <v>0</v>
      </c>
      <c r="I224" s="23">
        <f t="shared" si="150"/>
        <v>885000</v>
      </c>
      <c r="J224" s="23">
        <f t="shared" si="150"/>
        <v>885000</v>
      </c>
      <c r="K224" s="23">
        <f t="shared" si="150"/>
        <v>0</v>
      </c>
      <c r="L224" s="23">
        <f t="shared" si="150"/>
        <v>885000</v>
      </c>
      <c r="M224" s="17">
        <f t="shared" si="139"/>
        <v>88.5</v>
      </c>
      <c r="N224" s="30">
        <v>0</v>
      </c>
      <c r="O224" s="30"/>
      <c r="P224" s="30">
        <f t="shared" si="144"/>
        <v>88.5</v>
      </c>
    </row>
    <row r="225" spans="1:16" s="1" customFormat="1" ht="33.75" hidden="1" customHeight="1" x14ac:dyDescent="0.3">
      <c r="A225" s="82" t="s">
        <v>356</v>
      </c>
      <c r="B225" s="85" t="s">
        <v>240</v>
      </c>
      <c r="C225" s="18" t="s">
        <v>8</v>
      </c>
      <c r="D225" s="52">
        <f>E225+F225</f>
        <v>290000</v>
      </c>
      <c r="E225" s="52">
        <v>0</v>
      </c>
      <c r="F225" s="52">
        <v>290000</v>
      </c>
      <c r="G225" s="52">
        <f>H225+I225</f>
        <v>235000</v>
      </c>
      <c r="H225" s="52">
        <v>0</v>
      </c>
      <c r="I225" s="52">
        <f>L225</f>
        <v>235000</v>
      </c>
      <c r="J225" s="52">
        <f>K225+L225</f>
        <v>235000</v>
      </c>
      <c r="K225" s="52">
        <v>0</v>
      </c>
      <c r="L225" s="52">
        <v>235000</v>
      </c>
      <c r="M225" s="47">
        <f t="shared" si="139"/>
        <v>81.034482758620683</v>
      </c>
      <c r="N225" s="29">
        <v>0</v>
      </c>
      <c r="O225" s="29"/>
      <c r="P225" s="29">
        <f t="shared" si="144"/>
        <v>81.034482758620683</v>
      </c>
    </row>
    <row r="226" spans="1:16" s="1" customFormat="1" ht="28.5" hidden="1" customHeight="1" x14ac:dyDescent="0.3">
      <c r="A226" s="82"/>
      <c r="B226" s="85"/>
      <c r="C226" s="18" t="s">
        <v>35</v>
      </c>
      <c r="D226" s="52">
        <f>E226+F226</f>
        <v>650000</v>
      </c>
      <c r="E226" s="52">
        <v>0</v>
      </c>
      <c r="F226" s="52">
        <v>650000</v>
      </c>
      <c r="G226" s="52">
        <f t="shared" ref="G226:G227" si="151">H226+I226</f>
        <v>590000</v>
      </c>
      <c r="H226" s="52">
        <v>0</v>
      </c>
      <c r="I226" s="52">
        <f t="shared" ref="I226:I227" si="152">L226</f>
        <v>590000</v>
      </c>
      <c r="J226" s="52">
        <f t="shared" ref="J226:J227" si="153">K226+L226</f>
        <v>590000</v>
      </c>
      <c r="K226" s="52">
        <v>0</v>
      </c>
      <c r="L226" s="52">
        <v>590000</v>
      </c>
      <c r="M226" s="47">
        <f t="shared" si="139"/>
        <v>90.769230769230774</v>
      </c>
      <c r="N226" s="29">
        <v>0</v>
      </c>
      <c r="O226" s="29"/>
      <c r="P226" s="29">
        <f t="shared" si="144"/>
        <v>90.769230769230774</v>
      </c>
    </row>
    <row r="227" spans="1:16" s="1" customFormat="1" ht="34.5" hidden="1" customHeight="1" x14ac:dyDescent="0.3">
      <c r="A227" s="82"/>
      <c r="B227" s="85"/>
      <c r="C227" s="18" t="s">
        <v>10</v>
      </c>
      <c r="D227" s="52">
        <f>E227+F227</f>
        <v>60000</v>
      </c>
      <c r="E227" s="52">
        <v>0</v>
      </c>
      <c r="F227" s="52">
        <v>60000</v>
      </c>
      <c r="G227" s="52">
        <f t="shared" si="151"/>
        <v>60000</v>
      </c>
      <c r="H227" s="52">
        <v>0</v>
      </c>
      <c r="I227" s="52">
        <f t="shared" si="152"/>
        <v>60000</v>
      </c>
      <c r="J227" s="52">
        <f t="shared" si="153"/>
        <v>60000</v>
      </c>
      <c r="K227" s="52">
        <v>0</v>
      </c>
      <c r="L227" s="52">
        <v>60000</v>
      </c>
      <c r="M227" s="47">
        <f t="shared" si="139"/>
        <v>100</v>
      </c>
      <c r="N227" s="29">
        <v>0</v>
      </c>
      <c r="O227" s="29"/>
      <c r="P227" s="29">
        <f t="shared" si="144"/>
        <v>100</v>
      </c>
    </row>
    <row r="228" spans="1:16" s="1" customFormat="1" ht="62.25" hidden="1" customHeight="1" x14ac:dyDescent="0.3">
      <c r="A228" s="15" t="s">
        <v>357</v>
      </c>
      <c r="B228" s="84" t="s">
        <v>52</v>
      </c>
      <c r="C228" s="84"/>
      <c r="D228" s="23">
        <f>D229+D232</f>
        <v>22139919</v>
      </c>
      <c r="E228" s="23">
        <f t="shared" ref="E228:L228" si="154">E229+E232</f>
        <v>99400</v>
      </c>
      <c r="F228" s="23">
        <f t="shared" si="154"/>
        <v>22040519</v>
      </c>
      <c r="G228" s="23">
        <f t="shared" si="154"/>
        <v>17772710.119999997</v>
      </c>
      <c r="H228" s="23">
        <f t="shared" si="154"/>
        <v>196600</v>
      </c>
      <c r="I228" s="23">
        <f t="shared" si="154"/>
        <v>17576110.119999997</v>
      </c>
      <c r="J228" s="23">
        <f t="shared" si="154"/>
        <v>17674410.119999997</v>
      </c>
      <c r="K228" s="23">
        <f t="shared" si="154"/>
        <v>98300</v>
      </c>
      <c r="L228" s="23">
        <f t="shared" si="154"/>
        <v>17576110.119999997</v>
      </c>
      <c r="M228" s="48">
        <f t="shared" si="139"/>
        <v>79.830509407012727</v>
      </c>
      <c r="N228" s="30">
        <f>K228/E228*100</f>
        <v>98.893360160965798</v>
      </c>
      <c r="O228" s="30"/>
      <c r="P228" s="30">
        <f t="shared" si="144"/>
        <v>79.744538320535909</v>
      </c>
    </row>
    <row r="229" spans="1:16" s="1" customFormat="1" ht="77.25" hidden="1" customHeight="1" x14ac:dyDescent="0.3">
      <c r="A229" s="15" t="s">
        <v>358</v>
      </c>
      <c r="B229" s="56" t="s">
        <v>226</v>
      </c>
      <c r="C229" s="56"/>
      <c r="D229" s="23">
        <f>SUM(D230:D231)</f>
        <v>331500</v>
      </c>
      <c r="E229" s="23">
        <f t="shared" ref="E229:L229" si="155">SUM(E230:E231)</f>
        <v>99400</v>
      </c>
      <c r="F229" s="23">
        <f t="shared" si="155"/>
        <v>232100</v>
      </c>
      <c r="G229" s="23">
        <f t="shared" si="155"/>
        <v>277174.31</v>
      </c>
      <c r="H229" s="23">
        <f t="shared" si="155"/>
        <v>196600</v>
      </c>
      <c r="I229" s="23">
        <f t="shared" si="155"/>
        <v>80574.31</v>
      </c>
      <c r="J229" s="23">
        <f t="shared" si="155"/>
        <v>178874.31</v>
      </c>
      <c r="K229" s="23">
        <f t="shared" si="155"/>
        <v>98300</v>
      </c>
      <c r="L229" s="23">
        <f t="shared" si="155"/>
        <v>80574.31</v>
      </c>
      <c r="M229" s="48">
        <f t="shared" si="139"/>
        <v>53.959067873303169</v>
      </c>
      <c r="N229" s="30">
        <f>K229/E229*100</f>
        <v>98.893360160965798</v>
      </c>
      <c r="O229" s="30"/>
      <c r="P229" s="30">
        <f t="shared" si="144"/>
        <v>34.715342524773803</v>
      </c>
    </row>
    <row r="230" spans="1:16" s="1" customFormat="1" ht="29.25" hidden="1" customHeight="1" x14ac:dyDescent="0.3">
      <c r="A230" s="58" t="s">
        <v>359</v>
      </c>
      <c r="B230" s="24" t="s">
        <v>227</v>
      </c>
      <c r="C230" s="18" t="s">
        <v>50</v>
      </c>
      <c r="D230" s="10">
        <f>E230+F230</f>
        <v>232100</v>
      </c>
      <c r="E230" s="10">
        <v>0</v>
      </c>
      <c r="F230" s="10">
        <v>232100</v>
      </c>
      <c r="G230" s="10">
        <f>H230+I230</f>
        <v>178874.31</v>
      </c>
      <c r="H230" s="52">
        <f t="shared" ref="H230" si="156">SUM(H231:H232)</f>
        <v>98300</v>
      </c>
      <c r="I230" s="10">
        <f>L230</f>
        <v>80574.31</v>
      </c>
      <c r="J230" s="49">
        <f>K230+L230</f>
        <v>80574.31</v>
      </c>
      <c r="K230" s="49">
        <v>0</v>
      </c>
      <c r="L230" s="49">
        <v>80574.31</v>
      </c>
      <c r="M230" s="47">
        <f t="shared" si="139"/>
        <v>34.715342524773803</v>
      </c>
      <c r="N230" s="29">
        <v>0</v>
      </c>
      <c r="O230" s="29"/>
      <c r="P230" s="29">
        <f t="shared" si="144"/>
        <v>34.715342524773803</v>
      </c>
    </row>
    <row r="231" spans="1:16" s="1" customFormat="1" ht="105" hidden="1" customHeight="1" x14ac:dyDescent="0.3">
      <c r="A231" s="58" t="s">
        <v>360</v>
      </c>
      <c r="B231" s="24" t="s">
        <v>80</v>
      </c>
      <c r="C231" s="18" t="s">
        <v>50</v>
      </c>
      <c r="D231" s="10">
        <f>E231+F231</f>
        <v>99400</v>
      </c>
      <c r="E231" s="10">
        <v>99400</v>
      </c>
      <c r="F231" s="10">
        <v>0</v>
      </c>
      <c r="G231" s="10">
        <f>H231+I231</f>
        <v>98300</v>
      </c>
      <c r="H231" s="52">
        <v>98300</v>
      </c>
      <c r="I231" s="10">
        <f>L231</f>
        <v>0</v>
      </c>
      <c r="J231" s="49">
        <f>K231+L231</f>
        <v>98300</v>
      </c>
      <c r="K231" s="49">
        <v>98300</v>
      </c>
      <c r="L231" s="49">
        <v>0</v>
      </c>
      <c r="M231" s="47">
        <f t="shared" ref="M231:M264" si="157">J231/D231*100</f>
        <v>98.893360160965798</v>
      </c>
      <c r="N231" s="29">
        <f>K231/E231*100</f>
        <v>98.893360160965798</v>
      </c>
      <c r="O231" s="29"/>
      <c r="P231" s="29">
        <v>0</v>
      </c>
    </row>
    <row r="232" spans="1:16" s="2" customFormat="1" ht="46.5" hidden="1" customHeight="1" x14ac:dyDescent="0.3">
      <c r="A232" s="15" t="s">
        <v>361</v>
      </c>
      <c r="B232" s="26" t="s">
        <v>228</v>
      </c>
      <c r="C232" s="60"/>
      <c r="D232" s="12">
        <f>SUM(D233:D239)</f>
        <v>21808419</v>
      </c>
      <c r="E232" s="12">
        <f t="shared" ref="E232:L232" si="158">SUM(E233:E239)</f>
        <v>0</v>
      </c>
      <c r="F232" s="12">
        <f t="shared" si="158"/>
        <v>21808419</v>
      </c>
      <c r="G232" s="12">
        <f t="shared" si="158"/>
        <v>17495535.809999999</v>
      </c>
      <c r="H232" s="12">
        <f t="shared" si="158"/>
        <v>0</v>
      </c>
      <c r="I232" s="12">
        <f t="shared" si="158"/>
        <v>17495535.809999999</v>
      </c>
      <c r="J232" s="12">
        <f t="shared" si="158"/>
        <v>17495535.809999999</v>
      </c>
      <c r="K232" s="12">
        <f t="shared" si="158"/>
        <v>0</v>
      </c>
      <c r="L232" s="12">
        <f t="shared" si="158"/>
        <v>17495535.809999999</v>
      </c>
      <c r="M232" s="48">
        <f t="shared" si="157"/>
        <v>80.223769591000604</v>
      </c>
      <c r="N232" s="30">
        <v>0</v>
      </c>
      <c r="O232" s="30"/>
      <c r="P232" s="30">
        <f t="shared" ref="P232:P256" si="159">L232/F232*100</f>
        <v>80.223769591000604</v>
      </c>
    </row>
    <row r="233" spans="1:16" s="1" customFormat="1" ht="31.5" hidden="1" customHeight="1" x14ac:dyDescent="0.3">
      <c r="A233" s="82" t="s">
        <v>362</v>
      </c>
      <c r="B233" s="85" t="s">
        <v>232</v>
      </c>
      <c r="C233" s="18" t="s">
        <v>50</v>
      </c>
      <c r="D233" s="10">
        <f t="shared" ref="D233:D239" si="160">E233+F233</f>
        <v>237200</v>
      </c>
      <c r="E233" s="10">
        <v>0</v>
      </c>
      <c r="F233" s="10">
        <v>237200</v>
      </c>
      <c r="G233" s="10">
        <f>H233+I233</f>
        <v>150865.16</v>
      </c>
      <c r="H233" s="10">
        <v>0</v>
      </c>
      <c r="I233" s="10">
        <f>L233</f>
        <v>150865.16</v>
      </c>
      <c r="J233" s="49">
        <f>K233+L233</f>
        <v>150865.16</v>
      </c>
      <c r="K233" s="49">
        <v>0</v>
      </c>
      <c r="L233" s="49">
        <v>150865.16</v>
      </c>
      <c r="M233" s="39">
        <f t="shared" si="157"/>
        <v>63.602512647554811</v>
      </c>
      <c r="N233" s="29">
        <v>0</v>
      </c>
      <c r="O233" s="29"/>
      <c r="P233" s="29">
        <f t="shared" si="159"/>
        <v>63.602512647554811</v>
      </c>
    </row>
    <row r="234" spans="1:16" s="1" customFormat="1" ht="31.5" hidden="1" customHeight="1" x14ac:dyDescent="0.3">
      <c r="A234" s="82"/>
      <c r="B234" s="85"/>
      <c r="C234" s="18" t="s">
        <v>8</v>
      </c>
      <c r="D234" s="10">
        <f t="shared" si="160"/>
        <v>13544000</v>
      </c>
      <c r="E234" s="10">
        <v>0</v>
      </c>
      <c r="F234" s="10">
        <v>13544000</v>
      </c>
      <c r="G234" s="10">
        <f t="shared" ref="G234:G239" si="161">H234+I234</f>
        <v>11149051.380000001</v>
      </c>
      <c r="H234" s="10">
        <v>0</v>
      </c>
      <c r="I234" s="10">
        <f t="shared" ref="I234:I239" si="162">L234</f>
        <v>11149051.380000001</v>
      </c>
      <c r="J234" s="49">
        <f t="shared" ref="J234:J239" si="163">K234+L234</f>
        <v>11149051.380000001</v>
      </c>
      <c r="K234" s="10">
        <v>0</v>
      </c>
      <c r="L234" s="10">
        <v>11149051.380000001</v>
      </c>
      <c r="M234" s="39">
        <f t="shared" si="157"/>
        <v>82.317272445363272</v>
      </c>
      <c r="N234" s="29">
        <v>0</v>
      </c>
      <c r="O234" s="29"/>
      <c r="P234" s="29">
        <f t="shared" si="159"/>
        <v>82.317272445363272</v>
      </c>
    </row>
    <row r="235" spans="1:16" s="1" customFormat="1" ht="23.25" hidden="1" customHeight="1" x14ac:dyDescent="0.3">
      <c r="A235" s="82"/>
      <c r="B235" s="85"/>
      <c r="C235" s="18" t="s">
        <v>35</v>
      </c>
      <c r="D235" s="10">
        <f t="shared" si="160"/>
        <v>2108854</v>
      </c>
      <c r="E235" s="10">
        <v>0</v>
      </c>
      <c r="F235" s="10">
        <v>2108854</v>
      </c>
      <c r="G235" s="10">
        <f t="shared" si="161"/>
        <v>1738489.93</v>
      </c>
      <c r="H235" s="10">
        <v>0</v>
      </c>
      <c r="I235" s="10">
        <f t="shared" si="162"/>
        <v>1738489.93</v>
      </c>
      <c r="J235" s="49">
        <f t="shared" si="163"/>
        <v>1738489.93</v>
      </c>
      <c r="K235" s="49">
        <v>0</v>
      </c>
      <c r="L235" s="49">
        <v>1738489.93</v>
      </c>
      <c r="M235" s="39">
        <f t="shared" si="157"/>
        <v>82.437661877019465</v>
      </c>
      <c r="N235" s="29">
        <v>0</v>
      </c>
      <c r="O235" s="29"/>
      <c r="P235" s="29">
        <f t="shared" si="159"/>
        <v>82.437661877019465</v>
      </c>
    </row>
    <row r="236" spans="1:16" s="1" customFormat="1" ht="24" hidden="1" customHeight="1" x14ac:dyDescent="0.3">
      <c r="A236" s="82"/>
      <c r="B236" s="85"/>
      <c r="C236" s="18" t="s">
        <v>10</v>
      </c>
      <c r="D236" s="10">
        <f t="shared" si="160"/>
        <v>946000</v>
      </c>
      <c r="E236" s="10">
        <v>0</v>
      </c>
      <c r="F236" s="10">
        <v>946000</v>
      </c>
      <c r="G236" s="10">
        <f t="shared" si="161"/>
        <v>850507.04</v>
      </c>
      <c r="H236" s="10">
        <v>0</v>
      </c>
      <c r="I236" s="10">
        <f t="shared" si="162"/>
        <v>850507.04</v>
      </c>
      <c r="J236" s="49">
        <f t="shared" si="163"/>
        <v>850507.04</v>
      </c>
      <c r="K236" s="49">
        <v>0</v>
      </c>
      <c r="L236" s="49">
        <v>850507.04</v>
      </c>
      <c r="M236" s="39">
        <f t="shared" si="157"/>
        <v>89.90560676532769</v>
      </c>
      <c r="N236" s="29">
        <v>0</v>
      </c>
      <c r="O236" s="29"/>
      <c r="P236" s="29">
        <f t="shared" si="159"/>
        <v>89.90560676532769</v>
      </c>
    </row>
    <row r="237" spans="1:16" s="1" customFormat="1" ht="25.5" hidden="1" customHeight="1" x14ac:dyDescent="0.3">
      <c r="A237" s="82"/>
      <c r="B237" s="85"/>
      <c r="C237" s="20" t="s">
        <v>4</v>
      </c>
      <c r="D237" s="10">
        <f t="shared" si="160"/>
        <v>66500</v>
      </c>
      <c r="E237" s="10">
        <v>0</v>
      </c>
      <c r="F237" s="10">
        <v>66500</v>
      </c>
      <c r="G237" s="10">
        <f t="shared" si="161"/>
        <v>32311</v>
      </c>
      <c r="H237" s="10">
        <v>0</v>
      </c>
      <c r="I237" s="10">
        <f t="shared" si="162"/>
        <v>32311</v>
      </c>
      <c r="J237" s="49">
        <f t="shared" si="163"/>
        <v>32311</v>
      </c>
      <c r="K237" s="49">
        <v>0</v>
      </c>
      <c r="L237" s="49">
        <v>32311</v>
      </c>
      <c r="M237" s="39">
        <f t="shared" si="157"/>
        <v>48.587969924812029</v>
      </c>
      <c r="N237" s="29">
        <v>0</v>
      </c>
      <c r="O237" s="29"/>
      <c r="P237" s="29">
        <f t="shared" si="159"/>
        <v>48.587969924812029</v>
      </c>
    </row>
    <row r="238" spans="1:16" s="1" customFormat="1" ht="31.5" hidden="1" customHeight="1" x14ac:dyDescent="0.3">
      <c r="A238" s="82"/>
      <c r="B238" s="85"/>
      <c r="C238" s="18" t="s">
        <v>5</v>
      </c>
      <c r="D238" s="10">
        <f t="shared" si="160"/>
        <v>4825759</v>
      </c>
      <c r="E238" s="10">
        <v>0</v>
      </c>
      <c r="F238" s="10">
        <v>4825759</v>
      </c>
      <c r="G238" s="10">
        <f t="shared" si="161"/>
        <v>3516420.9</v>
      </c>
      <c r="H238" s="10">
        <v>0</v>
      </c>
      <c r="I238" s="10">
        <f t="shared" si="162"/>
        <v>3516420.9</v>
      </c>
      <c r="J238" s="49">
        <f t="shared" si="163"/>
        <v>3516420.9</v>
      </c>
      <c r="K238" s="49">
        <v>0</v>
      </c>
      <c r="L238" s="49">
        <v>3516420.9</v>
      </c>
      <c r="M238" s="39">
        <f t="shared" si="157"/>
        <v>72.867727128520087</v>
      </c>
      <c r="N238" s="29">
        <v>0</v>
      </c>
      <c r="O238" s="29"/>
      <c r="P238" s="29">
        <f t="shared" si="159"/>
        <v>72.867727128520087</v>
      </c>
    </row>
    <row r="239" spans="1:16" s="1" customFormat="1" ht="30.75" hidden="1" customHeight="1" x14ac:dyDescent="0.3">
      <c r="A239" s="82"/>
      <c r="B239" s="85"/>
      <c r="C239" s="18" t="s">
        <v>7</v>
      </c>
      <c r="D239" s="10">
        <f t="shared" si="160"/>
        <v>80106</v>
      </c>
      <c r="E239" s="10">
        <v>0</v>
      </c>
      <c r="F239" s="10">
        <v>80106</v>
      </c>
      <c r="G239" s="10">
        <f t="shared" si="161"/>
        <v>57890.400000000001</v>
      </c>
      <c r="H239" s="10">
        <v>0</v>
      </c>
      <c r="I239" s="10">
        <f t="shared" si="162"/>
        <v>57890.400000000001</v>
      </c>
      <c r="J239" s="49">
        <f t="shared" si="163"/>
        <v>57890.400000000001</v>
      </c>
      <c r="K239" s="49">
        <v>0</v>
      </c>
      <c r="L239" s="49">
        <v>57890.400000000001</v>
      </c>
      <c r="M239" s="39">
        <f t="shared" si="157"/>
        <v>72.267245899183592</v>
      </c>
      <c r="N239" s="29">
        <v>0</v>
      </c>
      <c r="O239" s="29"/>
      <c r="P239" s="29">
        <f t="shared" si="159"/>
        <v>72.267245899183592</v>
      </c>
    </row>
    <row r="240" spans="1:16" s="2" customFormat="1" ht="39" hidden="1" customHeight="1" x14ac:dyDescent="0.3">
      <c r="A240" s="15" t="s">
        <v>363</v>
      </c>
      <c r="B240" s="81" t="s">
        <v>81</v>
      </c>
      <c r="C240" s="81"/>
      <c r="D240" s="12">
        <f>SUM(D241:D244)</f>
        <v>2306449</v>
      </c>
      <c r="E240" s="12">
        <f t="shared" ref="E240:L240" si="164">SUM(E241:E244)</f>
        <v>0</v>
      </c>
      <c r="F240" s="12">
        <f t="shared" si="164"/>
        <v>2306449</v>
      </c>
      <c r="G240" s="12">
        <f t="shared" si="164"/>
        <v>1668492.0699999998</v>
      </c>
      <c r="H240" s="12">
        <f t="shared" si="164"/>
        <v>0</v>
      </c>
      <c r="I240" s="12">
        <f t="shared" si="164"/>
        <v>1668492.0699999998</v>
      </c>
      <c r="J240" s="12">
        <f t="shared" si="164"/>
        <v>1668492.0699999998</v>
      </c>
      <c r="K240" s="12">
        <f t="shared" si="164"/>
        <v>0</v>
      </c>
      <c r="L240" s="12">
        <f t="shared" si="164"/>
        <v>1668492.0699999998</v>
      </c>
      <c r="M240" s="17">
        <f t="shared" si="157"/>
        <v>72.340297574323117</v>
      </c>
      <c r="N240" s="30">
        <v>0</v>
      </c>
      <c r="O240" s="30"/>
      <c r="P240" s="30">
        <f t="shared" si="159"/>
        <v>72.340297574323117</v>
      </c>
    </row>
    <row r="241" spans="1:16" s="1" customFormat="1" ht="67.5" hidden="1" customHeight="1" x14ac:dyDescent="0.3">
      <c r="A241" s="58" t="s">
        <v>364</v>
      </c>
      <c r="B241" s="64" t="s">
        <v>82</v>
      </c>
      <c r="C241" s="20" t="s">
        <v>4</v>
      </c>
      <c r="D241" s="10">
        <f>E241+F241</f>
        <v>853882</v>
      </c>
      <c r="E241" s="10">
        <v>0</v>
      </c>
      <c r="F241" s="10">
        <v>853882</v>
      </c>
      <c r="G241" s="10">
        <f>H241+I241</f>
        <v>683105.48</v>
      </c>
      <c r="H241" s="10">
        <v>0</v>
      </c>
      <c r="I241" s="10">
        <f>L241</f>
        <v>683105.48</v>
      </c>
      <c r="J241" s="10">
        <f>K241+L241</f>
        <v>683105.48</v>
      </c>
      <c r="K241" s="10">
        <v>0</v>
      </c>
      <c r="L241" s="10">
        <v>683105.48</v>
      </c>
      <c r="M241" s="39">
        <f t="shared" si="157"/>
        <v>79.999985946535929</v>
      </c>
      <c r="N241" s="29">
        <v>0</v>
      </c>
      <c r="O241" s="29"/>
      <c r="P241" s="29">
        <f t="shared" si="159"/>
        <v>79.999985946535929</v>
      </c>
    </row>
    <row r="242" spans="1:16" s="1" customFormat="1" ht="61.5" hidden="1" customHeight="1" x14ac:dyDescent="0.3">
      <c r="A242" s="58" t="s">
        <v>365</v>
      </c>
      <c r="B242" s="64" t="s">
        <v>236</v>
      </c>
      <c r="C242" s="20" t="s">
        <v>4</v>
      </c>
      <c r="D242" s="10">
        <f>E242+F242</f>
        <v>884323</v>
      </c>
      <c r="E242" s="10">
        <v>0</v>
      </c>
      <c r="F242" s="10">
        <v>884323</v>
      </c>
      <c r="G242" s="10">
        <f t="shared" ref="G242:G244" si="165">H242+I242</f>
        <v>544744.59</v>
      </c>
      <c r="H242" s="10">
        <v>0</v>
      </c>
      <c r="I242" s="10">
        <f t="shared" ref="I242:I244" si="166">L242</f>
        <v>544744.59</v>
      </c>
      <c r="J242" s="10">
        <f t="shared" ref="J242:J244" si="167">K242+L242</f>
        <v>544744.59</v>
      </c>
      <c r="K242" s="10">
        <v>0</v>
      </c>
      <c r="L242" s="10">
        <v>544744.59</v>
      </c>
      <c r="M242" s="39">
        <f t="shared" si="157"/>
        <v>61.600183417145097</v>
      </c>
      <c r="N242" s="29">
        <v>0</v>
      </c>
      <c r="O242" s="29"/>
      <c r="P242" s="29">
        <f t="shared" si="159"/>
        <v>61.600183417145097</v>
      </c>
    </row>
    <row r="243" spans="1:16" s="1" customFormat="1" ht="60.75" hidden="1" customHeight="1" x14ac:dyDescent="0.3">
      <c r="A243" s="58" t="s">
        <v>366</v>
      </c>
      <c r="B243" s="64" t="s">
        <v>83</v>
      </c>
      <c r="C243" s="20" t="s">
        <v>4</v>
      </c>
      <c r="D243" s="10">
        <f>E243+F243</f>
        <v>276354</v>
      </c>
      <c r="E243" s="10">
        <v>0</v>
      </c>
      <c r="F243" s="10">
        <v>276354</v>
      </c>
      <c r="G243" s="10">
        <f t="shared" si="165"/>
        <v>148752</v>
      </c>
      <c r="H243" s="10">
        <v>0</v>
      </c>
      <c r="I243" s="10">
        <f t="shared" si="166"/>
        <v>148752</v>
      </c>
      <c r="J243" s="10">
        <f t="shared" si="167"/>
        <v>148752</v>
      </c>
      <c r="K243" s="10">
        <v>0</v>
      </c>
      <c r="L243" s="10">
        <v>148752</v>
      </c>
      <c r="M243" s="39">
        <f t="shared" si="157"/>
        <v>53.826613691135286</v>
      </c>
      <c r="N243" s="29">
        <v>0</v>
      </c>
      <c r="O243" s="29"/>
      <c r="P243" s="29">
        <f t="shared" si="159"/>
        <v>53.826613691135286</v>
      </c>
    </row>
    <row r="244" spans="1:16" s="1" customFormat="1" ht="79.5" hidden="1" customHeight="1" x14ac:dyDescent="0.3">
      <c r="A244" s="58" t="s">
        <v>367</v>
      </c>
      <c r="B244" s="64" t="s">
        <v>84</v>
      </c>
      <c r="C244" s="20" t="s">
        <v>4</v>
      </c>
      <c r="D244" s="10">
        <f>E244+F244</f>
        <v>291890</v>
      </c>
      <c r="E244" s="10">
        <v>0</v>
      </c>
      <c r="F244" s="10">
        <v>291890</v>
      </c>
      <c r="G244" s="10">
        <f t="shared" si="165"/>
        <v>291890</v>
      </c>
      <c r="H244" s="10">
        <v>0</v>
      </c>
      <c r="I244" s="10">
        <f t="shared" si="166"/>
        <v>291890</v>
      </c>
      <c r="J244" s="10">
        <f t="shared" si="167"/>
        <v>291890</v>
      </c>
      <c r="K244" s="10">
        <v>0</v>
      </c>
      <c r="L244" s="10">
        <v>291890</v>
      </c>
      <c r="M244" s="39">
        <f t="shared" si="157"/>
        <v>100</v>
      </c>
      <c r="N244" s="29">
        <v>0</v>
      </c>
      <c r="O244" s="29"/>
      <c r="P244" s="29">
        <f t="shared" si="159"/>
        <v>100</v>
      </c>
    </row>
    <row r="245" spans="1:16" s="1" customFormat="1" ht="66" hidden="1" customHeight="1" x14ac:dyDescent="0.3">
      <c r="A245" s="15" t="s">
        <v>368</v>
      </c>
      <c r="B245" s="81" t="s">
        <v>85</v>
      </c>
      <c r="C245" s="81"/>
      <c r="D245" s="12">
        <f>SUM(D246:D247)</f>
        <v>2091600</v>
      </c>
      <c r="E245" s="12">
        <f t="shared" ref="E245:L245" si="168">SUM(E246:E247)</f>
        <v>0</v>
      </c>
      <c r="F245" s="12">
        <f t="shared" si="168"/>
        <v>2091600</v>
      </c>
      <c r="G245" s="12">
        <f t="shared" si="168"/>
        <v>1771075.6</v>
      </c>
      <c r="H245" s="12">
        <f t="shared" si="168"/>
        <v>0</v>
      </c>
      <c r="I245" s="12">
        <f t="shared" si="168"/>
        <v>1771075.6</v>
      </c>
      <c r="J245" s="12">
        <f t="shared" si="168"/>
        <v>1771075.6</v>
      </c>
      <c r="K245" s="12">
        <f t="shared" si="168"/>
        <v>0</v>
      </c>
      <c r="L245" s="12">
        <f t="shared" si="168"/>
        <v>1771075.6</v>
      </c>
      <c r="M245" s="17">
        <f t="shared" si="157"/>
        <v>84.675635876840701</v>
      </c>
      <c r="N245" s="30">
        <v>0</v>
      </c>
      <c r="O245" s="30"/>
      <c r="P245" s="30">
        <f t="shared" si="159"/>
        <v>84.675635876840701</v>
      </c>
    </row>
    <row r="246" spans="1:16" s="1" customFormat="1" ht="43.5" hidden="1" customHeight="1" x14ac:dyDescent="0.3">
      <c r="A246" s="82" t="s">
        <v>32</v>
      </c>
      <c r="B246" s="83" t="s">
        <v>86</v>
      </c>
      <c r="C246" s="18" t="s">
        <v>50</v>
      </c>
      <c r="D246" s="10">
        <f>E246+F246</f>
        <v>1000000</v>
      </c>
      <c r="E246" s="10">
        <v>0</v>
      </c>
      <c r="F246" s="10">
        <v>1000000</v>
      </c>
      <c r="G246" s="10">
        <f>H246+I246</f>
        <v>1000000</v>
      </c>
      <c r="H246" s="10">
        <v>0</v>
      </c>
      <c r="I246" s="10">
        <f>L246</f>
        <v>1000000</v>
      </c>
      <c r="J246" s="10">
        <f>K246+L246</f>
        <v>1000000</v>
      </c>
      <c r="K246" s="10">
        <v>0</v>
      </c>
      <c r="L246" s="10">
        <v>1000000</v>
      </c>
      <c r="M246" s="39">
        <f t="shared" si="157"/>
        <v>100</v>
      </c>
      <c r="N246" s="29">
        <v>0</v>
      </c>
      <c r="O246" s="29"/>
      <c r="P246" s="29">
        <f t="shared" si="159"/>
        <v>100</v>
      </c>
    </row>
    <row r="247" spans="1:16" s="1" customFormat="1" ht="41.25" hidden="1" customHeight="1" x14ac:dyDescent="0.3">
      <c r="A247" s="82"/>
      <c r="B247" s="83"/>
      <c r="C247" s="18" t="s">
        <v>8</v>
      </c>
      <c r="D247" s="10">
        <f>E247+F247</f>
        <v>1091600</v>
      </c>
      <c r="E247" s="10">
        <v>0</v>
      </c>
      <c r="F247" s="10">
        <v>1091600</v>
      </c>
      <c r="G247" s="10">
        <f t="shared" ref="G247" si="169">H247+I247</f>
        <v>771075.6</v>
      </c>
      <c r="H247" s="10">
        <v>0</v>
      </c>
      <c r="I247" s="10">
        <f t="shared" ref="I247" si="170">L247</f>
        <v>771075.6</v>
      </c>
      <c r="J247" s="10">
        <f t="shared" ref="J247" si="171">K247+L247</f>
        <v>771075.6</v>
      </c>
      <c r="K247" s="10">
        <v>0</v>
      </c>
      <c r="L247" s="10">
        <v>771075.6</v>
      </c>
      <c r="M247" s="39">
        <f t="shared" si="157"/>
        <v>70.637193111029688</v>
      </c>
      <c r="N247" s="29">
        <v>0</v>
      </c>
      <c r="O247" s="29"/>
      <c r="P247" s="29">
        <f t="shared" si="159"/>
        <v>70.637193111029688</v>
      </c>
    </row>
    <row r="248" spans="1:16" s="1" customFormat="1" ht="48" hidden="1" customHeight="1" x14ac:dyDescent="0.3">
      <c r="A248" s="15" t="s">
        <v>369</v>
      </c>
      <c r="B248" s="81" t="s">
        <v>87</v>
      </c>
      <c r="C248" s="81"/>
      <c r="D248" s="12">
        <f>D249+D255</f>
        <v>272584906</v>
      </c>
      <c r="E248" s="12">
        <f t="shared" ref="E248:L248" si="172">E249+E255</f>
        <v>2589000</v>
      </c>
      <c r="F248" s="12">
        <f t="shared" si="172"/>
        <v>268833706</v>
      </c>
      <c r="G248" s="12">
        <f t="shared" si="172"/>
        <v>226839228.97</v>
      </c>
      <c r="H248" s="12">
        <f t="shared" si="172"/>
        <v>2589000</v>
      </c>
      <c r="I248" s="12">
        <f t="shared" si="172"/>
        <v>223088028.97</v>
      </c>
      <c r="J248" s="12">
        <f t="shared" si="172"/>
        <v>224438567.22</v>
      </c>
      <c r="K248" s="12">
        <f t="shared" si="172"/>
        <v>1350538.25</v>
      </c>
      <c r="L248" s="12">
        <f t="shared" si="172"/>
        <v>223088028.97</v>
      </c>
      <c r="M248" s="17">
        <f t="shared" si="157"/>
        <v>82.337122224955479</v>
      </c>
      <c r="N248" s="30">
        <f>K248/E248*100</f>
        <v>52.164474700656626</v>
      </c>
      <c r="O248" s="30"/>
      <c r="P248" s="30">
        <f t="shared" si="159"/>
        <v>82.983652715779627</v>
      </c>
    </row>
    <row r="249" spans="1:16" s="1" customFormat="1" ht="53.25" hidden="1" customHeight="1" x14ac:dyDescent="0.3">
      <c r="A249" s="15" t="s">
        <v>370</v>
      </c>
      <c r="B249" s="63" t="s">
        <v>229</v>
      </c>
      <c r="C249" s="63"/>
      <c r="D249" s="12">
        <f>SUM(D250:D254)</f>
        <v>265333706</v>
      </c>
      <c r="E249" s="12">
        <f t="shared" ref="E249:K249" si="173">SUM(E250:E254)</f>
        <v>0</v>
      </c>
      <c r="F249" s="12">
        <f t="shared" si="173"/>
        <v>265333706</v>
      </c>
      <c r="G249" s="12">
        <f t="shared" si="173"/>
        <v>220313028.97</v>
      </c>
      <c r="H249" s="12">
        <f t="shared" si="173"/>
        <v>0</v>
      </c>
      <c r="I249" s="12">
        <f t="shared" si="173"/>
        <v>220313028.97</v>
      </c>
      <c r="J249" s="12">
        <f t="shared" si="173"/>
        <v>220313028.97</v>
      </c>
      <c r="K249" s="12">
        <f t="shared" si="173"/>
        <v>0</v>
      </c>
      <c r="L249" s="12">
        <f>SUM(L250:L254)</f>
        <v>220313028.97</v>
      </c>
      <c r="M249" s="17">
        <f t="shared" si="157"/>
        <v>83.032431985855581</v>
      </c>
      <c r="N249" s="30">
        <v>0</v>
      </c>
      <c r="O249" s="30"/>
      <c r="P249" s="30">
        <f t="shared" si="159"/>
        <v>83.032431985855581</v>
      </c>
    </row>
    <row r="250" spans="1:16" s="1" customFormat="1" ht="63.6" hidden="1" customHeight="1" x14ac:dyDescent="0.3">
      <c r="A250" s="58" t="s">
        <v>371</v>
      </c>
      <c r="B250" s="64" t="s">
        <v>88</v>
      </c>
      <c r="C250" s="18" t="s">
        <v>50</v>
      </c>
      <c r="D250" s="10">
        <f>E250+F250</f>
        <v>64022769</v>
      </c>
      <c r="E250" s="10">
        <v>0</v>
      </c>
      <c r="F250" s="10">
        <v>64022769</v>
      </c>
      <c r="G250" s="10">
        <f>H250+I250</f>
        <v>51538702.310000002</v>
      </c>
      <c r="H250" s="10">
        <v>0</v>
      </c>
      <c r="I250" s="10">
        <f>L250</f>
        <v>51538702.310000002</v>
      </c>
      <c r="J250" s="10">
        <f>K250+L250</f>
        <v>51538702.310000002</v>
      </c>
      <c r="K250" s="10">
        <v>0</v>
      </c>
      <c r="L250" s="10">
        <v>51538702.310000002</v>
      </c>
      <c r="M250" s="39">
        <f t="shared" si="157"/>
        <v>80.500583019144329</v>
      </c>
      <c r="N250" s="29">
        <v>0</v>
      </c>
      <c r="O250" s="29"/>
      <c r="P250" s="29">
        <f t="shared" si="159"/>
        <v>80.500583019144329</v>
      </c>
    </row>
    <row r="251" spans="1:16" s="1" customFormat="1" ht="64.5" hidden="1" customHeight="1" x14ac:dyDescent="0.3">
      <c r="A251" s="58" t="s">
        <v>372</v>
      </c>
      <c r="B251" s="64" t="s">
        <v>89</v>
      </c>
      <c r="C251" s="18" t="s">
        <v>50</v>
      </c>
      <c r="D251" s="10">
        <f>E251+F251</f>
        <v>158179936</v>
      </c>
      <c r="E251" s="10">
        <v>0</v>
      </c>
      <c r="F251" s="10">
        <v>158179936</v>
      </c>
      <c r="G251" s="10">
        <f t="shared" ref="G251:G254" si="174">H251+I251</f>
        <v>136911912.18000001</v>
      </c>
      <c r="H251" s="10">
        <v>0</v>
      </c>
      <c r="I251" s="10">
        <f t="shared" ref="I251:I254" si="175">L251</f>
        <v>136911912.18000001</v>
      </c>
      <c r="J251" s="10">
        <f t="shared" ref="J251:J254" si="176">K251+L251</f>
        <v>136911912.18000001</v>
      </c>
      <c r="K251" s="10">
        <v>0</v>
      </c>
      <c r="L251" s="10">
        <v>136911912.18000001</v>
      </c>
      <c r="M251" s="39">
        <f t="shared" si="157"/>
        <v>86.554537599509459</v>
      </c>
      <c r="N251" s="29">
        <v>0</v>
      </c>
      <c r="O251" s="29"/>
      <c r="P251" s="29">
        <f t="shared" si="159"/>
        <v>86.554537599509459</v>
      </c>
    </row>
    <row r="252" spans="1:16" s="1" customFormat="1" ht="64.5" hidden="1" customHeight="1" x14ac:dyDescent="0.3">
      <c r="A252" s="58" t="s">
        <v>373</v>
      </c>
      <c r="B252" s="64" t="s">
        <v>90</v>
      </c>
      <c r="C252" s="18" t="s">
        <v>50</v>
      </c>
      <c r="D252" s="10">
        <f>E252+F252</f>
        <v>38887242</v>
      </c>
      <c r="E252" s="10">
        <v>0</v>
      </c>
      <c r="F252" s="10">
        <v>38887242</v>
      </c>
      <c r="G252" s="10">
        <f t="shared" si="174"/>
        <v>31862414.48</v>
      </c>
      <c r="H252" s="10">
        <v>0</v>
      </c>
      <c r="I252" s="10">
        <f t="shared" si="175"/>
        <v>31862414.48</v>
      </c>
      <c r="J252" s="10">
        <f t="shared" si="176"/>
        <v>31862414.48</v>
      </c>
      <c r="K252" s="10">
        <v>0</v>
      </c>
      <c r="L252" s="10">
        <v>31862414.48</v>
      </c>
      <c r="M252" s="39">
        <f t="shared" si="157"/>
        <v>81.935392795405761</v>
      </c>
      <c r="N252" s="29">
        <v>0</v>
      </c>
      <c r="O252" s="29"/>
      <c r="P252" s="29">
        <f t="shared" si="159"/>
        <v>81.935392795405761</v>
      </c>
    </row>
    <row r="253" spans="1:16" s="1" customFormat="1" ht="44.25" hidden="1" customHeight="1" x14ac:dyDescent="0.3">
      <c r="A253" s="58" t="s">
        <v>374</v>
      </c>
      <c r="B253" s="64" t="s">
        <v>239</v>
      </c>
      <c r="C253" s="18" t="s">
        <v>50</v>
      </c>
      <c r="D253" s="10">
        <f>E253+F253</f>
        <v>257271</v>
      </c>
      <c r="E253" s="10">
        <v>0</v>
      </c>
      <c r="F253" s="10">
        <v>257271</v>
      </c>
      <c r="G253" s="10">
        <f t="shared" si="174"/>
        <v>0</v>
      </c>
      <c r="H253" s="10">
        <v>0</v>
      </c>
      <c r="I253" s="10">
        <f t="shared" si="175"/>
        <v>0</v>
      </c>
      <c r="J253" s="10">
        <f t="shared" si="176"/>
        <v>0</v>
      </c>
      <c r="K253" s="10">
        <v>0</v>
      </c>
      <c r="L253" s="10">
        <v>0</v>
      </c>
      <c r="M253" s="39">
        <f t="shared" si="157"/>
        <v>0</v>
      </c>
      <c r="N253" s="29">
        <v>0</v>
      </c>
      <c r="O253" s="29"/>
      <c r="P253" s="29">
        <f t="shared" si="159"/>
        <v>0</v>
      </c>
    </row>
    <row r="254" spans="1:16" s="1" customFormat="1" ht="44.25" hidden="1" customHeight="1" x14ac:dyDescent="0.3">
      <c r="A254" s="58" t="s">
        <v>377</v>
      </c>
      <c r="B254" s="64" t="s">
        <v>378</v>
      </c>
      <c r="C254" s="18" t="s">
        <v>50</v>
      </c>
      <c r="D254" s="10">
        <f>E254+F254</f>
        <v>3986488</v>
      </c>
      <c r="E254" s="10">
        <v>0</v>
      </c>
      <c r="F254" s="10">
        <v>3986488</v>
      </c>
      <c r="G254" s="10">
        <f t="shared" si="174"/>
        <v>0</v>
      </c>
      <c r="H254" s="10">
        <v>0</v>
      </c>
      <c r="I254" s="10">
        <f t="shared" si="175"/>
        <v>0</v>
      </c>
      <c r="J254" s="10">
        <f t="shared" si="176"/>
        <v>0</v>
      </c>
      <c r="K254" s="10">
        <v>0</v>
      </c>
      <c r="L254" s="10">
        <v>0</v>
      </c>
      <c r="M254" s="39">
        <f t="shared" si="157"/>
        <v>0</v>
      </c>
      <c r="N254" s="29">
        <v>0</v>
      </c>
      <c r="O254" s="29"/>
      <c r="P254" s="29">
        <f t="shared" si="159"/>
        <v>0</v>
      </c>
    </row>
    <row r="255" spans="1:16" s="2" customFormat="1" ht="48" hidden="1" customHeight="1" x14ac:dyDescent="0.3">
      <c r="A255" s="15" t="s">
        <v>375</v>
      </c>
      <c r="B255" s="63" t="s">
        <v>230</v>
      </c>
      <c r="C255" s="60"/>
      <c r="D255" s="12">
        <f>D256+D257</f>
        <v>7251200</v>
      </c>
      <c r="E255" s="12">
        <f t="shared" ref="E255:L255" si="177">E256+E257</f>
        <v>2589000</v>
      </c>
      <c r="F255" s="12">
        <f t="shared" si="177"/>
        <v>3500000</v>
      </c>
      <c r="G255" s="12">
        <f t="shared" si="177"/>
        <v>6526200</v>
      </c>
      <c r="H255" s="12">
        <f t="shared" si="177"/>
        <v>2589000</v>
      </c>
      <c r="I255" s="12">
        <f t="shared" si="177"/>
        <v>2775000</v>
      </c>
      <c r="J255" s="12">
        <f t="shared" si="177"/>
        <v>4125538.25</v>
      </c>
      <c r="K255" s="12">
        <f t="shared" si="177"/>
        <v>1350538.25</v>
      </c>
      <c r="L255" s="12">
        <f t="shared" si="177"/>
        <v>2775000</v>
      </c>
      <c r="M255" s="17">
        <f t="shared" si="157"/>
        <v>56.89455883164166</v>
      </c>
      <c r="N255" s="30">
        <f>K255/E255*100</f>
        <v>52.164474700656626</v>
      </c>
      <c r="O255" s="30"/>
      <c r="P255" s="30">
        <f t="shared" si="159"/>
        <v>79.285714285714278</v>
      </c>
    </row>
    <row r="256" spans="1:16" s="1" customFormat="1" ht="58.5" hidden="1" customHeight="1" x14ac:dyDescent="0.3">
      <c r="A256" s="58" t="s">
        <v>376</v>
      </c>
      <c r="B256" s="64" t="s">
        <v>91</v>
      </c>
      <c r="C256" s="18" t="s">
        <v>50</v>
      </c>
      <c r="D256" s="10">
        <f>E256+F256</f>
        <v>6089000</v>
      </c>
      <c r="E256" s="10">
        <v>2589000</v>
      </c>
      <c r="F256" s="10">
        <v>3500000</v>
      </c>
      <c r="G256" s="10">
        <f>H256+I256</f>
        <v>5364000</v>
      </c>
      <c r="H256" s="10">
        <v>2589000</v>
      </c>
      <c r="I256" s="10">
        <f>L256</f>
        <v>2775000</v>
      </c>
      <c r="J256" s="10">
        <f>K256+L256</f>
        <v>4125538.25</v>
      </c>
      <c r="K256" s="10">
        <v>1350538.25</v>
      </c>
      <c r="L256" s="10">
        <v>2775000</v>
      </c>
      <c r="M256" s="39">
        <f t="shared" si="157"/>
        <v>67.7539538512071</v>
      </c>
      <c r="N256" s="29">
        <f>K256/E256*100</f>
        <v>52.164474700656626</v>
      </c>
      <c r="O256" s="29"/>
      <c r="P256" s="29">
        <f t="shared" si="159"/>
        <v>79.285714285714278</v>
      </c>
    </row>
    <row r="257" spans="1:16" s="1" customFormat="1" ht="58.5" hidden="1" customHeight="1" x14ac:dyDescent="0.3">
      <c r="A257" s="58" t="s">
        <v>432</v>
      </c>
      <c r="B257" s="64" t="s">
        <v>433</v>
      </c>
      <c r="C257" s="18" t="s">
        <v>50</v>
      </c>
      <c r="D257" s="10">
        <v>1162200</v>
      </c>
      <c r="E257" s="10">
        <v>0</v>
      </c>
      <c r="F257" s="10">
        <v>0</v>
      </c>
      <c r="G257" s="10">
        <v>1162200</v>
      </c>
      <c r="H257" s="10">
        <v>0</v>
      </c>
      <c r="I257" s="10">
        <f>L257</f>
        <v>0</v>
      </c>
      <c r="J257" s="10">
        <v>0</v>
      </c>
      <c r="K257" s="10">
        <v>0</v>
      </c>
      <c r="L257" s="10">
        <v>0</v>
      </c>
      <c r="M257" s="39">
        <f>J257/D257*100</f>
        <v>0</v>
      </c>
      <c r="N257" s="29">
        <v>0</v>
      </c>
      <c r="O257" s="29"/>
      <c r="P257" s="29">
        <v>0</v>
      </c>
    </row>
    <row r="258" spans="1:16" s="2" customFormat="1" ht="69.75" hidden="1" customHeight="1" x14ac:dyDescent="0.3">
      <c r="A258" s="15" t="s">
        <v>379</v>
      </c>
      <c r="B258" s="81" t="s">
        <v>96</v>
      </c>
      <c r="C258" s="81"/>
      <c r="D258" s="12">
        <f>SUM(D259:D260)</f>
        <v>35947245</v>
      </c>
      <c r="E258" s="12">
        <f t="shared" ref="E258:L258" si="178">SUM(E259:E260)</f>
        <v>35947245</v>
      </c>
      <c r="F258" s="12">
        <f t="shared" si="178"/>
        <v>0</v>
      </c>
      <c r="G258" s="12">
        <f t="shared" si="178"/>
        <v>28852219</v>
      </c>
      <c r="H258" s="12">
        <f>SUM(H259:H260)</f>
        <v>28852219</v>
      </c>
      <c r="I258" s="12">
        <f t="shared" si="178"/>
        <v>0</v>
      </c>
      <c r="J258" s="12">
        <f t="shared" si="178"/>
        <v>28652154.77</v>
      </c>
      <c r="K258" s="12">
        <f t="shared" si="178"/>
        <v>28652154.77</v>
      </c>
      <c r="L258" s="12">
        <f t="shared" si="178"/>
        <v>0</v>
      </c>
      <c r="M258" s="17">
        <f t="shared" si="157"/>
        <v>79.706121484414169</v>
      </c>
      <c r="N258" s="30">
        <f>K258/E258*100</f>
        <v>79.706121484414169</v>
      </c>
      <c r="O258" s="30"/>
      <c r="P258" s="30">
        <v>0</v>
      </c>
    </row>
    <row r="259" spans="1:16" s="2" customFormat="1" ht="60" hidden="1" customHeight="1" x14ac:dyDescent="0.3">
      <c r="A259" s="58" t="s">
        <v>380</v>
      </c>
      <c r="B259" s="64" t="s">
        <v>98</v>
      </c>
      <c r="C259" s="18" t="s">
        <v>50</v>
      </c>
      <c r="D259" s="10">
        <f>E259+F259</f>
        <v>35161445</v>
      </c>
      <c r="E259" s="10">
        <v>35161445</v>
      </c>
      <c r="F259" s="10">
        <v>0</v>
      </c>
      <c r="G259" s="10">
        <f>H259+I259</f>
        <v>28066419</v>
      </c>
      <c r="H259" s="10">
        <v>28066419</v>
      </c>
      <c r="I259" s="10">
        <f>L259</f>
        <v>0</v>
      </c>
      <c r="J259" s="10">
        <f>K259+L259</f>
        <v>27871869.890000001</v>
      </c>
      <c r="K259" s="10">
        <v>27871869.890000001</v>
      </c>
      <c r="L259" s="10">
        <v>0</v>
      </c>
      <c r="M259" s="39">
        <f t="shared" si="157"/>
        <v>79.268272080399427</v>
      </c>
      <c r="N259" s="29">
        <f>K259/E259*100</f>
        <v>79.268272080399427</v>
      </c>
      <c r="O259" s="29"/>
      <c r="P259" s="29">
        <v>0</v>
      </c>
    </row>
    <row r="260" spans="1:16" s="2" customFormat="1" ht="34.5" hidden="1" customHeight="1" x14ac:dyDescent="0.3">
      <c r="A260" s="58" t="s">
        <v>381</v>
      </c>
      <c r="B260" s="64" t="s">
        <v>97</v>
      </c>
      <c r="C260" s="18" t="s">
        <v>5</v>
      </c>
      <c r="D260" s="10">
        <f>E260+F260</f>
        <v>785800</v>
      </c>
      <c r="E260" s="10">
        <v>785800</v>
      </c>
      <c r="F260" s="10">
        <v>0</v>
      </c>
      <c r="G260" s="10">
        <f>H260+I260</f>
        <v>785800</v>
      </c>
      <c r="H260" s="10">
        <v>785800</v>
      </c>
      <c r="I260" s="10">
        <f>L260</f>
        <v>0</v>
      </c>
      <c r="J260" s="10">
        <f>K260+L260</f>
        <v>780284.88</v>
      </c>
      <c r="K260" s="10">
        <v>780284.88</v>
      </c>
      <c r="L260" s="10">
        <v>0</v>
      </c>
      <c r="M260" s="39">
        <f t="shared" si="157"/>
        <v>99.298152201578006</v>
      </c>
      <c r="N260" s="29">
        <f>K260/E260*100</f>
        <v>99.298152201578006</v>
      </c>
      <c r="O260" s="29"/>
      <c r="P260" s="29">
        <v>0</v>
      </c>
    </row>
    <row r="261" spans="1:16" ht="28.5" hidden="1" customHeight="1" x14ac:dyDescent="0.3">
      <c r="A261" s="91" t="s">
        <v>419</v>
      </c>
      <c r="B261" s="91"/>
      <c r="C261" s="91"/>
      <c r="D261" s="31">
        <f>D258+D248+D245+D240+D228+D224+D197</f>
        <v>369269550</v>
      </c>
      <c r="E261" s="31">
        <f t="shared" ref="E261:L261" si="179">E258+E248+E245+E240+E228+E224+E197</f>
        <v>41143645</v>
      </c>
      <c r="F261" s="31">
        <f t="shared" si="179"/>
        <v>326963705</v>
      </c>
      <c r="G261" s="31">
        <f t="shared" si="179"/>
        <v>288060780.94</v>
      </c>
      <c r="H261" s="31">
        <f t="shared" si="179"/>
        <v>34145819</v>
      </c>
      <c r="I261" s="31">
        <f t="shared" si="179"/>
        <v>252752761.94</v>
      </c>
      <c r="J261" s="31">
        <f t="shared" si="179"/>
        <v>283060100.73999995</v>
      </c>
      <c r="K261" s="31">
        <f t="shared" si="179"/>
        <v>30307338.800000001</v>
      </c>
      <c r="L261" s="31">
        <f t="shared" si="179"/>
        <v>252752761.94</v>
      </c>
      <c r="M261" s="17">
        <f t="shared" si="157"/>
        <v>76.654059545391689</v>
      </c>
      <c r="N261" s="30">
        <f>K261/E261*100</f>
        <v>73.662260113317629</v>
      </c>
      <c r="O261" s="30"/>
      <c r="P261" s="30">
        <f>L261/F261*100</f>
        <v>77.303002772127257</v>
      </c>
    </row>
    <row r="262" spans="1:16" ht="118.5" hidden="1" customHeight="1" x14ac:dyDescent="0.3">
      <c r="A262" s="33" t="s">
        <v>420</v>
      </c>
      <c r="B262" s="79" t="s">
        <v>421</v>
      </c>
      <c r="C262" s="80"/>
      <c r="D262" s="31">
        <f>SUM(D263:D264)</f>
        <v>540000</v>
      </c>
      <c r="E262" s="31">
        <f t="shared" ref="E262:L262" si="180">SUM(E263:E264)</f>
        <v>0</v>
      </c>
      <c r="F262" s="31">
        <f t="shared" si="180"/>
        <v>0</v>
      </c>
      <c r="G262" s="31">
        <f t="shared" si="180"/>
        <v>0</v>
      </c>
      <c r="H262" s="31">
        <f t="shared" si="180"/>
        <v>359928</v>
      </c>
      <c r="I262" s="31">
        <f t="shared" si="180"/>
        <v>0</v>
      </c>
      <c r="J262" s="31">
        <f t="shared" si="180"/>
        <v>342792</v>
      </c>
      <c r="K262" s="31">
        <f t="shared" si="180"/>
        <v>0</v>
      </c>
      <c r="L262" s="31">
        <f t="shared" si="180"/>
        <v>0</v>
      </c>
      <c r="M262" s="17">
        <f t="shared" si="157"/>
        <v>63.480000000000004</v>
      </c>
      <c r="N262" s="30">
        <v>0</v>
      </c>
      <c r="O262" s="30"/>
      <c r="P262" s="30">
        <v>0</v>
      </c>
    </row>
    <row r="263" spans="1:16" s="37" customFormat="1" ht="37.5" hidden="1" x14ac:dyDescent="0.3">
      <c r="A263" s="32" t="s">
        <v>422</v>
      </c>
      <c r="B263" s="35" t="s">
        <v>73</v>
      </c>
      <c r="C263" s="36" t="s">
        <v>8</v>
      </c>
      <c r="D263" s="55">
        <v>180000</v>
      </c>
      <c r="E263" s="55">
        <v>0</v>
      </c>
      <c r="F263" s="55">
        <v>0</v>
      </c>
      <c r="G263" s="55">
        <v>0</v>
      </c>
      <c r="H263" s="55">
        <v>179928</v>
      </c>
      <c r="I263" s="55">
        <v>0</v>
      </c>
      <c r="J263" s="38">
        <v>162792</v>
      </c>
      <c r="K263" s="38">
        <v>0</v>
      </c>
      <c r="L263" s="38">
        <v>0</v>
      </c>
      <c r="M263" s="39">
        <f t="shared" si="157"/>
        <v>90.44</v>
      </c>
      <c r="N263" s="29">
        <v>0</v>
      </c>
      <c r="O263" s="29"/>
      <c r="P263" s="29">
        <v>0</v>
      </c>
    </row>
    <row r="264" spans="1:16" ht="37.5" hidden="1" x14ac:dyDescent="0.3">
      <c r="A264" s="32" t="s">
        <v>423</v>
      </c>
      <c r="B264" s="34" t="s">
        <v>74</v>
      </c>
      <c r="C264" s="36" t="s">
        <v>8</v>
      </c>
      <c r="D264" s="55">
        <v>360000</v>
      </c>
      <c r="E264" s="55">
        <v>0</v>
      </c>
      <c r="F264" s="55">
        <v>0</v>
      </c>
      <c r="G264" s="55">
        <v>0</v>
      </c>
      <c r="H264" s="55">
        <v>180000</v>
      </c>
      <c r="I264" s="55">
        <v>0</v>
      </c>
      <c r="J264" s="55">
        <v>180000</v>
      </c>
      <c r="K264" s="55">
        <v>0</v>
      </c>
      <c r="L264" s="55">
        <v>0</v>
      </c>
      <c r="M264" s="39">
        <f t="shared" si="157"/>
        <v>50</v>
      </c>
      <c r="N264" s="29">
        <v>0</v>
      </c>
      <c r="O264" s="29"/>
      <c r="P264" s="29">
        <v>0</v>
      </c>
    </row>
    <row r="265" spans="1:16" x14ac:dyDescent="0.3">
      <c r="A265" s="6"/>
      <c r="B265" s="1"/>
      <c r="C265" s="1"/>
      <c r="D265" s="1"/>
      <c r="E265" s="1"/>
      <c r="F265" s="1"/>
      <c r="G265" s="1"/>
      <c r="H265" s="1"/>
      <c r="I265" s="1"/>
    </row>
    <row r="266" spans="1:16" x14ac:dyDescent="0.3">
      <c r="A266" s="6"/>
      <c r="B266" s="1"/>
      <c r="C266" s="1"/>
      <c r="D266" s="1"/>
      <c r="E266" s="1"/>
      <c r="F266" s="1"/>
      <c r="G266" s="1"/>
      <c r="H266" s="1"/>
      <c r="I266" s="1"/>
    </row>
    <row r="267" spans="1:16" x14ac:dyDescent="0.3">
      <c r="A267" s="6"/>
      <c r="B267" s="1"/>
      <c r="C267" s="1"/>
      <c r="D267" s="1"/>
      <c r="E267" s="1"/>
      <c r="F267" s="1"/>
      <c r="G267" s="1"/>
      <c r="H267" s="1"/>
      <c r="I267" s="1"/>
    </row>
    <row r="268" spans="1:16" x14ac:dyDescent="0.3">
      <c r="A268" s="6"/>
      <c r="B268" s="1"/>
      <c r="C268" s="1"/>
      <c r="D268" s="1"/>
      <c r="E268" s="1"/>
      <c r="F268" s="1"/>
      <c r="G268" s="1"/>
      <c r="H268" s="1"/>
      <c r="I268" s="1"/>
    </row>
    <row r="269" spans="1:16" x14ac:dyDescent="0.3">
      <c r="A269" s="6"/>
      <c r="B269" s="1"/>
      <c r="C269" s="1"/>
      <c r="D269" s="1"/>
      <c r="E269" s="1"/>
      <c r="F269" s="1"/>
      <c r="G269" s="1"/>
      <c r="H269" s="1"/>
      <c r="I269" s="1"/>
    </row>
    <row r="270" spans="1:16" x14ac:dyDescent="0.3">
      <c r="A270" s="6"/>
      <c r="B270" s="1"/>
      <c r="C270" s="1"/>
      <c r="D270" s="1"/>
      <c r="E270" s="1"/>
      <c r="F270" s="1"/>
      <c r="G270" s="1"/>
      <c r="H270" s="1"/>
      <c r="I270" s="1"/>
    </row>
    <row r="271" spans="1:16" x14ac:dyDescent="0.3">
      <c r="A271" s="6"/>
      <c r="B271" s="1"/>
      <c r="C271" s="1"/>
      <c r="D271" s="1"/>
      <c r="E271" s="1"/>
      <c r="F271" s="1"/>
      <c r="G271" s="1"/>
      <c r="H271" s="1"/>
      <c r="I271" s="1"/>
    </row>
    <row r="272" spans="1:16" x14ac:dyDescent="0.3">
      <c r="A272" s="6"/>
      <c r="B272" s="1"/>
      <c r="C272" s="1"/>
      <c r="D272" s="1"/>
      <c r="E272" s="1"/>
      <c r="F272" s="1"/>
      <c r="G272" s="1"/>
      <c r="H272" s="1"/>
      <c r="I272" s="1"/>
    </row>
    <row r="273" spans="1:9" x14ac:dyDescent="0.3">
      <c r="A273" s="6"/>
      <c r="B273" s="1"/>
      <c r="C273" s="1"/>
      <c r="D273" s="1"/>
      <c r="E273" s="1"/>
      <c r="F273" s="1"/>
      <c r="G273" s="1"/>
      <c r="H273" s="1"/>
      <c r="I273" s="1"/>
    </row>
    <row r="274" spans="1:9" x14ac:dyDescent="0.3">
      <c r="A274" s="6"/>
      <c r="B274" s="1"/>
      <c r="C274" s="1"/>
      <c r="D274" s="1"/>
      <c r="E274" s="1"/>
      <c r="F274" s="1"/>
      <c r="G274" s="1"/>
      <c r="H274" s="1"/>
      <c r="I274" s="1"/>
    </row>
    <row r="275" spans="1:9" x14ac:dyDescent="0.3">
      <c r="A275" s="6"/>
      <c r="B275" s="1"/>
      <c r="C275" s="1"/>
      <c r="D275" s="1"/>
      <c r="E275" s="1"/>
      <c r="F275" s="1"/>
      <c r="G275" s="1"/>
      <c r="H275" s="1"/>
      <c r="I275" s="1"/>
    </row>
    <row r="276" spans="1:9" x14ac:dyDescent="0.3">
      <c r="A276" s="6"/>
      <c r="B276" s="1"/>
      <c r="C276" s="1"/>
      <c r="D276" s="1"/>
      <c r="E276" s="1"/>
      <c r="F276" s="1"/>
      <c r="G276" s="1"/>
      <c r="H276" s="1"/>
      <c r="I276" s="1"/>
    </row>
    <row r="277" spans="1:9" x14ac:dyDescent="0.3">
      <c r="A277" s="6"/>
      <c r="B277" s="1"/>
      <c r="C277" s="1"/>
      <c r="D277" s="1"/>
      <c r="E277" s="1"/>
      <c r="F277" s="1"/>
      <c r="G277" s="1"/>
      <c r="H277" s="1"/>
      <c r="I277" s="1"/>
    </row>
    <row r="278" spans="1:9" x14ac:dyDescent="0.3">
      <c r="A278" s="6"/>
      <c r="B278" s="1"/>
      <c r="C278" s="1"/>
      <c r="D278" s="1"/>
      <c r="E278" s="1"/>
      <c r="F278" s="1"/>
      <c r="G278" s="1"/>
      <c r="H278" s="1"/>
      <c r="I278" s="1"/>
    </row>
    <row r="279" spans="1:9" x14ac:dyDescent="0.3">
      <c r="A279" s="6"/>
      <c r="B279" s="1"/>
      <c r="C279" s="1"/>
      <c r="D279" s="1"/>
      <c r="E279" s="1"/>
      <c r="F279" s="1"/>
      <c r="G279" s="1"/>
      <c r="H279" s="1"/>
      <c r="I279" s="1"/>
    </row>
    <row r="280" spans="1:9" x14ac:dyDescent="0.3">
      <c r="A280" s="6"/>
      <c r="B280" s="1"/>
      <c r="C280" s="1"/>
      <c r="D280" s="1"/>
      <c r="E280" s="1"/>
      <c r="F280" s="1"/>
      <c r="G280" s="1"/>
      <c r="H280" s="1"/>
      <c r="I280" s="1"/>
    </row>
    <row r="281" spans="1:9" x14ac:dyDescent="0.3">
      <c r="A281" s="6"/>
      <c r="B281" s="1"/>
      <c r="C281" s="1"/>
      <c r="D281" s="1"/>
      <c r="E281" s="1"/>
      <c r="F281" s="1"/>
      <c r="G281" s="1"/>
      <c r="H281" s="1"/>
      <c r="I281" s="1"/>
    </row>
    <row r="282" spans="1:9" x14ac:dyDescent="0.3">
      <c r="A282" s="6"/>
      <c r="B282" s="1"/>
      <c r="C282" s="1"/>
      <c r="D282" s="1"/>
      <c r="E282" s="1"/>
      <c r="F282" s="1"/>
      <c r="G282" s="1"/>
      <c r="H282" s="1"/>
      <c r="I282" s="1"/>
    </row>
    <row r="283" spans="1:9" x14ac:dyDescent="0.3">
      <c r="A283" s="6"/>
      <c r="B283" s="1"/>
      <c r="C283" s="1"/>
      <c r="D283" s="1"/>
      <c r="E283" s="1"/>
      <c r="F283" s="1"/>
      <c r="G283" s="1"/>
      <c r="H283" s="1"/>
      <c r="I283" s="1"/>
    </row>
    <row r="284" spans="1:9" x14ac:dyDescent="0.3">
      <c r="A284" s="6"/>
      <c r="B284" s="1"/>
      <c r="C284" s="1"/>
      <c r="D284" s="1"/>
      <c r="E284" s="1"/>
      <c r="F284" s="1"/>
      <c r="G284" s="1"/>
      <c r="H284" s="1"/>
      <c r="I284" s="1"/>
    </row>
    <row r="285" spans="1:9" x14ac:dyDescent="0.3">
      <c r="A285" s="6"/>
      <c r="B285" s="1"/>
      <c r="C285" s="1"/>
      <c r="D285" s="1"/>
      <c r="E285" s="1"/>
      <c r="F285" s="1"/>
      <c r="G285" s="1"/>
      <c r="H285" s="1"/>
      <c r="I285" s="1"/>
    </row>
    <row r="286" spans="1:9" x14ac:dyDescent="0.3">
      <c r="A286" s="6"/>
      <c r="B286" s="1"/>
      <c r="C286" s="1"/>
      <c r="D286" s="1"/>
      <c r="E286" s="1"/>
      <c r="F286" s="1"/>
      <c r="G286" s="1"/>
      <c r="H286" s="1"/>
      <c r="I286" s="1"/>
    </row>
    <row r="287" spans="1:9" x14ac:dyDescent="0.3">
      <c r="A287" s="6"/>
      <c r="B287" s="1"/>
      <c r="C287" s="1"/>
      <c r="D287" s="1"/>
      <c r="E287" s="1"/>
      <c r="F287" s="1"/>
      <c r="G287" s="1"/>
      <c r="H287" s="1"/>
      <c r="I287" s="1"/>
    </row>
    <row r="288" spans="1:9" x14ac:dyDescent="0.3">
      <c r="A288" s="6"/>
      <c r="B288" s="1"/>
      <c r="C288" s="1"/>
      <c r="D288" s="1"/>
      <c r="E288" s="1"/>
      <c r="F288" s="1"/>
      <c r="G288" s="1"/>
      <c r="H288" s="1"/>
      <c r="I288" s="1"/>
    </row>
    <row r="289" spans="1:9" x14ac:dyDescent="0.3">
      <c r="A289" s="6"/>
      <c r="B289" s="1"/>
      <c r="C289" s="1"/>
      <c r="D289" s="1"/>
      <c r="E289" s="1"/>
      <c r="F289" s="1"/>
      <c r="G289" s="1"/>
      <c r="H289" s="1"/>
      <c r="I289" s="1"/>
    </row>
    <row r="290" spans="1:9" x14ac:dyDescent="0.3">
      <c r="A290" s="6"/>
      <c r="B290" s="1"/>
      <c r="C290" s="1"/>
      <c r="D290" s="1"/>
      <c r="E290" s="1"/>
      <c r="F290" s="1"/>
      <c r="G290" s="1"/>
      <c r="H290" s="1"/>
      <c r="I290" s="1"/>
    </row>
    <row r="291" spans="1:9" x14ac:dyDescent="0.3">
      <c r="A291" s="6"/>
      <c r="B291" s="1"/>
      <c r="C291" s="1"/>
      <c r="D291" s="1"/>
      <c r="E291" s="1"/>
      <c r="F291" s="1"/>
      <c r="G291" s="1"/>
      <c r="H291" s="1"/>
      <c r="I291" s="1"/>
    </row>
    <row r="292" spans="1:9" x14ac:dyDescent="0.3">
      <c r="A292" s="6"/>
      <c r="B292" s="1"/>
      <c r="C292" s="1"/>
      <c r="D292" s="1"/>
      <c r="E292" s="1"/>
      <c r="F292" s="1"/>
      <c r="G292" s="1"/>
      <c r="H292" s="1"/>
      <c r="I292" s="1"/>
    </row>
    <row r="293" spans="1:9" x14ac:dyDescent="0.3">
      <c r="A293" s="6"/>
      <c r="B293" s="1"/>
      <c r="C293" s="1"/>
      <c r="D293" s="1"/>
      <c r="E293" s="1"/>
      <c r="F293" s="1"/>
      <c r="G293" s="1"/>
      <c r="H293" s="1"/>
      <c r="I293" s="1"/>
    </row>
    <row r="294" spans="1:9" x14ac:dyDescent="0.3">
      <c r="A294" s="6"/>
      <c r="B294" s="1"/>
      <c r="C294" s="1"/>
      <c r="D294" s="1"/>
      <c r="E294" s="1"/>
      <c r="F294" s="1"/>
      <c r="G294" s="1"/>
      <c r="H294" s="1"/>
      <c r="I294" s="1"/>
    </row>
    <row r="295" spans="1:9" x14ac:dyDescent="0.3">
      <c r="A295" s="6"/>
      <c r="B295" s="1"/>
      <c r="C295" s="1"/>
      <c r="D295" s="1"/>
      <c r="E295" s="1"/>
      <c r="F295" s="1"/>
      <c r="G295" s="1"/>
      <c r="H295" s="1"/>
      <c r="I295" s="1"/>
    </row>
    <row r="296" spans="1:9" x14ac:dyDescent="0.3">
      <c r="A296" s="6"/>
      <c r="B296" s="1"/>
      <c r="C296" s="1"/>
      <c r="D296" s="1"/>
      <c r="E296" s="1"/>
      <c r="F296" s="1"/>
      <c r="G296" s="1"/>
      <c r="H296" s="1"/>
      <c r="I296" s="1"/>
    </row>
    <row r="297" spans="1:9" x14ac:dyDescent="0.3">
      <c r="A297" s="6"/>
      <c r="B297" s="1"/>
      <c r="C297" s="1"/>
      <c r="D297" s="1"/>
      <c r="E297" s="1"/>
      <c r="F297" s="1"/>
      <c r="G297" s="1"/>
      <c r="H297" s="1"/>
      <c r="I297" s="1"/>
    </row>
    <row r="298" spans="1:9" x14ac:dyDescent="0.3">
      <c r="A298" s="6"/>
      <c r="B298" s="1"/>
      <c r="C298" s="1"/>
      <c r="D298" s="1"/>
      <c r="E298" s="1"/>
      <c r="F298" s="1"/>
      <c r="G298" s="1"/>
      <c r="H298" s="1"/>
      <c r="I298" s="1"/>
    </row>
    <row r="299" spans="1:9" x14ac:dyDescent="0.3">
      <c r="A299" s="6"/>
      <c r="B299" s="1"/>
      <c r="C299" s="1"/>
      <c r="D299" s="1"/>
      <c r="E299" s="1"/>
      <c r="F299" s="1"/>
      <c r="G299" s="1"/>
      <c r="H299" s="1"/>
      <c r="I299" s="1"/>
    </row>
    <row r="300" spans="1:9" x14ac:dyDescent="0.3">
      <c r="A300" s="6"/>
      <c r="B300" s="1"/>
      <c r="C300" s="1"/>
      <c r="D300" s="1"/>
      <c r="E300" s="1"/>
      <c r="F300" s="1"/>
      <c r="G300" s="1"/>
      <c r="H300" s="1"/>
      <c r="I300" s="1"/>
    </row>
    <row r="301" spans="1:9" x14ac:dyDescent="0.3">
      <c r="A301" s="6"/>
      <c r="B301" s="1"/>
      <c r="C301" s="1"/>
      <c r="D301" s="1"/>
      <c r="E301" s="1"/>
      <c r="F301" s="1"/>
      <c r="G301" s="1"/>
      <c r="H301" s="1"/>
      <c r="I301" s="1"/>
    </row>
    <row r="302" spans="1:9" x14ac:dyDescent="0.3">
      <c r="A302" s="6"/>
      <c r="B302" s="1"/>
      <c r="C302" s="1"/>
      <c r="D302" s="1"/>
      <c r="E302" s="1"/>
      <c r="F302" s="1"/>
      <c r="G302" s="1"/>
      <c r="H302" s="1"/>
      <c r="I302" s="1"/>
    </row>
    <row r="303" spans="1:9" x14ac:dyDescent="0.3">
      <c r="A303" s="6"/>
      <c r="B303" s="1"/>
      <c r="C303" s="1"/>
      <c r="D303" s="1"/>
      <c r="E303" s="1"/>
      <c r="F303" s="1"/>
      <c r="G303" s="1"/>
      <c r="H303" s="1"/>
      <c r="I303" s="1"/>
    </row>
    <row r="304" spans="1:9" x14ac:dyDescent="0.3">
      <c r="A304" s="6"/>
      <c r="B304" s="1"/>
      <c r="C304" s="1"/>
      <c r="D304" s="1"/>
      <c r="E304" s="1"/>
      <c r="F304" s="1"/>
      <c r="G304" s="1"/>
      <c r="H304" s="1"/>
      <c r="I304" s="1"/>
    </row>
    <row r="305" spans="1:9" x14ac:dyDescent="0.3">
      <c r="A305" s="6"/>
      <c r="B305" s="1"/>
      <c r="C305" s="1"/>
      <c r="D305" s="1"/>
      <c r="E305" s="1"/>
      <c r="F305" s="1"/>
      <c r="G305" s="1"/>
      <c r="H305" s="1"/>
      <c r="I305" s="1"/>
    </row>
    <row r="306" spans="1:9" x14ac:dyDescent="0.3">
      <c r="A306" s="6"/>
      <c r="B306" s="1"/>
      <c r="C306" s="1"/>
      <c r="D306" s="1"/>
      <c r="E306" s="1"/>
      <c r="F306" s="1"/>
      <c r="G306" s="1"/>
      <c r="H306" s="1"/>
      <c r="I306" s="1"/>
    </row>
    <row r="307" spans="1:9" x14ac:dyDescent="0.3">
      <c r="A307" s="6"/>
      <c r="B307" s="1"/>
      <c r="C307" s="1"/>
      <c r="D307" s="1"/>
      <c r="E307" s="1"/>
      <c r="F307" s="1"/>
      <c r="G307" s="1"/>
      <c r="H307" s="1"/>
      <c r="I307" s="1"/>
    </row>
    <row r="308" spans="1:9" x14ac:dyDescent="0.3">
      <c r="A308" s="6"/>
      <c r="B308" s="1"/>
      <c r="C308" s="1"/>
      <c r="D308" s="1"/>
      <c r="E308" s="1"/>
      <c r="F308" s="1"/>
      <c r="G308" s="1"/>
      <c r="H308" s="1"/>
      <c r="I308" s="1"/>
    </row>
    <row r="309" spans="1:9" x14ac:dyDescent="0.3">
      <c r="A309" s="6"/>
      <c r="B309" s="1"/>
      <c r="C309" s="1"/>
      <c r="D309" s="1"/>
      <c r="E309" s="1"/>
      <c r="F309" s="1"/>
      <c r="G309" s="1"/>
      <c r="H309" s="1"/>
      <c r="I309" s="1"/>
    </row>
    <row r="310" spans="1:9" x14ac:dyDescent="0.3">
      <c r="A310" s="6"/>
      <c r="B310" s="1"/>
      <c r="C310" s="1"/>
      <c r="D310" s="1"/>
      <c r="E310" s="1"/>
      <c r="F310" s="1"/>
      <c r="G310" s="1"/>
      <c r="H310" s="1"/>
      <c r="I310" s="1"/>
    </row>
    <row r="311" spans="1:9" x14ac:dyDescent="0.3">
      <c r="A311" s="6"/>
      <c r="B311" s="1"/>
      <c r="C311" s="1"/>
      <c r="D311" s="1"/>
      <c r="E311" s="1"/>
      <c r="F311" s="1"/>
      <c r="G311" s="1"/>
      <c r="H311" s="1"/>
      <c r="I311" s="1"/>
    </row>
    <row r="312" spans="1:9" x14ac:dyDescent="0.3">
      <c r="A312" s="6"/>
      <c r="B312" s="1"/>
      <c r="C312" s="1"/>
      <c r="D312" s="1"/>
      <c r="E312" s="1"/>
      <c r="F312" s="1"/>
      <c r="G312" s="1"/>
      <c r="H312" s="1"/>
      <c r="I312" s="1"/>
    </row>
    <row r="313" spans="1:9" x14ac:dyDescent="0.3">
      <c r="A313" s="6"/>
      <c r="B313" s="1"/>
      <c r="C313" s="1"/>
      <c r="D313" s="1"/>
      <c r="E313" s="1"/>
      <c r="F313" s="1"/>
      <c r="G313" s="1"/>
      <c r="H313" s="1"/>
      <c r="I313" s="1"/>
    </row>
    <row r="314" spans="1:9" x14ac:dyDescent="0.3">
      <c r="A314" s="6"/>
      <c r="B314" s="1"/>
      <c r="C314" s="1"/>
      <c r="D314" s="1"/>
      <c r="E314" s="1"/>
      <c r="F314" s="1"/>
      <c r="G314" s="1"/>
      <c r="H314" s="1"/>
      <c r="I314" s="1"/>
    </row>
    <row r="315" spans="1:9" x14ac:dyDescent="0.3">
      <c r="A315" s="6"/>
      <c r="B315" s="1"/>
      <c r="C315" s="1"/>
      <c r="D315" s="1"/>
      <c r="E315" s="1"/>
      <c r="F315" s="1"/>
      <c r="G315" s="1"/>
      <c r="H315" s="1"/>
      <c r="I315" s="1"/>
    </row>
    <row r="316" spans="1:9" x14ac:dyDescent="0.3">
      <c r="A316" s="6"/>
      <c r="B316" s="1"/>
      <c r="C316" s="1"/>
      <c r="D316" s="1"/>
      <c r="E316" s="1"/>
      <c r="F316" s="1"/>
      <c r="G316" s="1"/>
      <c r="H316" s="1"/>
      <c r="I316" s="1"/>
    </row>
    <row r="317" spans="1:9" x14ac:dyDescent="0.3">
      <c r="A317" s="6"/>
      <c r="B317" s="1"/>
      <c r="C317" s="1"/>
      <c r="D317" s="1"/>
      <c r="E317" s="1"/>
      <c r="F317" s="1"/>
      <c r="G317" s="1"/>
      <c r="H317" s="1"/>
      <c r="I317" s="1"/>
    </row>
    <row r="318" spans="1:9" x14ac:dyDescent="0.3">
      <c r="A318" s="6"/>
      <c r="B318" s="1"/>
      <c r="C318" s="1"/>
      <c r="D318" s="1"/>
      <c r="E318" s="1"/>
      <c r="F318" s="1"/>
      <c r="G318" s="1"/>
      <c r="H318" s="1"/>
      <c r="I318" s="1"/>
    </row>
    <row r="319" spans="1:9" x14ac:dyDescent="0.3">
      <c r="A319" s="6"/>
      <c r="B319" s="1"/>
      <c r="C319" s="1"/>
      <c r="D319" s="1"/>
      <c r="E319" s="1"/>
      <c r="F319" s="1"/>
      <c r="G319" s="1"/>
      <c r="H319" s="1"/>
      <c r="I319" s="1"/>
    </row>
    <row r="320" spans="1:9" x14ac:dyDescent="0.3">
      <c r="A320" s="6"/>
      <c r="B320" s="1"/>
      <c r="C320" s="1"/>
      <c r="D320" s="1"/>
      <c r="E320" s="1"/>
      <c r="F320" s="1"/>
      <c r="G320" s="1"/>
      <c r="H320" s="1"/>
      <c r="I320" s="1"/>
    </row>
    <row r="321" spans="1:9" x14ac:dyDescent="0.3">
      <c r="A321" s="6"/>
      <c r="B321" s="1"/>
      <c r="C321" s="1"/>
      <c r="D321" s="1"/>
      <c r="E321" s="1"/>
      <c r="F321" s="1"/>
      <c r="G321" s="1"/>
      <c r="H321" s="1"/>
      <c r="I321" s="1"/>
    </row>
    <row r="322" spans="1:9" x14ac:dyDescent="0.3">
      <c r="A322" s="6"/>
      <c r="B322" s="1"/>
      <c r="C322" s="1"/>
      <c r="D322" s="1"/>
      <c r="E322" s="1"/>
      <c r="F322" s="1"/>
      <c r="G322" s="1"/>
      <c r="H322" s="1"/>
      <c r="I322" s="1"/>
    </row>
    <row r="323" spans="1:9" x14ac:dyDescent="0.3">
      <c r="A323" s="6"/>
      <c r="B323" s="1"/>
      <c r="C323" s="1"/>
      <c r="D323" s="1"/>
      <c r="E323" s="1"/>
      <c r="F323" s="1"/>
      <c r="G323" s="1"/>
      <c r="H323" s="1"/>
      <c r="I323" s="1"/>
    </row>
    <row r="324" spans="1:9" x14ac:dyDescent="0.3">
      <c r="A324" s="6"/>
      <c r="B324" s="1"/>
      <c r="C324" s="1"/>
      <c r="D324" s="1"/>
      <c r="E324" s="1"/>
      <c r="F324" s="1"/>
      <c r="G324" s="1"/>
      <c r="H324" s="1"/>
      <c r="I324" s="1"/>
    </row>
    <row r="325" spans="1:9" x14ac:dyDescent="0.3">
      <c r="A325" s="6"/>
      <c r="B325" s="1"/>
      <c r="C325" s="1"/>
      <c r="D325" s="1"/>
      <c r="E325" s="1"/>
      <c r="F325" s="1"/>
      <c r="G325" s="1"/>
      <c r="H325" s="1"/>
      <c r="I325" s="1"/>
    </row>
    <row r="326" spans="1:9" x14ac:dyDescent="0.3">
      <c r="A326" s="6"/>
      <c r="B326" s="1"/>
      <c r="C326" s="1"/>
      <c r="D326" s="1"/>
      <c r="E326" s="1"/>
      <c r="F326" s="1"/>
      <c r="G326" s="1"/>
      <c r="H326" s="1"/>
      <c r="I326" s="1"/>
    </row>
    <row r="327" spans="1:9" x14ac:dyDescent="0.3">
      <c r="A327" s="6"/>
      <c r="B327" s="1"/>
      <c r="C327" s="1"/>
      <c r="D327" s="1"/>
      <c r="E327" s="1"/>
      <c r="F327" s="1"/>
      <c r="G327" s="1"/>
      <c r="H327" s="1"/>
      <c r="I327" s="1"/>
    </row>
    <row r="328" spans="1:9" x14ac:dyDescent="0.3">
      <c r="A328" s="6"/>
      <c r="B328" s="1"/>
      <c r="C328" s="1"/>
      <c r="D328" s="1"/>
      <c r="E328" s="1"/>
      <c r="F328" s="1"/>
      <c r="G328" s="1"/>
      <c r="H328" s="1"/>
      <c r="I328" s="1"/>
    </row>
    <row r="329" spans="1:9" x14ac:dyDescent="0.3">
      <c r="A329" s="6"/>
      <c r="B329" s="1"/>
      <c r="C329" s="1"/>
      <c r="D329" s="1"/>
      <c r="E329" s="1"/>
      <c r="F329" s="1"/>
      <c r="G329" s="1"/>
      <c r="H329" s="1"/>
      <c r="I329" s="1"/>
    </row>
    <row r="330" spans="1:9" x14ac:dyDescent="0.3">
      <c r="A330" s="6"/>
      <c r="B330" s="1"/>
      <c r="C330" s="1"/>
      <c r="D330" s="1"/>
      <c r="E330" s="1"/>
      <c r="F330" s="1"/>
      <c r="G330" s="1"/>
      <c r="H330" s="1"/>
      <c r="I330" s="1"/>
    </row>
    <row r="331" spans="1:9" x14ac:dyDescent="0.3">
      <c r="A331" s="6"/>
      <c r="B331" s="1"/>
      <c r="C331" s="1"/>
      <c r="D331" s="1"/>
      <c r="E331" s="1"/>
      <c r="F331" s="1"/>
      <c r="G331" s="1"/>
      <c r="H331" s="1"/>
      <c r="I331" s="1"/>
    </row>
    <row r="332" spans="1:9" x14ac:dyDescent="0.3">
      <c r="A332" s="6"/>
      <c r="B332" s="1"/>
      <c r="C332" s="1"/>
      <c r="D332" s="1"/>
      <c r="E332" s="1"/>
      <c r="F332" s="1"/>
      <c r="G332" s="1"/>
      <c r="H332" s="1"/>
      <c r="I332" s="1"/>
    </row>
    <row r="333" spans="1:9" x14ac:dyDescent="0.3">
      <c r="A333" s="6"/>
      <c r="B333" s="1"/>
      <c r="C333" s="1"/>
      <c r="D333" s="1"/>
      <c r="E333" s="1"/>
      <c r="F333" s="1"/>
      <c r="G333" s="1"/>
      <c r="H333" s="1"/>
      <c r="I333" s="1"/>
    </row>
    <row r="334" spans="1:9" x14ac:dyDescent="0.3">
      <c r="A334" s="6"/>
      <c r="B334" s="1"/>
      <c r="C334" s="1"/>
      <c r="D334" s="1"/>
      <c r="E334" s="1"/>
      <c r="F334" s="1"/>
      <c r="G334" s="1"/>
      <c r="H334" s="1"/>
      <c r="I334" s="1"/>
    </row>
    <row r="335" spans="1:9" x14ac:dyDescent="0.3">
      <c r="A335" s="6"/>
      <c r="B335" s="1"/>
      <c r="C335" s="1"/>
      <c r="D335" s="1"/>
      <c r="E335" s="1"/>
      <c r="F335" s="1"/>
      <c r="G335" s="1"/>
      <c r="H335" s="1"/>
      <c r="I335" s="1"/>
    </row>
    <row r="336" spans="1:9" x14ac:dyDescent="0.3">
      <c r="A336" s="6"/>
      <c r="B336" s="1"/>
      <c r="C336" s="1"/>
      <c r="D336" s="1"/>
      <c r="E336" s="1"/>
      <c r="F336" s="1"/>
      <c r="G336" s="1"/>
      <c r="H336" s="1"/>
      <c r="I336" s="1"/>
    </row>
    <row r="337" spans="1:9" x14ac:dyDescent="0.3">
      <c r="A337" s="6"/>
      <c r="B337" s="1"/>
      <c r="C337" s="1"/>
      <c r="D337" s="1"/>
      <c r="E337" s="1"/>
      <c r="F337" s="1"/>
      <c r="G337" s="1"/>
      <c r="H337" s="1"/>
      <c r="I337" s="1"/>
    </row>
    <row r="338" spans="1:9" x14ac:dyDescent="0.3">
      <c r="A338" s="6"/>
      <c r="B338" s="1"/>
      <c r="C338" s="1"/>
      <c r="D338" s="1"/>
      <c r="E338" s="1"/>
      <c r="F338" s="1"/>
      <c r="G338" s="1"/>
      <c r="H338" s="1"/>
      <c r="I338" s="1"/>
    </row>
    <row r="339" spans="1:9" x14ac:dyDescent="0.3">
      <c r="A339" s="6"/>
      <c r="B339" s="1"/>
      <c r="C339" s="1"/>
      <c r="D339" s="1"/>
      <c r="E339" s="1"/>
      <c r="F339" s="1"/>
      <c r="G339" s="1"/>
      <c r="H339" s="1"/>
      <c r="I339" s="1"/>
    </row>
    <row r="340" spans="1:9" x14ac:dyDescent="0.3">
      <c r="A340" s="6"/>
      <c r="B340" s="1"/>
      <c r="C340" s="1"/>
      <c r="D340" s="1"/>
      <c r="E340" s="1"/>
      <c r="F340" s="1"/>
      <c r="G340" s="1"/>
      <c r="H340" s="1"/>
      <c r="I340" s="1"/>
    </row>
    <row r="341" spans="1:9" x14ac:dyDescent="0.3">
      <c r="A341" s="6"/>
      <c r="B341" s="1"/>
      <c r="C341" s="1"/>
      <c r="D341" s="1"/>
      <c r="E341" s="1"/>
      <c r="F341" s="1"/>
      <c r="G341" s="1"/>
      <c r="H341" s="1"/>
      <c r="I341" s="1"/>
    </row>
    <row r="342" spans="1:9" x14ac:dyDescent="0.3">
      <c r="A342" s="6"/>
      <c r="B342" s="1"/>
      <c r="C342" s="1"/>
      <c r="D342" s="1"/>
      <c r="E342" s="1"/>
      <c r="F342" s="1"/>
      <c r="G342" s="1"/>
      <c r="H342" s="1"/>
      <c r="I342" s="1"/>
    </row>
    <row r="343" spans="1:9" x14ac:dyDescent="0.3">
      <c r="A343" s="6"/>
      <c r="B343" s="1"/>
      <c r="C343" s="1"/>
      <c r="D343" s="1"/>
      <c r="E343" s="1"/>
      <c r="F343" s="1"/>
      <c r="G343" s="1"/>
      <c r="H343" s="1"/>
      <c r="I343" s="1"/>
    </row>
    <row r="344" spans="1:9" x14ac:dyDescent="0.3">
      <c r="A344" s="6"/>
      <c r="B344" s="1"/>
      <c r="C344" s="1"/>
      <c r="D344" s="1"/>
      <c r="E344" s="1"/>
      <c r="F344" s="1"/>
      <c r="G344" s="1"/>
      <c r="H344" s="1"/>
      <c r="I344" s="1"/>
    </row>
    <row r="345" spans="1:9" x14ac:dyDescent="0.3">
      <c r="A345" s="6"/>
      <c r="B345" s="1"/>
      <c r="C345" s="1"/>
      <c r="D345" s="1"/>
      <c r="E345" s="1"/>
      <c r="F345" s="1"/>
      <c r="G345" s="1"/>
      <c r="H345" s="1"/>
      <c r="I345" s="1"/>
    </row>
    <row r="346" spans="1:9" x14ac:dyDescent="0.3">
      <c r="A346" s="6"/>
      <c r="B346" s="1"/>
      <c r="C346" s="1"/>
      <c r="D346" s="1"/>
      <c r="E346" s="1"/>
      <c r="F346" s="1"/>
      <c r="G346" s="1"/>
      <c r="H346" s="1"/>
      <c r="I346" s="1"/>
    </row>
    <row r="347" spans="1:9" x14ac:dyDescent="0.3">
      <c r="A347" s="6"/>
      <c r="B347" s="1"/>
      <c r="C347" s="1"/>
      <c r="D347" s="1"/>
      <c r="E347" s="1"/>
      <c r="F347" s="1"/>
      <c r="G347" s="1"/>
      <c r="H347" s="1"/>
      <c r="I347" s="1"/>
    </row>
    <row r="348" spans="1:9" x14ac:dyDescent="0.3">
      <c r="A348" s="6"/>
      <c r="B348" s="1"/>
      <c r="C348" s="1"/>
      <c r="D348" s="1"/>
      <c r="E348" s="1"/>
      <c r="F348" s="1"/>
      <c r="G348" s="1"/>
      <c r="H348" s="1"/>
      <c r="I348" s="1"/>
    </row>
    <row r="349" spans="1:9" x14ac:dyDescent="0.3">
      <c r="A349" s="6"/>
      <c r="B349" s="1"/>
      <c r="C349" s="1"/>
      <c r="D349" s="1"/>
      <c r="E349" s="1"/>
      <c r="F349" s="1"/>
      <c r="G349" s="1"/>
      <c r="H349" s="1"/>
      <c r="I349" s="1"/>
    </row>
    <row r="350" spans="1:9" x14ac:dyDescent="0.3">
      <c r="A350" s="6"/>
      <c r="B350" s="1"/>
      <c r="C350" s="1"/>
      <c r="D350" s="1"/>
      <c r="E350" s="1"/>
      <c r="F350" s="1"/>
      <c r="G350" s="1"/>
      <c r="H350" s="1"/>
      <c r="I350" s="1"/>
    </row>
    <row r="351" spans="1:9" x14ac:dyDescent="0.3">
      <c r="A351" s="6"/>
      <c r="B351" s="1"/>
      <c r="C351" s="1"/>
      <c r="D351" s="1"/>
      <c r="E351" s="1"/>
      <c r="F351" s="1"/>
      <c r="G351" s="1"/>
      <c r="H351" s="1"/>
      <c r="I351" s="1"/>
    </row>
    <row r="352" spans="1:9" x14ac:dyDescent="0.3">
      <c r="A352" s="6"/>
      <c r="B352" s="1"/>
      <c r="C352" s="1"/>
      <c r="D352" s="1"/>
      <c r="E352" s="1"/>
      <c r="F352" s="1"/>
      <c r="G352" s="1"/>
      <c r="H352" s="1"/>
      <c r="I352" s="1"/>
    </row>
    <row r="353" spans="1:9" x14ac:dyDescent="0.3">
      <c r="A353" s="6"/>
      <c r="B353" s="1"/>
      <c r="C353" s="1"/>
      <c r="D353" s="1"/>
      <c r="E353" s="1"/>
      <c r="F353" s="1"/>
      <c r="G353" s="1"/>
      <c r="H353" s="1"/>
      <c r="I353" s="1"/>
    </row>
    <row r="354" spans="1:9" x14ac:dyDescent="0.3">
      <c r="A354" s="6"/>
      <c r="B354" s="1"/>
      <c r="C354" s="1"/>
      <c r="D354" s="1"/>
      <c r="E354" s="1"/>
      <c r="F354" s="1"/>
      <c r="G354" s="1"/>
      <c r="H354" s="1"/>
      <c r="I354" s="1"/>
    </row>
    <row r="355" spans="1:9" x14ac:dyDescent="0.3">
      <c r="A355" s="6"/>
      <c r="B355" s="1"/>
      <c r="C355" s="1"/>
      <c r="D355" s="1"/>
      <c r="E355" s="1"/>
      <c r="F355" s="1"/>
      <c r="G355" s="1"/>
      <c r="H355" s="1"/>
      <c r="I355" s="1"/>
    </row>
    <row r="356" spans="1:9" x14ac:dyDescent="0.3">
      <c r="A356" s="6"/>
      <c r="B356" s="1"/>
      <c r="C356" s="1"/>
      <c r="D356" s="1"/>
      <c r="E356" s="1"/>
      <c r="F356" s="1"/>
      <c r="G356" s="1"/>
      <c r="H356" s="1"/>
      <c r="I356" s="1"/>
    </row>
    <row r="357" spans="1:9" x14ac:dyDescent="0.3">
      <c r="A357" s="6"/>
      <c r="B357" s="1"/>
      <c r="C357" s="1"/>
      <c r="D357" s="1"/>
      <c r="E357" s="1"/>
      <c r="F357" s="1"/>
      <c r="G357" s="1"/>
      <c r="H357" s="1"/>
      <c r="I357" s="1"/>
    </row>
    <row r="358" spans="1:9" x14ac:dyDescent="0.3">
      <c r="A358" s="6"/>
      <c r="B358" s="1"/>
      <c r="C358" s="1"/>
      <c r="D358" s="1"/>
      <c r="E358" s="1"/>
      <c r="F358" s="1"/>
      <c r="G358" s="1"/>
      <c r="H358" s="1"/>
      <c r="I358" s="1"/>
    </row>
    <row r="359" spans="1:9" x14ac:dyDescent="0.3">
      <c r="A359" s="6"/>
      <c r="B359" s="1"/>
      <c r="C359" s="1"/>
      <c r="D359" s="1"/>
      <c r="E359" s="1"/>
      <c r="F359" s="1"/>
      <c r="G359" s="1"/>
      <c r="H359" s="1"/>
      <c r="I359" s="1"/>
    </row>
    <row r="360" spans="1:9" x14ac:dyDescent="0.3">
      <c r="A360" s="6"/>
      <c r="B360" s="1"/>
      <c r="C360" s="1"/>
      <c r="D360" s="1"/>
      <c r="E360" s="1"/>
      <c r="F360" s="1"/>
      <c r="G360" s="1"/>
      <c r="H360" s="1"/>
      <c r="I360" s="1"/>
    </row>
    <row r="361" spans="1:9" x14ac:dyDescent="0.3">
      <c r="A361" s="6"/>
      <c r="B361" s="1"/>
      <c r="C361" s="1"/>
      <c r="D361" s="1"/>
      <c r="E361" s="1"/>
      <c r="F361" s="1"/>
      <c r="G361" s="1"/>
      <c r="H361" s="1"/>
      <c r="I361" s="1"/>
    </row>
    <row r="362" spans="1:9" x14ac:dyDescent="0.3">
      <c r="A362" s="6"/>
      <c r="B362" s="1"/>
      <c r="C362" s="1"/>
      <c r="D362" s="1"/>
      <c r="E362" s="1"/>
      <c r="F362" s="1"/>
      <c r="G362" s="1"/>
      <c r="H362" s="1"/>
      <c r="I362" s="1"/>
    </row>
    <row r="363" spans="1:9" x14ac:dyDescent="0.3">
      <c r="A363" s="6"/>
      <c r="B363" s="1"/>
      <c r="C363" s="1"/>
      <c r="D363" s="1"/>
      <c r="E363" s="1"/>
      <c r="F363" s="1"/>
      <c r="G363" s="1"/>
      <c r="H363" s="1"/>
      <c r="I363" s="1"/>
    </row>
    <row r="364" spans="1:9" x14ac:dyDescent="0.3">
      <c r="A364" s="6"/>
      <c r="B364" s="1"/>
      <c r="C364" s="1"/>
      <c r="D364" s="1"/>
      <c r="E364" s="1"/>
      <c r="F364" s="1"/>
      <c r="G364" s="1"/>
      <c r="H364" s="1"/>
      <c r="I364" s="1"/>
    </row>
    <row r="365" spans="1:9" x14ac:dyDescent="0.3">
      <c r="A365" s="6"/>
      <c r="B365" s="1"/>
      <c r="C365" s="1"/>
      <c r="D365" s="1"/>
      <c r="E365" s="1"/>
      <c r="F365" s="1"/>
      <c r="G365" s="1"/>
      <c r="H365" s="1"/>
      <c r="I365" s="1"/>
    </row>
    <row r="366" spans="1:9" x14ac:dyDescent="0.3">
      <c r="A366" s="6"/>
      <c r="B366" s="1"/>
      <c r="C366" s="1"/>
      <c r="D366" s="1"/>
      <c r="E366" s="1"/>
      <c r="F366" s="1"/>
      <c r="G366" s="1"/>
      <c r="H366" s="1"/>
      <c r="I366" s="1"/>
    </row>
    <row r="367" spans="1:9" x14ac:dyDescent="0.3">
      <c r="A367" s="6"/>
      <c r="B367" s="1"/>
      <c r="C367" s="1"/>
      <c r="D367" s="1"/>
      <c r="E367" s="1"/>
      <c r="F367" s="1"/>
      <c r="G367" s="1"/>
      <c r="H367" s="1"/>
      <c r="I367" s="1"/>
    </row>
    <row r="368" spans="1:9" x14ac:dyDescent="0.3">
      <c r="A368" s="6"/>
      <c r="B368" s="1"/>
      <c r="C368" s="1"/>
      <c r="D368" s="1"/>
      <c r="E368" s="1"/>
      <c r="F368" s="1"/>
      <c r="G368" s="1"/>
      <c r="H368" s="1"/>
      <c r="I368" s="1"/>
    </row>
    <row r="369" spans="1:9" x14ac:dyDescent="0.3">
      <c r="A369" s="6"/>
      <c r="B369" s="1"/>
      <c r="C369" s="1"/>
      <c r="D369" s="1"/>
      <c r="E369" s="1"/>
      <c r="F369" s="1"/>
      <c r="G369" s="1"/>
      <c r="H369" s="1"/>
      <c r="I369" s="1"/>
    </row>
    <row r="370" spans="1:9" x14ac:dyDescent="0.3">
      <c r="A370" s="6"/>
      <c r="B370" s="1"/>
      <c r="C370" s="1"/>
      <c r="D370" s="1"/>
      <c r="E370" s="1"/>
      <c r="F370" s="1"/>
      <c r="G370" s="1"/>
      <c r="H370" s="1"/>
      <c r="I370" s="1"/>
    </row>
    <row r="371" spans="1:9" x14ac:dyDescent="0.3">
      <c r="A371" s="6"/>
      <c r="B371" s="1"/>
      <c r="C371" s="1"/>
      <c r="D371" s="1"/>
      <c r="E371" s="1"/>
      <c r="F371" s="1"/>
      <c r="G371" s="1"/>
      <c r="H371" s="1"/>
      <c r="I371" s="1"/>
    </row>
    <row r="372" spans="1:9" x14ac:dyDescent="0.3">
      <c r="A372" s="6"/>
      <c r="B372" s="1"/>
      <c r="C372" s="1"/>
      <c r="D372" s="1"/>
      <c r="E372" s="1"/>
      <c r="F372" s="1"/>
      <c r="G372" s="1"/>
      <c r="H372" s="1"/>
      <c r="I372" s="1"/>
    </row>
    <row r="373" spans="1:9" x14ac:dyDescent="0.3">
      <c r="A373" s="6"/>
      <c r="B373" s="1"/>
      <c r="C373" s="1"/>
      <c r="D373" s="1"/>
      <c r="E373" s="1"/>
      <c r="F373" s="1"/>
      <c r="G373" s="1"/>
      <c r="H373" s="1"/>
      <c r="I373" s="1"/>
    </row>
    <row r="374" spans="1:9" x14ac:dyDescent="0.3">
      <c r="A374" s="6"/>
      <c r="B374" s="1"/>
      <c r="C374" s="1"/>
      <c r="D374" s="1"/>
      <c r="E374" s="1"/>
      <c r="F374" s="1"/>
      <c r="G374" s="1"/>
      <c r="H374" s="1"/>
      <c r="I374" s="1"/>
    </row>
    <row r="375" spans="1:9" x14ac:dyDescent="0.3">
      <c r="A375" s="6"/>
      <c r="B375" s="1"/>
      <c r="C375" s="1"/>
      <c r="D375" s="1"/>
      <c r="E375" s="1"/>
      <c r="F375" s="1"/>
      <c r="G375" s="1"/>
      <c r="H375" s="1"/>
      <c r="I375" s="1"/>
    </row>
    <row r="376" spans="1:9" x14ac:dyDescent="0.3">
      <c r="A376" s="6"/>
      <c r="B376" s="1"/>
      <c r="C376" s="1"/>
      <c r="D376" s="1"/>
      <c r="E376" s="1"/>
      <c r="F376" s="1"/>
      <c r="G376" s="1"/>
      <c r="H376" s="1"/>
      <c r="I376" s="1"/>
    </row>
    <row r="377" spans="1:9" x14ac:dyDescent="0.3">
      <c r="A377" s="6"/>
      <c r="B377" s="1"/>
      <c r="C377" s="1"/>
      <c r="D377" s="1"/>
      <c r="E377" s="1"/>
      <c r="F377" s="1"/>
      <c r="G377" s="1"/>
      <c r="H377" s="1"/>
      <c r="I377" s="1"/>
    </row>
    <row r="378" spans="1:9" x14ac:dyDescent="0.3">
      <c r="A378" s="6"/>
      <c r="B378" s="1"/>
      <c r="C378" s="1"/>
      <c r="D378" s="1"/>
      <c r="E378" s="1"/>
      <c r="F378" s="1"/>
      <c r="G378" s="1"/>
      <c r="H378" s="1"/>
      <c r="I378" s="1"/>
    </row>
    <row r="379" spans="1:9" x14ac:dyDescent="0.3">
      <c r="A379" s="6"/>
      <c r="B379" s="1"/>
      <c r="C379" s="1"/>
      <c r="D379" s="1"/>
      <c r="E379" s="1"/>
      <c r="F379" s="1"/>
      <c r="G379" s="1"/>
      <c r="H379" s="1"/>
      <c r="I379" s="1"/>
    </row>
    <row r="380" spans="1:9" x14ac:dyDescent="0.3">
      <c r="A380" s="6"/>
      <c r="B380" s="1"/>
      <c r="C380" s="1"/>
      <c r="D380" s="1"/>
      <c r="E380" s="1"/>
      <c r="F380" s="1"/>
      <c r="G380" s="1"/>
      <c r="H380" s="1"/>
      <c r="I380" s="1"/>
    </row>
    <row r="381" spans="1:9" x14ac:dyDescent="0.3">
      <c r="A381" s="6"/>
      <c r="B381" s="1"/>
      <c r="C381" s="1"/>
      <c r="D381" s="1"/>
      <c r="E381" s="1"/>
      <c r="F381" s="1"/>
      <c r="G381" s="1"/>
      <c r="H381" s="1"/>
      <c r="I381" s="1"/>
    </row>
    <row r="382" spans="1:9" x14ac:dyDescent="0.3">
      <c r="A382" s="6"/>
      <c r="B382" s="1"/>
      <c r="C382" s="1"/>
      <c r="D382" s="1"/>
      <c r="E382" s="1"/>
      <c r="F382" s="1"/>
      <c r="G382" s="1"/>
      <c r="H382" s="1"/>
      <c r="I382" s="1"/>
    </row>
    <row r="383" spans="1:9" x14ac:dyDescent="0.3">
      <c r="A383" s="6"/>
      <c r="B383" s="1"/>
      <c r="C383" s="1"/>
      <c r="D383" s="1"/>
      <c r="E383" s="1"/>
      <c r="F383" s="1"/>
      <c r="G383" s="1"/>
      <c r="H383" s="1"/>
      <c r="I383" s="1"/>
    </row>
    <row r="384" spans="1:9" x14ac:dyDescent="0.3">
      <c r="A384" s="6"/>
      <c r="B384" s="1"/>
      <c r="C384" s="1"/>
      <c r="D384" s="1"/>
      <c r="E384" s="1"/>
      <c r="F384" s="1"/>
      <c r="G384" s="1"/>
      <c r="H384" s="1"/>
      <c r="I384" s="1"/>
    </row>
    <row r="385" spans="1:9" x14ac:dyDescent="0.3">
      <c r="A385" s="6"/>
      <c r="B385" s="1"/>
      <c r="C385" s="1"/>
      <c r="D385" s="1"/>
      <c r="E385" s="1"/>
      <c r="F385" s="1"/>
      <c r="G385" s="1"/>
      <c r="H385" s="1"/>
      <c r="I385" s="1"/>
    </row>
    <row r="386" spans="1:9" x14ac:dyDescent="0.3">
      <c r="A386" s="6"/>
      <c r="B386" s="1"/>
      <c r="C386" s="1"/>
      <c r="D386" s="1"/>
      <c r="E386" s="1"/>
      <c r="F386" s="1"/>
      <c r="G386" s="1"/>
      <c r="H386" s="1"/>
      <c r="I386" s="1"/>
    </row>
    <row r="387" spans="1:9" x14ac:dyDescent="0.3">
      <c r="A387" s="6"/>
      <c r="B387" s="1"/>
      <c r="C387" s="1"/>
      <c r="D387" s="1"/>
      <c r="E387" s="1"/>
      <c r="F387" s="1"/>
      <c r="G387" s="1"/>
      <c r="H387" s="1"/>
      <c r="I387" s="1"/>
    </row>
    <row r="388" spans="1:9" x14ac:dyDescent="0.3">
      <c r="A388" s="6"/>
      <c r="B388" s="1"/>
      <c r="C388" s="1"/>
      <c r="D388" s="1"/>
      <c r="E388" s="1"/>
      <c r="F388" s="1"/>
      <c r="G388" s="1"/>
      <c r="H388" s="1"/>
      <c r="I388" s="1"/>
    </row>
    <row r="389" spans="1:9" x14ac:dyDescent="0.3">
      <c r="A389" s="6"/>
      <c r="B389" s="1"/>
      <c r="C389" s="1"/>
      <c r="D389" s="1"/>
      <c r="E389" s="1"/>
      <c r="F389" s="1"/>
      <c r="G389" s="1"/>
      <c r="H389" s="1"/>
      <c r="I389" s="1"/>
    </row>
    <row r="390" spans="1:9" x14ac:dyDescent="0.3">
      <c r="A390" s="6"/>
      <c r="B390" s="1"/>
      <c r="C390" s="1"/>
      <c r="D390" s="1"/>
      <c r="E390" s="1"/>
      <c r="F390" s="1"/>
      <c r="G390" s="1"/>
      <c r="H390" s="1"/>
      <c r="I390" s="1"/>
    </row>
    <row r="391" spans="1:9" x14ac:dyDescent="0.3">
      <c r="A391" s="6"/>
      <c r="B391" s="1"/>
      <c r="C391" s="1"/>
      <c r="D391" s="1"/>
      <c r="E391" s="1"/>
      <c r="F391" s="1"/>
      <c r="G391" s="1"/>
      <c r="H391" s="1"/>
      <c r="I391" s="1"/>
    </row>
    <row r="392" spans="1:9" x14ac:dyDescent="0.3">
      <c r="A392" s="6"/>
      <c r="B392" s="1"/>
      <c r="C392" s="1"/>
      <c r="D392" s="1"/>
      <c r="E392" s="1"/>
      <c r="F392" s="1"/>
      <c r="G392" s="1"/>
      <c r="H392" s="1"/>
      <c r="I392" s="1"/>
    </row>
    <row r="393" spans="1:9" x14ac:dyDescent="0.3">
      <c r="A393" s="6"/>
      <c r="B393" s="1"/>
      <c r="C393" s="1"/>
      <c r="D393" s="1"/>
      <c r="E393" s="1"/>
      <c r="F393" s="1"/>
      <c r="G393" s="1"/>
      <c r="H393" s="1"/>
      <c r="I393" s="1"/>
    </row>
    <row r="394" spans="1:9" x14ac:dyDescent="0.3">
      <c r="A394" s="6"/>
      <c r="B394" s="1"/>
      <c r="C394" s="1"/>
      <c r="D394" s="1"/>
      <c r="E394" s="1"/>
      <c r="F394" s="1"/>
      <c r="G394" s="1"/>
      <c r="H394" s="1"/>
      <c r="I394" s="1"/>
    </row>
    <row r="395" spans="1:9" x14ac:dyDescent="0.3">
      <c r="A395" s="6"/>
      <c r="B395" s="1"/>
      <c r="C395" s="1"/>
      <c r="D395" s="1"/>
      <c r="E395" s="1"/>
      <c r="F395" s="1"/>
      <c r="G395" s="1"/>
      <c r="H395" s="1"/>
      <c r="I395" s="1"/>
    </row>
    <row r="396" spans="1:9" x14ac:dyDescent="0.3">
      <c r="A396" s="6"/>
      <c r="B396" s="1"/>
      <c r="C396" s="1"/>
      <c r="D396" s="1"/>
      <c r="E396" s="1"/>
      <c r="F396" s="1"/>
      <c r="G396" s="1"/>
      <c r="H396" s="1"/>
      <c r="I396" s="1"/>
    </row>
    <row r="397" spans="1:9" x14ac:dyDescent="0.3">
      <c r="A397" s="6"/>
      <c r="B397" s="1"/>
      <c r="C397" s="1"/>
      <c r="D397" s="1"/>
      <c r="E397" s="1"/>
      <c r="F397" s="1"/>
      <c r="G397" s="1"/>
      <c r="H397" s="1"/>
      <c r="I397" s="1"/>
    </row>
    <row r="398" spans="1:9" x14ac:dyDescent="0.3">
      <c r="A398" s="6"/>
      <c r="B398" s="1"/>
      <c r="C398" s="1"/>
      <c r="D398" s="1"/>
      <c r="E398" s="1"/>
      <c r="F398" s="1"/>
      <c r="G398" s="1"/>
      <c r="H398" s="1"/>
      <c r="I398" s="1"/>
    </row>
    <row r="399" spans="1:9" x14ac:dyDescent="0.3">
      <c r="A399" s="6"/>
      <c r="B399" s="1"/>
      <c r="C399" s="1"/>
      <c r="D399" s="1"/>
      <c r="E399" s="1"/>
      <c r="F399" s="1"/>
      <c r="G399" s="1"/>
      <c r="H399" s="1"/>
      <c r="I399" s="1"/>
    </row>
    <row r="400" spans="1:9" x14ac:dyDescent="0.3">
      <c r="A400" s="6"/>
      <c r="B400" s="1"/>
      <c r="C400" s="1"/>
      <c r="D400" s="1"/>
      <c r="E400" s="1"/>
      <c r="F400" s="1"/>
      <c r="G400" s="1"/>
      <c r="H400" s="1"/>
      <c r="I400" s="1"/>
    </row>
    <row r="401" spans="1:9" x14ac:dyDescent="0.3">
      <c r="A401" s="6"/>
      <c r="B401" s="1"/>
      <c r="C401" s="1"/>
      <c r="D401" s="1"/>
      <c r="E401" s="1"/>
      <c r="F401" s="1"/>
      <c r="G401" s="1"/>
      <c r="H401" s="1"/>
      <c r="I401" s="1"/>
    </row>
    <row r="402" spans="1:9" x14ac:dyDescent="0.3">
      <c r="A402" s="6"/>
      <c r="B402" s="1"/>
      <c r="C402" s="1"/>
      <c r="D402" s="1"/>
      <c r="E402" s="1"/>
      <c r="F402" s="1"/>
      <c r="G402" s="1"/>
      <c r="H402" s="1"/>
      <c r="I402" s="1"/>
    </row>
    <row r="403" spans="1:9" x14ac:dyDescent="0.3">
      <c r="A403" s="6"/>
      <c r="B403" s="1"/>
      <c r="C403" s="1"/>
      <c r="D403" s="1"/>
      <c r="E403" s="1"/>
      <c r="F403" s="1"/>
      <c r="G403" s="1"/>
      <c r="H403" s="1"/>
      <c r="I403" s="1"/>
    </row>
    <row r="404" spans="1:9" x14ac:dyDescent="0.3">
      <c r="A404" s="6"/>
      <c r="B404" s="1"/>
      <c r="C404" s="1"/>
      <c r="D404" s="1"/>
      <c r="E404" s="1"/>
      <c r="F404" s="1"/>
      <c r="G404" s="1"/>
      <c r="H404" s="1"/>
      <c r="I404" s="1"/>
    </row>
    <row r="405" spans="1:9" x14ac:dyDescent="0.3">
      <c r="A405" s="6"/>
      <c r="B405" s="1"/>
      <c r="C405" s="1"/>
      <c r="D405" s="1"/>
      <c r="E405" s="1"/>
      <c r="F405" s="1"/>
      <c r="G405" s="1"/>
      <c r="H405" s="1"/>
      <c r="I405" s="1"/>
    </row>
    <row r="406" spans="1:9" x14ac:dyDescent="0.3">
      <c r="A406" s="6"/>
      <c r="B406" s="1"/>
      <c r="C406" s="1"/>
      <c r="D406" s="1"/>
      <c r="E406" s="1"/>
      <c r="F406" s="1"/>
      <c r="G406" s="1"/>
      <c r="H406" s="1"/>
      <c r="I406" s="1"/>
    </row>
    <row r="407" spans="1:9" x14ac:dyDescent="0.3">
      <c r="A407" s="6"/>
      <c r="B407" s="1"/>
      <c r="C407" s="1"/>
      <c r="D407" s="1"/>
      <c r="E407" s="1"/>
      <c r="F407" s="1"/>
      <c r="G407" s="1"/>
      <c r="H407" s="1"/>
      <c r="I407" s="1"/>
    </row>
    <row r="408" spans="1:9" x14ac:dyDescent="0.3">
      <c r="A408" s="6"/>
      <c r="B408" s="1"/>
      <c r="C408" s="1"/>
      <c r="D408" s="1"/>
      <c r="E408" s="1"/>
      <c r="F408" s="1"/>
      <c r="G408" s="1"/>
      <c r="H408" s="1"/>
      <c r="I408" s="1"/>
    </row>
    <row r="409" spans="1:9" x14ac:dyDescent="0.3">
      <c r="A409" s="6"/>
      <c r="B409" s="1"/>
      <c r="C409" s="1"/>
      <c r="D409" s="1"/>
      <c r="E409" s="1"/>
      <c r="F409" s="1"/>
      <c r="G409" s="1"/>
      <c r="H409" s="1"/>
      <c r="I409" s="1"/>
    </row>
    <row r="410" spans="1:9" x14ac:dyDescent="0.3">
      <c r="A410" s="6"/>
      <c r="B410" s="1"/>
      <c r="C410" s="1"/>
      <c r="D410" s="1"/>
      <c r="E410" s="1"/>
      <c r="F410" s="1"/>
      <c r="G410" s="1"/>
      <c r="H410" s="1"/>
      <c r="I410" s="1"/>
    </row>
    <row r="411" spans="1:9" x14ac:dyDescent="0.3">
      <c r="A411" s="6"/>
      <c r="B411" s="1"/>
      <c r="C411" s="1"/>
      <c r="D411" s="1"/>
      <c r="E411" s="1"/>
      <c r="F411" s="1"/>
      <c r="G411" s="1"/>
      <c r="H411" s="1"/>
      <c r="I411" s="1"/>
    </row>
    <row r="412" spans="1:9" x14ac:dyDescent="0.3">
      <c r="A412" s="6"/>
      <c r="B412" s="1"/>
      <c r="C412" s="1"/>
      <c r="D412" s="1"/>
      <c r="E412" s="1"/>
      <c r="F412" s="1"/>
      <c r="G412" s="1"/>
      <c r="H412" s="1"/>
      <c r="I412" s="1"/>
    </row>
    <row r="413" spans="1:9" x14ac:dyDescent="0.3">
      <c r="A413" s="6"/>
      <c r="B413" s="1"/>
      <c r="C413" s="1"/>
      <c r="D413" s="1"/>
      <c r="E413" s="1"/>
      <c r="F413" s="1"/>
      <c r="G413" s="1"/>
      <c r="H413" s="1"/>
      <c r="I413" s="1"/>
    </row>
    <row r="414" spans="1:9" x14ac:dyDescent="0.3">
      <c r="A414" s="6"/>
      <c r="B414" s="1"/>
      <c r="C414" s="1"/>
      <c r="D414" s="1"/>
      <c r="E414" s="1"/>
      <c r="F414" s="1"/>
      <c r="G414" s="1"/>
      <c r="H414" s="1"/>
      <c r="I414" s="1"/>
    </row>
    <row r="415" spans="1:9" x14ac:dyDescent="0.3">
      <c r="A415" s="6"/>
      <c r="B415" s="1"/>
      <c r="C415" s="1"/>
      <c r="D415" s="1"/>
      <c r="E415" s="1"/>
      <c r="F415" s="1"/>
      <c r="G415" s="1"/>
      <c r="H415" s="1"/>
      <c r="I415" s="1"/>
    </row>
    <row r="416" spans="1:9" x14ac:dyDescent="0.3">
      <c r="A416" s="6"/>
      <c r="B416" s="1"/>
      <c r="C416" s="1"/>
      <c r="D416" s="1"/>
      <c r="E416" s="1"/>
      <c r="F416" s="1"/>
      <c r="G416" s="1"/>
      <c r="H416" s="1"/>
      <c r="I416" s="1"/>
    </row>
    <row r="417" spans="1:9" x14ac:dyDescent="0.3">
      <c r="A417" s="6"/>
      <c r="B417" s="1"/>
      <c r="C417" s="1"/>
      <c r="D417" s="1"/>
      <c r="E417" s="1"/>
      <c r="F417" s="1"/>
      <c r="G417" s="1"/>
      <c r="H417" s="1"/>
      <c r="I417" s="1"/>
    </row>
    <row r="418" spans="1:9" x14ac:dyDescent="0.3">
      <c r="A418" s="6"/>
      <c r="B418" s="1"/>
      <c r="C418" s="1"/>
      <c r="D418" s="1"/>
      <c r="E418" s="1"/>
      <c r="F418" s="1"/>
      <c r="G418" s="1"/>
      <c r="H418" s="1"/>
      <c r="I418" s="1"/>
    </row>
    <row r="419" spans="1:9" x14ac:dyDescent="0.3">
      <c r="A419" s="6"/>
      <c r="B419" s="1"/>
      <c r="C419" s="1"/>
      <c r="D419" s="1"/>
      <c r="E419" s="1"/>
      <c r="F419" s="1"/>
      <c r="G419" s="1"/>
      <c r="H419" s="1"/>
      <c r="I419" s="1"/>
    </row>
    <row r="420" spans="1:9" x14ac:dyDescent="0.3">
      <c r="A420" s="6"/>
      <c r="B420" s="1"/>
      <c r="C420" s="1"/>
      <c r="D420" s="1"/>
      <c r="E420" s="1"/>
      <c r="F420" s="1"/>
      <c r="G420" s="1"/>
      <c r="H420" s="1"/>
      <c r="I420" s="1"/>
    </row>
    <row r="421" spans="1:9" x14ac:dyDescent="0.3">
      <c r="A421" s="6"/>
      <c r="B421" s="1"/>
      <c r="C421" s="1"/>
      <c r="D421" s="1"/>
      <c r="E421" s="1"/>
      <c r="F421" s="1"/>
      <c r="G421" s="1"/>
      <c r="H421" s="1"/>
      <c r="I421" s="1"/>
    </row>
    <row r="422" spans="1:9" x14ac:dyDescent="0.3">
      <c r="A422" s="6"/>
      <c r="B422" s="1"/>
      <c r="C422" s="1"/>
      <c r="D422" s="1"/>
      <c r="E422" s="1"/>
      <c r="F422" s="1"/>
      <c r="G422" s="1"/>
      <c r="H422" s="1"/>
      <c r="I422" s="1"/>
    </row>
    <row r="423" spans="1:9" x14ac:dyDescent="0.3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3">
    <mergeCell ref="B96:C96"/>
    <mergeCell ref="B101:B102"/>
    <mergeCell ref="A101:A102"/>
    <mergeCell ref="B88:C88"/>
    <mergeCell ref="A132:A138"/>
    <mergeCell ref="A112:P112"/>
    <mergeCell ref="A125:P125"/>
    <mergeCell ref="B113:C113"/>
    <mergeCell ref="B126:C126"/>
    <mergeCell ref="B49:C49"/>
    <mergeCell ref="A95:M95"/>
    <mergeCell ref="B69:C69"/>
    <mergeCell ref="A87:M87"/>
    <mergeCell ref="A67:C67"/>
    <mergeCell ref="A68:P68"/>
    <mergeCell ref="P88:P90"/>
    <mergeCell ref="P93:P94"/>
    <mergeCell ref="A6:P6"/>
    <mergeCell ref="A5:C5"/>
    <mergeCell ref="A1:P1"/>
    <mergeCell ref="A2:A3"/>
    <mergeCell ref="C2:C3"/>
    <mergeCell ref="D2:F2"/>
    <mergeCell ref="G2:I2"/>
    <mergeCell ref="J2:L2"/>
    <mergeCell ref="M2:P2"/>
    <mergeCell ref="B7:C7"/>
    <mergeCell ref="B30:B31"/>
    <mergeCell ref="A30:A31"/>
    <mergeCell ref="B34:B39"/>
    <mergeCell ref="A34:A39"/>
    <mergeCell ref="A175:P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P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1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Duma</cp:lastModifiedBy>
  <cp:lastPrinted>2017-09-04T10:07:05Z</cp:lastPrinted>
  <dcterms:created xsi:type="dcterms:W3CDTF">2012-05-22T08:33:39Z</dcterms:created>
  <dcterms:modified xsi:type="dcterms:W3CDTF">2017-10-04T09:34:20Z</dcterms:modified>
</cp:coreProperties>
</file>