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J90" i="33"/>
  <c r="D90"/>
  <c r="D89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P217"/>
  <c r="J38"/>
  <c r="I38"/>
  <c r="G38" s="1"/>
  <c r="P38"/>
  <c r="D38"/>
  <c r="D119"/>
  <c r="J119"/>
  <c r="N119"/>
  <c r="M119" l="1"/>
  <c r="M217"/>
  <c r="M38"/>
  <c r="E139"/>
  <c r="F139"/>
  <c r="H139"/>
  <c r="K139"/>
  <c r="L139"/>
  <c r="I149"/>
  <c r="G149" s="1"/>
  <c r="P149"/>
  <c r="J149"/>
  <c r="D149"/>
  <c r="K131"/>
  <c r="E131"/>
  <c r="F131"/>
  <c r="L131"/>
  <c r="F105" l="1"/>
  <c r="F24"/>
  <c r="F52" l="1"/>
  <c r="P55"/>
  <c r="D55"/>
  <c r="J55"/>
  <c r="P17"/>
  <c r="P18"/>
  <c r="J18"/>
  <c r="D18"/>
  <c r="M55" l="1"/>
  <c r="M18"/>
  <c r="L249"/>
  <c r="E262" l="1"/>
  <c r="F262"/>
  <c r="G262"/>
  <c r="H262"/>
  <c r="I262"/>
  <c r="J262"/>
  <c r="K262"/>
  <c r="L262"/>
  <c r="D262"/>
  <c r="M263"/>
  <c r="M264"/>
  <c r="P251"/>
  <c r="P252"/>
  <c r="P253"/>
  <c r="P254"/>
  <c r="P256"/>
  <c r="N256"/>
  <c r="N259"/>
  <c r="N260"/>
  <c r="P241"/>
  <c r="P242"/>
  <c r="P243"/>
  <c r="P244"/>
  <c r="P246"/>
  <c r="P247"/>
  <c r="P250"/>
  <c r="P233"/>
  <c r="P234"/>
  <c r="P235"/>
  <c r="P236"/>
  <c r="P237"/>
  <c r="P238"/>
  <c r="P239"/>
  <c r="N231"/>
  <c r="P214"/>
  <c r="P215"/>
  <c r="P216"/>
  <c r="P218"/>
  <c r="P220"/>
  <c r="P221"/>
  <c r="P222"/>
  <c r="P223"/>
  <c r="P225"/>
  <c r="P226"/>
  <c r="P227"/>
  <c r="P230"/>
  <c r="P201"/>
  <c r="P205"/>
  <c r="P206"/>
  <c r="P207"/>
  <c r="P208"/>
  <c r="P209"/>
  <c r="P210"/>
  <c r="P211"/>
  <c r="P212"/>
  <c r="P213"/>
  <c r="P199"/>
  <c r="P200"/>
  <c r="N202"/>
  <c r="N203"/>
  <c r="N194"/>
  <c r="N195"/>
  <c r="N187"/>
  <c r="P185"/>
  <c r="P186"/>
  <c r="P187"/>
  <c r="P188"/>
  <c r="P189"/>
  <c r="P190"/>
  <c r="N188"/>
  <c r="N189"/>
  <c r="N190"/>
  <c r="N191"/>
  <c r="P178"/>
  <c r="P179"/>
  <c r="P180"/>
  <c r="P181"/>
  <c r="P128"/>
  <c r="P129"/>
  <c r="P130"/>
  <c r="P132"/>
  <c r="P133"/>
  <c r="P134"/>
  <c r="P135"/>
  <c r="P140"/>
  <c r="P141"/>
  <c r="P142"/>
  <c r="P143"/>
  <c r="P144"/>
  <c r="P145"/>
  <c r="P146"/>
  <c r="P147"/>
  <c r="P148"/>
  <c r="P159"/>
  <c r="P161"/>
  <c r="P165"/>
  <c r="P166"/>
  <c r="P167"/>
  <c r="P172"/>
  <c r="P173"/>
  <c r="P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P160"/>
  <c r="M169"/>
  <c r="P164"/>
  <c r="P171"/>
  <c r="M262"/>
  <c r="M136"/>
  <c r="P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P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P219"/>
  <c r="P198"/>
  <c r="P229"/>
  <c r="P240"/>
  <c r="N255"/>
  <c r="I127"/>
  <c r="I126" s="1"/>
  <c r="M254"/>
  <c r="M203"/>
  <c r="P204"/>
  <c r="N198"/>
  <c r="P224"/>
  <c r="M231"/>
  <c r="N229"/>
  <c r="P232"/>
  <c r="P245"/>
  <c r="L248"/>
  <c r="P249"/>
  <c r="P255"/>
  <c r="N258"/>
  <c r="M201"/>
  <c r="J127"/>
  <c r="J126" s="1"/>
  <c r="D127"/>
  <c r="P127"/>
  <c r="L126"/>
  <c r="P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P115"/>
  <c r="P116"/>
  <c r="P117"/>
  <c r="P118"/>
  <c r="P124"/>
  <c r="N120"/>
  <c r="N121"/>
  <c r="N122"/>
  <c r="P98"/>
  <c r="P99"/>
  <c r="P100"/>
  <c r="P101"/>
  <c r="P102"/>
  <c r="P106"/>
  <c r="P107"/>
  <c r="P108"/>
  <c r="P109"/>
  <c r="P110"/>
  <c r="P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P248"/>
  <c r="G197"/>
  <c r="J105"/>
  <c r="I197"/>
  <c r="D114"/>
  <c r="M121"/>
  <c r="M122"/>
  <c r="M120"/>
  <c r="D123"/>
  <c r="D177"/>
  <c r="D193"/>
  <c r="D248"/>
  <c r="M182"/>
  <c r="P177"/>
  <c r="E261"/>
  <c r="K261"/>
  <c r="F261"/>
  <c r="M191"/>
  <c r="M258"/>
  <c r="L183"/>
  <c r="P183" s="1"/>
  <c r="P184"/>
  <c r="P197"/>
  <c r="P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P114"/>
  <c r="N114"/>
  <c r="E113"/>
  <c r="H113"/>
  <c r="N105"/>
  <c r="G114"/>
  <c r="G113" s="1"/>
  <c r="I114"/>
  <c r="J114"/>
  <c r="J113" s="1"/>
  <c r="K113"/>
  <c r="F113"/>
  <c r="P105"/>
  <c r="P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P70"/>
  <c r="P71"/>
  <c r="P72"/>
  <c r="P73"/>
  <c r="P74"/>
  <c r="P75"/>
  <c r="P77"/>
  <c r="P78"/>
  <c r="P79"/>
  <c r="P80"/>
  <c r="P81"/>
  <c r="P82"/>
  <c r="P83"/>
  <c r="P84"/>
  <c r="P85"/>
  <c r="P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P9"/>
  <c r="P10"/>
  <c r="P11"/>
  <c r="P12"/>
  <c r="P13"/>
  <c r="P14"/>
  <c r="P15"/>
  <c r="P16"/>
  <c r="P19"/>
  <c r="P20"/>
  <c r="P21"/>
  <c r="P22"/>
  <c r="P25"/>
  <c r="P26"/>
  <c r="P27"/>
  <c r="P29"/>
  <c r="P30"/>
  <c r="P31"/>
  <c r="P34"/>
  <c r="P35"/>
  <c r="P36"/>
  <c r="P37"/>
  <c r="P39"/>
  <c r="P40"/>
  <c r="P41"/>
  <c r="P42"/>
  <c r="P44"/>
  <c r="P45"/>
  <c r="P46"/>
  <c r="P51"/>
  <c r="P53"/>
  <c r="P54"/>
  <c r="P56"/>
  <c r="P57"/>
  <c r="P58"/>
  <c r="P59"/>
  <c r="P60"/>
  <c r="P61"/>
  <c r="P62"/>
  <c r="P63"/>
  <c r="P64"/>
  <c r="P65"/>
  <c r="P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P261"/>
  <c r="L176"/>
  <c r="P176" s="1"/>
  <c r="J261"/>
  <c r="I261"/>
  <c r="M103"/>
  <c r="I113"/>
  <c r="M197"/>
  <c r="I193"/>
  <c r="I176" s="1"/>
  <c r="P113"/>
  <c r="G176"/>
  <c r="J176"/>
  <c r="D176"/>
  <c r="N113"/>
  <c r="O93"/>
  <c r="O89"/>
  <c r="K96"/>
  <c r="N97"/>
  <c r="L96"/>
  <c r="P96" s="1"/>
  <c r="P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P76"/>
  <c r="L69"/>
  <c r="P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P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P43"/>
  <c r="G51"/>
  <c r="L49"/>
  <c r="P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P33"/>
  <c r="N49"/>
  <c r="N8"/>
  <c r="I24"/>
  <c r="P24"/>
  <c r="P8"/>
  <c r="P28"/>
  <c r="P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P5"/>
  <c r="J7"/>
  <c r="J5" s="1"/>
  <c r="G7"/>
  <c r="G5" s="1"/>
  <c r="I7"/>
  <c r="I5" s="1"/>
  <c r="P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P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<sst xmlns="http://schemas.openxmlformats.org/spreadsheetml/2006/main" count="692" uniqueCount="458">
  <si>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</si>
  <si>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</si>
  <si>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</si>
  <si>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</si>
  <si>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</si>
  <si>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</si>
  <si>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</si>
  <si>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</si>
  <si>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</si>
  <si>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</si>
  <si>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</si>
  <si>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</si>
  <si>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</si>
  <si>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</si>
  <si>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</si>
  <si>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</si>
  <si>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</si>
  <si>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</si>
  <si>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</si>
  <si>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</si>
  <si>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</si>
  <si>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</si>
  <si>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</si>
  <si>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</si>
  <si>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</si>
  <si>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</si>
  <si>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</si>
  <si>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</si>
  <si>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</si>
  <si>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</si>
  <si>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</si>
  <si>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</si>
  <si>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</si>
  <si>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</si>
  <si>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</si>
  <si>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</si>
  <si>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</si>
  <si>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</si>
  <si>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</si>
  <si>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</si>
  <si>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</si>
  <si>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</si>
  <si>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</si>
  <si>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</si>
  <si>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</si>
  <si>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</si>
  <si>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</si>
  <si>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</si>
  <si>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</si>
  <si>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</si>
  <si>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</si>
  <si>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</si>
  <si>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</si>
  <si>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</si>
  <si>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</si>
  <si>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</si>
  <si>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</si>
  <si>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</si>
  <si>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</si>
  <si>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</si>
  <si>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</si>
  <si>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</si>
  <si>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</si>
  <si>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</si>
  <si>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</si>
  <si>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</si>
  <si>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</si>
  <si>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</si>
  <si>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</si>
  <si>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</si>
  <si>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</si>
  <si>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</si>
  <si>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</si>
  <si>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</si>
  <si>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</si>
  <si>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</si>
  <si>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</si>
  <si>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</si>
  <si>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</si>
  <si>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</si>
  <si>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</si>
  <si>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</si>
  <si>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</si>
  <si>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</si>
  <si>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</si>
  <si>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</si>
  <si>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</si>
  <si>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</si>
  <si>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</si>
  <si>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</si>
  <si>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</si>
  <si>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</si>
  <si>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</si>
  <si>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</si>
  <si>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</si>
  <si>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</si>
  <si>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</si>
  <si>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</si>
  <si>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</si>
  <si>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</si>
  <si>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</si>
  <si>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</si>
  <si>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</si>
  <si>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</si>
  <si>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</si>
  <si>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</si>
  <si>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</si>
  <si>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</si>
  <si>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</si>
  <si>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</si>
  <si>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</si>
  <si>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</si>
  <si>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</si>
  <si>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</si>
  <si>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</si>
  <si>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</si>
  <si>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</si>
  <si>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</si>
  <si>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</si>
  <si>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</si>
  <si>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</si>
  <si>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</si>
  <si>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</si>
  <si>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</si>
  <si>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</si>
  <si>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</si>
  <si>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</si>
  <si>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</si>
  <si>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</si>
  <si>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</si>
  <si>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</si>
  <si>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</si>
  <si>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</si>
  <si>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</si>
  <si>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</si>
  <si>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</si>
  <si>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</si>
  <si>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</si>
  <si>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</si>
  <si>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</si>
  <si>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</si>
  <si>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</si>
  <si>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</si>
  <si>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</si>
  <si>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</si>
  <si>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</si>
  <si>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</si>
  <si>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</si>
  <si>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</si>
  <si>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</si>
  <si>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</si>
  <si>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</si>
  <si>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</si>
  <si>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</si>
  <si>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</si>
  <si>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</si>
  <si>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</si>
  <si>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</si>
  <si>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</si>
  <si>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</si>
  <si>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</si>
  <si>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</si>
  <si>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</si>
  <si>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</si>
  <si>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</si>
  <si>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</si>
  <si>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</si>
  <si>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</si>
  <si>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</si>
  <si>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</si>
  <si>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</si>
  <si>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</si>
  <si>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</si>
  <si>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</si>
  <si>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</si>
  <si>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</si>
  <si>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</si>
  <si>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</si>
  <si>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</si>
  <si>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</si>
  <si>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</si>
  <si>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</si>
  <si>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</si>
  <si>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</si>
  <si>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</si>
  <si>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</si>
  <si>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</si>
  <si>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</si>
  <si>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</si>
  <si>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</si>
  <si>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</si>
  <si>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</si>
  <si>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</si>
  <si>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</si>
  <si>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</si>
  <si>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</si>
  <si>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</si>
  <si>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</si>
  <si>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</si>
  <si>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</si>
  <si>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</si>
  <si>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</si>
  <si>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</si>
  <si>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</si>
  <si>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</si>
  <si>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</si>
  <si>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</si>
  <si>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</si>
  <si>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</si>
  <si>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</si>
  <si>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</si>
  <si>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</si>
  <si>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</si>
  <si>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</si>
  <si>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</si>
  <si>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</si>
  <si>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</si>
  <si>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</si>
  <si>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</si>
  <si>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</si>
  <si>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</si>
  <si>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</si>
  <si>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</si>
  <si>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</si>
  <si>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</si>
  <si>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</si>
  <si>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</si>
  <si>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</si>
  <si>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</si>
  <si>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</si>
  <si>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</si>
  <si>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</si>
  <si>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</si>
  <si>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</si>
  <si>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</si>
  <si>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</si>
  <si>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</si>
  <si>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</si>
  <si>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</si>
  <si>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</si>
  <si>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</si>
  <si>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</si>
  <si>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</si>
  <si>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</si>
  <si>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</si>
  <si>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</si>
  <si>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</si>
  <si>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</si>
  <si>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</si>
  <si>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</si>
  <si>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</si>
  <si>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</si>
  <si>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</si>
  <si>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</si>
  <si>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</si>
  <si>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</si>
  <si>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</si>
  <si>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</si>
  <si>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</si>
  <si>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</si>
  <si>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</si>
  <si>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</si>
  <si>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</si>
  <si>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</si>
  <si>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</si>
  <si>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</si>
  <si>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</si>
  <si>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</si>
  <si>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</si>
  <si>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</si>
  <si>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</si>
  <si>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</si>
  <si>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</si>
  <si>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</si>
  <si>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</si>
  <si>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</si>
  <si>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</si>
  <si>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</si>
  <si>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</si>
  <si>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</si>
  <si>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</si>
  <si>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</si>
  <si>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</si>
  <si>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</si>
  <si>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</si>
  <si>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</si>
  <si>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</si>
  <si>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</si>
  <si>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</si>
  <si>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</si>
  <si>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</si>
  <si>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</si>
  <si>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</si>
  <si>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</si>
  <si>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</si>
  <si>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</si>
  <si>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</si>
  <si>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</si>
  <si>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</si>
  <si>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</si>
  <si>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</si>
  <si>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</si>
  <si>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</si>
  <si>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</si>
  <si>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</si>
  <si>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</si>
  <si>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</si>
  <si>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</si>
  <si>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</si>
  <si>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</si>
  <si>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</si>
  <si>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</si>
  <si>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</si>
  <si>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</si>
  <si>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</si>
  <si>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</si>
  <si>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</si>
  <si>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</si>
  <si>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</si>
  <si>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</si>
  <si>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</si>
  <si>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</si>
  <si>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</si>
  <si>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</si>
  <si>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</si>
  <si>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</si>
  <si>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</si>
  <si>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</si>
  <si>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</si>
  <si>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</si>
  <si>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</si>
  <si>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</si>
  <si>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</si>
  <si>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</si>
  <si>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</si>
  <si>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</si>
  <si>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</si>
  <si>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</si>
  <si>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</si>
  <si>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</si>
  <si>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</si>
  <si>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</si>
  <si>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</si>
  <si>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</si>
  <si>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</si>
  <si>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</si>
  <si>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</si>
  <si>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</si>
  <si>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</si>
  <si>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</si>
  <si>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</si>
  <si>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</si>
  <si>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</si>
  <si>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</si>
  <si>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</si>
  <si>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</si>
  <si>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</si>
  <si>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</si>
  <si>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</si>
  <si>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</si>
  <si>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</si>
  <si>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</si>
  <si>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</si>
  <si>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</si>
  <si>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</si>
  <si>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</si>
  <si>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</si>
  <si>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</si>
  <si>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</si>
  <si>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</si>
  <si>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</si>
  <si>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</si>
  <si>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</si>
  <si>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</si>
  <si>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</si>
  <si>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</si>
  <si>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</si>
  <si>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</si>
  <si>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</si>
  <si>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</si>
  <si>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</si>
  <si>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</si>
  <si>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</si>
  <si>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</si>
  <si>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</si>
  <si>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</si>
  <si>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</si>
  <si>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</si>
  <si>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</si>
  <si>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</si>
  <si>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</si>
  <si>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</si>
  <si>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</si>
  <si>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</si>
  <si>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</si>
  <si>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</si>
  <si>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</si>
  <si>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</si>
  <si>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</si>
  <si>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</si>
  <si>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</si>
  <si>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</si>
  <si>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</si>
  <si>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</si>
  <si>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</si>
  <si>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</si>
  <si>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</si>
  <si>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</si>
  <si>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</si>
  <si>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</si>
  <si>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</si>
  <si>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</si>
  <si>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</si>
  <si>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</si>
  <si>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</si>
  <si>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</si>
  <si>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</si>
  <si>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</si>
  <si>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</si>
  <si>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</si>
  <si>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</si>
  <si>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</si>
  <si>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</si>
  <si>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</si>
  <si>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</si>
  <si>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</si>
  <si>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</si>
  <si>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</si>
  <si>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</si>
  <si>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</si>
  <si>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</si>
  <si>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</si>
  <si>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</si>
  <si>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</si>
  <si>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</si>
  <si>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</si>
  <si>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</si>
  <si>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</si>
  <si>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</si>
  <si>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</si>
  <si>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</si>
  <si>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</si>
  <si>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</si>
  <si>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</si>
  <si>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</si>
  <si>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</si>
  <si>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</si>
  <si>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</si>
  <si>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</si>
  <si>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</si>
  <si>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</si>
  <si>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</si>
  <si>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</si>
  <si>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</si>
  <si>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2017 год (рублей)</t>
  </si>
  <si>
    <t>Примечание</t>
  </si>
  <si>
    <t>Отчет об исполнении сетевого плана-графика на 01.09.2017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</si>
  <si>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01.09.2017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</si>
</sst>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3"/>
  <sheetViews>
    <sheetView tabSelected="1" view="pageLayout" zoomScale="80" zoomScaleNormal="70" zoomScaleSheetLayoutView="70" zoomScalePageLayoutView="80" workbookViewId="0">
      <selection activeCell="L91" sqref="L91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5" width="12.42578125" style="8" customWidth="1"/>
    <col min="16" max="16" width="16" style="8" customWidth="1"/>
    <col min="17" max="16384" width="9.140625" style="4"/>
  </cols>
  <sheetData>
    <row r="1" spans="1:16" s="5" customFormat="1" ht="62.25" customHeight="1">
      <c r="A1" s="117" t="s">
        <v>456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s="1" customFormat="1" ht="36" customHeight="1">
      <c r="A2" s="119" t="s">
        <v>1</v>
      </c>
      <c r="B2" s="79" t="s">
        <v>2</v>
      </c>
      <c r="C2" s="121" t="s">
        <v>106</v>
      </c>
      <c r="D2" s="123" t="s">
        <v>454</v>
      </c>
      <c r="E2" s="123"/>
      <c r="F2" s="123"/>
      <c r="G2" s="124" t="s">
        <v>450</v>
      </c>
      <c r="H2" s="124"/>
      <c r="I2" s="124"/>
      <c r="J2" s="125" t="s">
        <v>457</v>
      </c>
      <c r="K2" s="125"/>
      <c r="L2" s="125"/>
      <c r="M2" s="126" t="s">
        <v>288</v>
      </c>
      <c r="N2" s="127"/>
      <c r="O2" s="127"/>
      <c r="P2" s="128"/>
    </row>
    <row r="3" spans="1:16" s="1" customFormat="1" ht="39.75" customHeight="1">
      <c r="A3" s="120"/>
      <c r="B3" s="83" t="s">
        <v>3</v>
      </c>
      <c r="C3" s="122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  <c r="P3" s="92" t="s">
        <v>455</v>
      </c>
    </row>
    <row r="4" spans="1:16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  <c r="P4" s="81">
        <v>13</v>
      </c>
    </row>
    <row r="5" spans="1:16" s="2" customFormat="1" ht="33.75" hidden="1" customHeight="1">
      <c r="A5" s="114" t="s">
        <v>267</v>
      </c>
      <c r="B5" s="115"/>
      <c r="C5" s="116"/>
      <c r="D5" s="86">
        <f>D7+D49+D69+D88+D96+D113+D176+D197+D224+D228+D240+D245+D248+D258+D126+D262</f>
        <v>7480217273</v>
      </c>
      <c r="E5" s="86">
        <f t="shared" ref="E5:L5" si="0">E7+E49+E69+E88+E96+E113+E176+E197+E224+E228+E240+E245+E248+E258+E126+E262</f>
        <v>3634704616</v>
      </c>
      <c r="F5" s="86">
        <f t="shared" si="0"/>
        <v>3855176557</v>
      </c>
      <c r="G5" s="86">
        <f t="shared" si="0"/>
        <v>5657243881.1499996</v>
      </c>
      <c r="H5" s="86">
        <f t="shared" si="0"/>
        <v>3053395540.0799999</v>
      </c>
      <c r="I5" s="86">
        <f t="shared" si="0"/>
        <v>2614412089.3500004</v>
      </c>
      <c r="J5" s="86">
        <f t="shared" si="0"/>
        <v>5367722339.1300001</v>
      </c>
      <c r="K5" s="86">
        <f t="shared" si="0"/>
        <v>2752967457.7800007</v>
      </c>
      <c r="L5" s="86">
        <f t="shared" si="0"/>
        <v>2614412089.3500004</v>
      </c>
      <c r="M5" s="87">
        <f>J5/D5*100</f>
        <v>71.758909443779203</v>
      </c>
      <c r="N5" s="87">
        <f>K5/E5*100</f>
        <v>75.741160524060604</v>
      </c>
      <c r="O5" s="87"/>
      <c r="P5" s="87">
        <f>L5/F5*100</f>
        <v>67.815625320788655</v>
      </c>
    </row>
    <row r="6" spans="1:16" s="1" customFormat="1" ht="28.5" hidden="1" customHeight="1">
      <c r="A6" s="113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6" s="2" customFormat="1" ht="48" hidden="1" customHeight="1">
      <c r="A7" s="23">
        <v>1</v>
      </c>
      <c r="B7" s="111" t="s">
        <v>34</v>
      </c>
      <c r="C7" s="111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N9" si="2">J7/D7*100</f>
        <v>49.024749292619546</v>
      </c>
      <c r="N7" s="25">
        <f t="shared" si="2"/>
        <v>62.855089481436622</v>
      </c>
      <c r="O7" s="25"/>
      <c r="P7" s="25">
        <f>L7/F7*100</f>
        <v>41.795639903104039</v>
      </c>
    </row>
    <row r="8" spans="1:16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/>
      <c r="P8" s="25">
        <f>L8/F8*100</f>
        <v>24.111078588380387</v>
      </c>
    </row>
    <row r="9" spans="1:16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/>
      <c r="P9" s="49">
        <f>L9/F9*100</f>
        <v>99.935588662790693</v>
      </c>
    </row>
    <row r="10" spans="1:16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/>
      <c r="P10" s="49">
        <f t="shared" ref="P10:P22" si="9">L10/F10*100</f>
        <v>99.999985671431219</v>
      </c>
    </row>
    <row r="11" spans="1:16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/>
      <c r="P11" s="49">
        <f t="shared" si="9"/>
        <v>22.421126483866558</v>
      </c>
    </row>
    <row r="12" spans="1:16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/>
      <c r="P12" s="49">
        <f t="shared" si="9"/>
        <v>24.057960297737353</v>
      </c>
    </row>
    <row r="13" spans="1:16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/>
      <c r="P13" s="49">
        <f t="shared" si="9"/>
        <v>100</v>
      </c>
    </row>
    <row r="14" spans="1:16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/>
      <c r="P14" s="49">
        <f t="shared" si="9"/>
        <v>99.999683717185661</v>
      </c>
    </row>
    <row r="15" spans="1:16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/>
      <c r="P15" s="49">
        <f t="shared" si="9"/>
        <v>99.51772277227721</v>
      </c>
    </row>
    <row r="16" spans="1:16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/>
      <c r="P16" s="49">
        <f t="shared" si="9"/>
        <v>99.519414893617025</v>
      </c>
    </row>
    <row r="17" spans="1:16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/>
      <c r="P17" s="49">
        <f t="shared" si="9"/>
        <v>88.45035110387056</v>
      </c>
    </row>
    <row r="18" spans="1:16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/>
      <c r="P18" s="49">
        <f t="shared" si="9"/>
        <v>99.99972723273207</v>
      </c>
    </row>
    <row r="19" spans="1:16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/>
      <c r="P19" s="49">
        <f t="shared" si="9"/>
        <v>0</v>
      </c>
    </row>
    <row r="20" spans="1:16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/>
      <c r="P20" s="49">
        <f t="shared" si="9"/>
        <v>0</v>
      </c>
    </row>
    <row r="21" spans="1:16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/>
      <c r="P21" s="49">
        <f t="shared" si="9"/>
        <v>0</v>
      </c>
    </row>
    <row r="22" spans="1:16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/>
      <c r="P22" s="49">
        <f t="shared" si="9"/>
        <v>97.562743190661479</v>
      </c>
    </row>
    <row r="23" spans="1:16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/>
      <c r="P23" s="49">
        <v>0</v>
      </c>
    </row>
    <row r="24" spans="1:16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/>
      <c r="P24" s="25">
        <f t="shared" ref="P24:P46" si="11">L24/F24*100</f>
        <v>35.688074385042071</v>
      </c>
    </row>
    <row r="25" spans="1:16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/>
      <c r="P25" s="49">
        <f t="shared" si="11"/>
        <v>39.443550751051703</v>
      </c>
    </row>
    <row r="26" spans="1:16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/>
      <c r="P26" s="49">
        <f t="shared" si="11"/>
        <v>98.592802625820582</v>
      </c>
    </row>
    <row r="27" spans="1:16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/>
      <c r="P27" s="49">
        <f t="shared" si="11"/>
        <v>0</v>
      </c>
    </row>
    <row r="28" spans="1:16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/>
      <c r="P28" s="25">
        <f t="shared" si="11"/>
        <v>59.546483945843796</v>
      </c>
    </row>
    <row r="29" spans="1:16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/>
      <c r="P29" s="49">
        <f t="shared" si="11"/>
        <v>70.88964643964016</v>
      </c>
    </row>
    <row r="30" spans="1:16" s="1" customFormat="1" ht="31.5" hidden="1" customHeight="1">
      <c r="A30" s="96" t="s">
        <v>126</v>
      </c>
      <c r="B30" s="112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/>
      <c r="P30" s="49">
        <f t="shared" si="11"/>
        <v>44.820015219785056</v>
      </c>
    </row>
    <row r="31" spans="1:16" s="1" customFormat="1" ht="33" hidden="1" customHeight="1">
      <c r="A31" s="96"/>
      <c r="B31" s="112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/>
      <c r="P31" s="49">
        <f t="shared" si="11"/>
        <v>100</v>
      </c>
    </row>
    <row r="32" spans="1:16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/>
      <c r="P32" s="49">
        <v>0</v>
      </c>
    </row>
    <row r="33" spans="1:16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/>
      <c r="P33" s="25">
        <f t="shared" si="11"/>
        <v>19.202551095469769</v>
      </c>
    </row>
    <row r="34" spans="1:16" s="1" customFormat="1" ht="35.25" hidden="1" customHeight="1">
      <c r="A34" s="96" t="s">
        <v>130</v>
      </c>
      <c r="B34" s="112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/>
      <c r="P34" s="49">
        <f t="shared" si="11"/>
        <v>99.999730755035472</v>
      </c>
    </row>
    <row r="35" spans="1:16" s="1" customFormat="1" ht="30.75" hidden="1" customHeight="1">
      <c r="A35" s="96"/>
      <c r="B35" s="112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/>
      <c r="P35" s="49">
        <f t="shared" si="11"/>
        <v>85.714284285714285</v>
      </c>
    </row>
    <row r="36" spans="1:16" s="1" customFormat="1" ht="35.25" hidden="1" customHeight="1">
      <c r="A36" s="96"/>
      <c r="B36" s="112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/>
      <c r="P36" s="49">
        <f t="shared" si="11"/>
        <v>83.087333333333333</v>
      </c>
    </row>
    <row r="37" spans="1:16" s="1" customFormat="1" ht="30.75" hidden="1" customHeight="1">
      <c r="A37" s="96"/>
      <c r="B37" s="112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/>
      <c r="P37" s="49">
        <f t="shared" si="11"/>
        <v>100</v>
      </c>
    </row>
    <row r="38" spans="1:16" s="1" customFormat="1" ht="30.75" hidden="1" customHeight="1">
      <c r="A38" s="96"/>
      <c r="B38" s="112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/>
      <c r="P38" s="49">
        <f t="shared" si="11"/>
        <v>0</v>
      </c>
    </row>
    <row r="39" spans="1:16" s="1" customFormat="1" ht="33" hidden="1" customHeight="1">
      <c r="A39" s="96"/>
      <c r="B39" s="112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/>
      <c r="P39" s="49">
        <f t="shared" si="11"/>
        <v>64.238919148936162</v>
      </c>
    </row>
    <row r="40" spans="1:16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/>
      <c r="P40" s="49">
        <f t="shared" si="11"/>
        <v>99.997990999678564</v>
      </c>
    </row>
    <row r="41" spans="1:16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/>
      <c r="P41" s="49">
        <f t="shared" si="11"/>
        <v>0</v>
      </c>
    </row>
    <row r="42" spans="1:16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/>
      <c r="P42" s="49">
        <f t="shared" si="11"/>
        <v>0</v>
      </c>
    </row>
    <row r="43" spans="1:16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/>
      <c r="P43" s="25">
        <f t="shared" si="11"/>
        <v>74.684757757268557</v>
      </c>
    </row>
    <row r="44" spans="1:16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/>
      <c r="P44" s="49">
        <f t="shared" si="11"/>
        <v>78.832013705705279</v>
      </c>
    </row>
    <row r="45" spans="1:16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/>
      <c r="P45" s="49">
        <f t="shared" si="11"/>
        <v>86.663637937363575</v>
      </c>
    </row>
    <row r="46" spans="1:16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/>
      <c r="P46" s="49">
        <f t="shared" si="11"/>
        <v>15.234235050787309</v>
      </c>
    </row>
    <row r="47" spans="1:16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/>
      <c r="P47" s="49">
        <v>0</v>
      </c>
    </row>
    <row r="48" spans="1:16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/>
      <c r="P48" s="49">
        <v>0</v>
      </c>
    </row>
    <row r="49" spans="1:16" s="1" customFormat="1" ht="51.75" hidden="1" customHeight="1">
      <c r="A49" s="23" t="s">
        <v>63</v>
      </c>
      <c r="B49" s="98" t="s">
        <v>49</v>
      </c>
      <c r="C49" s="98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/>
      <c r="P49" s="25">
        <f t="shared" ref="P49:P67" si="31">L49/F49*100</f>
        <v>78.816798922828738</v>
      </c>
    </row>
    <row r="50" spans="1:16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/>
      <c r="P50" s="25">
        <f t="shared" si="31"/>
        <v>84.029578201843037</v>
      </c>
    </row>
    <row r="51" spans="1:16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/>
      <c r="P51" s="49">
        <f t="shared" si="31"/>
        <v>84.029578201843037</v>
      </c>
    </row>
    <row r="52" spans="1:16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/>
      <c r="P52" s="25">
        <f t="shared" si="31"/>
        <v>74.110811247615558</v>
      </c>
    </row>
    <row r="53" spans="1:16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/>
      <c r="P53" s="49">
        <f t="shared" si="31"/>
        <v>99.957023060796644</v>
      </c>
    </row>
    <row r="54" spans="1:16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/>
      <c r="P54" s="49">
        <f t="shared" si="31"/>
        <v>100</v>
      </c>
    </row>
    <row r="55" spans="1:16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/>
      <c r="P55" s="49">
        <f t="shared" si="31"/>
        <v>100</v>
      </c>
    </row>
    <row r="56" spans="1:16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/>
      <c r="P56" s="49">
        <f t="shared" si="31"/>
        <v>100</v>
      </c>
    </row>
    <row r="57" spans="1:16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/>
      <c r="P57" s="49">
        <f t="shared" si="31"/>
        <v>0</v>
      </c>
    </row>
    <row r="58" spans="1:16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/>
      <c r="P58" s="49">
        <f t="shared" si="31"/>
        <v>86.22695335732503</v>
      </c>
    </row>
    <row r="59" spans="1:16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/>
      <c r="P59" s="49">
        <f t="shared" si="31"/>
        <v>0</v>
      </c>
    </row>
    <row r="60" spans="1:16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/>
      <c r="P60" s="49">
        <f t="shared" si="31"/>
        <v>96.89819911320069</v>
      </c>
    </row>
    <row r="61" spans="1:16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/>
      <c r="P61" s="49">
        <f t="shared" si="31"/>
        <v>100</v>
      </c>
    </row>
    <row r="62" spans="1:16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/>
      <c r="P62" s="49">
        <f t="shared" si="31"/>
        <v>49.565957399103141</v>
      </c>
    </row>
    <row r="63" spans="1:16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/>
      <c r="P63" s="49">
        <f t="shared" si="31"/>
        <v>64.293397736247258</v>
      </c>
    </row>
    <row r="64" spans="1:16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/>
      <c r="P64" s="49">
        <f t="shared" si="31"/>
        <v>80.462379282696332</v>
      </c>
    </row>
    <row r="65" spans="1:16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/>
      <c r="P65" s="49">
        <f t="shared" si="31"/>
        <v>60.460421620598261</v>
      </c>
    </row>
    <row r="66" spans="1:16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/>
      <c r="P66" s="56">
        <f t="shared" si="31"/>
        <v>99.999252180767144</v>
      </c>
    </row>
    <row r="67" spans="1:16" s="36" customFormat="1" ht="45.75" hidden="1" customHeight="1">
      <c r="A67" s="132" t="s">
        <v>287</v>
      </c>
      <c r="B67" s="132"/>
      <c r="C67" s="132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/>
      <c r="P67" s="25">
        <f t="shared" si="31"/>
        <v>53.982246477991978</v>
      </c>
    </row>
    <row r="68" spans="1:16" s="2" customFormat="1" ht="35.25" hidden="1" customHeight="1">
      <c r="A68" s="133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</row>
    <row r="69" spans="1:16" s="2" customFormat="1" ht="45.75" hidden="1" customHeight="1">
      <c r="A69" s="23" t="s">
        <v>290</v>
      </c>
      <c r="B69" s="130" t="s">
        <v>40</v>
      </c>
      <c r="C69" s="131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/>
      <c r="P69" s="25">
        <f>L69/F69*100</f>
        <v>55.95654863507157</v>
      </c>
    </row>
    <row r="70" spans="1:16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/>
      <c r="P70" s="49">
        <f t="shared" ref="P70:P86" si="41">L70/F70*100</f>
        <v>86.360251454235197</v>
      </c>
    </row>
    <row r="71" spans="1:16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/>
      <c r="P71" s="49">
        <f t="shared" si="41"/>
        <v>57.574412110839134</v>
      </c>
    </row>
    <row r="72" spans="1:16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/>
      <c r="P72" s="49">
        <f t="shared" si="41"/>
        <v>66.443882993841783</v>
      </c>
    </row>
    <row r="73" spans="1:16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/>
      <c r="P73" s="49">
        <f t="shared" si="41"/>
        <v>77.178888149767161</v>
      </c>
    </row>
    <row r="74" spans="1:16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/>
      <c r="P74" s="49">
        <f t="shared" si="41"/>
        <v>99.984482758620686</v>
      </c>
    </row>
    <row r="75" spans="1:16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/>
      <c r="P75" s="49">
        <f t="shared" si="41"/>
        <v>78.087206080540895</v>
      </c>
    </row>
    <row r="76" spans="1:16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/>
      <c r="P76" s="25">
        <f t="shared" si="41"/>
        <v>29.925403530140148</v>
      </c>
    </row>
    <row r="77" spans="1:16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/>
      <c r="P77" s="49">
        <f t="shared" si="41"/>
        <v>91.149448547389383</v>
      </c>
    </row>
    <row r="78" spans="1:16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/>
      <c r="P78" s="49">
        <f t="shared" si="41"/>
        <v>0</v>
      </c>
    </row>
    <row r="79" spans="1:16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/>
      <c r="P79" s="49">
        <f t="shared" si="41"/>
        <v>14.785353628695413</v>
      </c>
    </row>
    <row r="80" spans="1:16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/>
      <c r="P80" s="49">
        <f t="shared" si="41"/>
        <v>99.999996477441471</v>
      </c>
    </row>
    <row r="81" spans="1:16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/>
      <c r="P81" s="49">
        <f t="shared" si="41"/>
        <v>100</v>
      </c>
    </row>
    <row r="82" spans="1:16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/>
      <c r="P82" s="49">
        <f t="shared" si="41"/>
        <v>100</v>
      </c>
    </row>
    <row r="83" spans="1:16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/>
      <c r="P83" s="49">
        <f t="shared" si="41"/>
        <v>81.217505593424633</v>
      </c>
    </row>
    <row r="84" spans="1:16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/>
      <c r="P84" s="49">
        <f t="shared" si="41"/>
        <v>89.70193153235644</v>
      </c>
    </row>
    <row r="85" spans="1:16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/>
      <c r="P85" s="49">
        <f t="shared" si="41"/>
        <v>39.695018640183612</v>
      </c>
    </row>
    <row r="86" spans="1:16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/>
      <c r="P86" s="49">
        <f t="shared" si="41"/>
        <v>99.99985271911396</v>
      </c>
    </row>
    <row r="87" spans="1:16" s="2" customFormat="1" ht="31.5" customHeight="1">
      <c r="A87" s="129" t="s">
        <v>18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74"/>
      <c r="O87" s="90"/>
      <c r="P87" s="74"/>
    </row>
    <row r="88" spans="1:16" s="2" customFormat="1" ht="48" customHeight="1">
      <c r="A88" s="23" t="s">
        <v>308</v>
      </c>
      <c r="B88" s="98" t="s">
        <v>44</v>
      </c>
      <c r="C88" s="98"/>
      <c r="D88" s="20">
        <f>D89+D91+D93</f>
        <v>58394700</v>
      </c>
      <c r="E88" s="20">
        <f t="shared" ref="E88:L88" si="50">E89+E91+E93</f>
        <v>0</v>
      </c>
      <c r="F88" s="20">
        <f t="shared" si="50"/>
        <v>58394700</v>
      </c>
      <c r="G88" s="20">
        <f t="shared" si="50"/>
        <v>40813305.07</v>
      </c>
      <c r="H88" s="20">
        <f t="shared" si="50"/>
        <v>0</v>
      </c>
      <c r="I88" s="20">
        <f t="shared" si="50"/>
        <v>40813305.07</v>
      </c>
      <c r="J88" s="20">
        <f t="shared" si="50"/>
        <v>40813305.07</v>
      </c>
      <c r="K88" s="20">
        <f t="shared" si="50"/>
        <v>0</v>
      </c>
      <c r="L88" s="20">
        <f t="shared" si="50"/>
        <v>40813305.07</v>
      </c>
      <c r="M88" s="30">
        <f>J88/D88*100</f>
        <v>69.89213930373819</v>
      </c>
      <c r="N88" s="25">
        <v>0</v>
      </c>
      <c r="O88" s="24">
        <f>L88/F88*100</f>
        <v>69.89213930373819</v>
      </c>
      <c r="P88" s="135"/>
    </row>
    <row r="89" spans="1:16" s="2" customFormat="1" ht="48" customHeight="1">
      <c r="A89" s="23" t="s">
        <v>309</v>
      </c>
      <c r="B89" s="70" t="s">
        <v>162</v>
      </c>
      <c r="C89" s="28"/>
      <c r="D89" s="20">
        <f>D90</f>
        <v>55894700</v>
      </c>
      <c r="E89" s="20">
        <f t="shared" ref="E89:F89" si="51">E90</f>
        <v>0</v>
      </c>
      <c r="F89" s="20">
        <f t="shared" si="51"/>
        <v>55894700</v>
      </c>
      <c r="G89" s="20">
        <f t="shared" ref="G89" si="52">G90</f>
        <v>40813305.07</v>
      </c>
      <c r="H89" s="20">
        <f t="shared" ref="H89" si="53">H90</f>
        <v>0</v>
      </c>
      <c r="I89" s="20">
        <f t="shared" ref="I89" si="54">I90</f>
        <v>40813305.07</v>
      </c>
      <c r="J89" s="20">
        <f t="shared" ref="J89" si="55">J90</f>
        <v>40813305.07</v>
      </c>
      <c r="K89" s="20">
        <f t="shared" ref="K89" si="56">K90</f>
        <v>0</v>
      </c>
      <c r="L89" s="20">
        <f t="shared" ref="L89" si="57">L90</f>
        <v>40813305.07</v>
      </c>
      <c r="M89" s="30">
        <f>J89/D89*100</f>
        <v>73.018202208796183</v>
      </c>
      <c r="N89" s="25">
        <v>0</v>
      </c>
      <c r="O89" s="24">
        <f>L89/F89*100</f>
        <v>73.018202208796183</v>
      </c>
      <c r="P89" s="136"/>
    </row>
    <row r="90" spans="1:16" s="2" customFormat="1" ht="51.75" customHeight="1">
      <c r="A90" s="72" t="s">
        <v>310</v>
      </c>
      <c r="B90" s="71" t="s">
        <v>139</v>
      </c>
      <c r="C90" s="28" t="s">
        <v>7</v>
      </c>
      <c r="D90" s="13">
        <f>F90</f>
        <v>55894700</v>
      </c>
      <c r="E90" s="13">
        <v>0</v>
      </c>
      <c r="F90" s="13">
        <v>55894700</v>
      </c>
      <c r="G90" s="13">
        <f t="shared" ref="G90:G94" si="58">H90+I90</f>
        <v>40813305.07</v>
      </c>
      <c r="H90" s="13">
        <v>0</v>
      </c>
      <c r="I90" s="13">
        <f t="shared" ref="I90:I94" si="59">L90</f>
        <v>40813305.07</v>
      </c>
      <c r="J90" s="13">
        <f>L90</f>
        <v>40813305.07</v>
      </c>
      <c r="K90" s="13">
        <v>0</v>
      </c>
      <c r="L90" s="13">
        <v>40813305.07</v>
      </c>
      <c r="M90" s="89">
        <f>J90/D90*100</f>
        <v>73.018202208796183</v>
      </c>
      <c r="N90" s="49">
        <v>0</v>
      </c>
      <c r="O90" s="63">
        <f>L90/F90*100</f>
        <v>73.018202208796183</v>
      </c>
      <c r="P90" s="137"/>
    </row>
    <row r="91" spans="1:16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0">E92</f>
        <v>0</v>
      </c>
      <c r="F91" s="20">
        <f t="shared" si="60"/>
        <v>0</v>
      </c>
      <c r="G91" s="20">
        <f t="shared" si="60"/>
        <v>0</v>
      </c>
      <c r="H91" s="20">
        <f t="shared" si="60"/>
        <v>0</v>
      </c>
      <c r="I91" s="20">
        <f t="shared" si="60"/>
        <v>0</v>
      </c>
      <c r="J91" s="20">
        <f t="shared" si="60"/>
        <v>0</v>
      </c>
      <c r="K91" s="20">
        <f t="shared" si="60"/>
        <v>0</v>
      </c>
      <c r="L91" s="20">
        <f t="shared" si="60"/>
        <v>0</v>
      </c>
      <c r="M91" s="22">
        <v>0</v>
      </c>
      <c r="N91" s="25">
        <v>0</v>
      </c>
      <c r="O91" s="25">
        <v>0</v>
      </c>
      <c r="P91" s="91"/>
    </row>
    <row r="92" spans="1:16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8"/>
        <v>0</v>
      </c>
      <c r="H92" s="13">
        <v>0</v>
      </c>
      <c r="I92" s="13">
        <f t="shared" si="59"/>
        <v>0</v>
      </c>
      <c r="J92" s="13">
        <f t="shared" ref="J92" si="61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  <c r="P92" s="91"/>
    </row>
    <row r="93" spans="1:16" s="2" customFormat="1" ht="64.5" customHeight="1">
      <c r="A93" s="23" t="s">
        <v>313</v>
      </c>
      <c r="B93" s="70" t="s">
        <v>166</v>
      </c>
      <c r="C93" s="29"/>
      <c r="D93" s="20">
        <f>D94</f>
        <v>2500000</v>
      </c>
      <c r="E93" s="20">
        <f t="shared" ref="E93:L93" si="62">E94</f>
        <v>0</v>
      </c>
      <c r="F93" s="20">
        <f>F94</f>
        <v>2500000</v>
      </c>
      <c r="G93" s="20">
        <f t="shared" si="62"/>
        <v>0</v>
      </c>
      <c r="H93" s="20">
        <f t="shared" si="62"/>
        <v>0</v>
      </c>
      <c r="I93" s="20">
        <f t="shared" si="62"/>
        <v>0</v>
      </c>
      <c r="J93" s="20">
        <f t="shared" si="62"/>
        <v>0</v>
      </c>
      <c r="K93" s="20">
        <f t="shared" si="62"/>
        <v>0</v>
      </c>
      <c r="L93" s="20">
        <f t="shared" si="62"/>
        <v>0</v>
      </c>
      <c r="M93" s="22">
        <f>M94</f>
        <v>0</v>
      </c>
      <c r="N93" s="25">
        <v>0</v>
      </c>
      <c r="O93" s="25">
        <f>L93/F93*100</f>
        <v>0</v>
      </c>
      <c r="P93" s="138"/>
    </row>
    <row r="94" spans="1:16" s="2" customFormat="1" ht="46.5" customHeight="1">
      <c r="A94" s="72" t="s">
        <v>314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2500000</v>
      </c>
      <c r="G94" s="13">
        <f t="shared" si="58"/>
        <v>0</v>
      </c>
      <c r="H94" s="13">
        <v>0</v>
      </c>
      <c r="I94" s="13">
        <f t="shared" si="59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>L94/F94*100</f>
        <v>0</v>
      </c>
      <c r="P94" s="139"/>
    </row>
    <row r="95" spans="1:16" s="3" customFormat="1" ht="35.25" hidden="1" customHeight="1">
      <c r="A95" s="129" t="s">
        <v>20</v>
      </c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74"/>
      <c r="O95" s="90"/>
      <c r="P95" s="74"/>
    </row>
    <row r="96" spans="1:16" s="1" customFormat="1" ht="47.25" hidden="1" customHeight="1">
      <c r="A96" s="23" t="s">
        <v>95</v>
      </c>
      <c r="B96" s="98" t="s">
        <v>45</v>
      </c>
      <c r="C96" s="98"/>
      <c r="D96" s="31">
        <f>D97+D105</f>
        <v>947199160</v>
      </c>
      <c r="E96" s="31">
        <f t="shared" ref="E96:L96" si="63">E97+E105</f>
        <v>502245460</v>
      </c>
      <c r="F96" s="31">
        <f t="shared" si="63"/>
        <v>444953700</v>
      </c>
      <c r="G96" s="31">
        <f t="shared" si="63"/>
        <v>777884050.88</v>
      </c>
      <c r="H96" s="31">
        <f t="shared" si="63"/>
        <v>453150600</v>
      </c>
      <c r="I96" s="31">
        <f t="shared" si="63"/>
        <v>324733450.88</v>
      </c>
      <c r="J96" s="31">
        <f>J97+J105</f>
        <v>774483910.88</v>
      </c>
      <c r="K96" s="31">
        <f t="shared" si="63"/>
        <v>449750460</v>
      </c>
      <c r="L96" s="31">
        <f t="shared" si="63"/>
        <v>324733450.88</v>
      </c>
      <c r="M96" s="21">
        <f t="shared" ref="M96:N97" si="64">J96/D96*100</f>
        <v>81.765688103017325</v>
      </c>
      <c r="N96" s="25">
        <f t="shared" si="64"/>
        <v>89.547939368132873</v>
      </c>
      <c r="O96" s="25"/>
      <c r="P96" s="25">
        <f t="shared" ref="P96:P102" si="65">L96/F96*100</f>
        <v>72.981402532443269</v>
      </c>
    </row>
    <row r="97" spans="1:16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4"/>
        <v>66.562345053628434</v>
      </c>
      <c r="N97" s="25">
        <f t="shared" si="64"/>
        <v>48.363267450937506</v>
      </c>
      <c r="O97" s="25"/>
      <c r="P97" s="25">
        <f t="shared" si="65"/>
        <v>66.958257735590578</v>
      </c>
    </row>
    <row r="98" spans="1:16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/>
      <c r="P98" s="49">
        <f t="shared" si="65"/>
        <v>65.524951676517858</v>
      </c>
    </row>
    <row r="99" spans="1:16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/>
      <c r="P99" s="49">
        <f t="shared" si="65"/>
        <v>99.838699822814206</v>
      </c>
    </row>
    <row r="100" spans="1:16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/>
      <c r="P100" s="49">
        <f t="shared" si="65"/>
        <v>100</v>
      </c>
    </row>
    <row r="101" spans="1:16" s="1" customFormat="1" ht="30.75" hidden="1" customHeight="1">
      <c r="A101" s="96" t="s">
        <v>318</v>
      </c>
      <c r="B101" s="99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/>
      <c r="P101" s="49">
        <f t="shared" si="65"/>
        <v>86.860990103689787</v>
      </c>
    </row>
    <row r="102" spans="1:16" s="1" customFormat="1" ht="31.5" hidden="1" customHeight="1">
      <c r="A102" s="96"/>
      <c r="B102" s="99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/>
      <c r="P102" s="49">
        <f t="shared" si="65"/>
        <v>91.429822253056145</v>
      </c>
    </row>
    <row r="103" spans="1:16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/>
      <c r="P103" s="49">
        <v>0</v>
      </c>
    </row>
    <row r="104" spans="1:16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/>
      <c r="P104" s="49">
        <v>0</v>
      </c>
    </row>
    <row r="105" spans="1:16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/>
      <c r="P105" s="25">
        <f t="shared" ref="P105:P111" si="73">L105/F105*100</f>
        <v>85.794079506672801</v>
      </c>
    </row>
    <row r="106" spans="1:16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/>
      <c r="P106" s="49">
        <f t="shared" si="73"/>
        <v>2.7701230575188331</v>
      </c>
    </row>
    <row r="107" spans="1:16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/>
      <c r="P107" s="49">
        <f t="shared" si="73"/>
        <v>87.480715525921099</v>
      </c>
    </row>
    <row r="108" spans="1:16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/>
      <c r="P108" s="49">
        <f t="shared" si="73"/>
        <v>93.448383166457134</v>
      </c>
    </row>
    <row r="109" spans="1:16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/>
      <c r="P109" s="49">
        <f t="shared" si="73"/>
        <v>0</v>
      </c>
    </row>
    <row r="110" spans="1:16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/>
      <c r="P110" s="49">
        <f t="shared" si="73"/>
        <v>0</v>
      </c>
    </row>
    <row r="111" spans="1:16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/>
      <c r="P111" s="49">
        <f t="shared" si="73"/>
        <v>0</v>
      </c>
    </row>
    <row r="112" spans="1:16" s="2" customFormat="1" ht="36.75" hidden="1" customHeight="1">
      <c r="A112" s="100" t="s">
        <v>16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</row>
    <row r="113" spans="1:16" s="1" customFormat="1" ht="46.5" hidden="1" customHeight="1">
      <c r="A113" s="23" t="s">
        <v>327</v>
      </c>
      <c r="B113" s="98" t="s">
        <v>46</v>
      </c>
      <c r="C113" s="98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N114" si="79">J113/D113*100</f>
        <v>82.118134246258904</v>
      </c>
      <c r="N113" s="25">
        <f t="shared" si="79"/>
        <v>82.902650290737483</v>
      </c>
      <c r="O113" s="25"/>
      <c r="P113" s="25">
        <f t="shared" ref="P113:P118" si="80">L113/F113*100</f>
        <v>82.103960232834211</v>
      </c>
    </row>
    <row r="114" spans="1:16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79"/>
        <v>82.035614247649448</v>
      </c>
      <c r="N114" s="25">
        <f t="shared" si="79"/>
        <v>82.902650290737483</v>
      </c>
      <c r="O114" s="25"/>
      <c r="P114" s="25">
        <f t="shared" si="80"/>
        <v>82.019128092654995</v>
      </c>
    </row>
    <row r="115" spans="1:16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/>
      <c r="P115" s="49">
        <f t="shared" si="80"/>
        <v>81.940862218789221</v>
      </c>
    </row>
    <row r="116" spans="1:16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/>
      <c r="P116" s="49">
        <f t="shared" si="80"/>
        <v>99.999917775329308</v>
      </c>
    </row>
    <row r="117" spans="1:16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/>
      <c r="P117" s="49">
        <f t="shared" si="80"/>
        <v>100</v>
      </c>
    </row>
    <row r="118" spans="1:16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/>
      <c r="P118" s="49">
        <f t="shared" si="80"/>
        <v>95.968493705534769</v>
      </c>
    </row>
    <row r="119" spans="1:16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/>
      <c r="P119" s="49">
        <v>0</v>
      </c>
    </row>
    <row r="120" spans="1:16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/>
      <c r="P120" s="49">
        <v>0</v>
      </c>
    </row>
    <row r="121" spans="1:16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/>
      <c r="P121" s="49">
        <v>0</v>
      </c>
    </row>
    <row r="122" spans="1:16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/>
      <c r="P122" s="49">
        <v>0</v>
      </c>
    </row>
    <row r="123" spans="1:16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/>
      <c r="P123" s="25">
        <f>L123/F123*100</f>
        <v>83.722117618273813</v>
      </c>
    </row>
    <row r="124" spans="1:16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/>
      <c r="P124" s="49">
        <f>L124/F124*100</f>
        <v>83.722117618273813</v>
      </c>
    </row>
    <row r="125" spans="1:16" s="2" customFormat="1" ht="31.5" hidden="1" customHeight="1">
      <c r="A125" s="100" t="s">
        <v>17</v>
      </c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</row>
    <row r="126" spans="1:16" s="1" customFormat="1" ht="46.5" hidden="1" customHeight="1">
      <c r="A126" s="23" t="s">
        <v>401</v>
      </c>
      <c r="B126" s="98" t="s">
        <v>47</v>
      </c>
      <c r="C126" s="98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N127" si="90">J126/D126*100</f>
        <v>79.407269398586479</v>
      </c>
      <c r="N126" s="38">
        <f t="shared" si="90"/>
        <v>81.055982859659565</v>
      </c>
      <c r="O126" s="38"/>
      <c r="P126" s="38">
        <f>L126/F126*100</f>
        <v>75.882892097935652</v>
      </c>
    </row>
    <row r="127" spans="1:16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/>
      <c r="P127" s="38">
        <f>L127/F127*100</f>
        <v>73.971835715229091</v>
      </c>
    </row>
    <row r="128" spans="1:16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/>
      <c r="P128" s="37">
        <f t="shared" ref="P128:P135" si="93">L128/F128*100</f>
        <v>76.318544962564488</v>
      </c>
    </row>
    <row r="129" spans="1:16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/>
      <c r="P129" s="37">
        <f t="shared" si="93"/>
        <v>67.330292179919951</v>
      </c>
    </row>
    <row r="130" spans="1:16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/>
      <c r="P130" s="37">
        <f t="shared" si="93"/>
        <v>100</v>
      </c>
    </row>
    <row r="131" spans="1:16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/>
      <c r="P131" s="37">
        <f t="shared" si="93"/>
        <v>60.71362730261383</v>
      </c>
    </row>
    <row r="132" spans="1:16" s="1" customFormat="1" ht="30" hidden="1" customHeight="1">
      <c r="A132" s="102"/>
      <c r="B132" s="52" t="s">
        <v>443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/>
      <c r="P132" s="37">
        <f t="shared" si="93"/>
        <v>0</v>
      </c>
    </row>
    <row r="133" spans="1:16" s="1" customFormat="1" ht="29.25" hidden="1" customHeight="1">
      <c r="A133" s="103"/>
      <c r="B133" s="52" t="s">
        <v>185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/>
      <c r="P133" s="37">
        <f t="shared" si="93"/>
        <v>66.211684256670324</v>
      </c>
    </row>
    <row r="134" spans="1:16" s="2" customFormat="1" ht="28.15" hidden="1" customHeight="1">
      <c r="A134" s="103"/>
      <c r="B134" s="52" t="s">
        <v>186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/>
      <c r="P134" s="37">
        <f t="shared" si="93"/>
        <v>100</v>
      </c>
    </row>
    <row r="135" spans="1:16" s="2" customFormat="1" ht="28.15" hidden="1" customHeight="1">
      <c r="A135" s="103"/>
      <c r="B135" s="52" t="s">
        <v>184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/>
      <c r="P135" s="37">
        <f t="shared" si="93"/>
        <v>58.405359712059791</v>
      </c>
    </row>
    <row r="136" spans="1:16" s="2" customFormat="1" ht="41.25" hidden="1" customHeight="1">
      <c r="A136" s="103"/>
      <c r="B136" s="52" t="s">
        <v>193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/>
      <c r="P136" s="37">
        <v>0</v>
      </c>
    </row>
    <row r="137" spans="1:16" s="2" customFormat="1" ht="34.5" hidden="1" customHeight="1">
      <c r="A137" s="103"/>
      <c r="B137" s="52" t="s">
        <v>192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/>
      <c r="P137" s="37">
        <v>0</v>
      </c>
    </row>
    <row r="138" spans="1:16" s="2" customFormat="1" ht="44.25" hidden="1" customHeight="1">
      <c r="A138" s="104"/>
      <c r="B138" s="52" t="s">
        <v>397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/>
      <c r="P138" s="37">
        <v>0</v>
      </c>
    </row>
    <row r="139" spans="1:16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/>
      <c r="P139" s="37">
        <f t="shared" ref="P139:P149" si="100">L139/F139*100</f>
        <v>46.373387679487003</v>
      </c>
    </row>
    <row r="140" spans="1:16" s="2" customFormat="1" ht="42.75" hidden="1" customHeight="1">
      <c r="A140" s="102"/>
      <c r="B140" s="52" t="s">
        <v>190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/>
      <c r="P140" s="37">
        <f t="shared" si="100"/>
        <v>65.504206638521467</v>
      </c>
    </row>
    <row r="141" spans="1:16" s="2" customFormat="1" ht="42" hidden="1" customHeight="1">
      <c r="A141" s="103"/>
      <c r="B141" s="52" t="s">
        <v>191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/>
      <c r="P141" s="37">
        <f t="shared" si="100"/>
        <v>100</v>
      </c>
    </row>
    <row r="142" spans="1:16" s="2" customFormat="1" ht="60.6" hidden="1" customHeight="1">
      <c r="A142" s="103"/>
      <c r="B142" s="52" t="s">
        <v>236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/>
      <c r="P142" s="37">
        <f t="shared" si="100"/>
        <v>80</v>
      </c>
    </row>
    <row r="143" spans="1:16" s="2" customFormat="1" ht="38.25" hidden="1" customHeight="1">
      <c r="A143" s="103"/>
      <c r="B143" s="52" t="s">
        <v>237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/>
      <c r="P143" s="37">
        <f t="shared" si="100"/>
        <v>55.434592095895766</v>
      </c>
    </row>
    <row r="144" spans="1:16" s="2" customFormat="1" ht="45.75" hidden="1" customHeight="1">
      <c r="A144" s="103"/>
      <c r="B144" s="52" t="s">
        <v>193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/>
      <c r="P144" s="37">
        <f t="shared" si="100"/>
        <v>62.104301740743381</v>
      </c>
    </row>
    <row r="145" spans="1:16" s="2" customFormat="1" ht="45" hidden="1" customHeight="1">
      <c r="A145" s="103"/>
      <c r="B145" s="52" t="s">
        <v>238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/>
      <c r="P145" s="37">
        <f t="shared" si="100"/>
        <v>77.879203165195861</v>
      </c>
    </row>
    <row r="146" spans="1:16" s="2" customFormat="1" ht="23.25" hidden="1" customHeight="1">
      <c r="A146" s="103"/>
      <c r="B146" s="52" t="s">
        <v>188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/>
      <c r="P146" s="37">
        <f t="shared" si="100"/>
        <v>100</v>
      </c>
    </row>
    <row r="147" spans="1:16" s="2" customFormat="1" ht="60" hidden="1" customHeight="1">
      <c r="A147" s="103"/>
      <c r="B147" s="52" t="s">
        <v>189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/>
      <c r="P147" s="37">
        <f t="shared" si="100"/>
        <v>99.999966885569165</v>
      </c>
    </row>
    <row r="148" spans="1:16" s="2" customFormat="1" ht="60" hidden="1" customHeight="1">
      <c r="A148" s="103"/>
      <c r="B148" s="52" t="s">
        <v>396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/>
      <c r="P148" s="37">
        <f t="shared" si="100"/>
        <v>0</v>
      </c>
    </row>
    <row r="149" spans="1:16" s="2" customFormat="1" ht="24.75" hidden="1" customHeight="1">
      <c r="A149" s="104"/>
      <c r="B149" s="52" t="s">
        <v>192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/>
      <c r="P149" s="37">
        <f t="shared" si="100"/>
        <v>0</v>
      </c>
    </row>
    <row r="150" spans="1:16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/>
      <c r="P150" s="37">
        <v>0</v>
      </c>
    </row>
    <row r="151" spans="1:16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/>
      <c r="P151" s="37">
        <v>0</v>
      </c>
    </row>
    <row r="152" spans="1:16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/>
      <c r="P152" s="37">
        <v>0</v>
      </c>
    </row>
    <row r="153" spans="1:16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/>
      <c r="P153" s="37">
        <v>0</v>
      </c>
    </row>
    <row r="154" spans="1:16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/>
      <c r="P154" s="37">
        <v>0</v>
      </c>
    </row>
    <row r="155" spans="1:16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/>
      <c r="P155" s="37">
        <v>0</v>
      </c>
    </row>
    <row r="156" spans="1:16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/>
      <c r="P156" s="37">
        <v>0</v>
      </c>
    </row>
    <row r="157" spans="1:16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/>
      <c r="P157" s="37">
        <v>0</v>
      </c>
    </row>
    <row r="158" spans="1:16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/>
      <c r="P158" s="37">
        <v>0</v>
      </c>
    </row>
    <row r="159" spans="1:16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/>
      <c r="P159" s="38">
        <f>L159/F159*100</f>
        <v>84.373668749999993</v>
      </c>
    </row>
    <row r="160" spans="1:16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/>
      <c r="P160" s="38">
        <f>L160/F160*100</f>
        <v>98.441891465654834</v>
      </c>
    </row>
    <row r="161" spans="1:16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/>
      <c r="P161" s="37">
        <f>L161/F161*100</f>
        <v>98.441891465654834</v>
      </c>
    </row>
    <row r="162" spans="1:16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/>
      <c r="P162" s="37">
        <v>0</v>
      </c>
    </row>
    <row r="163" spans="1:16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/>
      <c r="P163" s="37">
        <v>0</v>
      </c>
    </row>
    <row r="164" spans="1:16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/>
      <c r="P164" s="38">
        <f>L164/F164*100</f>
        <v>82.816217730732816</v>
      </c>
    </row>
    <row r="165" spans="1:16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/>
      <c r="P165" s="37">
        <f>L165/F165*100</f>
        <v>80.751251743143641</v>
      </c>
    </row>
    <row r="166" spans="1:16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/>
      <c r="P166" s="37">
        <f>L166/F166*100</f>
        <v>69.47679611818333</v>
      </c>
    </row>
    <row r="167" spans="1:16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/>
      <c r="P167" s="37">
        <f>L167/F167*100</f>
        <v>98.797602133555188</v>
      </c>
    </row>
    <row r="168" spans="1:16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/>
      <c r="P168" s="37">
        <v>0</v>
      </c>
    </row>
    <row r="169" spans="1:16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/>
      <c r="P169" s="37">
        <v>0</v>
      </c>
    </row>
    <row r="170" spans="1:16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/>
      <c r="P170" s="37">
        <v>0</v>
      </c>
    </row>
    <row r="171" spans="1:16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/>
      <c r="P171" s="38">
        <f>L171/F171*100</f>
        <v>86.762898613039596</v>
      </c>
    </row>
    <row r="172" spans="1:16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/>
      <c r="P172" s="37">
        <f>L172/F172*100</f>
        <v>86.020055777744858</v>
      </c>
    </row>
    <row r="173" spans="1:16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/>
      <c r="P173" s="37">
        <f>L173/F173*100</f>
        <v>87.64251455166071</v>
      </c>
    </row>
    <row r="174" spans="1:16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/>
      <c r="P174" s="37">
        <f>L174/F174*100</f>
        <v>100</v>
      </c>
    </row>
    <row r="175" spans="1:16" s="1" customFormat="1" ht="32.25" hidden="1" customHeight="1">
      <c r="A175" s="100" t="s">
        <v>50</v>
      </c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</row>
    <row r="176" spans="1:16" s="1" customFormat="1" ht="48.75" hidden="1" customHeight="1">
      <c r="A176" s="23" t="s">
        <v>96</v>
      </c>
      <c r="B176" s="98" t="s">
        <v>51</v>
      </c>
      <c r="C176" s="98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/>
      <c r="P176" s="38">
        <f t="shared" ref="P176:P181" si="119">L176/F176*100</f>
        <v>67.548986607846885</v>
      </c>
    </row>
    <row r="177" spans="1:16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20">SUM(E178:E182)</f>
        <v>1884500</v>
      </c>
      <c r="F177" s="20">
        <f t="shared" si="120"/>
        <v>97630709</v>
      </c>
      <c r="G177" s="20">
        <f t="shared" si="120"/>
        <v>73732609.829999998</v>
      </c>
      <c r="H177" s="20">
        <f t="shared" si="120"/>
        <v>1884430</v>
      </c>
      <c r="I177" s="20">
        <f t="shared" si="120"/>
        <v>71848179.829999998</v>
      </c>
      <c r="J177" s="20">
        <f t="shared" si="120"/>
        <v>73732609.829999998</v>
      </c>
      <c r="K177" s="20">
        <f t="shared" si="120"/>
        <v>1884430</v>
      </c>
      <c r="L177" s="20">
        <f t="shared" si="120"/>
        <v>71848179.829999998</v>
      </c>
      <c r="M177" s="21">
        <f t="shared" ref="M177:M195" si="121">J177/D177*100</f>
        <v>74.091800209151941</v>
      </c>
      <c r="N177" s="38">
        <v>0</v>
      </c>
      <c r="O177" s="38"/>
      <c r="P177" s="38">
        <f t="shared" si="119"/>
        <v>73.591783329157224</v>
      </c>
    </row>
    <row r="178" spans="1:16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1"/>
        <v>84.00658036600268</v>
      </c>
      <c r="N178" s="37">
        <v>0</v>
      </c>
      <c r="O178" s="37"/>
      <c r="P178" s="37">
        <f t="shared" si="119"/>
        <v>84.00658036600268</v>
      </c>
    </row>
    <row r="179" spans="1:16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2">H179+I179</f>
        <v>37135185.990000002</v>
      </c>
      <c r="H179" s="13">
        <v>0</v>
      </c>
      <c r="I179" s="13">
        <f t="shared" ref="I179:I182" si="123">L179</f>
        <v>37135185.990000002</v>
      </c>
      <c r="J179" s="68">
        <f t="shared" ref="J179:J182" si="124">K179+L179</f>
        <v>37135185.990000002</v>
      </c>
      <c r="K179" s="13">
        <v>0</v>
      </c>
      <c r="L179" s="13">
        <v>37135185.990000002</v>
      </c>
      <c r="M179" s="51">
        <f t="shared" si="121"/>
        <v>86.706777034061687</v>
      </c>
      <c r="N179" s="37">
        <v>0</v>
      </c>
      <c r="O179" s="37"/>
      <c r="P179" s="37">
        <f t="shared" si="119"/>
        <v>86.706777034061687</v>
      </c>
    </row>
    <row r="180" spans="1:16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2"/>
        <v>462781.2</v>
      </c>
      <c r="H180" s="13">
        <v>0</v>
      </c>
      <c r="I180" s="13">
        <f t="shared" si="123"/>
        <v>462781.2</v>
      </c>
      <c r="J180" s="68">
        <f t="shared" si="124"/>
        <v>462781.2</v>
      </c>
      <c r="K180" s="13">
        <v>0</v>
      </c>
      <c r="L180" s="13">
        <v>462781.2</v>
      </c>
      <c r="M180" s="51">
        <f t="shared" si="121"/>
        <v>92.556240000000003</v>
      </c>
      <c r="N180" s="37">
        <v>0</v>
      </c>
      <c r="O180" s="37"/>
      <c r="P180" s="37">
        <f t="shared" si="119"/>
        <v>92.556240000000003</v>
      </c>
    </row>
    <row r="181" spans="1:16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2"/>
        <v>5954846.5800000001</v>
      </c>
      <c r="H181" s="13">
        <v>0</v>
      </c>
      <c r="I181" s="13">
        <f t="shared" si="123"/>
        <v>5954846.5800000001</v>
      </c>
      <c r="J181" s="68">
        <f t="shared" si="124"/>
        <v>5954846.5800000001</v>
      </c>
      <c r="K181" s="13">
        <v>0</v>
      </c>
      <c r="L181" s="13">
        <v>5954846.5800000001</v>
      </c>
      <c r="M181" s="51">
        <f t="shared" si="121"/>
        <v>28.879099228231652</v>
      </c>
      <c r="N181" s="37">
        <v>0</v>
      </c>
      <c r="O181" s="37"/>
      <c r="P181" s="37">
        <f t="shared" si="119"/>
        <v>28.879099228231652</v>
      </c>
    </row>
    <row r="182" spans="1:16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2"/>
        <v>1884430</v>
      </c>
      <c r="H182" s="13">
        <v>1884430</v>
      </c>
      <c r="I182" s="13">
        <f t="shared" si="123"/>
        <v>0</v>
      </c>
      <c r="J182" s="68">
        <f t="shared" si="124"/>
        <v>1884430</v>
      </c>
      <c r="K182" s="13">
        <v>1884430</v>
      </c>
      <c r="L182" s="13">
        <v>0</v>
      </c>
      <c r="M182" s="51">
        <f t="shared" si="121"/>
        <v>99.99628548686654</v>
      </c>
      <c r="N182" s="37">
        <v>0</v>
      </c>
      <c r="O182" s="37"/>
      <c r="P182" s="37">
        <v>0</v>
      </c>
    </row>
    <row r="183" spans="1:16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5">E184+E192</f>
        <v>301563600</v>
      </c>
      <c r="F183" s="20">
        <f t="shared" si="125"/>
        <v>30361742</v>
      </c>
      <c r="G183" s="20">
        <f t="shared" si="125"/>
        <v>148871225.17000002</v>
      </c>
      <c r="H183" s="20">
        <f t="shared" si="125"/>
        <v>134275408.05000001</v>
      </c>
      <c r="I183" s="20">
        <f t="shared" si="125"/>
        <v>14595817.120000001</v>
      </c>
      <c r="J183" s="20">
        <f t="shared" si="125"/>
        <v>135289289.45000002</v>
      </c>
      <c r="K183" s="20">
        <f t="shared" si="125"/>
        <v>120693472.33000001</v>
      </c>
      <c r="L183" s="20">
        <f t="shared" si="125"/>
        <v>14595817.120000001</v>
      </c>
      <c r="M183" s="21">
        <f t="shared" si="121"/>
        <v>40.758951586769783</v>
      </c>
      <c r="N183" s="38">
        <f>K183/E183*100</f>
        <v>40.022559861336056</v>
      </c>
      <c r="O183" s="38"/>
      <c r="P183" s="38">
        <f>L183/F183*100</f>
        <v>48.073055623751763</v>
      </c>
    </row>
    <row r="184" spans="1:16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6">SUM(E185:E191)</f>
        <v>301563600</v>
      </c>
      <c r="F184" s="13">
        <f t="shared" si="126"/>
        <v>8305342</v>
      </c>
      <c r="G184" s="13">
        <f t="shared" si="126"/>
        <v>139493924.59</v>
      </c>
      <c r="H184" s="13">
        <f t="shared" si="126"/>
        <v>134275408.05000001</v>
      </c>
      <c r="I184" s="13">
        <f t="shared" si="126"/>
        <v>5218516.54</v>
      </c>
      <c r="J184" s="13">
        <f t="shared" si="126"/>
        <v>125911988.87</v>
      </c>
      <c r="K184" s="13">
        <f t="shared" si="126"/>
        <v>120693472.33000001</v>
      </c>
      <c r="L184" s="13">
        <f t="shared" si="126"/>
        <v>5218516.54</v>
      </c>
      <c r="M184" s="51">
        <f t="shared" si="121"/>
        <v>40.633949326228382</v>
      </c>
      <c r="N184" s="37">
        <f>K184/E184*100</f>
        <v>40.022559861336056</v>
      </c>
      <c r="O184" s="37"/>
      <c r="P184" s="37">
        <f>L184/F184*100</f>
        <v>62.833252863036826</v>
      </c>
    </row>
    <row r="185" spans="1:16" s="1" customFormat="1" ht="35.25" hidden="1" customHeight="1">
      <c r="A185" s="106"/>
      <c r="B185" s="71" t="s">
        <v>240</v>
      </c>
      <c r="C185" s="28" t="s">
        <v>4</v>
      </c>
      <c r="D185" s="13">
        <f t="shared" ref="D185:D192" si="127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1"/>
        <v>30.987562076894836</v>
      </c>
      <c r="N185" s="37">
        <v>0</v>
      </c>
      <c r="O185" s="37"/>
      <c r="P185" s="37">
        <f t="shared" ref="P185:P190" si="128">L185/F185*100</f>
        <v>30.987562076894836</v>
      </c>
    </row>
    <row r="186" spans="1:16" s="1" customFormat="1" ht="30.75" hidden="1" customHeight="1">
      <c r="A186" s="107"/>
      <c r="B186" s="71" t="s">
        <v>215</v>
      </c>
      <c r="C186" s="28" t="s">
        <v>4</v>
      </c>
      <c r="D186" s="13">
        <f t="shared" si="127"/>
        <v>1223836</v>
      </c>
      <c r="E186" s="13">
        <v>0</v>
      </c>
      <c r="F186" s="13">
        <v>1223836</v>
      </c>
      <c r="G186" s="13">
        <f t="shared" ref="G186:G192" si="129">H186+I186</f>
        <v>874816.28</v>
      </c>
      <c r="H186" s="13">
        <v>0</v>
      </c>
      <c r="I186" s="13">
        <f t="shared" ref="I186:I192" si="130">L186</f>
        <v>874816.28</v>
      </c>
      <c r="J186" s="13">
        <f t="shared" ref="J186:J192" si="131">K186+L186</f>
        <v>874816.28</v>
      </c>
      <c r="K186" s="13">
        <v>0</v>
      </c>
      <c r="L186" s="13">
        <v>874816.28</v>
      </c>
      <c r="M186" s="51">
        <f t="shared" si="121"/>
        <v>71.481495886703769</v>
      </c>
      <c r="N186" s="37">
        <v>0</v>
      </c>
      <c r="O186" s="37"/>
      <c r="P186" s="37">
        <f t="shared" si="128"/>
        <v>71.481495886703769</v>
      </c>
    </row>
    <row r="187" spans="1:16" s="1" customFormat="1" ht="63.75" hidden="1" customHeight="1">
      <c r="A187" s="107"/>
      <c r="B187" s="71" t="s">
        <v>71</v>
      </c>
      <c r="C187" s="28" t="s">
        <v>4</v>
      </c>
      <c r="D187" s="13">
        <f t="shared" si="127"/>
        <v>9560000</v>
      </c>
      <c r="E187" s="13">
        <v>8604000</v>
      </c>
      <c r="F187" s="13">
        <v>956000</v>
      </c>
      <c r="G187" s="13">
        <f t="shared" si="129"/>
        <v>6085527</v>
      </c>
      <c r="H187" s="13">
        <v>5476974.2999999998</v>
      </c>
      <c r="I187" s="13">
        <f t="shared" si="130"/>
        <v>608552.69999999995</v>
      </c>
      <c r="J187" s="13">
        <f t="shared" si="131"/>
        <v>6085527</v>
      </c>
      <c r="K187" s="13">
        <v>5476974.2999999998</v>
      </c>
      <c r="L187" s="13">
        <v>608552.69999999995</v>
      </c>
      <c r="M187" s="51">
        <f t="shared" si="121"/>
        <v>63.656140167364015</v>
      </c>
      <c r="N187" s="37">
        <f>K187/E187*100</f>
        <v>63.656140167364015</v>
      </c>
      <c r="O187" s="37"/>
      <c r="P187" s="37">
        <f t="shared" si="128"/>
        <v>63.656140167364015</v>
      </c>
    </row>
    <row r="188" spans="1:16" s="1" customFormat="1" ht="68.25" hidden="1" customHeight="1">
      <c r="A188" s="107"/>
      <c r="B188" s="71" t="s">
        <v>72</v>
      </c>
      <c r="C188" s="28" t="s">
        <v>4</v>
      </c>
      <c r="D188" s="13">
        <f t="shared" si="127"/>
        <v>14390000</v>
      </c>
      <c r="E188" s="13">
        <v>12951000</v>
      </c>
      <c r="F188" s="13">
        <v>1439000</v>
      </c>
      <c r="G188" s="13">
        <f t="shared" si="129"/>
        <v>12197273</v>
      </c>
      <c r="H188" s="13">
        <v>10958203.800000001</v>
      </c>
      <c r="I188" s="13">
        <f t="shared" si="130"/>
        <v>1239069.2</v>
      </c>
      <c r="J188" s="13">
        <f t="shared" si="131"/>
        <v>12197273</v>
      </c>
      <c r="K188" s="13">
        <v>10958203.800000001</v>
      </c>
      <c r="L188" s="13">
        <v>1239069.2</v>
      </c>
      <c r="M188" s="51">
        <f t="shared" si="121"/>
        <v>84.762147324530929</v>
      </c>
      <c r="N188" s="37">
        <f>K188/E188*100</f>
        <v>84.612800555941632</v>
      </c>
      <c r="O188" s="37"/>
      <c r="P188" s="37">
        <f t="shared" si="128"/>
        <v>86.106268241834599</v>
      </c>
    </row>
    <row r="189" spans="1:16" s="1" customFormat="1" ht="67.5" hidden="1" customHeight="1">
      <c r="A189" s="107"/>
      <c r="B189" s="71" t="s">
        <v>73</v>
      </c>
      <c r="C189" s="28" t="s">
        <v>4</v>
      </c>
      <c r="D189" s="13">
        <f t="shared" si="127"/>
        <v>9074000</v>
      </c>
      <c r="E189" s="13">
        <v>8167000</v>
      </c>
      <c r="F189" s="13">
        <v>907000</v>
      </c>
      <c r="G189" s="13">
        <f t="shared" si="129"/>
        <v>7254785</v>
      </c>
      <c r="H189" s="13">
        <v>6528880.7999999998</v>
      </c>
      <c r="I189" s="13">
        <f t="shared" si="130"/>
        <v>725904.2</v>
      </c>
      <c r="J189" s="13">
        <f t="shared" si="131"/>
        <v>7254785</v>
      </c>
      <c r="K189" s="13">
        <v>6528880.7999999998</v>
      </c>
      <c r="L189" s="13">
        <v>725904.2</v>
      </c>
      <c r="M189" s="51">
        <f t="shared" si="121"/>
        <v>79.951344500771441</v>
      </c>
      <c r="N189" s="37">
        <f>K189/E189*100</f>
        <v>79.942216236071999</v>
      </c>
      <c r="O189" s="37"/>
      <c r="P189" s="37">
        <f t="shared" si="128"/>
        <v>80.033539140022043</v>
      </c>
    </row>
    <row r="190" spans="1:16" s="1" customFormat="1" ht="66" hidden="1" customHeight="1">
      <c r="A190" s="107"/>
      <c r="B190" s="71" t="s">
        <v>74</v>
      </c>
      <c r="C190" s="28" t="s">
        <v>4</v>
      </c>
      <c r="D190" s="13">
        <f t="shared" si="127"/>
        <v>16182000</v>
      </c>
      <c r="E190" s="13">
        <v>13334000</v>
      </c>
      <c r="F190" s="13">
        <v>2848000</v>
      </c>
      <c r="G190" s="13">
        <f t="shared" si="129"/>
        <v>14815231.58</v>
      </c>
      <c r="H190" s="13">
        <v>13333708.42</v>
      </c>
      <c r="I190" s="13">
        <f t="shared" si="130"/>
        <v>1481523.16</v>
      </c>
      <c r="J190" s="13">
        <f t="shared" si="131"/>
        <v>14815231.58</v>
      </c>
      <c r="K190" s="13">
        <v>13333708.42</v>
      </c>
      <c r="L190" s="13">
        <v>1481523.16</v>
      </c>
      <c r="M190" s="51">
        <f t="shared" si="121"/>
        <v>91.553773204795448</v>
      </c>
      <c r="N190" s="37">
        <f>K190/E190*100</f>
        <v>99.997813259337036</v>
      </c>
      <c r="O190" s="37"/>
      <c r="P190" s="37">
        <f t="shared" si="128"/>
        <v>52.019773876404493</v>
      </c>
    </row>
    <row r="191" spans="1:16" s="1" customFormat="1" ht="27" hidden="1" customHeight="1">
      <c r="A191" s="108"/>
      <c r="B191" s="71" t="s">
        <v>75</v>
      </c>
      <c r="C191" s="28" t="s">
        <v>8</v>
      </c>
      <c r="D191" s="13">
        <f t="shared" si="127"/>
        <v>258507600</v>
      </c>
      <c r="E191" s="13">
        <f>251858200+6649400</f>
        <v>258507600</v>
      </c>
      <c r="F191" s="13">
        <v>0</v>
      </c>
      <c r="G191" s="13">
        <f t="shared" si="129"/>
        <v>97977640.730000004</v>
      </c>
      <c r="H191" s="13">
        <v>97977640.730000004</v>
      </c>
      <c r="I191" s="13">
        <v>0</v>
      </c>
      <c r="J191" s="13">
        <f t="shared" si="131"/>
        <v>84395705.010000005</v>
      </c>
      <c r="K191" s="13">
        <v>84395705.010000005</v>
      </c>
      <c r="L191" s="13">
        <v>0</v>
      </c>
      <c r="M191" s="51">
        <f t="shared" si="121"/>
        <v>32.647281940647012</v>
      </c>
      <c r="N191" s="37">
        <f>K191/E191*100</f>
        <v>32.647281940647012</v>
      </c>
      <c r="O191" s="37"/>
      <c r="P191" s="37">
        <v>0</v>
      </c>
    </row>
    <row r="192" spans="1:16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7"/>
        <v>22056400</v>
      </c>
      <c r="E192" s="13">
        <v>0</v>
      </c>
      <c r="F192" s="13">
        <v>22056400</v>
      </c>
      <c r="G192" s="13">
        <f t="shared" si="129"/>
        <v>9377300.5800000001</v>
      </c>
      <c r="H192" s="13">
        <v>0</v>
      </c>
      <c r="I192" s="13">
        <f t="shared" si="130"/>
        <v>9377300.5800000001</v>
      </c>
      <c r="J192" s="13">
        <f t="shared" si="131"/>
        <v>9377300.5800000001</v>
      </c>
      <c r="K192" s="13">
        <v>0</v>
      </c>
      <c r="L192" s="13">
        <v>9377300.5800000001</v>
      </c>
      <c r="M192" s="51">
        <f t="shared" si="121"/>
        <v>42.515100288351682</v>
      </c>
      <c r="N192" s="37">
        <v>0</v>
      </c>
      <c r="O192" s="37"/>
      <c r="P192" s="37">
        <v>0</v>
      </c>
    </row>
    <row r="193" spans="1:16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2">SUM(E194:E195)</f>
        <v>1929400</v>
      </c>
      <c r="F193" s="20">
        <f t="shared" si="132"/>
        <v>129964</v>
      </c>
      <c r="G193" s="20">
        <f t="shared" si="132"/>
        <v>1830784</v>
      </c>
      <c r="H193" s="20">
        <f t="shared" si="132"/>
        <v>1729388</v>
      </c>
      <c r="I193" s="20">
        <f t="shared" si="132"/>
        <v>101396</v>
      </c>
      <c r="J193" s="20">
        <f t="shared" si="132"/>
        <v>1685128</v>
      </c>
      <c r="K193" s="20">
        <f t="shared" si="132"/>
        <v>1583732</v>
      </c>
      <c r="L193" s="20">
        <f t="shared" si="132"/>
        <v>101396</v>
      </c>
      <c r="M193" s="21">
        <f t="shared" si="121"/>
        <v>81.827593373488128</v>
      </c>
      <c r="N193" s="38">
        <f>K193/E193*100</f>
        <v>82.084171244946617</v>
      </c>
      <c r="O193" s="38"/>
      <c r="P193" s="38">
        <v>0</v>
      </c>
    </row>
    <row r="194" spans="1:16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1"/>
        <v>56.871032749394303</v>
      </c>
      <c r="N194" s="37">
        <f>K194/E194*100</f>
        <v>50</v>
      </c>
      <c r="O194" s="37"/>
      <c r="P194" s="37">
        <v>0</v>
      </c>
    </row>
    <row r="195" spans="1:16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3">H195+I195</f>
        <v>1529388</v>
      </c>
      <c r="H195" s="13">
        <v>1529388</v>
      </c>
      <c r="I195" s="13">
        <f t="shared" ref="I195" si="134">L195</f>
        <v>0</v>
      </c>
      <c r="J195" s="13">
        <f t="shared" ref="J195" si="135">K195+L195</f>
        <v>1383732</v>
      </c>
      <c r="K195" s="13">
        <v>1383732</v>
      </c>
      <c r="L195" s="13">
        <v>0</v>
      </c>
      <c r="M195" s="51">
        <f t="shared" si="121"/>
        <v>90.475480580619845</v>
      </c>
      <c r="N195" s="37">
        <f>K195/E195*100</f>
        <v>90.475480580619845</v>
      </c>
      <c r="O195" s="37"/>
      <c r="P195" s="37">
        <v>0</v>
      </c>
    </row>
    <row r="196" spans="1:16" s="1" customFormat="1" ht="28.5" hidden="1" customHeight="1">
      <c r="A196" s="109" t="s">
        <v>98</v>
      </c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</row>
    <row r="197" spans="1:16" s="1" customFormat="1" ht="87" hidden="1" customHeight="1">
      <c r="A197" s="23" t="s">
        <v>346</v>
      </c>
      <c r="B197" s="98" t="s">
        <v>52</v>
      </c>
      <c r="C197" s="98"/>
      <c r="D197" s="31">
        <f>D198+D204+D219</f>
        <v>33199431</v>
      </c>
      <c r="E197" s="31">
        <f t="shared" ref="E197:L197" si="136">E198+E204+E219</f>
        <v>2508000</v>
      </c>
      <c r="F197" s="31">
        <f t="shared" si="136"/>
        <v>30691431</v>
      </c>
      <c r="G197" s="31">
        <f t="shared" si="136"/>
        <v>10272055.18</v>
      </c>
      <c r="H197" s="31">
        <f t="shared" si="136"/>
        <v>2508000</v>
      </c>
      <c r="I197" s="31">
        <f t="shared" si="136"/>
        <v>7764055.1800000006</v>
      </c>
      <c r="J197" s="31">
        <f t="shared" si="136"/>
        <v>7970400.9600000009</v>
      </c>
      <c r="K197" s="31">
        <f t="shared" si="136"/>
        <v>206345.78</v>
      </c>
      <c r="L197" s="31">
        <f t="shared" si="136"/>
        <v>7764055.1800000006</v>
      </c>
      <c r="M197" s="25">
        <f t="shared" ref="M197:N198" si="137">J197/D197*100</f>
        <v>24.00764326352461</v>
      </c>
      <c r="N197" s="38">
        <f t="shared" si="137"/>
        <v>8.2275031897926638</v>
      </c>
      <c r="O197" s="38"/>
      <c r="P197" s="38">
        <f>L197/F197*100</f>
        <v>25.297142971274294</v>
      </c>
    </row>
    <row r="198" spans="1:16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8">SUM(E199:E203)</f>
        <v>2508000</v>
      </c>
      <c r="F198" s="20">
        <f t="shared" si="138"/>
        <v>12074943</v>
      </c>
      <c r="G198" s="20">
        <f t="shared" si="138"/>
        <v>5358347.7799999993</v>
      </c>
      <c r="H198" s="20">
        <f t="shared" si="138"/>
        <v>2508000</v>
      </c>
      <c r="I198" s="20">
        <f t="shared" si="138"/>
        <v>2850347.78</v>
      </c>
      <c r="J198" s="20">
        <f t="shared" si="138"/>
        <v>3056693.5599999996</v>
      </c>
      <c r="K198" s="20">
        <f t="shared" si="138"/>
        <v>206345.78</v>
      </c>
      <c r="L198" s="20">
        <f t="shared" si="138"/>
        <v>2850347.78</v>
      </c>
      <c r="M198" s="25">
        <f t="shared" si="137"/>
        <v>20.960745440752252</v>
      </c>
      <c r="N198" s="38">
        <f t="shared" si="137"/>
        <v>8.2275031897926638</v>
      </c>
      <c r="O198" s="38"/>
      <c r="P198" s="38">
        <f>L198/F198*100</f>
        <v>23.605476067257626</v>
      </c>
    </row>
    <row r="199" spans="1:16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9">J199/D199*100</f>
        <v>75</v>
      </c>
      <c r="N199" s="37">
        <v>0</v>
      </c>
      <c r="O199" s="37"/>
      <c r="P199" s="37">
        <f>L199/F199*100</f>
        <v>75</v>
      </c>
    </row>
    <row r="200" spans="1:16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40">H200+I200</f>
        <v>40727.78</v>
      </c>
      <c r="H200" s="13">
        <v>0</v>
      </c>
      <c r="I200" s="13">
        <f>L200</f>
        <v>40727.78</v>
      </c>
      <c r="J200" s="63">
        <f t="shared" ref="J200:J203" si="141">K200+L200</f>
        <v>40727.78</v>
      </c>
      <c r="K200" s="63">
        <v>0</v>
      </c>
      <c r="L200" s="63">
        <v>40727.78</v>
      </c>
      <c r="M200" s="49">
        <f t="shared" si="139"/>
        <v>45.25308888888889</v>
      </c>
      <c r="N200" s="37">
        <v>0</v>
      </c>
      <c r="O200" s="37"/>
      <c r="P200" s="37">
        <f>L200/F200*100</f>
        <v>45.25308888888889</v>
      </c>
    </row>
    <row r="201" spans="1:16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40"/>
        <v>0</v>
      </c>
      <c r="H201" s="13">
        <v>0</v>
      </c>
      <c r="I201" s="13">
        <f>L201</f>
        <v>0</v>
      </c>
      <c r="J201" s="63">
        <f t="shared" si="141"/>
        <v>0</v>
      </c>
      <c r="K201" s="63">
        <v>0</v>
      </c>
      <c r="L201" s="63">
        <v>0</v>
      </c>
      <c r="M201" s="49">
        <f t="shared" si="139"/>
        <v>0</v>
      </c>
      <c r="N201" s="37">
        <v>0</v>
      </c>
      <c r="O201" s="37"/>
      <c r="P201" s="37">
        <f>L201/F201*100</f>
        <v>0</v>
      </c>
    </row>
    <row r="202" spans="1:16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40"/>
        <v>2343000</v>
      </c>
      <c r="H202" s="13">
        <v>2343000</v>
      </c>
      <c r="I202" s="13">
        <f t="shared" ref="I202:I203" si="142">L202</f>
        <v>0</v>
      </c>
      <c r="J202" s="63">
        <f t="shared" si="141"/>
        <v>103440</v>
      </c>
      <c r="K202" s="63">
        <v>103440</v>
      </c>
      <c r="L202" s="63">
        <v>0</v>
      </c>
      <c r="M202" s="49">
        <f t="shared" si="139"/>
        <v>4.4148527528809218</v>
      </c>
      <c r="N202" s="37">
        <f>K202/E202*100</f>
        <v>4.4148527528809218</v>
      </c>
      <c r="O202" s="37"/>
      <c r="P202" s="37">
        <v>0</v>
      </c>
    </row>
    <row r="203" spans="1:16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40"/>
        <v>165000</v>
      </c>
      <c r="H203" s="13">
        <v>165000</v>
      </c>
      <c r="I203" s="13">
        <f t="shared" si="142"/>
        <v>0</v>
      </c>
      <c r="J203" s="63">
        <f t="shared" si="141"/>
        <v>102905.78</v>
      </c>
      <c r="K203" s="63">
        <v>102905.78</v>
      </c>
      <c r="L203" s="63">
        <v>0</v>
      </c>
      <c r="M203" s="49">
        <f t="shared" si="139"/>
        <v>62.367139393939397</v>
      </c>
      <c r="N203" s="37">
        <f>K203/E203*100</f>
        <v>62.367139393939397</v>
      </c>
      <c r="O203" s="37"/>
      <c r="P203" s="37">
        <v>0</v>
      </c>
    </row>
    <row r="204" spans="1:16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3">SUM(E205:E218)</f>
        <v>0</v>
      </c>
      <c r="F204" s="20">
        <f t="shared" si="143"/>
        <v>17616488</v>
      </c>
      <c r="G204" s="20">
        <f t="shared" si="143"/>
        <v>4059794.7500000005</v>
      </c>
      <c r="H204" s="20">
        <f t="shared" si="143"/>
        <v>0</v>
      </c>
      <c r="I204" s="20">
        <f t="shared" si="143"/>
        <v>4059794.7500000005</v>
      </c>
      <c r="J204" s="20">
        <f t="shared" si="143"/>
        <v>4059794.7500000005</v>
      </c>
      <c r="K204" s="20">
        <f t="shared" si="143"/>
        <v>0</v>
      </c>
      <c r="L204" s="20">
        <f t="shared" si="143"/>
        <v>4059794.7500000005</v>
      </c>
      <c r="M204" s="25">
        <f t="shared" si="139"/>
        <v>23.045426250680613</v>
      </c>
      <c r="N204" s="38">
        <v>0</v>
      </c>
      <c r="O204" s="38"/>
      <c r="P204" s="38">
        <f t="shared" ref="P204:P230" si="144">L204/F204*100</f>
        <v>23.045426250680613</v>
      </c>
    </row>
    <row r="205" spans="1:16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5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9"/>
        <v>45.532469135802465</v>
      </c>
      <c r="N205" s="37">
        <v>0</v>
      </c>
      <c r="O205" s="37"/>
      <c r="P205" s="37">
        <f t="shared" si="144"/>
        <v>45.532469135802465</v>
      </c>
    </row>
    <row r="206" spans="1:16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5"/>
        <v>749500</v>
      </c>
      <c r="E206" s="13">
        <v>0</v>
      </c>
      <c r="F206" s="13">
        <v>749500</v>
      </c>
      <c r="G206" s="13">
        <f t="shared" ref="G206:G223" si="146">H206+I206</f>
        <v>317976</v>
      </c>
      <c r="H206" s="13">
        <v>0</v>
      </c>
      <c r="I206" s="13">
        <f t="shared" ref="I206:I223" si="147">L206</f>
        <v>317976</v>
      </c>
      <c r="J206" s="63">
        <f t="shared" ref="J206:J223" si="148">K206+L206</f>
        <v>317976</v>
      </c>
      <c r="K206" s="63">
        <v>0</v>
      </c>
      <c r="L206" s="63">
        <v>317976</v>
      </c>
      <c r="M206" s="49">
        <f t="shared" si="139"/>
        <v>42.425083388925948</v>
      </c>
      <c r="N206" s="37">
        <v>0</v>
      </c>
      <c r="O206" s="37"/>
      <c r="P206" s="37">
        <f t="shared" si="144"/>
        <v>42.425083388925948</v>
      </c>
    </row>
    <row r="207" spans="1:16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5"/>
        <v>6000000</v>
      </c>
      <c r="E207" s="13">
        <v>0</v>
      </c>
      <c r="F207" s="13">
        <v>6000000</v>
      </c>
      <c r="G207" s="13">
        <f t="shared" si="146"/>
        <v>554282</v>
      </c>
      <c r="H207" s="13">
        <v>0</v>
      </c>
      <c r="I207" s="13">
        <f t="shared" si="147"/>
        <v>554282</v>
      </c>
      <c r="J207" s="63">
        <f t="shared" si="148"/>
        <v>554282</v>
      </c>
      <c r="K207" s="63">
        <v>0</v>
      </c>
      <c r="L207" s="63">
        <v>554282</v>
      </c>
      <c r="M207" s="49">
        <f t="shared" si="139"/>
        <v>9.2380333333333322</v>
      </c>
      <c r="N207" s="37">
        <v>0</v>
      </c>
      <c r="O207" s="37"/>
      <c r="P207" s="37">
        <f t="shared" si="144"/>
        <v>9.2380333333333322</v>
      </c>
    </row>
    <row r="208" spans="1:16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5"/>
        <v>105921</v>
      </c>
      <c r="E208" s="13">
        <v>0</v>
      </c>
      <c r="F208" s="13">
        <v>105921</v>
      </c>
      <c r="G208" s="13">
        <f t="shared" si="146"/>
        <v>105920.25</v>
      </c>
      <c r="H208" s="13">
        <v>0</v>
      </c>
      <c r="I208" s="13">
        <f t="shared" si="147"/>
        <v>105920.25</v>
      </c>
      <c r="J208" s="63">
        <f t="shared" si="148"/>
        <v>105920.25</v>
      </c>
      <c r="K208" s="63">
        <v>0</v>
      </c>
      <c r="L208" s="63">
        <v>105920.25</v>
      </c>
      <c r="M208" s="49">
        <f t="shared" si="139"/>
        <v>99.999291925113994</v>
      </c>
      <c r="N208" s="37">
        <v>0</v>
      </c>
      <c r="O208" s="37"/>
      <c r="P208" s="37">
        <f t="shared" si="144"/>
        <v>99.999291925113994</v>
      </c>
    </row>
    <row r="209" spans="1:16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5"/>
        <v>444707</v>
      </c>
      <c r="E209" s="13">
        <v>0</v>
      </c>
      <c r="F209" s="13">
        <v>444707</v>
      </c>
      <c r="G209" s="13">
        <f t="shared" si="146"/>
        <v>444706.6</v>
      </c>
      <c r="H209" s="13">
        <v>0</v>
      </c>
      <c r="I209" s="13">
        <f t="shared" si="147"/>
        <v>444706.6</v>
      </c>
      <c r="J209" s="63">
        <f t="shared" si="148"/>
        <v>444706.6</v>
      </c>
      <c r="K209" s="63">
        <v>0</v>
      </c>
      <c r="L209" s="63">
        <v>444706.6</v>
      </c>
      <c r="M209" s="49">
        <f t="shared" si="139"/>
        <v>99.999910053136105</v>
      </c>
      <c r="N209" s="37">
        <v>0</v>
      </c>
      <c r="O209" s="37"/>
      <c r="P209" s="37">
        <f t="shared" si="144"/>
        <v>99.999910053136105</v>
      </c>
    </row>
    <row r="210" spans="1:16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5"/>
        <v>444707</v>
      </c>
      <c r="E210" s="13">
        <v>0</v>
      </c>
      <c r="F210" s="13">
        <v>444707</v>
      </c>
      <c r="G210" s="13">
        <f t="shared" si="146"/>
        <v>444706.6</v>
      </c>
      <c r="H210" s="13">
        <v>0</v>
      </c>
      <c r="I210" s="13">
        <f t="shared" si="147"/>
        <v>444706.6</v>
      </c>
      <c r="J210" s="63">
        <f t="shared" si="148"/>
        <v>444706.6</v>
      </c>
      <c r="K210" s="63">
        <v>0</v>
      </c>
      <c r="L210" s="63">
        <v>444706.6</v>
      </c>
      <c r="M210" s="49">
        <f t="shared" si="139"/>
        <v>99.999910053136105</v>
      </c>
      <c r="N210" s="37">
        <v>0</v>
      </c>
      <c r="O210" s="37"/>
      <c r="P210" s="37">
        <f t="shared" si="144"/>
        <v>99.999910053136105</v>
      </c>
    </row>
    <row r="211" spans="1:16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5"/>
        <v>3630000</v>
      </c>
      <c r="E211" s="13">
        <v>0</v>
      </c>
      <c r="F211" s="13">
        <v>3630000</v>
      </c>
      <c r="G211" s="13">
        <f t="shared" si="146"/>
        <v>0</v>
      </c>
      <c r="H211" s="13">
        <v>0</v>
      </c>
      <c r="I211" s="13">
        <f t="shared" si="147"/>
        <v>0</v>
      </c>
      <c r="J211" s="63">
        <f t="shared" si="148"/>
        <v>0</v>
      </c>
      <c r="K211" s="63">
        <v>0</v>
      </c>
      <c r="L211" s="63">
        <v>0</v>
      </c>
      <c r="M211" s="49">
        <f t="shared" si="139"/>
        <v>0</v>
      </c>
      <c r="N211" s="37">
        <v>0</v>
      </c>
      <c r="O211" s="37"/>
      <c r="P211" s="37">
        <f t="shared" si="144"/>
        <v>0</v>
      </c>
    </row>
    <row r="212" spans="1:16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5"/>
        <v>1038000</v>
      </c>
      <c r="E212" s="13">
        <v>0</v>
      </c>
      <c r="F212" s="13">
        <v>1038000</v>
      </c>
      <c r="G212" s="13">
        <f t="shared" si="146"/>
        <v>1037985</v>
      </c>
      <c r="H212" s="13">
        <v>0</v>
      </c>
      <c r="I212" s="13">
        <f t="shared" si="147"/>
        <v>1037985</v>
      </c>
      <c r="J212" s="63">
        <f t="shared" si="148"/>
        <v>1037985</v>
      </c>
      <c r="K212" s="63">
        <v>0</v>
      </c>
      <c r="L212" s="63">
        <v>1037985</v>
      </c>
      <c r="M212" s="49">
        <f t="shared" si="139"/>
        <v>99.998554913294797</v>
      </c>
      <c r="N212" s="37">
        <v>0</v>
      </c>
      <c r="O212" s="37"/>
      <c r="P212" s="37">
        <f t="shared" si="144"/>
        <v>99.998554913294797</v>
      </c>
    </row>
    <row r="213" spans="1:16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5"/>
        <v>1175821</v>
      </c>
      <c r="E213" s="13">
        <v>0</v>
      </c>
      <c r="F213" s="13">
        <v>1175821</v>
      </c>
      <c r="G213" s="13">
        <f t="shared" si="146"/>
        <v>279454.2</v>
      </c>
      <c r="H213" s="13">
        <v>0</v>
      </c>
      <c r="I213" s="13">
        <f t="shared" si="147"/>
        <v>279454.2</v>
      </c>
      <c r="J213" s="63">
        <f t="shared" si="148"/>
        <v>279454.2</v>
      </c>
      <c r="K213" s="63">
        <v>0</v>
      </c>
      <c r="L213" s="63">
        <v>279454.2</v>
      </c>
      <c r="M213" s="49">
        <f t="shared" si="139"/>
        <v>23.766729799858993</v>
      </c>
      <c r="N213" s="37">
        <v>0</v>
      </c>
      <c r="O213" s="37"/>
      <c r="P213" s="37">
        <f t="shared" si="144"/>
        <v>23.766729799858993</v>
      </c>
    </row>
    <row r="214" spans="1:16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5"/>
        <v>931048</v>
      </c>
      <c r="E214" s="13">
        <v>0</v>
      </c>
      <c r="F214" s="13">
        <v>931048</v>
      </c>
      <c r="G214" s="13">
        <f t="shared" si="146"/>
        <v>0</v>
      </c>
      <c r="H214" s="13">
        <v>0</v>
      </c>
      <c r="I214" s="13">
        <f t="shared" si="147"/>
        <v>0</v>
      </c>
      <c r="J214" s="63">
        <f t="shared" si="148"/>
        <v>0</v>
      </c>
      <c r="K214" s="63">
        <v>0</v>
      </c>
      <c r="L214" s="63">
        <v>0</v>
      </c>
      <c r="M214" s="49">
        <f t="shared" si="139"/>
        <v>0</v>
      </c>
      <c r="N214" s="37">
        <v>0</v>
      </c>
      <c r="O214" s="37"/>
      <c r="P214" s="37">
        <f t="shared" si="144"/>
        <v>0</v>
      </c>
    </row>
    <row r="215" spans="1:16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5"/>
        <v>30000</v>
      </c>
      <c r="E215" s="13">
        <v>0</v>
      </c>
      <c r="F215" s="13">
        <v>30000</v>
      </c>
      <c r="G215" s="13">
        <f t="shared" si="146"/>
        <v>29490</v>
      </c>
      <c r="H215" s="13">
        <v>0</v>
      </c>
      <c r="I215" s="13">
        <f t="shared" si="147"/>
        <v>29490</v>
      </c>
      <c r="J215" s="63">
        <f t="shared" si="148"/>
        <v>29490</v>
      </c>
      <c r="K215" s="63">
        <v>0</v>
      </c>
      <c r="L215" s="63">
        <v>29490</v>
      </c>
      <c r="M215" s="49">
        <f t="shared" si="139"/>
        <v>98.3</v>
      </c>
      <c r="N215" s="37">
        <v>0</v>
      </c>
      <c r="O215" s="37"/>
      <c r="P215" s="37">
        <f t="shared" si="144"/>
        <v>98.3</v>
      </c>
    </row>
    <row r="216" spans="1:16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5"/>
        <v>70000</v>
      </c>
      <c r="E216" s="13">
        <v>0</v>
      </c>
      <c r="F216" s="13">
        <v>70000</v>
      </c>
      <c r="G216" s="13">
        <f t="shared" si="146"/>
        <v>69800</v>
      </c>
      <c r="H216" s="13">
        <v>0</v>
      </c>
      <c r="I216" s="13">
        <f t="shared" si="147"/>
        <v>69800</v>
      </c>
      <c r="J216" s="63">
        <f t="shared" si="148"/>
        <v>69800</v>
      </c>
      <c r="K216" s="63">
        <v>0</v>
      </c>
      <c r="L216" s="63">
        <v>69800</v>
      </c>
      <c r="M216" s="49">
        <f t="shared" si="139"/>
        <v>99.714285714285708</v>
      </c>
      <c r="N216" s="37">
        <v>0</v>
      </c>
      <c r="O216" s="37"/>
      <c r="P216" s="37">
        <f t="shared" si="144"/>
        <v>99.714285714285708</v>
      </c>
    </row>
    <row r="217" spans="1:16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5"/>
        <v>262739</v>
      </c>
      <c r="E217" s="13">
        <v>0</v>
      </c>
      <c r="F217" s="13">
        <v>262739</v>
      </c>
      <c r="G217" s="13"/>
      <c r="H217" s="13"/>
      <c r="I217" s="13">
        <f t="shared" si="147"/>
        <v>0</v>
      </c>
      <c r="J217" s="63">
        <f t="shared" si="148"/>
        <v>0</v>
      </c>
      <c r="K217" s="63">
        <v>0</v>
      </c>
      <c r="L217" s="63">
        <v>0</v>
      </c>
      <c r="M217" s="49">
        <f t="shared" si="139"/>
        <v>0</v>
      </c>
      <c r="N217" s="37">
        <v>0</v>
      </c>
      <c r="O217" s="37"/>
      <c r="P217" s="37">
        <f t="shared" si="144"/>
        <v>0</v>
      </c>
    </row>
    <row r="218" spans="1:16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5"/>
        <v>1924045</v>
      </c>
      <c r="E218" s="13">
        <v>0</v>
      </c>
      <c r="F218" s="13">
        <v>1924045</v>
      </c>
      <c r="G218" s="13">
        <f t="shared" si="146"/>
        <v>406661.1</v>
      </c>
      <c r="H218" s="13">
        <v>0</v>
      </c>
      <c r="I218" s="13">
        <f t="shared" si="147"/>
        <v>406661.1</v>
      </c>
      <c r="J218" s="63">
        <f t="shared" si="148"/>
        <v>406661.1</v>
      </c>
      <c r="K218" s="63">
        <v>0</v>
      </c>
      <c r="L218" s="63">
        <v>406661.1</v>
      </c>
      <c r="M218" s="49">
        <f t="shared" si="139"/>
        <v>21.135737469757725</v>
      </c>
      <c r="N218" s="37">
        <v>0</v>
      </c>
      <c r="O218" s="37"/>
      <c r="P218" s="37">
        <f t="shared" si="144"/>
        <v>21.135737469757725</v>
      </c>
    </row>
    <row r="219" spans="1:16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9">SUM(E220:E223)</f>
        <v>0</v>
      </c>
      <c r="F219" s="20">
        <f t="shared" si="149"/>
        <v>1000000</v>
      </c>
      <c r="G219" s="20">
        <f t="shared" si="149"/>
        <v>853912.65</v>
      </c>
      <c r="H219" s="20">
        <f t="shared" si="149"/>
        <v>0</v>
      </c>
      <c r="I219" s="20">
        <f t="shared" si="149"/>
        <v>853912.65</v>
      </c>
      <c r="J219" s="20">
        <f t="shared" si="149"/>
        <v>853912.65</v>
      </c>
      <c r="K219" s="20">
        <f t="shared" si="149"/>
        <v>0</v>
      </c>
      <c r="L219" s="20">
        <f t="shared" si="149"/>
        <v>853912.65</v>
      </c>
      <c r="M219" s="25">
        <f t="shared" si="139"/>
        <v>85.391265000000004</v>
      </c>
      <c r="N219" s="38">
        <v>0</v>
      </c>
      <c r="O219" s="38"/>
      <c r="P219" s="38">
        <f t="shared" si="144"/>
        <v>85.391265000000004</v>
      </c>
    </row>
    <row r="220" spans="1:16" s="1" customFormat="1" ht="22.5" hidden="1" customHeight="1">
      <c r="A220" s="96" t="s">
        <v>368</v>
      </c>
      <c r="B220" s="99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6"/>
        <v>513912.65</v>
      </c>
      <c r="H220" s="13">
        <v>0</v>
      </c>
      <c r="I220" s="13">
        <f t="shared" si="147"/>
        <v>513912.65</v>
      </c>
      <c r="J220" s="63">
        <f t="shared" si="148"/>
        <v>513912.65</v>
      </c>
      <c r="K220" s="63">
        <v>0</v>
      </c>
      <c r="L220" s="63">
        <v>513912.65</v>
      </c>
      <c r="M220" s="49">
        <f t="shared" si="139"/>
        <v>77.865553030303033</v>
      </c>
      <c r="N220" s="37">
        <v>0</v>
      </c>
      <c r="O220" s="37"/>
      <c r="P220" s="37">
        <f t="shared" si="144"/>
        <v>77.865553030303033</v>
      </c>
    </row>
    <row r="221" spans="1:16" s="1" customFormat="1" ht="24.75" hidden="1" customHeight="1">
      <c r="A221" s="96"/>
      <c r="B221" s="99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6"/>
        <v>300000</v>
      </c>
      <c r="H221" s="13">
        <v>0</v>
      </c>
      <c r="I221" s="13">
        <f t="shared" si="147"/>
        <v>300000</v>
      </c>
      <c r="J221" s="63">
        <f t="shared" si="148"/>
        <v>300000</v>
      </c>
      <c r="K221" s="63">
        <v>0</v>
      </c>
      <c r="L221" s="63">
        <v>300000</v>
      </c>
      <c r="M221" s="49">
        <f t="shared" si="139"/>
        <v>100</v>
      </c>
      <c r="N221" s="37">
        <v>0</v>
      </c>
      <c r="O221" s="37"/>
      <c r="P221" s="37">
        <f t="shared" si="144"/>
        <v>100</v>
      </c>
    </row>
    <row r="222" spans="1:16" s="1" customFormat="1" ht="24.75" hidden="1" customHeight="1">
      <c r="A222" s="96"/>
      <c r="B222" s="99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6"/>
        <v>20000</v>
      </c>
      <c r="H222" s="13">
        <v>0</v>
      </c>
      <c r="I222" s="13">
        <f t="shared" si="147"/>
        <v>20000</v>
      </c>
      <c r="J222" s="63">
        <f t="shared" si="148"/>
        <v>20000</v>
      </c>
      <c r="K222" s="63">
        <v>0</v>
      </c>
      <c r="L222" s="63">
        <v>20000</v>
      </c>
      <c r="M222" s="49">
        <f t="shared" si="139"/>
        <v>100</v>
      </c>
      <c r="N222" s="37">
        <v>0</v>
      </c>
      <c r="O222" s="37"/>
      <c r="P222" s="37">
        <f t="shared" si="144"/>
        <v>100</v>
      </c>
    </row>
    <row r="223" spans="1:16" s="1" customFormat="1" ht="23.25" hidden="1" customHeight="1">
      <c r="A223" s="96"/>
      <c r="B223" s="99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6"/>
        <v>20000</v>
      </c>
      <c r="H223" s="13">
        <v>0</v>
      </c>
      <c r="I223" s="13">
        <f t="shared" si="147"/>
        <v>20000</v>
      </c>
      <c r="J223" s="63">
        <f t="shared" si="148"/>
        <v>20000</v>
      </c>
      <c r="K223" s="63">
        <v>0</v>
      </c>
      <c r="L223" s="63">
        <v>20000</v>
      </c>
      <c r="M223" s="49">
        <f t="shared" si="139"/>
        <v>100</v>
      </c>
      <c r="N223" s="37">
        <v>0</v>
      </c>
      <c r="O223" s="37"/>
      <c r="P223" s="37">
        <f t="shared" si="144"/>
        <v>100</v>
      </c>
    </row>
    <row r="224" spans="1:16" s="1" customFormat="1" ht="65.25" hidden="1" customHeight="1">
      <c r="A224" s="23" t="s">
        <v>369</v>
      </c>
      <c r="B224" s="98" t="s">
        <v>54</v>
      </c>
      <c r="C224" s="98"/>
      <c r="D224" s="31">
        <f>SUM(D225:D227)</f>
        <v>1000000</v>
      </c>
      <c r="E224" s="31">
        <f t="shared" ref="E224:L224" si="150">SUM(E225:E227)</f>
        <v>0</v>
      </c>
      <c r="F224" s="31">
        <f t="shared" si="150"/>
        <v>1000000</v>
      </c>
      <c r="G224" s="31">
        <f t="shared" si="150"/>
        <v>885000</v>
      </c>
      <c r="H224" s="31">
        <f t="shared" si="150"/>
        <v>0</v>
      </c>
      <c r="I224" s="31">
        <f t="shared" si="150"/>
        <v>885000</v>
      </c>
      <c r="J224" s="31">
        <f t="shared" si="150"/>
        <v>885000</v>
      </c>
      <c r="K224" s="31">
        <f t="shared" si="150"/>
        <v>0</v>
      </c>
      <c r="L224" s="31">
        <f t="shared" si="150"/>
        <v>885000</v>
      </c>
      <c r="M224" s="25">
        <f t="shared" si="139"/>
        <v>88.5</v>
      </c>
      <c r="N224" s="38">
        <v>0</v>
      </c>
      <c r="O224" s="38"/>
      <c r="P224" s="38">
        <f t="shared" si="144"/>
        <v>88.5</v>
      </c>
    </row>
    <row r="225" spans="1:16" s="1" customFormat="1" ht="33.75" hidden="1" customHeight="1">
      <c r="A225" s="96" t="s">
        <v>370</v>
      </c>
      <c r="B225" s="99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9"/>
        <v>81.034482758620683</v>
      </c>
      <c r="N225" s="37">
        <v>0</v>
      </c>
      <c r="O225" s="37"/>
      <c r="P225" s="37">
        <f t="shared" si="144"/>
        <v>81.034482758620683</v>
      </c>
    </row>
    <row r="226" spans="1:16" s="1" customFormat="1" ht="28.5" hidden="1" customHeight="1">
      <c r="A226" s="96"/>
      <c r="B226" s="99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1">H226+I226</f>
        <v>590000</v>
      </c>
      <c r="H226" s="66">
        <v>0</v>
      </c>
      <c r="I226" s="66">
        <f t="shared" ref="I226:I227" si="152">L226</f>
        <v>590000</v>
      </c>
      <c r="J226" s="66">
        <f t="shared" ref="J226:J227" si="153">K226+L226</f>
        <v>590000</v>
      </c>
      <c r="K226" s="66">
        <v>0</v>
      </c>
      <c r="L226" s="66">
        <v>590000</v>
      </c>
      <c r="M226" s="61">
        <f t="shared" si="139"/>
        <v>90.769230769230774</v>
      </c>
      <c r="N226" s="37">
        <v>0</v>
      </c>
      <c r="O226" s="37"/>
      <c r="P226" s="37">
        <f t="shared" si="144"/>
        <v>90.769230769230774</v>
      </c>
    </row>
    <row r="227" spans="1:16" s="1" customFormat="1" ht="34.5" hidden="1" customHeight="1">
      <c r="A227" s="96"/>
      <c r="B227" s="99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1"/>
        <v>60000</v>
      </c>
      <c r="H227" s="66">
        <v>0</v>
      </c>
      <c r="I227" s="66">
        <f t="shared" si="152"/>
        <v>60000</v>
      </c>
      <c r="J227" s="66">
        <f t="shared" si="153"/>
        <v>60000</v>
      </c>
      <c r="K227" s="66">
        <v>0</v>
      </c>
      <c r="L227" s="66">
        <v>60000</v>
      </c>
      <c r="M227" s="61">
        <f t="shared" si="139"/>
        <v>100</v>
      </c>
      <c r="N227" s="37">
        <v>0</v>
      </c>
      <c r="O227" s="37"/>
      <c r="P227" s="37">
        <f t="shared" si="144"/>
        <v>100</v>
      </c>
    </row>
    <row r="228" spans="1:16" s="1" customFormat="1" ht="62.25" hidden="1" customHeight="1">
      <c r="A228" s="23" t="s">
        <v>371</v>
      </c>
      <c r="B228" s="98" t="s">
        <v>55</v>
      </c>
      <c r="C228" s="98"/>
      <c r="D228" s="31">
        <f>D229+D232</f>
        <v>22139919</v>
      </c>
      <c r="E228" s="31">
        <f t="shared" ref="E228:L228" si="154">E229+E232</f>
        <v>99400</v>
      </c>
      <c r="F228" s="31">
        <f t="shared" si="154"/>
        <v>22040519</v>
      </c>
      <c r="G228" s="31">
        <f t="shared" si="154"/>
        <v>17772710.119999997</v>
      </c>
      <c r="H228" s="31">
        <f t="shared" si="154"/>
        <v>196600</v>
      </c>
      <c r="I228" s="31">
        <f t="shared" si="154"/>
        <v>17576110.119999997</v>
      </c>
      <c r="J228" s="31">
        <f t="shared" si="154"/>
        <v>17674410.119999997</v>
      </c>
      <c r="K228" s="31">
        <f t="shared" si="154"/>
        <v>98300</v>
      </c>
      <c r="L228" s="31">
        <f t="shared" si="154"/>
        <v>17576110.119999997</v>
      </c>
      <c r="M228" s="62">
        <f t="shared" si="139"/>
        <v>79.830509407012727</v>
      </c>
      <c r="N228" s="38">
        <f>K228/E228*100</f>
        <v>98.893360160965798</v>
      </c>
      <c r="O228" s="38"/>
      <c r="P228" s="38">
        <f t="shared" si="144"/>
        <v>79.744538320535909</v>
      </c>
    </row>
    <row r="229" spans="1:16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5">SUM(E230:E231)</f>
        <v>99400</v>
      </c>
      <c r="F229" s="31">
        <f t="shared" si="155"/>
        <v>232100</v>
      </c>
      <c r="G229" s="31">
        <f t="shared" si="155"/>
        <v>277174.31</v>
      </c>
      <c r="H229" s="31">
        <f t="shared" si="155"/>
        <v>196600</v>
      </c>
      <c r="I229" s="31">
        <f t="shared" si="155"/>
        <v>80574.31</v>
      </c>
      <c r="J229" s="31">
        <f t="shared" si="155"/>
        <v>178874.31</v>
      </c>
      <c r="K229" s="31">
        <f t="shared" si="155"/>
        <v>98300</v>
      </c>
      <c r="L229" s="31">
        <f t="shared" si="155"/>
        <v>80574.31</v>
      </c>
      <c r="M229" s="62">
        <f t="shared" si="139"/>
        <v>53.959067873303169</v>
      </c>
      <c r="N229" s="38">
        <f>K229/E229*100</f>
        <v>98.893360160965798</v>
      </c>
      <c r="O229" s="38"/>
      <c r="P229" s="38">
        <f t="shared" si="144"/>
        <v>34.715342524773803</v>
      </c>
    </row>
    <row r="230" spans="1:16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6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9"/>
        <v>34.715342524773803</v>
      </c>
      <c r="N230" s="37">
        <v>0</v>
      </c>
      <c r="O230" s="37"/>
      <c r="P230" s="37">
        <f t="shared" si="144"/>
        <v>34.715342524773803</v>
      </c>
    </row>
    <row r="231" spans="1:16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7">J231/D231*100</f>
        <v>98.893360160965798</v>
      </c>
      <c r="N231" s="37">
        <f>K231/E231*100</f>
        <v>98.893360160965798</v>
      </c>
      <c r="O231" s="37"/>
      <c r="P231" s="37">
        <v>0</v>
      </c>
    </row>
    <row r="232" spans="1:16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8">SUM(E233:E239)</f>
        <v>0</v>
      </c>
      <c r="F232" s="20">
        <f t="shared" si="158"/>
        <v>21808419</v>
      </c>
      <c r="G232" s="20">
        <f t="shared" si="158"/>
        <v>17495535.809999999</v>
      </c>
      <c r="H232" s="20">
        <f t="shared" si="158"/>
        <v>0</v>
      </c>
      <c r="I232" s="20">
        <f t="shared" si="158"/>
        <v>17495535.809999999</v>
      </c>
      <c r="J232" s="20">
        <f t="shared" si="158"/>
        <v>17495535.809999999</v>
      </c>
      <c r="K232" s="20">
        <f t="shared" si="158"/>
        <v>0</v>
      </c>
      <c r="L232" s="20">
        <f t="shared" si="158"/>
        <v>17495535.809999999</v>
      </c>
      <c r="M232" s="62">
        <f t="shared" si="157"/>
        <v>80.223769591000604</v>
      </c>
      <c r="N232" s="38">
        <v>0</v>
      </c>
      <c r="O232" s="38"/>
      <c r="P232" s="38">
        <f t="shared" ref="P232:P256" si="159">L232/F232*100</f>
        <v>80.223769591000604</v>
      </c>
    </row>
    <row r="233" spans="1:16" s="1" customFormat="1" ht="31.5" hidden="1" customHeight="1">
      <c r="A233" s="96" t="s">
        <v>376</v>
      </c>
      <c r="B233" s="99" t="s">
        <v>235</v>
      </c>
      <c r="C233" s="26" t="s">
        <v>53</v>
      </c>
      <c r="D233" s="13">
        <f t="shared" ref="D233:D239" si="160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7"/>
        <v>63.602512647554811</v>
      </c>
      <c r="N233" s="37">
        <v>0</v>
      </c>
      <c r="O233" s="37"/>
      <c r="P233" s="37">
        <f t="shared" si="159"/>
        <v>63.602512647554811</v>
      </c>
    </row>
    <row r="234" spans="1:16" s="1" customFormat="1" ht="31.5" hidden="1" customHeight="1">
      <c r="A234" s="96"/>
      <c r="B234" s="99"/>
      <c r="C234" s="26" t="s">
        <v>9</v>
      </c>
      <c r="D234" s="13">
        <f t="shared" si="160"/>
        <v>13544000</v>
      </c>
      <c r="E234" s="13">
        <v>0</v>
      </c>
      <c r="F234" s="13">
        <v>13544000</v>
      </c>
      <c r="G234" s="13">
        <f t="shared" ref="G234:G239" si="161">H234+I234</f>
        <v>11149051.380000001</v>
      </c>
      <c r="H234" s="13">
        <v>0</v>
      </c>
      <c r="I234" s="13">
        <f t="shared" ref="I234:I239" si="162">L234</f>
        <v>11149051.380000001</v>
      </c>
      <c r="J234" s="63">
        <f t="shared" ref="J234:J239" si="163">K234+L234</f>
        <v>11149051.380000001</v>
      </c>
      <c r="K234" s="13">
        <v>0</v>
      </c>
      <c r="L234" s="13">
        <v>11149051.380000001</v>
      </c>
      <c r="M234" s="49">
        <f t="shared" si="157"/>
        <v>82.317272445363272</v>
      </c>
      <c r="N234" s="37">
        <v>0</v>
      </c>
      <c r="O234" s="37"/>
      <c r="P234" s="37">
        <f t="shared" si="159"/>
        <v>82.317272445363272</v>
      </c>
    </row>
    <row r="235" spans="1:16" s="1" customFormat="1" ht="23.25" hidden="1" customHeight="1">
      <c r="A235" s="96"/>
      <c r="B235" s="99"/>
      <c r="C235" s="26" t="s">
        <v>37</v>
      </c>
      <c r="D235" s="13">
        <f t="shared" si="160"/>
        <v>2108854</v>
      </c>
      <c r="E235" s="13">
        <v>0</v>
      </c>
      <c r="F235" s="13">
        <v>2108854</v>
      </c>
      <c r="G235" s="13">
        <f t="shared" si="161"/>
        <v>1738489.93</v>
      </c>
      <c r="H235" s="13">
        <v>0</v>
      </c>
      <c r="I235" s="13">
        <f t="shared" si="162"/>
        <v>1738489.93</v>
      </c>
      <c r="J235" s="63">
        <f t="shared" si="163"/>
        <v>1738489.93</v>
      </c>
      <c r="K235" s="63">
        <v>0</v>
      </c>
      <c r="L235" s="63">
        <v>1738489.93</v>
      </c>
      <c r="M235" s="49">
        <f t="shared" si="157"/>
        <v>82.437661877019465</v>
      </c>
      <c r="N235" s="37">
        <v>0</v>
      </c>
      <c r="O235" s="37"/>
      <c r="P235" s="37">
        <f t="shared" si="159"/>
        <v>82.437661877019465</v>
      </c>
    </row>
    <row r="236" spans="1:16" s="1" customFormat="1" ht="24" hidden="1" customHeight="1">
      <c r="A236" s="96"/>
      <c r="B236" s="99"/>
      <c r="C236" s="26" t="s">
        <v>11</v>
      </c>
      <c r="D236" s="13">
        <f t="shared" si="160"/>
        <v>946000</v>
      </c>
      <c r="E236" s="13">
        <v>0</v>
      </c>
      <c r="F236" s="13">
        <v>946000</v>
      </c>
      <c r="G236" s="13">
        <f t="shared" si="161"/>
        <v>850507.04</v>
      </c>
      <c r="H236" s="13">
        <v>0</v>
      </c>
      <c r="I236" s="13">
        <f t="shared" si="162"/>
        <v>850507.04</v>
      </c>
      <c r="J236" s="63">
        <f t="shared" si="163"/>
        <v>850507.04</v>
      </c>
      <c r="K236" s="63">
        <v>0</v>
      </c>
      <c r="L236" s="63">
        <v>850507.04</v>
      </c>
      <c r="M236" s="49">
        <f t="shared" si="157"/>
        <v>89.90560676532769</v>
      </c>
      <c r="N236" s="37">
        <v>0</v>
      </c>
      <c r="O236" s="37"/>
      <c r="P236" s="37">
        <f t="shared" si="159"/>
        <v>89.90560676532769</v>
      </c>
    </row>
    <row r="237" spans="1:16" s="1" customFormat="1" ht="25.5" hidden="1" customHeight="1">
      <c r="A237" s="96"/>
      <c r="B237" s="99"/>
      <c r="C237" s="28" t="s">
        <v>4</v>
      </c>
      <c r="D237" s="13">
        <f t="shared" si="160"/>
        <v>66500</v>
      </c>
      <c r="E237" s="13">
        <v>0</v>
      </c>
      <c r="F237" s="13">
        <v>66500</v>
      </c>
      <c r="G237" s="13">
        <f t="shared" si="161"/>
        <v>32311</v>
      </c>
      <c r="H237" s="13">
        <v>0</v>
      </c>
      <c r="I237" s="13">
        <f t="shared" si="162"/>
        <v>32311</v>
      </c>
      <c r="J237" s="63">
        <f t="shared" si="163"/>
        <v>32311</v>
      </c>
      <c r="K237" s="63">
        <v>0</v>
      </c>
      <c r="L237" s="63">
        <v>32311</v>
      </c>
      <c r="M237" s="49">
        <f t="shared" si="157"/>
        <v>48.587969924812029</v>
      </c>
      <c r="N237" s="37">
        <v>0</v>
      </c>
      <c r="O237" s="37"/>
      <c r="P237" s="37">
        <f t="shared" si="159"/>
        <v>48.587969924812029</v>
      </c>
    </row>
    <row r="238" spans="1:16" s="1" customFormat="1" ht="31.5" hidden="1" customHeight="1">
      <c r="A238" s="96"/>
      <c r="B238" s="99"/>
      <c r="C238" s="26" t="s">
        <v>5</v>
      </c>
      <c r="D238" s="13">
        <f t="shared" si="160"/>
        <v>4825759</v>
      </c>
      <c r="E238" s="13">
        <v>0</v>
      </c>
      <c r="F238" s="13">
        <v>4825759</v>
      </c>
      <c r="G238" s="13">
        <f t="shared" si="161"/>
        <v>3516420.9</v>
      </c>
      <c r="H238" s="13">
        <v>0</v>
      </c>
      <c r="I238" s="13">
        <f t="shared" si="162"/>
        <v>3516420.9</v>
      </c>
      <c r="J238" s="63">
        <f t="shared" si="163"/>
        <v>3516420.9</v>
      </c>
      <c r="K238" s="63">
        <v>0</v>
      </c>
      <c r="L238" s="63">
        <v>3516420.9</v>
      </c>
      <c r="M238" s="49">
        <f t="shared" si="157"/>
        <v>72.867727128520087</v>
      </c>
      <c r="N238" s="37">
        <v>0</v>
      </c>
      <c r="O238" s="37"/>
      <c r="P238" s="37">
        <f t="shared" si="159"/>
        <v>72.867727128520087</v>
      </c>
    </row>
    <row r="239" spans="1:16" s="1" customFormat="1" ht="30.75" hidden="1" customHeight="1">
      <c r="A239" s="96"/>
      <c r="B239" s="99"/>
      <c r="C239" s="26" t="s">
        <v>8</v>
      </c>
      <c r="D239" s="13">
        <f t="shared" si="160"/>
        <v>80106</v>
      </c>
      <c r="E239" s="13">
        <v>0</v>
      </c>
      <c r="F239" s="13">
        <v>80106</v>
      </c>
      <c r="G239" s="13">
        <f t="shared" si="161"/>
        <v>57890.400000000001</v>
      </c>
      <c r="H239" s="13">
        <v>0</v>
      </c>
      <c r="I239" s="13">
        <f t="shared" si="162"/>
        <v>57890.400000000001</v>
      </c>
      <c r="J239" s="63">
        <f t="shared" si="163"/>
        <v>57890.400000000001</v>
      </c>
      <c r="K239" s="63">
        <v>0</v>
      </c>
      <c r="L239" s="63">
        <v>57890.400000000001</v>
      </c>
      <c r="M239" s="49">
        <f t="shared" si="157"/>
        <v>72.267245899183592</v>
      </c>
      <c r="N239" s="37">
        <v>0</v>
      </c>
      <c r="O239" s="37"/>
      <c r="P239" s="37">
        <f t="shared" si="159"/>
        <v>72.267245899183592</v>
      </c>
    </row>
    <row r="240" spans="1:16" s="2" customFormat="1" ht="39" hidden="1" customHeight="1">
      <c r="A240" s="23" t="s">
        <v>377</v>
      </c>
      <c r="B240" s="95" t="s">
        <v>84</v>
      </c>
      <c r="C240" s="95"/>
      <c r="D240" s="20">
        <f>SUM(D241:D244)</f>
        <v>2306449</v>
      </c>
      <c r="E240" s="20">
        <f t="shared" ref="E240:L240" si="164">SUM(E241:E244)</f>
        <v>0</v>
      </c>
      <c r="F240" s="20">
        <f t="shared" si="164"/>
        <v>2306449</v>
      </c>
      <c r="G240" s="20">
        <f t="shared" si="164"/>
        <v>1668492.0699999998</v>
      </c>
      <c r="H240" s="20">
        <f t="shared" si="164"/>
        <v>0</v>
      </c>
      <c r="I240" s="20">
        <f t="shared" si="164"/>
        <v>1668492.0699999998</v>
      </c>
      <c r="J240" s="20">
        <f t="shared" si="164"/>
        <v>1668492.0699999998</v>
      </c>
      <c r="K240" s="20">
        <f t="shared" si="164"/>
        <v>0</v>
      </c>
      <c r="L240" s="20">
        <f t="shared" si="164"/>
        <v>1668492.0699999998</v>
      </c>
      <c r="M240" s="25">
        <f t="shared" si="157"/>
        <v>72.340297574323117</v>
      </c>
      <c r="N240" s="38">
        <v>0</v>
      </c>
      <c r="O240" s="38"/>
      <c r="P240" s="38">
        <f t="shared" si="159"/>
        <v>72.340297574323117</v>
      </c>
    </row>
    <row r="241" spans="1:16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7"/>
        <v>79.999985946535929</v>
      </c>
      <c r="N241" s="37">
        <v>0</v>
      </c>
      <c r="O241" s="37"/>
      <c r="P241" s="37">
        <f t="shared" si="159"/>
        <v>79.999985946535929</v>
      </c>
    </row>
    <row r="242" spans="1:16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5">H242+I242</f>
        <v>544744.59</v>
      </c>
      <c r="H242" s="13">
        <v>0</v>
      </c>
      <c r="I242" s="13">
        <f t="shared" ref="I242:I244" si="166">L242</f>
        <v>544744.59</v>
      </c>
      <c r="J242" s="13">
        <f t="shared" ref="J242:J244" si="167">K242+L242</f>
        <v>544744.59</v>
      </c>
      <c r="K242" s="13">
        <v>0</v>
      </c>
      <c r="L242" s="13">
        <v>544744.59</v>
      </c>
      <c r="M242" s="49">
        <f t="shared" si="157"/>
        <v>61.600183417145097</v>
      </c>
      <c r="N242" s="37">
        <v>0</v>
      </c>
      <c r="O242" s="37"/>
      <c r="P242" s="37">
        <f t="shared" si="159"/>
        <v>61.600183417145097</v>
      </c>
    </row>
    <row r="243" spans="1:16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5"/>
        <v>148752</v>
      </c>
      <c r="H243" s="13">
        <v>0</v>
      </c>
      <c r="I243" s="13">
        <f t="shared" si="166"/>
        <v>148752</v>
      </c>
      <c r="J243" s="13">
        <f t="shared" si="167"/>
        <v>148752</v>
      </c>
      <c r="K243" s="13">
        <v>0</v>
      </c>
      <c r="L243" s="13">
        <v>148752</v>
      </c>
      <c r="M243" s="49">
        <f t="shared" si="157"/>
        <v>53.826613691135286</v>
      </c>
      <c r="N243" s="37">
        <v>0</v>
      </c>
      <c r="O243" s="37"/>
      <c r="P243" s="37">
        <f t="shared" si="159"/>
        <v>53.826613691135286</v>
      </c>
    </row>
    <row r="244" spans="1:16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5"/>
        <v>291890</v>
      </c>
      <c r="H244" s="13">
        <v>0</v>
      </c>
      <c r="I244" s="13">
        <f t="shared" si="166"/>
        <v>291890</v>
      </c>
      <c r="J244" s="13">
        <f t="shared" si="167"/>
        <v>291890</v>
      </c>
      <c r="K244" s="13">
        <v>0</v>
      </c>
      <c r="L244" s="13">
        <v>291890</v>
      </c>
      <c r="M244" s="49">
        <f t="shared" si="157"/>
        <v>100</v>
      </c>
      <c r="N244" s="37">
        <v>0</v>
      </c>
      <c r="O244" s="37"/>
      <c r="P244" s="37">
        <f t="shared" si="159"/>
        <v>100</v>
      </c>
    </row>
    <row r="245" spans="1:16" s="1" customFormat="1" ht="66" hidden="1" customHeight="1">
      <c r="A245" s="23" t="s">
        <v>382</v>
      </c>
      <c r="B245" s="95" t="s">
        <v>88</v>
      </c>
      <c r="C245" s="95"/>
      <c r="D245" s="20">
        <f>SUM(D246:D247)</f>
        <v>2091600</v>
      </c>
      <c r="E245" s="20">
        <f t="shared" ref="E245:L245" si="168">SUM(E246:E247)</f>
        <v>0</v>
      </c>
      <c r="F245" s="20">
        <f t="shared" si="168"/>
        <v>2091600</v>
      </c>
      <c r="G245" s="20">
        <f t="shared" si="168"/>
        <v>1771075.6</v>
      </c>
      <c r="H245" s="20">
        <f t="shared" si="168"/>
        <v>0</v>
      </c>
      <c r="I245" s="20">
        <f t="shared" si="168"/>
        <v>1771075.6</v>
      </c>
      <c r="J245" s="20">
        <f t="shared" si="168"/>
        <v>1771075.6</v>
      </c>
      <c r="K245" s="20">
        <f t="shared" si="168"/>
        <v>0</v>
      </c>
      <c r="L245" s="20">
        <f t="shared" si="168"/>
        <v>1771075.6</v>
      </c>
      <c r="M245" s="25">
        <f t="shared" si="157"/>
        <v>84.675635876840701</v>
      </c>
      <c r="N245" s="38">
        <v>0</v>
      </c>
      <c r="O245" s="38"/>
      <c r="P245" s="38">
        <f t="shared" si="159"/>
        <v>84.675635876840701</v>
      </c>
    </row>
    <row r="246" spans="1:16" s="1" customFormat="1" ht="43.5" hidden="1" customHeight="1">
      <c r="A246" s="96" t="s">
        <v>33</v>
      </c>
      <c r="B246" s="97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7"/>
        <v>100</v>
      </c>
      <c r="N246" s="37">
        <v>0</v>
      </c>
      <c r="O246" s="37"/>
      <c r="P246" s="37">
        <f t="shared" si="159"/>
        <v>100</v>
      </c>
    </row>
    <row r="247" spans="1:16" s="1" customFormat="1" ht="41.25" hidden="1" customHeight="1">
      <c r="A247" s="96"/>
      <c r="B247" s="97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9">H247+I247</f>
        <v>771075.6</v>
      </c>
      <c r="H247" s="13">
        <v>0</v>
      </c>
      <c r="I247" s="13">
        <f t="shared" ref="I247" si="170">L247</f>
        <v>771075.6</v>
      </c>
      <c r="J247" s="13">
        <f t="shared" ref="J247" si="171">K247+L247</f>
        <v>771075.6</v>
      </c>
      <c r="K247" s="13">
        <v>0</v>
      </c>
      <c r="L247" s="13">
        <v>771075.6</v>
      </c>
      <c r="M247" s="49">
        <f t="shared" si="157"/>
        <v>70.637193111029688</v>
      </c>
      <c r="N247" s="37">
        <v>0</v>
      </c>
      <c r="O247" s="37"/>
      <c r="P247" s="37">
        <f t="shared" si="159"/>
        <v>70.637193111029688</v>
      </c>
    </row>
    <row r="248" spans="1:16" s="1" customFormat="1" ht="48" hidden="1" customHeight="1">
      <c r="A248" s="23" t="s">
        <v>383</v>
      </c>
      <c r="B248" s="95" t="s">
        <v>90</v>
      </c>
      <c r="C248" s="95"/>
      <c r="D248" s="20">
        <f>D249+D255</f>
        <v>272584906</v>
      </c>
      <c r="E248" s="20">
        <f t="shared" ref="E248:L248" si="172">E249+E255</f>
        <v>2589000</v>
      </c>
      <c r="F248" s="20">
        <f t="shared" si="172"/>
        <v>268833706</v>
      </c>
      <c r="G248" s="20">
        <f t="shared" si="172"/>
        <v>226839228.97</v>
      </c>
      <c r="H248" s="20">
        <f t="shared" si="172"/>
        <v>2589000</v>
      </c>
      <c r="I248" s="20">
        <f t="shared" si="172"/>
        <v>223088028.97</v>
      </c>
      <c r="J248" s="20">
        <f t="shared" si="172"/>
        <v>224438567.22</v>
      </c>
      <c r="K248" s="20">
        <f t="shared" si="172"/>
        <v>1350538.25</v>
      </c>
      <c r="L248" s="20">
        <f t="shared" si="172"/>
        <v>223088028.97</v>
      </c>
      <c r="M248" s="25">
        <f t="shared" si="157"/>
        <v>82.337122224955479</v>
      </c>
      <c r="N248" s="38">
        <f>K248/E248*100</f>
        <v>52.164474700656626</v>
      </c>
      <c r="O248" s="38"/>
      <c r="P248" s="38">
        <f t="shared" si="159"/>
        <v>82.983652715779627</v>
      </c>
    </row>
    <row r="249" spans="1:16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3">SUM(E250:E254)</f>
        <v>0</v>
      </c>
      <c r="F249" s="20">
        <f t="shared" si="173"/>
        <v>265333706</v>
      </c>
      <c r="G249" s="20">
        <f t="shared" si="173"/>
        <v>220313028.97</v>
      </c>
      <c r="H249" s="20">
        <f t="shared" si="173"/>
        <v>0</v>
      </c>
      <c r="I249" s="20">
        <f t="shared" si="173"/>
        <v>220313028.97</v>
      </c>
      <c r="J249" s="20">
        <f t="shared" si="173"/>
        <v>220313028.97</v>
      </c>
      <c r="K249" s="20">
        <f t="shared" si="173"/>
        <v>0</v>
      </c>
      <c r="L249" s="20">
        <f>SUM(L250:L254)</f>
        <v>220313028.97</v>
      </c>
      <c r="M249" s="25">
        <f t="shared" si="157"/>
        <v>83.032431985855581</v>
      </c>
      <c r="N249" s="38">
        <v>0</v>
      </c>
      <c r="O249" s="38"/>
      <c r="P249" s="38">
        <f t="shared" si="159"/>
        <v>83.032431985855581</v>
      </c>
    </row>
    <row r="250" spans="1:16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7"/>
        <v>80.500583019144329</v>
      </c>
      <c r="N250" s="37">
        <v>0</v>
      </c>
      <c r="O250" s="37"/>
      <c r="P250" s="37">
        <f t="shared" si="159"/>
        <v>80.500583019144329</v>
      </c>
    </row>
    <row r="251" spans="1:16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4">H251+I251</f>
        <v>136911912.18000001</v>
      </c>
      <c r="H251" s="13">
        <v>0</v>
      </c>
      <c r="I251" s="13">
        <f t="shared" ref="I251:I254" si="175">L251</f>
        <v>136911912.18000001</v>
      </c>
      <c r="J251" s="13">
        <f t="shared" ref="J251:J254" si="176">K251+L251</f>
        <v>136911912.18000001</v>
      </c>
      <c r="K251" s="13">
        <v>0</v>
      </c>
      <c r="L251" s="13">
        <v>136911912.18000001</v>
      </c>
      <c r="M251" s="49">
        <f t="shared" si="157"/>
        <v>86.554537599509459</v>
      </c>
      <c r="N251" s="37">
        <v>0</v>
      </c>
      <c r="O251" s="37"/>
      <c r="P251" s="37">
        <f t="shared" si="159"/>
        <v>86.554537599509459</v>
      </c>
    </row>
    <row r="252" spans="1:16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4"/>
        <v>31862414.48</v>
      </c>
      <c r="H252" s="13">
        <v>0</v>
      </c>
      <c r="I252" s="13">
        <f t="shared" si="175"/>
        <v>31862414.48</v>
      </c>
      <c r="J252" s="13">
        <f t="shared" si="176"/>
        <v>31862414.48</v>
      </c>
      <c r="K252" s="13">
        <v>0</v>
      </c>
      <c r="L252" s="13">
        <v>31862414.48</v>
      </c>
      <c r="M252" s="49">
        <f t="shared" si="157"/>
        <v>81.935392795405761</v>
      </c>
      <c r="N252" s="37">
        <v>0</v>
      </c>
      <c r="O252" s="37"/>
      <c r="P252" s="37">
        <f t="shared" si="159"/>
        <v>81.935392795405761</v>
      </c>
    </row>
    <row r="253" spans="1:16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4"/>
        <v>0</v>
      </c>
      <c r="H253" s="13">
        <v>0</v>
      </c>
      <c r="I253" s="13">
        <f t="shared" si="175"/>
        <v>0</v>
      </c>
      <c r="J253" s="13">
        <f t="shared" si="176"/>
        <v>0</v>
      </c>
      <c r="K253" s="13">
        <v>0</v>
      </c>
      <c r="L253" s="13">
        <v>0</v>
      </c>
      <c r="M253" s="49">
        <f t="shared" si="157"/>
        <v>0</v>
      </c>
      <c r="N253" s="37">
        <v>0</v>
      </c>
      <c r="O253" s="37"/>
      <c r="P253" s="37">
        <f t="shared" si="159"/>
        <v>0</v>
      </c>
    </row>
    <row r="254" spans="1:16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4"/>
        <v>0</v>
      </c>
      <c r="H254" s="13">
        <v>0</v>
      </c>
      <c r="I254" s="13">
        <f t="shared" si="175"/>
        <v>0</v>
      </c>
      <c r="J254" s="13">
        <f t="shared" si="176"/>
        <v>0</v>
      </c>
      <c r="K254" s="13">
        <v>0</v>
      </c>
      <c r="L254" s="13">
        <v>0</v>
      </c>
      <c r="M254" s="49">
        <f t="shared" si="157"/>
        <v>0</v>
      </c>
      <c r="N254" s="37">
        <v>0</v>
      </c>
      <c r="O254" s="37"/>
      <c r="P254" s="37">
        <f t="shared" si="159"/>
        <v>0</v>
      </c>
    </row>
    <row r="255" spans="1:16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7">E256+E257</f>
        <v>2589000</v>
      </c>
      <c r="F255" s="20">
        <f t="shared" si="177"/>
        <v>3500000</v>
      </c>
      <c r="G255" s="20">
        <f t="shared" si="177"/>
        <v>6526200</v>
      </c>
      <c r="H255" s="20">
        <f t="shared" si="177"/>
        <v>2589000</v>
      </c>
      <c r="I255" s="20">
        <f t="shared" si="177"/>
        <v>2775000</v>
      </c>
      <c r="J255" s="20">
        <f t="shared" si="177"/>
        <v>4125538.25</v>
      </c>
      <c r="K255" s="20">
        <f t="shared" si="177"/>
        <v>1350538.25</v>
      </c>
      <c r="L255" s="20">
        <f t="shared" si="177"/>
        <v>2775000</v>
      </c>
      <c r="M255" s="25">
        <f t="shared" si="157"/>
        <v>56.89455883164166</v>
      </c>
      <c r="N255" s="38">
        <f>K255/E255*100</f>
        <v>52.164474700656626</v>
      </c>
      <c r="O255" s="38"/>
      <c r="P255" s="38">
        <f t="shared" si="159"/>
        <v>79.285714285714278</v>
      </c>
    </row>
    <row r="256" spans="1:16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7"/>
        <v>67.7539538512071</v>
      </c>
      <c r="N256" s="37">
        <f>K256/E256*100</f>
        <v>52.164474700656626</v>
      </c>
      <c r="O256" s="37"/>
      <c r="P256" s="37">
        <f t="shared" si="159"/>
        <v>79.285714285714278</v>
      </c>
    </row>
    <row r="257" spans="1:16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/>
      <c r="P257" s="37">
        <v>0</v>
      </c>
    </row>
    <row r="258" spans="1:16" s="2" customFormat="1" ht="69.75" hidden="1" customHeight="1">
      <c r="A258" s="23" t="s">
        <v>393</v>
      </c>
      <c r="B258" s="95" t="s">
        <v>99</v>
      </c>
      <c r="C258" s="95"/>
      <c r="D258" s="20">
        <f>SUM(D259:D260)</f>
        <v>35947245</v>
      </c>
      <c r="E258" s="20">
        <f t="shared" ref="E258:L258" si="178">SUM(E259:E260)</f>
        <v>35947245</v>
      </c>
      <c r="F258" s="20">
        <f t="shared" si="178"/>
        <v>0</v>
      </c>
      <c r="G258" s="20">
        <f t="shared" si="178"/>
        <v>28852219</v>
      </c>
      <c r="H258" s="20">
        <f>SUM(H259:H260)</f>
        <v>28852219</v>
      </c>
      <c r="I258" s="20">
        <f t="shared" si="178"/>
        <v>0</v>
      </c>
      <c r="J258" s="20">
        <f t="shared" si="178"/>
        <v>28652154.77</v>
      </c>
      <c r="K258" s="20">
        <f t="shared" si="178"/>
        <v>28652154.77</v>
      </c>
      <c r="L258" s="20">
        <f t="shared" si="178"/>
        <v>0</v>
      </c>
      <c r="M258" s="25">
        <f t="shared" si="157"/>
        <v>79.706121484414169</v>
      </c>
      <c r="N258" s="38">
        <f>K258/E258*100</f>
        <v>79.706121484414169</v>
      </c>
      <c r="O258" s="38"/>
      <c r="P258" s="38">
        <v>0</v>
      </c>
    </row>
    <row r="259" spans="1:16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7"/>
        <v>79.268272080399427</v>
      </c>
      <c r="N259" s="37">
        <f>K259/E259*100</f>
        <v>79.268272080399427</v>
      </c>
      <c r="O259" s="37"/>
      <c r="P259" s="37">
        <v>0</v>
      </c>
    </row>
    <row r="260" spans="1:16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7"/>
        <v>99.298152201578006</v>
      </c>
      <c r="N260" s="37">
        <f>K260/E260*100</f>
        <v>99.298152201578006</v>
      </c>
      <c r="O260" s="37"/>
      <c r="P260" s="37">
        <v>0</v>
      </c>
    </row>
    <row r="261" spans="1:16" ht="28.5" hidden="1" customHeight="1">
      <c r="A261" s="105" t="s">
        <v>433</v>
      </c>
      <c r="B261" s="105"/>
      <c r="C261" s="105"/>
      <c r="D261" s="39">
        <f>D258+D248+D245+D240+D228+D224+D197</f>
        <v>369269550</v>
      </c>
      <c r="E261" s="39">
        <f t="shared" ref="E261:L261" si="179">E258+E248+E245+E240+E228+E224+E197</f>
        <v>41143645</v>
      </c>
      <c r="F261" s="39">
        <f t="shared" si="179"/>
        <v>326963705</v>
      </c>
      <c r="G261" s="39">
        <f t="shared" si="179"/>
        <v>288060780.94</v>
      </c>
      <c r="H261" s="39">
        <f t="shared" si="179"/>
        <v>34145819</v>
      </c>
      <c r="I261" s="39">
        <f t="shared" si="179"/>
        <v>252752761.94</v>
      </c>
      <c r="J261" s="39">
        <f t="shared" si="179"/>
        <v>283060100.73999995</v>
      </c>
      <c r="K261" s="39">
        <f t="shared" si="179"/>
        <v>30307338.800000001</v>
      </c>
      <c r="L261" s="39">
        <f t="shared" si="179"/>
        <v>252752761.94</v>
      </c>
      <c r="M261" s="25">
        <f t="shared" si="157"/>
        <v>76.654059545391689</v>
      </c>
      <c r="N261" s="38">
        <f>K261/E261*100</f>
        <v>73.662260113317629</v>
      </c>
      <c r="O261" s="38"/>
      <c r="P261" s="38">
        <f>L261/F261*100</f>
        <v>77.303002772127257</v>
      </c>
    </row>
    <row r="262" spans="1:16" ht="118.5" hidden="1" customHeight="1">
      <c r="A262" s="41" t="s">
        <v>434</v>
      </c>
      <c r="B262" s="93" t="s">
        <v>435</v>
      </c>
      <c r="C262" s="94"/>
      <c r="D262" s="39">
        <f>SUM(D263:D264)</f>
        <v>540000</v>
      </c>
      <c r="E262" s="39">
        <f t="shared" ref="E262:L262" si="180">SUM(E263:E264)</f>
        <v>0</v>
      </c>
      <c r="F262" s="39">
        <f t="shared" si="180"/>
        <v>0</v>
      </c>
      <c r="G262" s="39">
        <f t="shared" si="180"/>
        <v>0</v>
      </c>
      <c r="H262" s="39">
        <f t="shared" si="180"/>
        <v>359928</v>
      </c>
      <c r="I262" s="39">
        <f t="shared" si="180"/>
        <v>0</v>
      </c>
      <c r="J262" s="39">
        <f t="shared" si="180"/>
        <v>342792</v>
      </c>
      <c r="K262" s="39">
        <f t="shared" si="180"/>
        <v>0</v>
      </c>
      <c r="L262" s="39">
        <f t="shared" si="180"/>
        <v>0</v>
      </c>
      <c r="M262" s="25">
        <f t="shared" si="157"/>
        <v>63.480000000000004</v>
      </c>
      <c r="N262" s="38">
        <v>0</v>
      </c>
      <c r="O262" s="38"/>
      <c r="P262" s="38">
        <v>0</v>
      </c>
    </row>
    <row r="263" spans="1:16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7"/>
        <v>90.44</v>
      </c>
      <c r="N263" s="37">
        <v>0</v>
      </c>
      <c r="O263" s="37"/>
      <c r="P263" s="37">
        <v>0</v>
      </c>
    </row>
    <row r="264" spans="1:16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7"/>
        <v>50</v>
      </c>
      <c r="N264" s="37">
        <v>0</v>
      </c>
      <c r="O264" s="37"/>
      <c r="P264" s="37">
        <v>0</v>
      </c>
    </row>
    <row r="265" spans="1:16">
      <c r="A265" s="6"/>
      <c r="B265" s="1"/>
      <c r="C265" s="1"/>
      <c r="D265" s="1"/>
      <c r="E265" s="1"/>
      <c r="F265" s="1"/>
      <c r="G265" s="1"/>
      <c r="H265" s="1"/>
      <c r="I265" s="1"/>
    </row>
    <row r="266" spans="1:16">
      <c r="A266" s="6"/>
      <c r="B266" s="1"/>
      <c r="C266" s="1"/>
      <c r="D266" s="1"/>
      <c r="E266" s="1"/>
      <c r="F266" s="1"/>
      <c r="G266" s="1"/>
      <c r="H266" s="1"/>
      <c r="I266" s="1"/>
    </row>
    <row r="267" spans="1:16">
      <c r="A267" s="6"/>
      <c r="B267" s="1"/>
      <c r="C267" s="1"/>
      <c r="D267" s="1"/>
      <c r="E267" s="1"/>
      <c r="F267" s="1"/>
      <c r="G267" s="1"/>
      <c r="H267" s="1"/>
      <c r="I267" s="1"/>
    </row>
    <row r="268" spans="1:16">
      <c r="A268" s="6"/>
      <c r="B268" s="1"/>
      <c r="C268" s="1"/>
      <c r="D268" s="1"/>
      <c r="E268" s="1"/>
      <c r="F268" s="1"/>
      <c r="G268" s="1"/>
      <c r="H268" s="1"/>
      <c r="I268" s="1"/>
    </row>
    <row r="269" spans="1:16">
      <c r="A269" s="6"/>
      <c r="B269" s="1"/>
      <c r="C269" s="1"/>
      <c r="D269" s="1"/>
      <c r="E269" s="1"/>
      <c r="F269" s="1"/>
      <c r="G269" s="1"/>
      <c r="H269" s="1"/>
      <c r="I269" s="1"/>
    </row>
    <row r="270" spans="1:16">
      <c r="A270" s="6"/>
      <c r="B270" s="1"/>
      <c r="C270" s="1"/>
      <c r="D270" s="1"/>
      <c r="E270" s="1"/>
      <c r="F270" s="1"/>
      <c r="G270" s="1"/>
      <c r="H270" s="1"/>
      <c r="I270" s="1"/>
    </row>
    <row r="271" spans="1:16">
      <c r="A271" s="6"/>
      <c r="B271" s="1"/>
      <c r="C271" s="1"/>
      <c r="D271" s="1"/>
      <c r="E271" s="1"/>
      <c r="F271" s="1"/>
      <c r="G271" s="1"/>
      <c r="H271" s="1"/>
      <c r="I271" s="1"/>
    </row>
    <row r="272" spans="1:16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3">
    <mergeCell ref="B96:C96"/>
    <mergeCell ref="B101:B102"/>
    <mergeCell ref="A101:A102"/>
    <mergeCell ref="B88:C88"/>
    <mergeCell ref="A132:A138"/>
    <mergeCell ref="A112:P112"/>
    <mergeCell ref="A125:P125"/>
    <mergeCell ref="B113:C113"/>
    <mergeCell ref="B126:C126"/>
    <mergeCell ref="B49:C49"/>
    <mergeCell ref="A95:M95"/>
    <mergeCell ref="B69:C69"/>
    <mergeCell ref="A87:M87"/>
    <mergeCell ref="A67:C67"/>
    <mergeCell ref="A68:P68"/>
    <mergeCell ref="P88:P90"/>
    <mergeCell ref="P93:P94"/>
    <mergeCell ref="A6:P6"/>
    <mergeCell ref="A5:C5"/>
    <mergeCell ref="A1:P1"/>
    <mergeCell ref="A2:A3"/>
    <mergeCell ref="C2:C3"/>
    <mergeCell ref="D2:F2"/>
    <mergeCell ref="G2:I2"/>
    <mergeCell ref="J2:L2"/>
    <mergeCell ref="M2:P2"/>
    <mergeCell ref="B7:C7"/>
    <mergeCell ref="B30:B31"/>
    <mergeCell ref="A30:A31"/>
    <mergeCell ref="B34:B39"/>
    <mergeCell ref="A34:A39"/>
    <mergeCell ref="A175:P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P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1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0" t="s">
        <v>48</v>
      </c>
      <c r="B1" s="141"/>
      <c r="C1" s="141"/>
      <c r="D1" s="141"/>
      <c r="E1" s="141"/>
      <c r="F1" s="141"/>
      <c r="G1" s="141"/>
      <c r="H1" s="141"/>
      <c r="I1" s="141"/>
      <c r="J1" s="5"/>
      <c r="K1" s="5"/>
      <c r="L1" s="5"/>
    </row>
    <row r="2" spans="1:12" ht="18.75" customHeight="1">
      <c r="A2" s="142" t="s">
        <v>1</v>
      </c>
      <c r="B2" s="58" t="s">
        <v>2</v>
      </c>
      <c r="C2" s="144" t="s">
        <v>106</v>
      </c>
      <c r="D2" s="145" t="s">
        <v>442</v>
      </c>
      <c r="E2" s="145" t="s">
        <v>259</v>
      </c>
      <c r="F2" s="145" t="s">
        <v>260</v>
      </c>
      <c r="G2" s="145" t="s">
        <v>251</v>
      </c>
      <c r="H2" s="145" t="s">
        <v>244</v>
      </c>
      <c r="I2" s="145" t="s">
        <v>35</v>
      </c>
      <c r="J2" s="145" t="s">
        <v>253</v>
      </c>
      <c r="K2" s="145" t="s">
        <v>254</v>
      </c>
      <c r="L2" s="145" t="s">
        <v>252</v>
      </c>
    </row>
    <row r="3" spans="1:12" ht="83.25" customHeight="1">
      <c r="A3" s="143"/>
      <c r="B3" s="19" t="s">
        <v>3</v>
      </c>
      <c r="C3" s="121"/>
      <c r="D3" s="146"/>
      <c r="E3" s="146"/>
      <c r="F3" s="146"/>
      <c r="G3" s="146"/>
      <c r="H3" s="146"/>
      <c r="I3" s="146"/>
      <c r="J3" s="146"/>
      <c r="K3" s="146"/>
      <c r="L3" s="146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7" t="s">
        <v>255</v>
      </c>
      <c r="B5" s="148"/>
      <c r="C5" s="148"/>
      <c r="D5" s="148"/>
      <c r="E5" s="148"/>
      <c r="F5" s="148"/>
      <c r="G5" s="148"/>
      <c r="H5" s="148"/>
      <c r="I5" s="148"/>
      <c r="J5" s="149"/>
      <c r="K5" s="149"/>
      <c r="L5" s="150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2017-09-04T10:07:05Z</cp:lastPrinted>
  <dcterms:created xsi:type="dcterms:W3CDTF">2012-05-22T08:33:39Z</dcterms:created>
  <dcterms:modified xsi:type="dcterms:W3CDTF">2017-09-04T10:07:14Z</dcterms:modified>
</cp:coreProperties>
</file>