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программы!$A$4:$I$136</definedName>
    <definedName name="_xlnm.Print_Titles" localSheetId="0">программы!$3:$4</definedName>
  </definedNames>
  <calcPr calcId="145621"/>
</workbook>
</file>

<file path=xl/calcChain.xml><?xml version="1.0" encoding="utf-8"?>
<calcChain xmlns="http://schemas.openxmlformats.org/spreadsheetml/2006/main">
  <c r="G7" i="4" l="1"/>
  <c r="G8" i="4"/>
  <c r="G9" i="4"/>
  <c r="G11" i="4"/>
  <c r="G13" i="4"/>
  <c r="G15" i="4"/>
  <c r="G17" i="4"/>
  <c r="G20" i="4"/>
  <c r="G22" i="4"/>
  <c r="G23" i="4"/>
  <c r="G24" i="4"/>
  <c r="G26" i="4"/>
  <c r="G27" i="4"/>
  <c r="G28" i="4"/>
  <c r="G31" i="4"/>
  <c r="G32" i="4"/>
  <c r="G33" i="4"/>
  <c r="G35" i="4"/>
  <c r="G38" i="4"/>
  <c r="G39" i="4"/>
  <c r="G41" i="4"/>
  <c r="G42" i="4"/>
  <c r="G45" i="4"/>
  <c r="G47" i="4"/>
  <c r="G48" i="4"/>
  <c r="G49" i="4"/>
  <c r="G51" i="4"/>
  <c r="G52" i="4"/>
  <c r="G55" i="4"/>
  <c r="G56" i="4"/>
  <c r="G58" i="4"/>
  <c r="G59" i="4"/>
  <c r="G61" i="4"/>
  <c r="G63" i="4"/>
  <c r="G64" i="4"/>
  <c r="G65" i="4"/>
  <c r="G66" i="4"/>
  <c r="G67" i="4"/>
  <c r="G69" i="4"/>
  <c r="G70" i="4"/>
  <c r="G73" i="4"/>
  <c r="G74" i="4"/>
  <c r="G76" i="4"/>
  <c r="G77" i="4"/>
  <c r="G78" i="4"/>
  <c r="G79" i="4"/>
  <c r="G81" i="4"/>
  <c r="G82" i="4"/>
  <c r="G83" i="4"/>
  <c r="G84" i="4"/>
  <c r="G87" i="4"/>
  <c r="G88" i="4"/>
  <c r="G90" i="4"/>
  <c r="G91" i="4"/>
  <c r="G92" i="4"/>
  <c r="G93" i="4"/>
  <c r="G94" i="4"/>
  <c r="G95" i="4"/>
  <c r="G96" i="4"/>
  <c r="G99" i="4"/>
  <c r="G101" i="4"/>
  <c r="G102" i="4"/>
  <c r="G103" i="4"/>
  <c r="G104" i="4"/>
  <c r="G105" i="4"/>
  <c r="G106" i="4"/>
  <c r="G108" i="4"/>
  <c r="G111" i="4"/>
  <c r="G114" i="4"/>
  <c r="G116" i="4"/>
  <c r="G117" i="4"/>
  <c r="G120" i="4"/>
  <c r="G122" i="4"/>
  <c r="G124" i="4"/>
  <c r="G126" i="4"/>
  <c r="G127" i="4"/>
  <c r="G129" i="4"/>
  <c r="G130" i="4"/>
  <c r="G131" i="4"/>
  <c r="G132" i="4"/>
  <c r="G134" i="4"/>
  <c r="G135" i="4"/>
  <c r="E110" i="4"/>
  <c r="G110" i="4" s="1"/>
  <c r="E49" i="4"/>
  <c r="H49" i="4" s="1"/>
  <c r="E21" i="4"/>
  <c r="G21" i="4" s="1"/>
  <c r="I69" i="4"/>
  <c r="H67" i="4"/>
  <c r="E68" i="4"/>
  <c r="G68" i="4" s="1"/>
  <c r="F68" i="4"/>
  <c r="D68" i="4"/>
  <c r="F21" i="4"/>
  <c r="D21" i="4"/>
  <c r="I24" i="4"/>
  <c r="H24" i="4"/>
  <c r="H13" i="4"/>
  <c r="H15" i="4"/>
  <c r="H17" i="4"/>
  <c r="H20" i="4"/>
  <c r="H23" i="4"/>
  <c r="H27" i="4"/>
  <c r="H31" i="4"/>
  <c r="H32" i="4"/>
  <c r="H35" i="4"/>
  <c r="H38" i="4"/>
  <c r="H39" i="4"/>
  <c r="H41" i="4"/>
  <c r="H42" i="4"/>
  <c r="H45" i="4"/>
  <c r="H47" i="4"/>
  <c r="H48" i="4"/>
  <c r="H51" i="4"/>
  <c r="H55" i="4"/>
  <c r="H56" i="4"/>
  <c r="H58" i="4"/>
  <c r="H59" i="4"/>
  <c r="H61" i="4"/>
  <c r="H63" i="4"/>
  <c r="H64" i="4"/>
  <c r="H65" i="4"/>
  <c r="H66" i="4"/>
  <c r="H70" i="4"/>
  <c r="H73" i="4"/>
  <c r="H74" i="4"/>
  <c r="H77" i="4"/>
  <c r="H78" i="4"/>
  <c r="H79" i="4"/>
  <c r="H82" i="4"/>
  <c r="H83" i="4"/>
  <c r="H84" i="4"/>
  <c r="H87" i="4"/>
  <c r="H88" i="4"/>
  <c r="H90" i="4"/>
  <c r="H91" i="4"/>
  <c r="H92" i="4"/>
  <c r="H93" i="4"/>
  <c r="H94" i="4"/>
  <c r="H95" i="4"/>
  <c r="H96" i="4"/>
  <c r="H99" i="4"/>
  <c r="H101" i="4"/>
  <c r="H102" i="4"/>
  <c r="H103" i="4"/>
  <c r="H104" i="4"/>
  <c r="H105" i="4"/>
  <c r="H106" i="4"/>
  <c r="H111" i="4"/>
  <c r="H114" i="4"/>
  <c r="H116" i="4"/>
  <c r="H117" i="4"/>
  <c r="H120" i="4"/>
  <c r="H126" i="4"/>
  <c r="H127" i="4"/>
  <c r="H129" i="4"/>
  <c r="H130" i="4"/>
  <c r="H131" i="4"/>
  <c r="H135" i="4"/>
  <c r="H7" i="4"/>
  <c r="H8" i="4"/>
  <c r="H9" i="4"/>
  <c r="H110" i="4" l="1"/>
  <c r="H68" i="4"/>
  <c r="D30" i="4"/>
  <c r="I7" i="4"/>
  <c r="I8" i="4"/>
  <c r="I9" i="4"/>
  <c r="I11" i="4"/>
  <c r="I13" i="4"/>
  <c r="I17" i="4"/>
  <c r="I20" i="4"/>
  <c r="I22" i="4"/>
  <c r="I23" i="4"/>
  <c r="I26" i="4"/>
  <c r="I27" i="4"/>
  <c r="I28" i="4"/>
  <c r="I31" i="4"/>
  <c r="I32" i="4"/>
  <c r="I33" i="4"/>
  <c r="I35" i="4"/>
  <c r="I38" i="4"/>
  <c r="I39" i="4"/>
  <c r="I41" i="4"/>
  <c r="I42" i="4"/>
  <c r="I45" i="4"/>
  <c r="I47" i="4"/>
  <c r="I48" i="4"/>
  <c r="I49" i="4"/>
  <c r="I51" i="4"/>
  <c r="I52" i="4"/>
  <c r="I55" i="4"/>
  <c r="I56" i="4"/>
  <c r="I58" i="4"/>
  <c r="I59" i="4"/>
  <c r="I61" i="4"/>
  <c r="I63" i="4"/>
  <c r="I64" i="4"/>
  <c r="I65" i="4"/>
  <c r="I66" i="4"/>
  <c r="I67" i="4"/>
  <c r="I70" i="4"/>
  <c r="I73" i="4"/>
  <c r="I74" i="4"/>
  <c r="I77" i="4"/>
  <c r="I78" i="4"/>
  <c r="I79" i="4"/>
  <c r="I82" i="4"/>
  <c r="I83" i="4"/>
  <c r="I84" i="4"/>
  <c r="I87" i="4"/>
  <c r="I88" i="4"/>
  <c r="I90" i="4"/>
  <c r="I91" i="4"/>
  <c r="I92" i="4"/>
  <c r="I93" i="4"/>
  <c r="I94" i="4"/>
  <c r="I95" i="4"/>
  <c r="I96" i="4"/>
  <c r="I99" i="4"/>
  <c r="I101" i="4"/>
  <c r="I102" i="4"/>
  <c r="I103" i="4"/>
  <c r="I104" i="4"/>
  <c r="I105" i="4"/>
  <c r="I106" i="4"/>
  <c r="I108" i="4"/>
  <c r="I110" i="4"/>
  <c r="I111" i="4"/>
  <c r="I114" i="4"/>
  <c r="I116" i="4"/>
  <c r="I117" i="4"/>
  <c r="I120" i="4"/>
  <c r="I124" i="4"/>
  <c r="I126" i="4"/>
  <c r="I127" i="4"/>
  <c r="I129" i="4"/>
  <c r="I130" i="4"/>
  <c r="I131" i="4"/>
  <c r="I132" i="4"/>
  <c r="I134" i="4"/>
  <c r="I135" i="4"/>
  <c r="D125" i="4"/>
  <c r="E125" i="4"/>
  <c r="F125" i="4"/>
  <c r="C125" i="4"/>
  <c r="D100" i="4"/>
  <c r="F100" i="4"/>
  <c r="C100" i="4"/>
  <c r="D86" i="4"/>
  <c r="E86" i="4"/>
  <c r="F86" i="4"/>
  <c r="C86" i="4"/>
  <c r="D54" i="4"/>
  <c r="E54" i="4"/>
  <c r="F54" i="4"/>
  <c r="C54" i="4"/>
  <c r="D40" i="4"/>
  <c r="E40" i="4"/>
  <c r="F40" i="4"/>
  <c r="C40" i="4"/>
  <c r="D37" i="4"/>
  <c r="E37" i="4"/>
  <c r="F37" i="4"/>
  <c r="C37" i="4"/>
  <c r="E30" i="4"/>
  <c r="G30" i="4" s="1"/>
  <c r="F30" i="4"/>
  <c r="I15" i="4"/>
  <c r="D57" i="4"/>
  <c r="E57" i="4"/>
  <c r="G57" i="4" s="1"/>
  <c r="F57" i="4"/>
  <c r="C57" i="4"/>
  <c r="D25" i="4"/>
  <c r="E25" i="4"/>
  <c r="G25" i="4" s="1"/>
  <c r="F25" i="4"/>
  <c r="C25" i="4"/>
  <c r="G125" i="4" l="1"/>
  <c r="G37" i="4"/>
  <c r="G40" i="4"/>
  <c r="G54" i="4"/>
  <c r="G86" i="4"/>
  <c r="H125" i="4"/>
  <c r="H86" i="4"/>
  <c r="H40" i="4"/>
  <c r="H37" i="4"/>
  <c r="H54" i="4"/>
  <c r="I25" i="4"/>
  <c r="H25" i="4"/>
  <c r="I57" i="4"/>
  <c r="H57" i="4"/>
  <c r="H30" i="4"/>
  <c r="I125" i="4"/>
  <c r="I86" i="4"/>
  <c r="I37" i="4"/>
  <c r="I30" i="4"/>
  <c r="I100" i="4"/>
  <c r="I54" i="4"/>
  <c r="E100" i="4"/>
  <c r="I40" i="4"/>
  <c r="D128" i="4"/>
  <c r="E128" i="4"/>
  <c r="F128" i="4"/>
  <c r="C128" i="4"/>
  <c r="D109" i="4"/>
  <c r="E109" i="4"/>
  <c r="F109" i="4"/>
  <c r="C109" i="4"/>
  <c r="C50" i="4"/>
  <c r="E50" i="4"/>
  <c r="F50" i="4"/>
  <c r="D50" i="4"/>
  <c r="H100" i="4" l="1"/>
  <c r="G100" i="4"/>
  <c r="G50" i="4"/>
  <c r="G109" i="4"/>
  <c r="G128" i="4"/>
  <c r="H50" i="4"/>
  <c r="H109" i="4"/>
  <c r="H128" i="4"/>
  <c r="I128" i="4"/>
  <c r="I50" i="4"/>
  <c r="I109" i="4"/>
  <c r="C46" i="4"/>
  <c r="C30" i="4"/>
  <c r="H21" i="4"/>
  <c r="C21" i="4"/>
  <c r="D19" i="4"/>
  <c r="E19" i="4"/>
  <c r="F19" i="4"/>
  <c r="C19" i="4"/>
  <c r="G19" i="4" l="1"/>
  <c r="H19" i="4"/>
  <c r="I19" i="4"/>
  <c r="I21" i="4"/>
  <c r="E18" i="4"/>
  <c r="F18" i="4"/>
  <c r="D18" i="4"/>
  <c r="C18" i="4"/>
  <c r="F46" i="4"/>
  <c r="D46" i="4"/>
  <c r="G18" i="4" l="1"/>
  <c r="H18" i="4"/>
  <c r="I18" i="4"/>
  <c r="I46" i="4"/>
  <c r="C133" i="4"/>
  <c r="D133" i="4"/>
  <c r="E133" i="4"/>
  <c r="C123" i="4"/>
  <c r="D123" i="4"/>
  <c r="E123" i="4"/>
  <c r="C121" i="4"/>
  <c r="D121" i="4"/>
  <c r="E121" i="4"/>
  <c r="C119" i="4"/>
  <c r="D119" i="4"/>
  <c r="E119" i="4"/>
  <c r="G119" i="4" s="1"/>
  <c r="C113" i="4"/>
  <c r="D113" i="4"/>
  <c r="E113" i="4"/>
  <c r="C115" i="4"/>
  <c r="D115" i="4"/>
  <c r="E115" i="4"/>
  <c r="C80" i="4"/>
  <c r="D80" i="4"/>
  <c r="E80" i="4"/>
  <c r="C75" i="4"/>
  <c r="D75" i="4"/>
  <c r="E75" i="4"/>
  <c r="G75" i="4" s="1"/>
  <c r="C72" i="4"/>
  <c r="D72" i="4"/>
  <c r="E72" i="4"/>
  <c r="C68" i="4"/>
  <c r="C62" i="4"/>
  <c r="D62" i="4"/>
  <c r="E62" i="4"/>
  <c r="C60" i="4"/>
  <c r="D60" i="4"/>
  <c r="E60" i="4"/>
  <c r="C44" i="4"/>
  <c r="D44" i="4"/>
  <c r="E44" i="4"/>
  <c r="F44" i="4"/>
  <c r="F133" i="4"/>
  <c r="H133" i="4" s="1"/>
  <c r="F123" i="4"/>
  <c r="F121" i="4"/>
  <c r="F119" i="4"/>
  <c r="C107" i="4"/>
  <c r="D107" i="4"/>
  <c r="E107" i="4"/>
  <c r="G107" i="4" s="1"/>
  <c r="C98" i="4"/>
  <c r="D98" i="4"/>
  <c r="E98" i="4"/>
  <c r="F115" i="4"/>
  <c r="H115" i="4" s="1"/>
  <c r="F113" i="4"/>
  <c r="F107" i="4"/>
  <c r="F98" i="4"/>
  <c r="H98" i="4" s="1"/>
  <c r="C89" i="4"/>
  <c r="D89" i="4"/>
  <c r="D85" i="4" s="1"/>
  <c r="E89" i="4"/>
  <c r="F80" i="4"/>
  <c r="F75" i="4"/>
  <c r="F72" i="4"/>
  <c r="F62" i="4"/>
  <c r="F60" i="4"/>
  <c r="C34" i="4"/>
  <c r="D34" i="4"/>
  <c r="D29" i="4" s="1"/>
  <c r="E34" i="4"/>
  <c r="F34" i="4"/>
  <c r="C16" i="4"/>
  <c r="D16" i="4"/>
  <c r="E16" i="4"/>
  <c r="F16" i="4"/>
  <c r="C14" i="4"/>
  <c r="D14" i="4"/>
  <c r="E14" i="4"/>
  <c r="F14" i="4"/>
  <c r="C12" i="4"/>
  <c r="D12" i="4"/>
  <c r="E12" i="4"/>
  <c r="F12" i="4"/>
  <c r="C10" i="4"/>
  <c r="D10" i="4"/>
  <c r="E10" i="4"/>
  <c r="F10" i="4"/>
  <c r="C6" i="4"/>
  <c r="D6" i="4"/>
  <c r="E6" i="4"/>
  <c r="G98" i="4" l="1"/>
  <c r="G10" i="4"/>
  <c r="G12" i="4"/>
  <c r="G14" i="4"/>
  <c r="G16" i="4"/>
  <c r="G34" i="4"/>
  <c r="G62" i="4"/>
  <c r="G72" i="4"/>
  <c r="G113" i="4"/>
  <c r="G133" i="4"/>
  <c r="H119" i="4"/>
  <c r="G60" i="4"/>
  <c r="G115" i="4"/>
  <c r="G123" i="4"/>
  <c r="G44" i="4"/>
  <c r="G80" i="4"/>
  <c r="G121" i="4"/>
  <c r="F53" i="4"/>
  <c r="H80" i="4"/>
  <c r="H113" i="4"/>
  <c r="H72" i="4"/>
  <c r="H62" i="4"/>
  <c r="H12" i="4"/>
  <c r="H14" i="4"/>
  <c r="H16" i="4"/>
  <c r="H60" i="4"/>
  <c r="H75" i="4"/>
  <c r="H34" i="4"/>
  <c r="H44" i="4"/>
  <c r="I107" i="4"/>
  <c r="I62" i="4"/>
  <c r="I80" i="4"/>
  <c r="I98" i="4"/>
  <c r="I123" i="4"/>
  <c r="I68" i="4"/>
  <c r="I133" i="4"/>
  <c r="I72" i="4"/>
  <c r="I113" i="4"/>
  <c r="I119" i="4"/>
  <c r="I44" i="4"/>
  <c r="I10" i="4"/>
  <c r="I12" i="4"/>
  <c r="I14" i="4"/>
  <c r="I16" i="4"/>
  <c r="I34" i="4"/>
  <c r="I60" i="4"/>
  <c r="I75" i="4"/>
  <c r="I115" i="4"/>
  <c r="D97" i="4"/>
  <c r="E5" i="4"/>
  <c r="F97" i="4"/>
  <c r="C97" i="4"/>
  <c r="E97" i="4"/>
  <c r="G97" i="4" s="1"/>
  <c r="F89" i="4"/>
  <c r="H89" i="4" s="1"/>
  <c r="E46" i="4"/>
  <c r="F6" i="4"/>
  <c r="H6" i="4" s="1"/>
  <c r="F43" i="4"/>
  <c r="C112" i="4"/>
  <c r="D118" i="4"/>
  <c r="C118" i="4"/>
  <c r="C85" i="4"/>
  <c r="C71" i="4"/>
  <c r="C53" i="4"/>
  <c r="C43" i="4"/>
  <c r="C36" i="4"/>
  <c r="C29" i="4"/>
  <c r="C5" i="4"/>
  <c r="E118" i="4"/>
  <c r="E112" i="4"/>
  <c r="E85" i="4"/>
  <c r="E71" i="4"/>
  <c r="E53" i="4"/>
  <c r="E36" i="4"/>
  <c r="G36" i="4" s="1"/>
  <c r="E29" i="4"/>
  <c r="G29" i="4" s="1"/>
  <c r="F71" i="4"/>
  <c r="H71" i="4" s="1"/>
  <c r="F36" i="4"/>
  <c r="F29" i="4"/>
  <c r="D112" i="4"/>
  <c r="D71" i="4"/>
  <c r="D53" i="4"/>
  <c r="D43" i="4"/>
  <c r="D36" i="4"/>
  <c r="D5" i="4"/>
  <c r="F118" i="4"/>
  <c r="F112" i="4"/>
  <c r="G89" i="4" l="1"/>
  <c r="G112" i="4"/>
  <c r="G53" i="4"/>
  <c r="G118" i="4"/>
  <c r="G6" i="4"/>
  <c r="G85" i="4"/>
  <c r="G71" i="4"/>
  <c r="H46" i="4"/>
  <c r="G46" i="4"/>
  <c r="H36" i="4"/>
  <c r="H29" i="4"/>
  <c r="H53" i="4"/>
  <c r="H112" i="4"/>
  <c r="H118" i="4"/>
  <c r="H97" i="4"/>
  <c r="I53" i="4"/>
  <c r="I6" i="4"/>
  <c r="I97" i="4"/>
  <c r="I71" i="4"/>
  <c r="I89" i="4"/>
  <c r="I112" i="4"/>
  <c r="I118" i="4"/>
  <c r="I36" i="4"/>
  <c r="I43" i="4"/>
  <c r="I29" i="4"/>
  <c r="D136" i="4"/>
  <c r="C136" i="4"/>
  <c r="F5" i="4"/>
  <c r="H5" i="4" s="1"/>
  <c r="F85" i="4"/>
  <c r="H85" i="4" s="1"/>
  <c r="E43" i="4"/>
  <c r="H43" i="4" l="1"/>
  <c r="G43" i="4"/>
  <c r="G5" i="4"/>
  <c r="I5" i="4"/>
  <c r="I85" i="4"/>
  <c r="E136" i="4"/>
  <c r="F136" i="4"/>
  <c r="G136" i="4" l="1"/>
  <c r="I136" i="4"/>
  <c r="H136" i="4"/>
</calcChain>
</file>

<file path=xl/sharedStrings.xml><?xml version="1.0" encoding="utf-8"?>
<sst xmlns="http://schemas.openxmlformats.org/spreadsheetml/2006/main" count="184" uniqueCount="110">
  <si>
    <t>ЦСР</t>
  </si>
  <si>
    <t>Исполнено, руб.</t>
  </si>
  <si>
    <t>% испол. кассового плана</t>
  </si>
  <si>
    <t>22 0 0000</t>
  </si>
  <si>
    <t>13 0 0000</t>
  </si>
  <si>
    <t>Подпрограмма "Профилактика правонарушений"</t>
  </si>
  <si>
    <t>13 1 0000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</si>
  <si>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</si>
  <si>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</si>
  <si>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13 2 0000</t>
  </si>
  <si>
    <t>Подпрограмма "Пропаганда здорового образа жизни (профилактика наркомании, токсикомании и алкоголизма)"</t>
  </si>
  <si>
    <t>13 3 0000</t>
  </si>
  <si>
    <t>Комитет культуры администрации города Нефтеюганска</t>
  </si>
  <si>
    <t>Комитет физической культуры и спорта администрации города Нефтеюганска</t>
  </si>
  <si>
    <t>23 0 0000</t>
  </si>
  <si>
    <t>19 0 0000</t>
  </si>
  <si>
    <t>Подпрограмма "Организация бюджетного процесса в городе Нефтеюганске"</t>
  </si>
  <si>
    <t>19 1 0000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</si>
  <si>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</si>
  <si>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</si>
  <si>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19 2 0000</t>
  </si>
  <si>
    <t>Подпрограмма "Развитие информационной системы управления муниципальными финансами города Нефтеюганска"</t>
  </si>
  <si>
    <t>19 3 0000</t>
  </si>
  <si>
    <t>04 0 0000</t>
  </si>
  <si>
    <t>16 0 0000</t>
  </si>
  <si>
    <t>Подпрограмма "Совершенствование муниципального управления"</t>
  </si>
  <si>
    <t>16 1 0000</t>
  </si>
  <si>
    <t>Подпрограмма "Развитие малого  и среднего предпринимательства"</t>
  </si>
  <si>
    <t>16 7 0000</t>
  </si>
  <si>
    <t>14 0 0000</t>
  </si>
  <si>
    <t>14 1 0000</t>
  </si>
  <si>
    <t>Подпрограмма "Обеспечение первичных мер пожарной безопасности в городе Нефтеюганске"</t>
  </si>
  <si>
    <t>14 3 0000</t>
  </si>
  <si>
    <t>11 0 0000</t>
  </si>
  <si>
    <t>Подпрограмма "Содействие развитию градостроительной деятельности"</t>
  </si>
  <si>
    <t>11 2 0000</t>
  </si>
  <si>
    <t>Подпрограмма "Содействие развитию жилищного строительства на 2014-2020 годы"</t>
  </si>
  <si>
    <t>11 3 0000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</si>
  <si>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</si>
  <si>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11 6 0000</t>
  </si>
  <si>
    <t>06 0 0000</t>
  </si>
  <si>
    <t>06 1 0000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</si>
  <si>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</si>
  <si>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06 3 0000</t>
  </si>
  <si>
    <t>25 0 0000</t>
  </si>
  <si>
    <t>02 0 0000</t>
  </si>
  <si>
    <t>02 1 0000</t>
  </si>
  <si>
    <t>Подпрограмма "Совершенствование системы оценки качества образования и информационной прозрачности системы образования"</t>
  </si>
  <si>
    <t>02 2 0000</t>
  </si>
  <si>
    <t>Подпрограмма "Отдых и оздоровление детей"</t>
  </si>
  <si>
    <t>02 3 0000</t>
  </si>
  <si>
    <t>02 4 0000</t>
  </si>
  <si>
    <t>02 5 0000</t>
  </si>
  <si>
    <t>18 0 0000</t>
  </si>
  <si>
    <t>Подпрограмма "Транспорт"</t>
  </si>
  <si>
    <t>18 2 0000</t>
  </si>
  <si>
    <t>Подпрограмма "Автомобильные дороги"</t>
  </si>
  <si>
    <t>18 6 0000</t>
  </si>
  <si>
    <t>12 0 0000</t>
  </si>
  <si>
    <t>Подпрограмма "Создание условий для обеспечения качественными коммунальными услугами"</t>
  </si>
  <si>
    <t>12 1 0000</t>
  </si>
  <si>
    <t>Подпрограмма "Создание условий для обеспечения доступности и повышения качества жилищных услуг"</t>
  </si>
  <si>
    <t>12 2 0000</t>
  </si>
  <si>
    <t>Подпрограмма "Повышение уровня благоустроенности города"</t>
  </si>
  <si>
    <t>12 3 0000</t>
  </si>
  <si>
    <t>Подпрограмма "Повышение энергоэффективности в отраслях экономики"</t>
  </si>
  <si>
    <t>12 6 0000</t>
  </si>
  <si>
    <t>Подпрограмма "Обеспечение реализации муниципальной программы"</t>
  </si>
  <si>
    <t>12 7 0000</t>
  </si>
  <si>
    <t>05 0 0000</t>
  </si>
  <si>
    <t>Подпрограмма "Обеспечение прав граждан на доступ к культурным ценностям и информации"</t>
  </si>
  <si>
    <t>05 1 0000</t>
  </si>
  <si>
    <t>05 4 0000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</si>
  <si>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</si>
  <si>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</si>
  <si>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</si>
  <si>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</si>
  <si>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</si>
  <si>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Подпрограмма "Дошкольное, общее и дополнительное образование"</t>
  </si>
  <si>
    <t>Подпрограмма "Отдельные переданные полномочия по осуществлению деятельности опеки и попечительства"</t>
  </si>
  <si>
    <t>Управление опеки и попечительства администрации города Нефтеюганска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</si>
  <si>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</si>
  <si>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</si>
  <si>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</si>
  <si>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</si>
  <si>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Комитет записи актов гражданского состояния администрации города Нефтеюганска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</si>
  <si>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</si>
  <si>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Первоначальный план на 2017 год, руб.</t>
  </si>
  <si>
    <t>Бюджетная роспись                          на 2017 год,           руб.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</si>
  <si>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</si>
  <si>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Муниципальная программа "Доступная среда в городе Нефтеюганске на 2014-2020 годы"</t>
  </si>
  <si>
    <t>Муниципальная программа "Развитие сферы культуры города Нефтеюганска на 2014-2020 годы"</t>
  </si>
  <si>
    <t>Муниципальная программа "Развитие физической культуры и спорта в городе Нефтеюганске на 2014-2020 годы"</t>
  </si>
  <si>
    <t>Муниципальная программа "Развитие транспортной системы в городе Нефтеюганске на 2014-2020 годы"</t>
  </si>
  <si>
    <t>Муниципальная программа "Управление муниципальным имуществом города Нефтеюганска на 2014-2020 годы"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</si>
  <si>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</si>
  <si>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</si>
  <si>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Муниципальная программа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</si>
  <si>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</si>
  <si>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Муниципальная программа "Развитие жилищно-коммунального комплекса в городе Нефтеюганске в 2014-2020 годах"</t>
  </si>
  <si>
    <t>Муниципальная программа "Развитие образования и молодёжной политики в городе Нефтеюганске на 2014-2020 годы"</t>
  </si>
  <si>
    <t>Департамент образования и молодёжной политики администрации города Нефтеюганска</t>
  </si>
  <si>
    <t>Подпрограмма "Организация деятельности в сфере образования и молодёжной политики"</t>
  </si>
  <si>
    <t>Подпрограмма "Молодёжь Нефтеюганска"</t>
  </si>
  <si>
    <t>Муниципальная программа "Обеспечение доступным и комфортным жильём жителей города Нефтеюганска в 2014-2020 годах"</t>
  </si>
  <si>
    <t>Кассовый план за 1 полугодие, руб.</t>
  </si>
  <si>
    <t>Департамент градостроительства и земельных отношений администрации города Нефтеюганска</t>
  </si>
  <si>
    <t>Департамент муниципального имущества администрации города Нефтеюганска</t>
  </si>
  <si>
    <t>Отклонение (гр.4-гр.5), руб.</t>
  </si>
  <si>
    <t xml:space="preserve"> Исполнение по муниципальным программам города Нефтеюганска за 1 полугодие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</si>
</sst>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(* #,##0.00_);_(* \-#,##0.00;_(* &quot;&quot;??_);_(@_)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</cellStyleXfs>
  <cellXfs count="32">
    <xf numFmtId="0" fontId="0" fillId="0" borderId="0" xfId="0"/>
    <xf numFmtId="39" fontId="2" fillId="2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0" fontId="5" fillId="2" borderId="0" xfId="2" applyNumberFormat="1" applyFont="1" applyFill="1" applyAlignment="1" applyProtection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4" applyNumberFormat="1" applyFont="1" applyFill="1" applyBorder="1" applyAlignment="1">
      <alignment horizontal="center" vertical="center" wrapText="1"/>
    </xf>
    <xf numFmtId="4" fontId="2" fillId="2" borderId="1" xfId="3" applyNumberFormat="1" applyFont="1" applyFill="1" applyBorder="1" applyAlignment="1">
      <alignment horizontal="center" vertical="center" wrapText="1"/>
    </xf>
    <xf numFmtId="43" fontId="2" fillId="2" borderId="1" xfId="3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4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vertical="center" wrapText="1"/>
    </xf>
    <xf numFmtId="39" fontId="2" fillId="2" borderId="2" xfId="0" applyNumberFormat="1" applyFont="1" applyFill="1" applyBorder="1" applyAlignment="1">
      <alignment vertical="center" wrapText="1"/>
    </xf>
    <xf numFmtId="39" fontId="2" fillId="2" borderId="1" xfId="1" applyNumberFormat="1" applyFont="1" applyFill="1" applyBorder="1" applyAlignment="1">
      <alignment vertical="center" shrinkToFit="1"/>
    </xf>
    <xf numFmtId="0" fontId="8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wrapText="1"/>
    </xf>
    <xf numFmtId="39" fontId="7" fillId="2" borderId="1" xfId="0" applyNumberFormat="1" applyFont="1" applyFill="1" applyBorder="1" applyAlignment="1">
      <alignment vertical="center" wrapText="1"/>
    </xf>
    <xf numFmtId="4" fontId="0" fillId="2" borderId="0" xfId="0" applyNumberFormat="1" applyFont="1" applyFill="1"/>
    <xf numFmtId="2" fontId="0" fillId="2" borderId="0" xfId="0" applyNumberFormat="1" applyFont="1" applyFill="1"/>
    <xf numFmtId="0" fontId="10" fillId="0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tabSelected="1" zoomScaleNormal="100" workbookViewId="0">
      <pane xSplit="2" ySplit="3" topLeftCell="C115" activePane="bottomRight" state="frozen"/>
      <selection pane="topRight" activeCell="C1" sqref="C1"/>
      <selection pane="bottomLeft" activeCell="A4" sqref="A4"/>
      <selection pane="bottomRight" activeCell="A2" sqref="A2"/>
    </sheetView>
  </sheetViews>
  <sheetFormatPr defaultColWidth="9.140625" defaultRowHeight="15" x14ac:dyDescent="0.25"/>
  <cols>
    <col min="1" max="1" width="72.28515625" style="7" customWidth="1"/>
    <col min="2" max="2" width="9.140625" style="7" hidden="1" customWidth="1"/>
    <col min="3" max="3" width="18" style="7" customWidth="1"/>
    <col min="4" max="4" width="16" style="7" customWidth="1"/>
    <col min="5" max="5" width="17.5703125" style="7" customWidth="1"/>
    <col min="6" max="6" width="17.42578125" style="7" customWidth="1"/>
    <col min="7" max="7" width="16.42578125" style="7" customWidth="1"/>
    <col min="8" max="8" width="11.42578125" style="7" customWidth="1"/>
    <col min="9" max="16384" width="9.140625" style="7"/>
  </cols>
  <sheetData>
    <row r="1" spans="1:9" ht="15.75" customHeight="1" x14ac:dyDescent="0.25">
      <c r="A1" s="31" t="s">
        <v>109</v>
      </c>
      <c r="B1" s="31"/>
      <c r="C1" s="31"/>
      <c r="D1" s="31"/>
      <c r="E1" s="31"/>
      <c r="F1" s="31"/>
      <c r="G1" s="31"/>
      <c r="H1" s="31"/>
      <c r="I1" s="31"/>
    </row>
    <row r="2" spans="1:9" ht="15.75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51" x14ac:dyDescent="0.25">
      <c r="A3" s="10"/>
      <c r="B3" s="11" t="s">
        <v>0</v>
      </c>
      <c r="C3" s="12" t="s">
        <v>87</v>
      </c>
      <c r="D3" s="12" t="s">
        <v>88</v>
      </c>
      <c r="E3" s="12" t="s">
        <v>105</v>
      </c>
      <c r="F3" s="13" t="s">
        <v>1</v>
      </c>
      <c r="G3" s="14" t="s">
        <v>108</v>
      </c>
      <c r="H3" s="15" t="s">
        <v>2</v>
      </c>
      <c r="I3" s="15" t="s">
        <v>77</v>
      </c>
    </row>
    <row r="4" spans="1:9" x14ac:dyDescent="0.25">
      <c r="A4" s="16">
        <v>1</v>
      </c>
      <c r="B4" s="17"/>
      <c r="C4" s="18">
        <v>2</v>
      </c>
      <c r="D4" s="18">
        <v>3</v>
      </c>
      <c r="E4" s="18">
        <v>4</v>
      </c>
      <c r="F4" s="18">
        <v>5</v>
      </c>
      <c r="G4" s="18">
        <v>6</v>
      </c>
      <c r="H4" s="18">
        <v>7</v>
      </c>
      <c r="I4" s="18">
        <v>8</v>
      </c>
    </row>
    <row r="5" spans="1:9" ht="27" customHeight="1" x14ac:dyDescent="0.25">
      <c r="A5" s="19" t="s">
        <v>100</v>
      </c>
      <c r="B5" s="20" t="s">
        <v>45</v>
      </c>
      <c r="C5" s="2">
        <f t="shared" ref="C5:E5" si="0">C6+C10+C12+C14+C16</f>
        <v>3216530273</v>
      </c>
      <c r="D5" s="2">
        <f t="shared" si="0"/>
        <v>3256196243</v>
      </c>
      <c r="E5" s="2">
        <f t="shared" si="0"/>
        <v>1743756995</v>
      </c>
      <c r="F5" s="2">
        <f>F6+F10+F12+F14+F16</f>
        <v>1704417595.25</v>
      </c>
      <c r="G5" s="2">
        <f>E5-F5</f>
        <v>39339399.75</v>
      </c>
      <c r="H5" s="3">
        <f t="shared" ref="H5:H71" si="1">(F5/E5)*100</f>
        <v>97.74398612519974</v>
      </c>
      <c r="I5" s="3">
        <f>(F5/D5)*100</f>
        <v>52.343822916510874</v>
      </c>
    </row>
    <row r="6" spans="1:9" x14ac:dyDescent="0.25">
      <c r="A6" s="19" t="s">
        <v>78</v>
      </c>
      <c r="B6" s="20" t="s">
        <v>46</v>
      </c>
      <c r="C6" s="2">
        <f t="shared" ref="C6:E6" si="2">SUM(C7:C9)</f>
        <v>3024689180</v>
      </c>
      <c r="D6" s="2">
        <f t="shared" si="2"/>
        <v>3061846939</v>
      </c>
      <c r="E6" s="2">
        <f t="shared" si="2"/>
        <v>1638552266</v>
      </c>
      <c r="F6" s="2">
        <f>SUM(F7:F9)</f>
        <v>1605986350.73</v>
      </c>
      <c r="G6" s="2">
        <f t="shared" ref="G6:G69" si="3">E6-F6</f>
        <v>32565915.269999981</v>
      </c>
      <c r="H6" s="3">
        <f>(F6/E6)*100</f>
        <v>98.012518981191903</v>
      </c>
      <c r="I6" s="3">
        <f t="shared" ref="I6:I71" si="4">(F6/D6)*100</f>
        <v>52.451555637020697</v>
      </c>
    </row>
    <row r="7" spans="1:9" ht="17.25" customHeight="1" x14ac:dyDescent="0.25">
      <c r="A7" s="4" t="s">
        <v>101</v>
      </c>
      <c r="B7" s="5"/>
      <c r="C7" s="1">
        <v>3024689180</v>
      </c>
      <c r="D7" s="1">
        <v>3034437785</v>
      </c>
      <c r="E7" s="1">
        <v>1630878842</v>
      </c>
      <c r="F7" s="1">
        <v>1602271418.71</v>
      </c>
      <c r="G7" s="1">
        <f t="shared" si="3"/>
        <v>28607423.289999962</v>
      </c>
      <c r="H7" s="6">
        <f t="shared" si="1"/>
        <v>98.245889114919308</v>
      </c>
      <c r="I7" s="6">
        <f t="shared" si="4"/>
        <v>52.802908882509847</v>
      </c>
    </row>
    <row r="8" spans="1:9" ht="25.5" x14ac:dyDescent="0.25">
      <c r="A8" s="4" t="s">
        <v>106</v>
      </c>
      <c r="B8" s="5"/>
      <c r="C8" s="1">
        <v>0</v>
      </c>
      <c r="D8" s="1">
        <v>7188451</v>
      </c>
      <c r="E8" s="1">
        <v>6956443</v>
      </c>
      <c r="F8" s="1">
        <v>3088952</v>
      </c>
      <c r="G8" s="1">
        <f t="shared" si="3"/>
        <v>3867491</v>
      </c>
      <c r="H8" s="6">
        <f t="shared" si="1"/>
        <v>44.4041875998984</v>
      </c>
      <c r="I8" s="6">
        <f t="shared" si="4"/>
        <v>42.971037849461588</v>
      </c>
    </row>
    <row r="9" spans="1:9" ht="15.75" customHeight="1" x14ac:dyDescent="0.25">
      <c r="A9" s="4" t="s">
        <v>7</v>
      </c>
      <c r="B9" s="5"/>
      <c r="C9" s="1">
        <v>0</v>
      </c>
      <c r="D9" s="1">
        <v>20220703</v>
      </c>
      <c r="E9" s="1">
        <v>716981</v>
      </c>
      <c r="F9" s="1">
        <v>625980.02</v>
      </c>
      <c r="G9" s="1">
        <f t="shared" si="3"/>
        <v>91000.979999999981</v>
      </c>
      <c r="H9" s="6">
        <f t="shared" si="1"/>
        <v>87.307755714586577</v>
      </c>
      <c r="I9" s="6">
        <f t="shared" si="4"/>
        <v>3.0957381649886258</v>
      </c>
    </row>
    <row r="10" spans="1:9" ht="25.5" x14ac:dyDescent="0.25">
      <c r="A10" s="19" t="s">
        <v>47</v>
      </c>
      <c r="B10" s="20" t="s">
        <v>48</v>
      </c>
      <c r="C10" s="2">
        <f t="shared" ref="C10:E10" si="5">C11</f>
        <v>320000</v>
      </c>
      <c r="D10" s="2">
        <f t="shared" si="5"/>
        <v>580000</v>
      </c>
      <c r="E10" s="2">
        <f t="shared" si="5"/>
        <v>0</v>
      </c>
      <c r="F10" s="2">
        <f>F11</f>
        <v>0</v>
      </c>
      <c r="G10" s="2">
        <f t="shared" si="3"/>
        <v>0</v>
      </c>
      <c r="H10" s="3">
        <v>0</v>
      </c>
      <c r="I10" s="3">
        <f t="shared" si="4"/>
        <v>0</v>
      </c>
    </row>
    <row r="11" spans="1:9" ht="16.5" customHeight="1" x14ac:dyDescent="0.25">
      <c r="A11" s="4" t="s">
        <v>101</v>
      </c>
      <c r="B11" s="5"/>
      <c r="C11" s="1">
        <v>320000</v>
      </c>
      <c r="D11" s="1">
        <v>580000</v>
      </c>
      <c r="E11" s="1">
        <v>0</v>
      </c>
      <c r="F11" s="1">
        <v>0</v>
      </c>
      <c r="G11" s="1">
        <f t="shared" si="3"/>
        <v>0</v>
      </c>
      <c r="H11" s="6">
        <v>0</v>
      </c>
      <c r="I11" s="6">
        <f t="shared" si="4"/>
        <v>0</v>
      </c>
    </row>
    <row r="12" spans="1:9" x14ac:dyDescent="0.25">
      <c r="A12" s="19" t="s">
        <v>49</v>
      </c>
      <c r="B12" s="20" t="s">
        <v>50</v>
      </c>
      <c r="C12" s="2">
        <f t="shared" ref="C12:E12" si="6">C13</f>
        <v>38252173</v>
      </c>
      <c r="D12" s="2">
        <f t="shared" si="6"/>
        <v>39293004</v>
      </c>
      <c r="E12" s="2">
        <f t="shared" si="6"/>
        <v>20057424</v>
      </c>
      <c r="F12" s="2">
        <f>F13</f>
        <v>16058959.25</v>
      </c>
      <c r="G12" s="2">
        <f t="shared" si="3"/>
        <v>3998464.75</v>
      </c>
      <c r="H12" s="3">
        <f t="shared" si="1"/>
        <v>80.064913869298465</v>
      </c>
      <c r="I12" s="3">
        <f t="shared" si="4"/>
        <v>40.869767172802568</v>
      </c>
    </row>
    <row r="13" spans="1:9" ht="16.5" customHeight="1" x14ac:dyDescent="0.25">
      <c r="A13" s="4" t="s">
        <v>101</v>
      </c>
      <c r="B13" s="5"/>
      <c r="C13" s="1">
        <v>38252173</v>
      </c>
      <c r="D13" s="1">
        <v>39293004</v>
      </c>
      <c r="E13" s="1">
        <v>20057424</v>
      </c>
      <c r="F13" s="1">
        <v>16058959.25</v>
      </c>
      <c r="G13" s="1">
        <f t="shared" si="3"/>
        <v>3998464.75</v>
      </c>
      <c r="H13" s="6">
        <f t="shared" si="1"/>
        <v>80.064913869298465</v>
      </c>
      <c r="I13" s="6">
        <f t="shared" si="4"/>
        <v>40.869767172802568</v>
      </c>
    </row>
    <row r="14" spans="1:9" x14ac:dyDescent="0.25">
      <c r="A14" s="19" t="s">
        <v>103</v>
      </c>
      <c r="B14" s="20" t="s">
        <v>51</v>
      </c>
      <c r="C14" s="2">
        <f t="shared" ref="C14:E14" si="7">C15</f>
        <v>39735520</v>
      </c>
      <c r="D14" s="2">
        <f t="shared" si="7"/>
        <v>40942900</v>
      </c>
      <c r="E14" s="2">
        <f t="shared" si="7"/>
        <v>19276714</v>
      </c>
      <c r="F14" s="2">
        <f>F15</f>
        <v>18729285.100000001</v>
      </c>
      <c r="G14" s="2">
        <f t="shared" si="3"/>
        <v>547428.89999999851</v>
      </c>
      <c r="H14" s="3">
        <f t="shared" si="1"/>
        <v>97.160154474460754</v>
      </c>
      <c r="I14" s="3">
        <f t="shared" si="4"/>
        <v>45.744891299834649</v>
      </c>
    </row>
    <row r="15" spans="1:9" ht="19.5" customHeight="1" x14ac:dyDescent="0.25">
      <c r="A15" s="4" t="s">
        <v>101</v>
      </c>
      <c r="B15" s="5"/>
      <c r="C15" s="1">
        <v>39735520</v>
      </c>
      <c r="D15" s="1">
        <v>40942900</v>
      </c>
      <c r="E15" s="1">
        <v>19276714</v>
      </c>
      <c r="F15" s="1">
        <v>18729285.100000001</v>
      </c>
      <c r="G15" s="1">
        <f t="shared" si="3"/>
        <v>547428.89999999851</v>
      </c>
      <c r="H15" s="6">
        <f t="shared" si="1"/>
        <v>97.160154474460754</v>
      </c>
      <c r="I15" s="6">
        <f t="shared" si="4"/>
        <v>45.744891299834649</v>
      </c>
    </row>
    <row r="16" spans="1:9" ht="25.5" x14ac:dyDescent="0.25">
      <c r="A16" s="19" t="s">
        <v>102</v>
      </c>
      <c r="B16" s="20" t="s">
        <v>52</v>
      </c>
      <c r="C16" s="2">
        <f t="shared" ref="C16:E16" si="8">SUM(C17)</f>
        <v>113533400</v>
      </c>
      <c r="D16" s="2">
        <f t="shared" si="8"/>
        <v>113533400</v>
      </c>
      <c r="E16" s="2">
        <f t="shared" si="8"/>
        <v>65870591</v>
      </c>
      <c r="F16" s="2">
        <f>SUM(F17)</f>
        <v>63643000.170000002</v>
      </c>
      <c r="G16" s="2">
        <f>E16-F16</f>
        <v>2227590.8299999982</v>
      </c>
      <c r="H16" s="3">
        <f t="shared" si="1"/>
        <v>96.618231602020998</v>
      </c>
      <c r="I16" s="3">
        <f t="shared" si="4"/>
        <v>56.05663194267062</v>
      </c>
    </row>
    <row r="17" spans="1:9" ht="18.75" customHeight="1" x14ac:dyDescent="0.25">
      <c r="A17" s="4" t="s">
        <v>101</v>
      </c>
      <c r="B17" s="5"/>
      <c r="C17" s="1">
        <v>113533400</v>
      </c>
      <c r="D17" s="1">
        <v>113533400</v>
      </c>
      <c r="E17" s="1">
        <v>65870591</v>
      </c>
      <c r="F17" s="1">
        <v>63643000.170000002</v>
      </c>
      <c r="G17" s="1">
        <f t="shared" si="3"/>
        <v>2227590.8299999982</v>
      </c>
      <c r="H17" s="6">
        <f t="shared" si="1"/>
        <v>96.618231602020998</v>
      </c>
      <c r="I17" s="6">
        <f t="shared" si="4"/>
        <v>56.05663194267062</v>
      </c>
    </row>
    <row r="18" spans="1:9" s="21" customFormat="1" ht="25.5" x14ac:dyDescent="0.25">
      <c r="A18" s="19" t="s">
        <v>89</v>
      </c>
      <c r="B18" s="20"/>
      <c r="C18" s="2">
        <f>C19+C21</f>
        <v>104779000</v>
      </c>
      <c r="D18" s="2">
        <f t="shared" ref="D18:F18" si="9">D19+D21</f>
        <v>115657608</v>
      </c>
      <c r="E18" s="2">
        <f t="shared" si="9"/>
        <v>32455332</v>
      </c>
      <c r="F18" s="2">
        <f t="shared" si="9"/>
        <v>28690334.259999998</v>
      </c>
      <c r="G18" s="2">
        <f t="shared" si="3"/>
        <v>3764997.7400000021</v>
      </c>
      <c r="H18" s="3">
        <f t="shared" si="1"/>
        <v>88.399447770246184</v>
      </c>
      <c r="I18" s="3">
        <f t="shared" si="4"/>
        <v>24.806266320154226</v>
      </c>
    </row>
    <row r="19" spans="1:9" s="21" customFormat="1" ht="25.5" x14ac:dyDescent="0.25">
      <c r="A19" s="19" t="s">
        <v>79</v>
      </c>
      <c r="B19" s="20"/>
      <c r="C19" s="2">
        <f>C20</f>
        <v>32088300</v>
      </c>
      <c r="D19" s="2">
        <f t="shared" ref="D19:F19" si="10">D20</f>
        <v>32162808</v>
      </c>
      <c r="E19" s="2">
        <f t="shared" si="10"/>
        <v>18070232</v>
      </c>
      <c r="F19" s="2">
        <f t="shared" si="10"/>
        <v>16764942.98</v>
      </c>
      <c r="G19" s="2">
        <f t="shared" si="3"/>
        <v>1305289.0199999996</v>
      </c>
      <c r="H19" s="3">
        <f t="shared" si="1"/>
        <v>92.776578518748408</v>
      </c>
      <c r="I19" s="3">
        <f t="shared" si="4"/>
        <v>52.125246589165975</v>
      </c>
    </row>
    <row r="20" spans="1:9" ht="18.75" customHeight="1" x14ac:dyDescent="0.25">
      <c r="A20" s="4" t="s">
        <v>80</v>
      </c>
      <c r="B20" s="5"/>
      <c r="C20" s="1">
        <v>32088300</v>
      </c>
      <c r="D20" s="1">
        <v>32162808</v>
      </c>
      <c r="E20" s="1">
        <v>18070232</v>
      </c>
      <c r="F20" s="1">
        <v>16764942.98</v>
      </c>
      <c r="G20" s="1">
        <f t="shared" si="3"/>
        <v>1305289.0199999996</v>
      </c>
      <c r="H20" s="6">
        <f t="shared" si="1"/>
        <v>92.776578518748408</v>
      </c>
      <c r="I20" s="6">
        <f t="shared" si="4"/>
        <v>52.125246589165975</v>
      </c>
    </row>
    <row r="21" spans="1:9" s="21" customFormat="1" ht="38.25" x14ac:dyDescent="0.25">
      <c r="A21" s="19" t="s">
        <v>81</v>
      </c>
      <c r="B21" s="20"/>
      <c r="C21" s="2">
        <f>C23+C22</f>
        <v>72690700</v>
      </c>
      <c r="D21" s="2">
        <f>D23+D22+D24</f>
        <v>83494800</v>
      </c>
      <c r="E21" s="2">
        <f>E23+E22+E24</f>
        <v>14385100</v>
      </c>
      <c r="F21" s="2">
        <f>F23+F22+F24</f>
        <v>11925391.279999999</v>
      </c>
      <c r="G21" s="2">
        <f t="shared" si="3"/>
        <v>2459708.7200000007</v>
      </c>
      <c r="H21" s="3">
        <f t="shared" si="1"/>
        <v>82.900996725778754</v>
      </c>
      <c r="I21" s="3">
        <f t="shared" si="4"/>
        <v>14.282795192035911</v>
      </c>
    </row>
    <row r="22" spans="1:9" x14ac:dyDescent="0.25">
      <c r="A22" s="4" t="s">
        <v>107</v>
      </c>
      <c r="B22" s="5"/>
      <c r="C22" s="1">
        <v>42635200</v>
      </c>
      <c r="D22" s="1">
        <v>53439300</v>
      </c>
      <c r="E22" s="1">
        <v>0</v>
      </c>
      <c r="F22" s="1">
        <v>0</v>
      </c>
      <c r="G22" s="1">
        <f t="shared" si="3"/>
        <v>0</v>
      </c>
      <c r="H22" s="6">
        <v>0</v>
      </c>
      <c r="I22" s="6">
        <f t="shared" si="4"/>
        <v>0</v>
      </c>
    </row>
    <row r="23" spans="1:9" ht="18.75" customHeight="1" x14ac:dyDescent="0.25">
      <c r="A23" s="4" t="s">
        <v>80</v>
      </c>
      <c r="B23" s="5"/>
      <c r="C23" s="1">
        <v>30055500</v>
      </c>
      <c r="D23" s="1">
        <v>29651611</v>
      </c>
      <c r="E23" s="1">
        <v>13981211</v>
      </c>
      <c r="F23" s="1">
        <v>11925391.279999999</v>
      </c>
      <c r="G23" s="1">
        <f t="shared" si="3"/>
        <v>2055819.7200000007</v>
      </c>
      <c r="H23" s="6">
        <f t="shared" si="1"/>
        <v>85.295839394741975</v>
      </c>
      <c r="I23" s="6">
        <f t="shared" si="4"/>
        <v>40.218358725939034</v>
      </c>
    </row>
    <row r="24" spans="1:9" ht="18.75" customHeight="1" x14ac:dyDescent="0.25">
      <c r="A24" s="4" t="s">
        <v>7</v>
      </c>
      <c r="B24" s="5"/>
      <c r="C24" s="1"/>
      <c r="D24" s="1">
        <v>403889</v>
      </c>
      <c r="E24" s="1">
        <v>403889</v>
      </c>
      <c r="F24" s="1">
        <v>0</v>
      </c>
      <c r="G24" s="1">
        <f t="shared" si="3"/>
        <v>403889</v>
      </c>
      <c r="H24" s="6">
        <f t="shared" si="1"/>
        <v>0</v>
      </c>
      <c r="I24" s="6">
        <f t="shared" si="4"/>
        <v>0</v>
      </c>
    </row>
    <row r="25" spans="1:9" ht="27.75" customHeight="1" x14ac:dyDescent="0.25">
      <c r="A25" s="22" t="s">
        <v>90</v>
      </c>
      <c r="B25" s="20" t="s">
        <v>23</v>
      </c>
      <c r="C25" s="2">
        <f>SUM(C26:C28)</f>
        <v>1550182</v>
      </c>
      <c r="D25" s="2">
        <f t="shared" ref="D25:F25" si="11">SUM(D26:D28)</f>
        <v>1550182</v>
      </c>
      <c r="E25" s="2">
        <f t="shared" si="11"/>
        <v>200621</v>
      </c>
      <c r="F25" s="2">
        <f t="shared" si="11"/>
        <v>0</v>
      </c>
      <c r="G25" s="2">
        <f t="shared" si="3"/>
        <v>200621</v>
      </c>
      <c r="H25" s="3">
        <f t="shared" si="1"/>
        <v>0</v>
      </c>
      <c r="I25" s="3">
        <f t="shared" si="4"/>
        <v>0</v>
      </c>
    </row>
    <row r="26" spans="1:9" ht="18.75" customHeight="1" x14ac:dyDescent="0.25">
      <c r="A26" s="8" t="s">
        <v>101</v>
      </c>
      <c r="B26" s="5"/>
      <c r="C26" s="1">
        <v>382561</v>
      </c>
      <c r="D26" s="1">
        <v>382561</v>
      </c>
      <c r="E26" s="1">
        <v>0</v>
      </c>
      <c r="F26" s="1">
        <v>0</v>
      </c>
      <c r="G26" s="1">
        <f t="shared" si="3"/>
        <v>0</v>
      </c>
      <c r="H26" s="6">
        <v>0</v>
      </c>
      <c r="I26" s="6">
        <f t="shared" si="4"/>
        <v>0</v>
      </c>
    </row>
    <row r="27" spans="1:9" x14ac:dyDescent="0.25">
      <c r="A27" s="23" t="s">
        <v>12</v>
      </c>
      <c r="B27" s="5"/>
      <c r="C27" s="1">
        <v>200621</v>
      </c>
      <c r="D27" s="1">
        <v>200621</v>
      </c>
      <c r="E27" s="1">
        <v>200621</v>
      </c>
      <c r="F27" s="1">
        <v>0</v>
      </c>
      <c r="G27" s="1">
        <f t="shared" si="3"/>
        <v>200621</v>
      </c>
      <c r="H27" s="6">
        <f t="shared" si="1"/>
        <v>0</v>
      </c>
      <c r="I27" s="6">
        <f t="shared" si="4"/>
        <v>0</v>
      </c>
    </row>
    <row r="28" spans="1:9" ht="25.5" x14ac:dyDescent="0.25">
      <c r="A28" s="4" t="s">
        <v>106</v>
      </c>
      <c r="B28" s="5"/>
      <c r="C28" s="1">
        <v>967000</v>
      </c>
      <c r="D28" s="1">
        <v>967000</v>
      </c>
      <c r="E28" s="1">
        <v>0</v>
      </c>
      <c r="F28" s="1">
        <v>0</v>
      </c>
      <c r="G28" s="1">
        <f t="shared" si="3"/>
        <v>0</v>
      </c>
      <c r="H28" s="6">
        <v>0</v>
      </c>
      <c r="I28" s="6">
        <f t="shared" si="4"/>
        <v>0</v>
      </c>
    </row>
    <row r="29" spans="1:9" ht="29.25" customHeight="1" x14ac:dyDescent="0.25">
      <c r="A29" s="19" t="s">
        <v>91</v>
      </c>
      <c r="B29" s="20" t="s">
        <v>69</v>
      </c>
      <c r="C29" s="2">
        <f>C30+C34</f>
        <v>447519616</v>
      </c>
      <c r="D29" s="2">
        <f>D30+D34</f>
        <v>473886649</v>
      </c>
      <c r="E29" s="2">
        <f>E30+E34</f>
        <v>270661285</v>
      </c>
      <c r="F29" s="2">
        <f>F30+F34</f>
        <v>252304797.65000001</v>
      </c>
      <c r="G29" s="2">
        <f t="shared" si="3"/>
        <v>18356487.349999994</v>
      </c>
      <c r="H29" s="3">
        <f t="shared" si="1"/>
        <v>93.217911697271376</v>
      </c>
      <c r="I29" s="3">
        <f t="shared" si="4"/>
        <v>53.241592305336297</v>
      </c>
    </row>
    <row r="30" spans="1:9" ht="25.5" x14ac:dyDescent="0.25">
      <c r="A30" s="19" t="s">
        <v>70</v>
      </c>
      <c r="B30" s="20" t="s">
        <v>71</v>
      </c>
      <c r="C30" s="2">
        <f>C32+C33</f>
        <v>424267916</v>
      </c>
      <c r="D30" s="2">
        <f>SUM(D31:D33)</f>
        <v>450379949</v>
      </c>
      <c r="E30" s="2">
        <f t="shared" ref="E30:F30" si="12">SUM(E31:E33)</f>
        <v>256058237</v>
      </c>
      <c r="F30" s="2">
        <f t="shared" si="12"/>
        <v>240584694.41</v>
      </c>
      <c r="G30" s="2">
        <f t="shared" si="3"/>
        <v>15473542.590000004</v>
      </c>
      <c r="H30" s="3">
        <f t="shared" si="1"/>
        <v>93.957022132429984</v>
      </c>
      <c r="I30" s="3">
        <f t="shared" si="4"/>
        <v>53.418162807687523</v>
      </c>
    </row>
    <row r="31" spans="1:9" x14ac:dyDescent="0.25">
      <c r="A31" s="4" t="s">
        <v>82</v>
      </c>
      <c r="B31" s="20"/>
      <c r="C31" s="2"/>
      <c r="D31" s="1">
        <v>4070000</v>
      </c>
      <c r="E31" s="1">
        <v>350000</v>
      </c>
      <c r="F31" s="1">
        <v>0</v>
      </c>
      <c r="G31" s="1">
        <f t="shared" si="3"/>
        <v>350000</v>
      </c>
      <c r="H31" s="6">
        <f t="shared" si="1"/>
        <v>0</v>
      </c>
      <c r="I31" s="6">
        <f t="shared" si="4"/>
        <v>0</v>
      </c>
    </row>
    <row r="32" spans="1:9" x14ac:dyDescent="0.25">
      <c r="A32" s="23" t="s">
        <v>12</v>
      </c>
      <c r="B32" s="5"/>
      <c r="C32" s="1">
        <v>418207216</v>
      </c>
      <c r="D32" s="1">
        <v>440249249</v>
      </c>
      <c r="E32" s="1">
        <v>255708237</v>
      </c>
      <c r="F32" s="1">
        <v>240584694.41</v>
      </c>
      <c r="G32" s="1">
        <f t="shared" si="3"/>
        <v>15123542.590000004</v>
      </c>
      <c r="H32" s="6">
        <f t="shared" si="1"/>
        <v>94.085625567861541</v>
      </c>
      <c r="I32" s="6">
        <f t="shared" si="4"/>
        <v>54.647383262202908</v>
      </c>
    </row>
    <row r="33" spans="1:9" ht="25.5" x14ac:dyDescent="0.25">
      <c r="A33" s="4" t="s">
        <v>106</v>
      </c>
      <c r="B33" s="5"/>
      <c r="C33" s="1">
        <v>6060700</v>
      </c>
      <c r="D33" s="1">
        <v>6060700</v>
      </c>
      <c r="E33" s="1">
        <v>0</v>
      </c>
      <c r="F33" s="1">
        <v>0</v>
      </c>
      <c r="G33" s="1">
        <f t="shared" si="3"/>
        <v>0</v>
      </c>
      <c r="H33" s="6">
        <v>0</v>
      </c>
      <c r="I33" s="6">
        <f t="shared" si="4"/>
        <v>0</v>
      </c>
    </row>
    <row r="34" spans="1:9" x14ac:dyDescent="0.25">
      <c r="A34" s="19" t="s">
        <v>67</v>
      </c>
      <c r="B34" s="20" t="s">
        <v>72</v>
      </c>
      <c r="C34" s="2">
        <f t="shared" ref="C34:E34" si="13">C35</f>
        <v>23251700</v>
      </c>
      <c r="D34" s="2">
        <f t="shared" si="13"/>
        <v>23506700</v>
      </c>
      <c r="E34" s="2">
        <f t="shared" si="13"/>
        <v>14603048</v>
      </c>
      <c r="F34" s="2">
        <f>F35</f>
        <v>11720103.24</v>
      </c>
      <c r="G34" s="2">
        <f t="shared" si="3"/>
        <v>2882944.76</v>
      </c>
      <c r="H34" s="3">
        <f t="shared" si="1"/>
        <v>80.257924510006404</v>
      </c>
      <c r="I34" s="3">
        <f t="shared" si="4"/>
        <v>49.858564749624577</v>
      </c>
    </row>
    <row r="35" spans="1:9" x14ac:dyDescent="0.25">
      <c r="A35" s="23" t="s">
        <v>12</v>
      </c>
      <c r="B35" s="5"/>
      <c r="C35" s="1">
        <v>23251700</v>
      </c>
      <c r="D35" s="1">
        <v>23506700</v>
      </c>
      <c r="E35" s="1">
        <v>14603048</v>
      </c>
      <c r="F35" s="1">
        <v>11720103.24</v>
      </c>
      <c r="G35" s="1">
        <f t="shared" si="3"/>
        <v>2882944.76</v>
      </c>
      <c r="H35" s="6">
        <f t="shared" si="1"/>
        <v>80.257924510006404</v>
      </c>
      <c r="I35" s="6">
        <f t="shared" si="4"/>
        <v>49.858564749624577</v>
      </c>
    </row>
    <row r="36" spans="1:9" ht="27.75" customHeight="1" x14ac:dyDescent="0.25">
      <c r="A36" s="19" t="s">
        <v>92</v>
      </c>
      <c r="B36" s="20" t="s">
        <v>40</v>
      </c>
      <c r="C36" s="2">
        <f>C37+C40</f>
        <v>479982398</v>
      </c>
      <c r="D36" s="2">
        <f>D37+D40</f>
        <v>488291065</v>
      </c>
      <c r="E36" s="2">
        <f>E37+E40</f>
        <v>276935656</v>
      </c>
      <c r="F36" s="2">
        <f>F37+F40</f>
        <v>257969178.51999998</v>
      </c>
      <c r="G36" s="2">
        <f t="shared" si="3"/>
        <v>18966477.480000019</v>
      </c>
      <c r="H36" s="3">
        <f t="shared" si="1"/>
        <v>93.151305341483365</v>
      </c>
      <c r="I36" s="3">
        <f t="shared" si="4"/>
        <v>52.831025798106701</v>
      </c>
    </row>
    <row r="37" spans="1:9" ht="25.5" x14ac:dyDescent="0.25">
      <c r="A37" s="19" t="s">
        <v>76</v>
      </c>
      <c r="B37" s="20" t="s">
        <v>41</v>
      </c>
      <c r="C37" s="2">
        <f>SUM(C38:C39)</f>
        <v>461663198</v>
      </c>
      <c r="D37" s="2">
        <f t="shared" ref="D37:F37" si="14">SUM(D38:D39)</f>
        <v>465567816</v>
      </c>
      <c r="E37" s="2">
        <f t="shared" si="14"/>
        <v>263456594</v>
      </c>
      <c r="F37" s="2">
        <f t="shared" si="14"/>
        <v>248273071.88999999</v>
      </c>
      <c r="G37" s="2">
        <f t="shared" si="3"/>
        <v>15183522.110000014</v>
      </c>
      <c r="H37" s="3">
        <f t="shared" si="1"/>
        <v>94.236803156272487</v>
      </c>
      <c r="I37" s="3">
        <f t="shared" si="4"/>
        <v>53.326940427944017</v>
      </c>
    </row>
    <row r="38" spans="1:9" ht="18.75" customHeight="1" x14ac:dyDescent="0.25">
      <c r="A38" s="4" t="s">
        <v>101</v>
      </c>
      <c r="B38" s="5"/>
      <c r="C38" s="1">
        <v>299170</v>
      </c>
      <c r="D38" s="1">
        <v>299170</v>
      </c>
      <c r="E38" s="1">
        <v>141100</v>
      </c>
      <c r="F38" s="1">
        <v>141100</v>
      </c>
      <c r="G38" s="1">
        <f t="shared" si="3"/>
        <v>0</v>
      </c>
      <c r="H38" s="6">
        <f t="shared" si="1"/>
        <v>100</v>
      </c>
      <c r="I38" s="6">
        <f t="shared" si="4"/>
        <v>47.163819901728118</v>
      </c>
    </row>
    <row r="39" spans="1:9" x14ac:dyDescent="0.25">
      <c r="A39" s="4" t="s">
        <v>13</v>
      </c>
      <c r="B39" s="5"/>
      <c r="C39" s="1">
        <v>461364028</v>
      </c>
      <c r="D39" s="1">
        <v>465268646</v>
      </c>
      <c r="E39" s="1">
        <v>263315494</v>
      </c>
      <c r="F39" s="1">
        <v>248131971.88999999</v>
      </c>
      <c r="G39" s="1">
        <f t="shared" si="3"/>
        <v>15183522.110000014</v>
      </c>
      <c r="H39" s="6">
        <f t="shared" si="1"/>
        <v>94.233714894878148</v>
      </c>
      <c r="I39" s="6">
        <f t="shared" si="4"/>
        <v>53.330903344387401</v>
      </c>
    </row>
    <row r="40" spans="1:9" ht="25.5" x14ac:dyDescent="0.25">
      <c r="A40" s="19" t="s">
        <v>42</v>
      </c>
      <c r="B40" s="20" t="s">
        <v>43</v>
      </c>
      <c r="C40" s="2">
        <f>SUM(C41:C42)</f>
        <v>18319200</v>
      </c>
      <c r="D40" s="2">
        <f t="shared" ref="D40:F40" si="15">SUM(D41:D42)</f>
        <v>22723249</v>
      </c>
      <c r="E40" s="2">
        <f t="shared" si="15"/>
        <v>13479062</v>
      </c>
      <c r="F40" s="2">
        <f t="shared" si="15"/>
        <v>9696106.629999999</v>
      </c>
      <c r="G40" s="2">
        <f t="shared" si="3"/>
        <v>3782955.370000001</v>
      </c>
      <c r="H40" s="3">
        <f t="shared" si="1"/>
        <v>71.934579943322461</v>
      </c>
      <c r="I40" s="3">
        <f t="shared" si="4"/>
        <v>42.670423714496103</v>
      </c>
    </row>
    <row r="41" spans="1:9" x14ac:dyDescent="0.25">
      <c r="A41" s="4" t="s">
        <v>13</v>
      </c>
      <c r="B41" s="5"/>
      <c r="C41" s="1">
        <v>18319200</v>
      </c>
      <c r="D41" s="1">
        <v>18319200</v>
      </c>
      <c r="E41" s="1">
        <v>9646518</v>
      </c>
      <c r="F41" s="1">
        <v>9573374.9399999995</v>
      </c>
      <c r="G41" s="1">
        <f t="shared" si="3"/>
        <v>73143.060000000522</v>
      </c>
      <c r="H41" s="6">
        <f t="shared" si="1"/>
        <v>99.241767236633976</v>
      </c>
      <c r="I41" s="6">
        <f t="shared" si="4"/>
        <v>52.258695467050963</v>
      </c>
    </row>
    <row r="42" spans="1:9" ht="25.5" x14ac:dyDescent="0.25">
      <c r="A42" s="4" t="s">
        <v>106</v>
      </c>
      <c r="B42" s="5"/>
      <c r="C42" s="1">
        <v>0</v>
      </c>
      <c r="D42" s="1">
        <v>4404049</v>
      </c>
      <c r="E42" s="1">
        <v>3832544</v>
      </c>
      <c r="F42" s="1">
        <v>122731.69</v>
      </c>
      <c r="G42" s="1">
        <f t="shared" si="3"/>
        <v>3709812.31</v>
      </c>
      <c r="H42" s="6">
        <f t="shared" si="1"/>
        <v>3.2023556676713949</v>
      </c>
      <c r="I42" s="6">
        <f t="shared" si="4"/>
        <v>2.7867921088071452</v>
      </c>
    </row>
    <row r="43" spans="1:9" ht="29.25" customHeight="1" x14ac:dyDescent="0.25">
      <c r="A43" s="19" t="s">
        <v>104</v>
      </c>
      <c r="B43" s="20" t="s">
        <v>33</v>
      </c>
      <c r="C43" s="2">
        <f t="shared" ref="C43:E43" si="16">C44+C46+C50</f>
        <v>240804378</v>
      </c>
      <c r="D43" s="2">
        <f t="shared" si="16"/>
        <v>282317584.08999997</v>
      </c>
      <c r="E43" s="2">
        <f t="shared" si="16"/>
        <v>80360153</v>
      </c>
      <c r="F43" s="2">
        <f>F44+F46+F50</f>
        <v>47414494.310000002</v>
      </c>
      <c r="G43" s="2">
        <f t="shared" si="3"/>
        <v>32945658.689999998</v>
      </c>
      <c r="H43" s="3">
        <f t="shared" si="1"/>
        <v>59.002493823026946</v>
      </c>
      <c r="I43" s="3">
        <f t="shared" si="4"/>
        <v>16.794736488990619</v>
      </c>
    </row>
    <row r="44" spans="1:9" x14ac:dyDescent="0.25">
      <c r="A44" s="19" t="s">
        <v>34</v>
      </c>
      <c r="B44" s="20" t="s">
        <v>35</v>
      </c>
      <c r="C44" s="2">
        <f t="shared" ref="C44:E44" si="17">C45</f>
        <v>89941155</v>
      </c>
      <c r="D44" s="2">
        <f t="shared" si="17"/>
        <v>107595567</v>
      </c>
      <c r="E44" s="2">
        <f t="shared" si="17"/>
        <v>52056228</v>
      </c>
      <c r="F44" s="2">
        <f>F45</f>
        <v>45225137.25</v>
      </c>
      <c r="G44" s="2">
        <f t="shared" si="3"/>
        <v>6831090.75</v>
      </c>
      <c r="H44" s="3">
        <f t="shared" si="1"/>
        <v>86.877476504828593</v>
      </c>
      <c r="I44" s="3">
        <f t="shared" si="4"/>
        <v>42.032528394036902</v>
      </c>
    </row>
    <row r="45" spans="1:9" ht="25.5" x14ac:dyDescent="0.25">
      <c r="A45" s="4" t="s">
        <v>106</v>
      </c>
      <c r="B45" s="5"/>
      <c r="C45" s="1">
        <v>89941155</v>
      </c>
      <c r="D45" s="1">
        <v>107595567</v>
      </c>
      <c r="E45" s="1">
        <v>52056228</v>
      </c>
      <c r="F45" s="1">
        <v>45225137.25</v>
      </c>
      <c r="G45" s="1">
        <f t="shared" si="3"/>
        <v>6831090.75</v>
      </c>
      <c r="H45" s="6">
        <f t="shared" si="1"/>
        <v>86.877476504828593</v>
      </c>
      <c r="I45" s="6">
        <f t="shared" si="4"/>
        <v>42.032528394036902</v>
      </c>
    </row>
    <row r="46" spans="1:9" ht="25.5" x14ac:dyDescent="0.25">
      <c r="A46" s="19" t="s">
        <v>36</v>
      </c>
      <c r="B46" s="20" t="s">
        <v>37</v>
      </c>
      <c r="C46" s="2">
        <f>SUM(C47:C49)</f>
        <v>135411400</v>
      </c>
      <c r="D46" s="2">
        <f>SUM(D47:D49)</f>
        <v>155844793</v>
      </c>
      <c r="E46" s="2">
        <f t="shared" ref="E46:F46" si="18">SUM(E47:E49)</f>
        <v>23726325</v>
      </c>
      <c r="F46" s="2">
        <f t="shared" si="18"/>
        <v>2189357.06</v>
      </c>
      <c r="G46" s="2">
        <f t="shared" si="3"/>
        <v>21536967.940000001</v>
      </c>
      <c r="H46" s="3">
        <f t="shared" si="1"/>
        <v>9.227543920097192</v>
      </c>
      <c r="I46" s="3">
        <f t="shared" si="4"/>
        <v>1.4048317032959838</v>
      </c>
    </row>
    <row r="47" spans="1:9" x14ac:dyDescent="0.25">
      <c r="A47" s="4" t="s">
        <v>107</v>
      </c>
      <c r="B47" s="5"/>
      <c r="C47" s="1">
        <v>45030650</v>
      </c>
      <c r="D47" s="1">
        <v>51813181</v>
      </c>
      <c r="E47" s="1">
        <v>2800914</v>
      </c>
      <c r="F47" s="1">
        <v>916936.9</v>
      </c>
      <c r="G47" s="1">
        <f t="shared" si="3"/>
        <v>1883977.1</v>
      </c>
      <c r="H47" s="6">
        <f t="shared" si="1"/>
        <v>32.737060116804727</v>
      </c>
      <c r="I47" s="6">
        <f t="shared" si="4"/>
        <v>1.7696981391665569</v>
      </c>
    </row>
    <row r="48" spans="1:9" ht="25.5" x14ac:dyDescent="0.25">
      <c r="A48" s="4" t="s">
        <v>106</v>
      </c>
      <c r="B48" s="5"/>
      <c r="C48" s="1">
        <v>45318100</v>
      </c>
      <c r="D48" s="1">
        <v>58919042</v>
      </c>
      <c r="E48" s="1">
        <v>10517832</v>
      </c>
      <c r="F48" s="1">
        <v>1272420.1599999999</v>
      </c>
      <c r="G48" s="1">
        <f t="shared" si="3"/>
        <v>9245411.8399999999</v>
      </c>
      <c r="H48" s="6">
        <f t="shared" si="1"/>
        <v>12.097741815994018</v>
      </c>
      <c r="I48" s="6">
        <f t="shared" si="4"/>
        <v>2.1596076867644927</v>
      </c>
    </row>
    <row r="49" spans="1:9" ht="16.5" customHeight="1" x14ac:dyDescent="0.25">
      <c r="A49" s="4" t="s">
        <v>7</v>
      </c>
      <c r="B49" s="5"/>
      <c r="C49" s="1">
        <v>45062650</v>
      </c>
      <c r="D49" s="1">
        <v>45112570</v>
      </c>
      <c r="E49" s="1">
        <f>9119310+1288269</f>
        <v>10407579</v>
      </c>
      <c r="F49" s="1">
        <v>0</v>
      </c>
      <c r="G49" s="1">
        <f t="shared" si="3"/>
        <v>10407579</v>
      </c>
      <c r="H49" s="6">
        <f t="shared" si="1"/>
        <v>0</v>
      </c>
      <c r="I49" s="6">
        <f t="shared" si="4"/>
        <v>0</v>
      </c>
    </row>
    <row r="50" spans="1:9" ht="25.5" x14ac:dyDescent="0.25">
      <c r="A50" s="19" t="s">
        <v>38</v>
      </c>
      <c r="B50" s="20" t="s">
        <v>39</v>
      </c>
      <c r="C50" s="2">
        <f>C52+C51</f>
        <v>15451823</v>
      </c>
      <c r="D50" s="2">
        <f>D52+D51</f>
        <v>18877224.09</v>
      </c>
      <c r="E50" s="2">
        <f t="shared" ref="E50:F50" si="19">E52+E51</f>
        <v>4577600</v>
      </c>
      <c r="F50" s="2">
        <f t="shared" si="19"/>
        <v>0</v>
      </c>
      <c r="G50" s="2">
        <f t="shared" si="3"/>
        <v>4577600</v>
      </c>
      <c r="H50" s="3">
        <f t="shared" si="1"/>
        <v>0</v>
      </c>
      <c r="I50" s="3">
        <f t="shared" si="4"/>
        <v>0</v>
      </c>
    </row>
    <row r="51" spans="1:9" x14ac:dyDescent="0.25">
      <c r="A51" s="4" t="s">
        <v>107</v>
      </c>
      <c r="B51" s="5"/>
      <c r="C51" s="1">
        <v>13732700</v>
      </c>
      <c r="D51" s="1">
        <v>17542422</v>
      </c>
      <c r="E51" s="1">
        <v>4577600</v>
      </c>
      <c r="F51" s="1">
        <v>0</v>
      </c>
      <c r="G51" s="1">
        <f t="shared" si="3"/>
        <v>4577600</v>
      </c>
      <c r="H51" s="6">
        <f t="shared" si="1"/>
        <v>0</v>
      </c>
      <c r="I51" s="6">
        <f t="shared" si="4"/>
        <v>0</v>
      </c>
    </row>
    <row r="52" spans="1:9" ht="14.25" customHeight="1" x14ac:dyDescent="0.25">
      <c r="A52" s="4" t="s">
        <v>101</v>
      </c>
      <c r="B52" s="5"/>
      <c r="C52" s="1">
        <v>1719123</v>
      </c>
      <c r="D52" s="1">
        <v>1334802.0900000001</v>
      </c>
      <c r="E52" s="1">
        <v>0</v>
      </c>
      <c r="F52" s="1">
        <v>0</v>
      </c>
      <c r="G52" s="1">
        <f t="shared" si="3"/>
        <v>0</v>
      </c>
      <c r="H52" s="6">
        <v>0</v>
      </c>
      <c r="I52" s="6">
        <f t="shared" si="4"/>
        <v>0</v>
      </c>
    </row>
    <row r="53" spans="1:9" ht="28.5" customHeight="1" x14ac:dyDescent="0.25">
      <c r="A53" s="19" t="s">
        <v>99</v>
      </c>
      <c r="B53" s="20" t="s">
        <v>58</v>
      </c>
      <c r="C53" s="2">
        <f>C54+C57+C60+C62+C68</f>
        <v>427032520</v>
      </c>
      <c r="D53" s="2">
        <f>D54+D57+D60+D62+D68</f>
        <v>555027842</v>
      </c>
      <c r="E53" s="2">
        <f>E54+E57+E60+E62+E68</f>
        <v>222564254</v>
      </c>
      <c r="F53" s="2">
        <f>F54+F57+F60+F62+F68</f>
        <v>190764163.65000001</v>
      </c>
      <c r="G53" s="2">
        <f t="shared" si="3"/>
        <v>31800090.349999994</v>
      </c>
      <c r="H53" s="3">
        <f t="shared" si="1"/>
        <v>85.711950693573641</v>
      </c>
      <c r="I53" s="3">
        <f t="shared" si="4"/>
        <v>34.370197171117773</v>
      </c>
    </row>
    <row r="54" spans="1:9" ht="28.5" customHeight="1" x14ac:dyDescent="0.25">
      <c r="A54" s="19" t="s">
        <v>59</v>
      </c>
      <c r="B54" s="20" t="s">
        <v>60</v>
      </c>
      <c r="C54" s="2">
        <f>SUM(C55:C56)</f>
        <v>26031600</v>
      </c>
      <c r="D54" s="2">
        <f t="shared" ref="D54:F54" si="20">SUM(D55:D56)</f>
        <v>30547351</v>
      </c>
      <c r="E54" s="2">
        <f t="shared" si="20"/>
        <v>2918517</v>
      </c>
      <c r="F54" s="2">
        <f t="shared" si="20"/>
        <v>320807.08999999997</v>
      </c>
      <c r="G54" s="2">
        <f t="shared" si="3"/>
        <v>2597709.91</v>
      </c>
      <c r="H54" s="3">
        <f t="shared" si="1"/>
        <v>10.992126823314717</v>
      </c>
      <c r="I54" s="3">
        <f t="shared" si="4"/>
        <v>1.0501961037472611</v>
      </c>
    </row>
    <row r="55" spans="1:9" ht="32.25" customHeight="1" x14ac:dyDescent="0.25">
      <c r="A55" s="4" t="s">
        <v>106</v>
      </c>
      <c r="B55" s="20"/>
      <c r="C55" s="2"/>
      <c r="D55" s="1">
        <v>4515751</v>
      </c>
      <c r="E55" s="1">
        <v>653751</v>
      </c>
      <c r="F55" s="1">
        <v>132172.82</v>
      </c>
      <c r="G55" s="1">
        <f t="shared" si="3"/>
        <v>521578.18</v>
      </c>
      <c r="H55" s="6">
        <f t="shared" si="1"/>
        <v>20.217608844957791</v>
      </c>
      <c r="I55" s="6">
        <f t="shared" si="4"/>
        <v>2.926928876282151</v>
      </c>
    </row>
    <row r="56" spans="1:9" ht="17.25" customHeight="1" x14ac:dyDescent="0.25">
      <c r="A56" s="4" t="s">
        <v>7</v>
      </c>
      <c r="B56" s="5"/>
      <c r="C56" s="1">
        <v>26031600</v>
      </c>
      <c r="D56" s="1">
        <v>26031600</v>
      </c>
      <c r="E56" s="1">
        <v>2264766</v>
      </c>
      <c r="F56" s="1">
        <v>188634.27</v>
      </c>
      <c r="G56" s="1">
        <f t="shared" si="3"/>
        <v>2076131.73</v>
      </c>
      <c r="H56" s="6">
        <f t="shared" si="1"/>
        <v>8.3290843292419598</v>
      </c>
      <c r="I56" s="6">
        <f t="shared" si="4"/>
        <v>0.72463571198082333</v>
      </c>
    </row>
    <row r="57" spans="1:9" ht="25.5" x14ac:dyDescent="0.25">
      <c r="A57" s="19" t="s">
        <v>61</v>
      </c>
      <c r="B57" s="20" t="s">
        <v>62</v>
      </c>
      <c r="C57" s="2">
        <f>SUM(C58:C59)</f>
        <v>38374800</v>
      </c>
      <c r="D57" s="2">
        <f t="shared" ref="D57:E57" si="21">SUM(D58:D59)</f>
        <v>44310162</v>
      </c>
      <c r="E57" s="2">
        <f t="shared" si="21"/>
        <v>14393117</v>
      </c>
      <c r="F57" s="2">
        <f>SUM(F58:F59)</f>
        <v>6399191.3499999996</v>
      </c>
      <c r="G57" s="2">
        <f t="shared" si="3"/>
        <v>7993925.6500000004</v>
      </c>
      <c r="H57" s="3">
        <f t="shared" si="1"/>
        <v>44.460080120240804</v>
      </c>
      <c r="I57" s="3">
        <f t="shared" si="4"/>
        <v>14.441814385603013</v>
      </c>
    </row>
    <row r="58" spans="1:9" x14ac:dyDescent="0.25">
      <c r="A58" s="4" t="s">
        <v>107</v>
      </c>
      <c r="B58" s="5"/>
      <c r="C58" s="1">
        <v>1885300</v>
      </c>
      <c r="D58" s="1">
        <v>1885300</v>
      </c>
      <c r="E58" s="1">
        <v>785700</v>
      </c>
      <c r="F58" s="1">
        <v>664732.73</v>
      </c>
      <c r="G58" s="1">
        <f t="shared" si="3"/>
        <v>120967.27000000002</v>
      </c>
      <c r="H58" s="6">
        <f t="shared" si="1"/>
        <v>84.60388570701285</v>
      </c>
      <c r="I58" s="6">
        <f t="shared" si="4"/>
        <v>35.258724340953698</v>
      </c>
    </row>
    <row r="59" spans="1:9" ht="15" customHeight="1" x14ac:dyDescent="0.25">
      <c r="A59" s="4" t="s">
        <v>7</v>
      </c>
      <c r="B59" s="5"/>
      <c r="C59" s="1">
        <v>36489500</v>
      </c>
      <c r="D59" s="24">
        <v>42424862</v>
      </c>
      <c r="E59" s="1">
        <v>13607417</v>
      </c>
      <c r="F59" s="1">
        <v>5734458.6200000001</v>
      </c>
      <c r="G59" s="1">
        <f t="shared" si="3"/>
        <v>7872958.3799999999</v>
      </c>
      <c r="H59" s="6">
        <f t="shared" si="1"/>
        <v>42.142153944426042</v>
      </c>
      <c r="I59" s="6">
        <f t="shared" si="4"/>
        <v>13.516740773370106</v>
      </c>
    </row>
    <row r="60" spans="1:9" x14ac:dyDescent="0.25">
      <c r="A60" s="19" t="s">
        <v>63</v>
      </c>
      <c r="B60" s="20" t="s">
        <v>64</v>
      </c>
      <c r="C60" s="2">
        <f>SUM(C61:C61)</f>
        <v>161183500</v>
      </c>
      <c r="D60" s="2">
        <f>SUM(D61:D61)</f>
        <v>271767739</v>
      </c>
      <c r="E60" s="2">
        <f>SUM(E61:E61)</f>
        <v>90655004</v>
      </c>
      <c r="F60" s="2">
        <f>SUM(F61:F61)</f>
        <v>77993917.450000003</v>
      </c>
      <c r="G60" s="2">
        <f t="shared" si="3"/>
        <v>12661086.549999997</v>
      </c>
      <c r="H60" s="3">
        <f t="shared" si="1"/>
        <v>86.033769796094219</v>
      </c>
      <c r="I60" s="3">
        <f t="shared" si="4"/>
        <v>28.698740232003772</v>
      </c>
    </row>
    <row r="61" spans="1:9" ht="18" customHeight="1" x14ac:dyDescent="0.25">
      <c r="A61" s="4" t="s">
        <v>7</v>
      </c>
      <c r="B61" s="5"/>
      <c r="C61" s="1">
        <v>161183500</v>
      </c>
      <c r="D61" s="1">
        <v>271767739</v>
      </c>
      <c r="E61" s="1">
        <v>90655004</v>
      </c>
      <c r="F61" s="1">
        <v>77993917.450000003</v>
      </c>
      <c r="G61" s="1">
        <f t="shared" si="3"/>
        <v>12661086.549999997</v>
      </c>
      <c r="H61" s="6">
        <f t="shared" si="1"/>
        <v>86.033769796094219</v>
      </c>
      <c r="I61" s="6">
        <f t="shared" si="4"/>
        <v>28.698740232003772</v>
      </c>
    </row>
    <row r="62" spans="1:9" x14ac:dyDescent="0.25">
      <c r="A62" s="19" t="s">
        <v>65</v>
      </c>
      <c r="B62" s="20" t="s">
        <v>66</v>
      </c>
      <c r="C62" s="2">
        <f t="shared" ref="C62:E62" si="22">SUM(C63:C67)</f>
        <v>5435000</v>
      </c>
      <c r="D62" s="2">
        <f t="shared" si="22"/>
        <v>7362860</v>
      </c>
      <c r="E62" s="2">
        <f t="shared" si="22"/>
        <v>5075000</v>
      </c>
      <c r="F62" s="2">
        <f>SUM(F63:F67)</f>
        <v>4099528</v>
      </c>
      <c r="G62" s="2">
        <f t="shared" si="3"/>
        <v>975472</v>
      </c>
      <c r="H62" s="3">
        <f t="shared" si="1"/>
        <v>80.778876847290633</v>
      </c>
      <c r="I62" s="3">
        <f t="shared" si="4"/>
        <v>55.678472767375723</v>
      </c>
    </row>
    <row r="63" spans="1:9" x14ac:dyDescent="0.25">
      <c r="A63" s="4" t="s">
        <v>82</v>
      </c>
      <c r="B63" s="5"/>
      <c r="C63" s="1">
        <v>285000</v>
      </c>
      <c r="D63" s="1">
        <v>285000</v>
      </c>
      <c r="E63" s="1">
        <v>185000</v>
      </c>
      <c r="F63" s="1">
        <v>0</v>
      </c>
      <c r="G63" s="1">
        <f t="shared" si="3"/>
        <v>185000</v>
      </c>
      <c r="H63" s="6">
        <f t="shared" si="1"/>
        <v>0</v>
      </c>
      <c r="I63" s="6">
        <f t="shared" si="4"/>
        <v>0</v>
      </c>
    </row>
    <row r="64" spans="1:9" ht="18" customHeight="1" x14ac:dyDescent="0.25">
      <c r="A64" s="4" t="s">
        <v>101</v>
      </c>
      <c r="B64" s="5"/>
      <c r="C64" s="1">
        <v>2755000</v>
      </c>
      <c r="D64" s="1">
        <v>4192860</v>
      </c>
      <c r="E64" s="1">
        <v>3505000</v>
      </c>
      <c r="F64" s="1">
        <v>3504528</v>
      </c>
      <c r="G64" s="1">
        <f t="shared" si="3"/>
        <v>472</v>
      </c>
      <c r="H64" s="6">
        <f t="shared" si="1"/>
        <v>99.986533523537801</v>
      </c>
      <c r="I64" s="6">
        <f t="shared" si="4"/>
        <v>83.58323435554729</v>
      </c>
    </row>
    <row r="65" spans="1:9" x14ac:dyDescent="0.25">
      <c r="A65" s="4" t="s">
        <v>12</v>
      </c>
      <c r="B65" s="5"/>
      <c r="C65" s="1">
        <v>200000</v>
      </c>
      <c r="D65" s="1">
        <v>200000</v>
      </c>
      <c r="E65" s="1">
        <v>200000</v>
      </c>
      <c r="F65" s="1">
        <v>200000</v>
      </c>
      <c r="G65" s="1">
        <f t="shared" si="3"/>
        <v>0</v>
      </c>
      <c r="H65" s="6">
        <f t="shared" si="1"/>
        <v>100</v>
      </c>
      <c r="I65" s="6">
        <f t="shared" si="4"/>
        <v>100</v>
      </c>
    </row>
    <row r="66" spans="1:9" x14ac:dyDescent="0.25">
      <c r="A66" s="4" t="s">
        <v>13</v>
      </c>
      <c r="B66" s="5"/>
      <c r="C66" s="1">
        <v>795000</v>
      </c>
      <c r="D66" s="1">
        <v>795000</v>
      </c>
      <c r="E66" s="1">
        <v>695000</v>
      </c>
      <c r="F66" s="1">
        <v>395000</v>
      </c>
      <c r="G66" s="1">
        <f t="shared" si="3"/>
        <v>300000</v>
      </c>
      <c r="H66" s="6">
        <f t="shared" si="1"/>
        <v>56.834532374100718</v>
      </c>
      <c r="I66" s="6">
        <f t="shared" si="4"/>
        <v>49.685534591194966</v>
      </c>
    </row>
    <row r="67" spans="1:9" ht="17.25" customHeight="1" x14ac:dyDescent="0.25">
      <c r="A67" s="4" t="s">
        <v>7</v>
      </c>
      <c r="B67" s="5"/>
      <c r="C67" s="1">
        <v>1400000</v>
      </c>
      <c r="D67" s="1">
        <v>1890000</v>
      </c>
      <c r="E67" s="1">
        <v>490000</v>
      </c>
      <c r="F67" s="1">
        <v>0</v>
      </c>
      <c r="G67" s="1">
        <f t="shared" si="3"/>
        <v>490000</v>
      </c>
      <c r="H67" s="6">
        <f t="shared" si="1"/>
        <v>0</v>
      </c>
      <c r="I67" s="6">
        <f t="shared" si="4"/>
        <v>0</v>
      </c>
    </row>
    <row r="68" spans="1:9" x14ac:dyDescent="0.25">
      <c r="A68" s="19" t="s">
        <v>67</v>
      </c>
      <c r="B68" s="20" t="s">
        <v>68</v>
      </c>
      <c r="C68" s="2">
        <f t="shared" ref="C68" si="23">C70</f>
        <v>196007620</v>
      </c>
      <c r="D68" s="2">
        <f>D70+D69</f>
        <v>201039730</v>
      </c>
      <c r="E68" s="2">
        <f t="shared" ref="E68:F68" si="24">E70+E69</f>
        <v>109522616</v>
      </c>
      <c r="F68" s="2">
        <f t="shared" si="24"/>
        <v>101950719.76000001</v>
      </c>
      <c r="G68" s="2">
        <f t="shared" si="3"/>
        <v>7571896.2399999946</v>
      </c>
      <c r="H68" s="3">
        <f t="shared" si="1"/>
        <v>93.086454180385914</v>
      </c>
      <c r="I68" s="3">
        <f t="shared" si="4"/>
        <v>50.71172735856738</v>
      </c>
    </row>
    <row r="69" spans="1:9" ht="25.5" x14ac:dyDescent="0.25">
      <c r="A69" s="4" t="s">
        <v>106</v>
      </c>
      <c r="B69" s="5"/>
      <c r="C69" s="1"/>
      <c r="D69" s="1">
        <v>205432</v>
      </c>
      <c r="E69" s="1">
        <v>0</v>
      </c>
      <c r="F69" s="1">
        <v>0</v>
      </c>
      <c r="G69" s="1">
        <f t="shared" si="3"/>
        <v>0</v>
      </c>
      <c r="H69" s="6">
        <v>0</v>
      </c>
      <c r="I69" s="6">
        <f t="shared" si="4"/>
        <v>0</v>
      </c>
    </row>
    <row r="70" spans="1:9" ht="16.5" customHeight="1" x14ac:dyDescent="0.25">
      <c r="A70" s="4" t="s">
        <v>7</v>
      </c>
      <c r="B70" s="5"/>
      <c r="C70" s="1">
        <v>196007620</v>
      </c>
      <c r="D70" s="1">
        <v>200834298</v>
      </c>
      <c r="E70" s="1">
        <v>109522616</v>
      </c>
      <c r="F70" s="1">
        <v>101950719.76000001</v>
      </c>
      <c r="G70" s="1">
        <f t="shared" ref="G70:G133" si="25">E70-F70</f>
        <v>7571896.2399999946</v>
      </c>
      <c r="H70" s="6">
        <f t="shared" si="1"/>
        <v>93.086454180385914</v>
      </c>
      <c r="I70" s="6">
        <f t="shared" si="4"/>
        <v>50.763600030110403</v>
      </c>
    </row>
    <row r="71" spans="1:9" ht="54" customHeight="1" x14ac:dyDescent="0.25">
      <c r="A71" s="22" t="s">
        <v>97</v>
      </c>
      <c r="B71" s="20" t="s">
        <v>4</v>
      </c>
      <c r="C71" s="2">
        <f t="shared" ref="C71:E71" si="26">C72+C75+C80</f>
        <v>4766400</v>
      </c>
      <c r="D71" s="2">
        <f t="shared" si="26"/>
        <v>8188850</v>
      </c>
      <c r="E71" s="2">
        <f t="shared" si="26"/>
        <v>1584583</v>
      </c>
      <c r="F71" s="2">
        <f>F72+F75+F80</f>
        <v>167809.44</v>
      </c>
      <c r="G71" s="2">
        <f t="shared" si="25"/>
        <v>1416773.56</v>
      </c>
      <c r="H71" s="3">
        <f t="shared" si="1"/>
        <v>10.590132545912709</v>
      </c>
      <c r="I71" s="3">
        <f t="shared" si="4"/>
        <v>2.0492430561067794</v>
      </c>
    </row>
    <row r="72" spans="1:9" x14ac:dyDescent="0.25">
      <c r="A72" s="22" t="s">
        <v>5</v>
      </c>
      <c r="B72" s="20" t="s">
        <v>6</v>
      </c>
      <c r="C72" s="2">
        <f t="shared" ref="C72:E72" si="27">SUM(C73:C74)</f>
        <v>4766400</v>
      </c>
      <c r="D72" s="2">
        <f t="shared" si="27"/>
        <v>8188850</v>
      </c>
      <c r="E72" s="2">
        <f t="shared" si="27"/>
        <v>1584583</v>
      </c>
      <c r="F72" s="2">
        <f>SUM(F73:F74)</f>
        <v>167809.44</v>
      </c>
      <c r="G72" s="2">
        <f t="shared" si="25"/>
        <v>1416773.56</v>
      </c>
      <c r="H72" s="3">
        <f t="shared" ref="H72:H135" si="28">(F72/E72)*100</f>
        <v>10.590132545912709</v>
      </c>
      <c r="I72" s="3">
        <f t="shared" ref="I72:I135" si="29">(F72/D72)*100</f>
        <v>2.0492430561067794</v>
      </c>
    </row>
    <row r="73" spans="1:9" x14ac:dyDescent="0.25">
      <c r="A73" s="8" t="s">
        <v>82</v>
      </c>
      <c r="B73" s="5"/>
      <c r="C73" s="1">
        <v>126600</v>
      </c>
      <c r="D73" s="1">
        <v>206600</v>
      </c>
      <c r="E73" s="1">
        <v>63300</v>
      </c>
      <c r="F73" s="1">
        <v>52166.400000000001</v>
      </c>
      <c r="G73" s="1">
        <f t="shared" si="25"/>
        <v>11133.599999999999</v>
      </c>
      <c r="H73" s="6">
        <f t="shared" si="28"/>
        <v>82.41137440758294</v>
      </c>
      <c r="I73" s="6">
        <f t="shared" si="29"/>
        <v>25.249951597289449</v>
      </c>
    </row>
    <row r="74" spans="1:9" ht="14.25" customHeight="1" x14ac:dyDescent="0.25">
      <c r="A74" s="8" t="s">
        <v>7</v>
      </c>
      <c r="B74" s="5"/>
      <c r="C74" s="1">
        <v>4639800</v>
      </c>
      <c r="D74" s="1">
        <v>7982250</v>
      </c>
      <c r="E74" s="1">
        <v>1521283</v>
      </c>
      <c r="F74" s="1">
        <v>115643.04</v>
      </c>
      <c r="G74" s="1">
        <f t="shared" si="25"/>
        <v>1405639.96</v>
      </c>
      <c r="H74" s="6">
        <f t="shared" si="28"/>
        <v>7.6016783202073519</v>
      </c>
      <c r="I74" s="6">
        <f t="shared" si="29"/>
        <v>1.4487524194306116</v>
      </c>
    </row>
    <row r="75" spans="1:9" hidden="1" x14ac:dyDescent="0.25">
      <c r="A75" s="22" t="s">
        <v>8</v>
      </c>
      <c r="B75" s="20" t="s">
        <v>9</v>
      </c>
      <c r="C75" s="2">
        <f t="shared" ref="C75:E75" si="30">SUM(C76:C79)</f>
        <v>0</v>
      </c>
      <c r="D75" s="2">
        <f t="shared" si="30"/>
        <v>0</v>
      </c>
      <c r="E75" s="2">
        <f t="shared" si="30"/>
        <v>0</v>
      </c>
      <c r="F75" s="2">
        <f>SUM(F76:F79)</f>
        <v>0</v>
      </c>
      <c r="G75" s="2">
        <f t="shared" si="25"/>
        <v>0</v>
      </c>
      <c r="H75" s="3" t="e">
        <f t="shared" si="28"/>
        <v>#DIV/0!</v>
      </c>
      <c r="I75" s="3" t="e">
        <f t="shared" si="29"/>
        <v>#DIV/0!</v>
      </c>
    </row>
    <row r="76" spans="1:9" hidden="1" x14ac:dyDescent="0.25">
      <c r="A76" s="4" t="s">
        <v>107</v>
      </c>
      <c r="B76" s="5"/>
      <c r="C76" s="1"/>
      <c r="D76" s="1"/>
      <c r="E76" s="1"/>
      <c r="F76" s="1"/>
      <c r="G76" s="2">
        <f t="shared" si="25"/>
        <v>0</v>
      </c>
      <c r="H76" s="3">
        <v>0</v>
      </c>
      <c r="I76" s="3">
        <v>0</v>
      </c>
    </row>
    <row r="77" spans="1:9" ht="25.5" hidden="1" x14ac:dyDescent="0.25">
      <c r="A77" s="4" t="s">
        <v>101</v>
      </c>
      <c r="B77" s="5"/>
      <c r="C77" s="1"/>
      <c r="D77" s="1"/>
      <c r="E77" s="1"/>
      <c r="F77" s="1"/>
      <c r="G77" s="2">
        <f t="shared" si="25"/>
        <v>0</v>
      </c>
      <c r="H77" s="3" t="e">
        <f t="shared" si="28"/>
        <v>#DIV/0!</v>
      </c>
      <c r="I77" s="3" t="e">
        <f t="shared" si="29"/>
        <v>#DIV/0!</v>
      </c>
    </row>
    <row r="78" spans="1:9" ht="25.5" hidden="1" x14ac:dyDescent="0.25">
      <c r="A78" s="4" t="s">
        <v>106</v>
      </c>
      <c r="B78" s="5"/>
      <c r="C78" s="1"/>
      <c r="D78" s="25"/>
      <c r="E78" s="1"/>
      <c r="F78" s="1"/>
      <c r="G78" s="2">
        <f t="shared" si="25"/>
        <v>0</v>
      </c>
      <c r="H78" s="3" t="e">
        <f t="shared" si="28"/>
        <v>#DIV/0!</v>
      </c>
      <c r="I78" s="3" t="e">
        <f t="shared" si="29"/>
        <v>#DIV/0!</v>
      </c>
    </row>
    <row r="79" spans="1:9" ht="14.25" hidden="1" customHeight="1" x14ac:dyDescent="0.25">
      <c r="A79" s="8" t="s">
        <v>7</v>
      </c>
      <c r="B79" s="5"/>
      <c r="C79" s="1"/>
      <c r="D79" s="1"/>
      <c r="E79" s="1"/>
      <c r="F79" s="1"/>
      <c r="G79" s="2">
        <f t="shared" si="25"/>
        <v>0</v>
      </c>
      <c r="H79" s="3" t="e">
        <f t="shared" si="28"/>
        <v>#DIV/0!</v>
      </c>
      <c r="I79" s="3" t="e">
        <f t="shared" si="29"/>
        <v>#DIV/0!</v>
      </c>
    </row>
    <row r="80" spans="1:9" ht="25.5" hidden="1" x14ac:dyDescent="0.25">
      <c r="A80" s="22" t="s">
        <v>10</v>
      </c>
      <c r="B80" s="20" t="s">
        <v>11</v>
      </c>
      <c r="C80" s="2">
        <f t="shared" ref="C80:E80" si="31">SUM(C81:C84)</f>
        <v>0</v>
      </c>
      <c r="D80" s="2">
        <f t="shared" si="31"/>
        <v>0</v>
      </c>
      <c r="E80" s="2">
        <f t="shared" si="31"/>
        <v>0</v>
      </c>
      <c r="F80" s="2">
        <f>SUM(F81:F84)</f>
        <v>0</v>
      </c>
      <c r="G80" s="2">
        <f t="shared" si="25"/>
        <v>0</v>
      </c>
      <c r="H80" s="3" t="e">
        <f t="shared" si="28"/>
        <v>#DIV/0!</v>
      </c>
      <c r="I80" s="3" t="e">
        <f t="shared" si="29"/>
        <v>#DIV/0!</v>
      </c>
    </row>
    <row r="81" spans="1:9" hidden="1" x14ac:dyDescent="0.25">
      <c r="A81" s="8" t="s">
        <v>82</v>
      </c>
      <c r="B81" s="5"/>
      <c r="C81" s="1"/>
      <c r="D81" s="1"/>
      <c r="E81" s="1"/>
      <c r="F81" s="1"/>
      <c r="G81" s="2">
        <f t="shared" si="25"/>
        <v>0</v>
      </c>
      <c r="H81" s="3">
        <v>0</v>
      </c>
      <c r="I81" s="3">
        <v>0</v>
      </c>
    </row>
    <row r="82" spans="1:9" ht="13.5" hidden="1" customHeight="1" x14ac:dyDescent="0.25">
      <c r="A82" s="8" t="s">
        <v>101</v>
      </c>
      <c r="B82" s="5"/>
      <c r="C82" s="1"/>
      <c r="D82" s="1"/>
      <c r="E82" s="1"/>
      <c r="F82" s="1"/>
      <c r="G82" s="2">
        <f t="shared" si="25"/>
        <v>0</v>
      </c>
      <c r="H82" s="3" t="e">
        <f t="shared" si="28"/>
        <v>#DIV/0!</v>
      </c>
      <c r="I82" s="3" t="e">
        <f t="shared" si="29"/>
        <v>#DIV/0!</v>
      </c>
    </row>
    <row r="83" spans="1:9" hidden="1" x14ac:dyDescent="0.25">
      <c r="A83" s="8" t="s">
        <v>12</v>
      </c>
      <c r="B83" s="5"/>
      <c r="C83" s="1"/>
      <c r="D83" s="1"/>
      <c r="E83" s="1"/>
      <c r="F83" s="1"/>
      <c r="G83" s="2">
        <f t="shared" si="25"/>
        <v>0</v>
      </c>
      <c r="H83" s="3" t="e">
        <f t="shared" si="28"/>
        <v>#DIV/0!</v>
      </c>
      <c r="I83" s="3" t="e">
        <f t="shared" si="29"/>
        <v>#DIV/0!</v>
      </c>
    </row>
    <row r="84" spans="1:9" hidden="1" x14ac:dyDescent="0.25">
      <c r="A84" s="8" t="s">
        <v>13</v>
      </c>
      <c r="B84" s="5"/>
      <c r="C84" s="1"/>
      <c r="D84" s="1"/>
      <c r="E84" s="1"/>
      <c r="F84" s="1"/>
      <c r="G84" s="2">
        <f t="shared" si="25"/>
        <v>0</v>
      </c>
      <c r="H84" s="3" t="e">
        <f t="shared" si="28"/>
        <v>#DIV/0!</v>
      </c>
      <c r="I84" s="3" t="e">
        <f t="shared" si="29"/>
        <v>#DIV/0!</v>
      </c>
    </row>
    <row r="85" spans="1:9" s="21" customFormat="1" ht="42" customHeight="1" x14ac:dyDescent="0.25">
      <c r="A85" s="19" t="s">
        <v>98</v>
      </c>
      <c r="B85" s="20" t="s">
        <v>29</v>
      </c>
      <c r="C85" s="2">
        <f>C86+C89</f>
        <v>12309208</v>
      </c>
      <c r="D85" s="2">
        <f>D86+D89</f>
        <v>13936546</v>
      </c>
      <c r="E85" s="2">
        <f>E86+E89</f>
        <v>7525634</v>
      </c>
      <c r="F85" s="2">
        <f>F86+F89</f>
        <v>6642367.0800000001</v>
      </c>
      <c r="G85" s="2">
        <f t="shared" si="25"/>
        <v>883266.91999999993</v>
      </c>
      <c r="H85" s="3">
        <f t="shared" si="28"/>
        <v>88.263222474013475</v>
      </c>
      <c r="I85" s="3">
        <f t="shared" si="29"/>
        <v>47.661501493985668</v>
      </c>
    </row>
    <row r="86" spans="1:9" ht="25.5" x14ac:dyDescent="0.25">
      <c r="A86" s="19" t="s">
        <v>83</v>
      </c>
      <c r="B86" s="20" t="s">
        <v>30</v>
      </c>
      <c r="C86" s="2">
        <f>SUM(C87:C88)</f>
        <v>259400</v>
      </c>
      <c r="D86" s="2">
        <f t="shared" ref="D86:F86" si="32">SUM(D87:D88)</f>
        <v>1195570</v>
      </c>
      <c r="E86" s="2">
        <f t="shared" si="32"/>
        <v>403000</v>
      </c>
      <c r="F86" s="2">
        <f t="shared" si="32"/>
        <v>67800</v>
      </c>
      <c r="G86" s="2">
        <f t="shared" si="25"/>
        <v>335200</v>
      </c>
      <c r="H86" s="3">
        <f t="shared" si="28"/>
        <v>16.823821339950374</v>
      </c>
      <c r="I86" s="3">
        <f t="shared" si="29"/>
        <v>5.6709352024557322</v>
      </c>
    </row>
    <row r="87" spans="1:9" x14ac:dyDescent="0.25">
      <c r="A87" s="4" t="s">
        <v>82</v>
      </c>
      <c r="B87" s="5"/>
      <c r="C87" s="1">
        <v>259400</v>
      </c>
      <c r="D87" s="1">
        <v>259400</v>
      </c>
      <c r="E87" s="1">
        <v>195000</v>
      </c>
      <c r="F87" s="1">
        <v>67800</v>
      </c>
      <c r="G87" s="1">
        <f t="shared" si="25"/>
        <v>127200</v>
      </c>
      <c r="H87" s="6">
        <f t="shared" si="28"/>
        <v>34.769230769230766</v>
      </c>
      <c r="I87" s="6">
        <f t="shared" si="29"/>
        <v>26.137239784117195</v>
      </c>
    </row>
    <row r="88" spans="1:9" ht="15.75" customHeight="1" x14ac:dyDescent="0.25">
      <c r="A88" s="8" t="s">
        <v>7</v>
      </c>
      <c r="B88" s="5"/>
      <c r="C88" s="1"/>
      <c r="D88" s="1">
        <v>936170</v>
      </c>
      <c r="E88" s="1">
        <v>208000</v>
      </c>
      <c r="F88" s="1">
        <v>0</v>
      </c>
      <c r="G88" s="1">
        <f t="shared" si="25"/>
        <v>208000</v>
      </c>
      <c r="H88" s="6">
        <f t="shared" si="28"/>
        <v>0</v>
      </c>
      <c r="I88" s="6">
        <f t="shared" si="29"/>
        <v>0</v>
      </c>
    </row>
    <row r="89" spans="1:9" ht="25.5" x14ac:dyDescent="0.25">
      <c r="A89" s="19" t="s">
        <v>31</v>
      </c>
      <c r="B89" s="20" t="s">
        <v>32</v>
      </c>
      <c r="C89" s="2">
        <f t="shared" ref="C89:E89" si="33">SUM(C90:C96)</f>
        <v>12049808</v>
      </c>
      <c r="D89" s="2">
        <f t="shared" si="33"/>
        <v>12740976</v>
      </c>
      <c r="E89" s="2">
        <f t="shared" si="33"/>
        <v>7122634</v>
      </c>
      <c r="F89" s="2">
        <f>SUM(F90:F96)</f>
        <v>6574567.0800000001</v>
      </c>
      <c r="G89" s="2">
        <f t="shared" si="25"/>
        <v>548066.91999999993</v>
      </c>
      <c r="H89" s="3">
        <f t="shared" si="28"/>
        <v>92.305277513908479</v>
      </c>
      <c r="I89" s="3">
        <f t="shared" si="29"/>
        <v>51.601753900172163</v>
      </c>
    </row>
    <row r="90" spans="1:9" x14ac:dyDescent="0.25">
      <c r="A90" s="4" t="s">
        <v>82</v>
      </c>
      <c r="B90" s="5"/>
      <c r="C90" s="1">
        <v>151240</v>
      </c>
      <c r="D90" s="1">
        <v>151240</v>
      </c>
      <c r="E90" s="1">
        <v>151240</v>
      </c>
      <c r="F90" s="1">
        <v>39172.699999999997</v>
      </c>
      <c r="G90" s="1">
        <f t="shared" si="25"/>
        <v>112067.3</v>
      </c>
      <c r="H90" s="6">
        <f t="shared" si="28"/>
        <v>25.901018249140439</v>
      </c>
      <c r="I90" s="6">
        <f t="shared" si="29"/>
        <v>25.901018249140439</v>
      </c>
    </row>
    <row r="91" spans="1:9" x14ac:dyDescent="0.25">
      <c r="A91" s="4" t="s">
        <v>107</v>
      </c>
      <c r="B91" s="5"/>
      <c r="C91" s="1">
        <v>120000</v>
      </c>
      <c r="D91" s="1">
        <v>120000</v>
      </c>
      <c r="E91" s="1">
        <v>45125</v>
      </c>
      <c r="F91" s="1">
        <v>5581.01</v>
      </c>
      <c r="G91" s="1">
        <f t="shared" si="25"/>
        <v>39543.99</v>
      </c>
      <c r="H91" s="6">
        <f t="shared" si="28"/>
        <v>12.3678891966759</v>
      </c>
      <c r="I91" s="6">
        <f t="shared" si="29"/>
        <v>4.6508416666666674</v>
      </c>
    </row>
    <row r="92" spans="1:9" ht="16.5" customHeight="1" x14ac:dyDescent="0.25">
      <c r="A92" s="4" t="s">
        <v>101</v>
      </c>
      <c r="B92" s="5"/>
      <c r="C92" s="1">
        <v>9276000</v>
      </c>
      <c r="D92" s="1">
        <v>9962168</v>
      </c>
      <c r="E92" s="1">
        <v>5777293</v>
      </c>
      <c r="F92" s="1">
        <v>5491303.8300000001</v>
      </c>
      <c r="G92" s="1">
        <f t="shared" si="25"/>
        <v>285989.16999999993</v>
      </c>
      <c r="H92" s="6">
        <f t="shared" si="28"/>
        <v>95.049772099147475</v>
      </c>
      <c r="I92" s="6">
        <f t="shared" si="29"/>
        <v>55.121574239663495</v>
      </c>
    </row>
    <row r="93" spans="1:9" x14ac:dyDescent="0.25">
      <c r="A93" s="4" t="s">
        <v>12</v>
      </c>
      <c r="B93" s="5"/>
      <c r="C93" s="1">
        <v>1150168</v>
      </c>
      <c r="D93" s="1">
        <v>1150168</v>
      </c>
      <c r="E93" s="1">
        <v>530980</v>
      </c>
      <c r="F93" s="1">
        <v>512950.61</v>
      </c>
      <c r="G93" s="1">
        <f t="shared" si="25"/>
        <v>18029.390000000014</v>
      </c>
      <c r="H93" s="6">
        <f t="shared" si="28"/>
        <v>96.604506761083272</v>
      </c>
      <c r="I93" s="6">
        <f t="shared" si="29"/>
        <v>44.597885700175972</v>
      </c>
    </row>
    <row r="94" spans="1:9" x14ac:dyDescent="0.25">
      <c r="A94" s="4" t="s">
        <v>13</v>
      </c>
      <c r="B94" s="5"/>
      <c r="C94" s="1">
        <v>998800</v>
      </c>
      <c r="D94" s="1">
        <v>998800</v>
      </c>
      <c r="E94" s="1">
        <v>461881</v>
      </c>
      <c r="F94" s="1">
        <v>400277.13</v>
      </c>
      <c r="G94" s="1">
        <f t="shared" si="25"/>
        <v>61603.869999999995</v>
      </c>
      <c r="H94" s="6">
        <f t="shared" si="28"/>
        <v>86.662393560246045</v>
      </c>
      <c r="I94" s="6">
        <f t="shared" si="29"/>
        <v>40.075803964757711</v>
      </c>
    </row>
    <row r="95" spans="1:9" ht="25.5" x14ac:dyDescent="0.25">
      <c r="A95" s="4" t="s">
        <v>106</v>
      </c>
      <c r="B95" s="5"/>
      <c r="C95" s="1">
        <v>66500</v>
      </c>
      <c r="D95" s="1">
        <v>66500</v>
      </c>
      <c r="E95" s="1">
        <v>23500</v>
      </c>
      <c r="F95" s="1">
        <v>23500</v>
      </c>
      <c r="G95" s="1">
        <f t="shared" si="25"/>
        <v>0</v>
      </c>
      <c r="H95" s="6">
        <f t="shared" si="28"/>
        <v>100</v>
      </c>
      <c r="I95" s="6">
        <f t="shared" si="29"/>
        <v>35.338345864661655</v>
      </c>
    </row>
    <row r="96" spans="1:9" ht="18" customHeight="1" x14ac:dyDescent="0.25">
      <c r="A96" s="4" t="s">
        <v>7</v>
      </c>
      <c r="B96" s="5"/>
      <c r="C96" s="1">
        <v>287100</v>
      </c>
      <c r="D96" s="1">
        <v>292100</v>
      </c>
      <c r="E96" s="1">
        <v>132615</v>
      </c>
      <c r="F96" s="1">
        <v>101781.8</v>
      </c>
      <c r="G96" s="1">
        <f t="shared" si="25"/>
        <v>30833.199999999997</v>
      </c>
      <c r="H96" s="6">
        <f t="shared" si="28"/>
        <v>76.749839761716245</v>
      </c>
      <c r="I96" s="6">
        <f t="shared" si="29"/>
        <v>34.844847654912705</v>
      </c>
    </row>
    <row r="97" spans="1:9" ht="29.25" customHeight="1" x14ac:dyDescent="0.25">
      <c r="A97" s="22" t="s">
        <v>73</v>
      </c>
      <c r="B97" s="20" t="s">
        <v>24</v>
      </c>
      <c r="C97" s="2">
        <f>C98+C100+C107+C109</f>
        <v>380196600</v>
      </c>
      <c r="D97" s="2">
        <f t="shared" ref="D97:F97" si="34">D98+D107+D100+D109</f>
        <v>412693020</v>
      </c>
      <c r="E97" s="2">
        <f t="shared" si="34"/>
        <v>217413881</v>
      </c>
      <c r="F97" s="2">
        <f t="shared" si="34"/>
        <v>203444371.78</v>
      </c>
      <c r="G97" s="2">
        <f t="shared" si="25"/>
        <v>13969509.219999999</v>
      </c>
      <c r="H97" s="3">
        <f t="shared" si="28"/>
        <v>93.574693043633218</v>
      </c>
      <c r="I97" s="3">
        <f t="shared" si="29"/>
        <v>49.296780396237381</v>
      </c>
    </row>
    <row r="98" spans="1:9" x14ac:dyDescent="0.25">
      <c r="A98" s="22" t="s">
        <v>25</v>
      </c>
      <c r="B98" s="20" t="s">
        <v>26</v>
      </c>
      <c r="C98" s="2">
        <f t="shared" ref="C98:E98" si="35">C99</f>
        <v>275125600</v>
      </c>
      <c r="D98" s="2">
        <f t="shared" si="35"/>
        <v>287389873</v>
      </c>
      <c r="E98" s="2">
        <f t="shared" si="35"/>
        <v>156743549</v>
      </c>
      <c r="F98" s="2">
        <f>F99</f>
        <v>150532002.55000001</v>
      </c>
      <c r="G98" s="2">
        <f t="shared" si="25"/>
        <v>6211546.4499999881</v>
      </c>
      <c r="H98" s="3">
        <f t="shared" si="28"/>
        <v>96.037127850154775</v>
      </c>
      <c r="I98" s="3">
        <f t="shared" si="29"/>
        <v>52.379021215545762</v>
      </c>
    </row>
    <row r="99" spans="1:9" x14ac:dyDescent="0.25">
      <c r="A99" s="8" t="s">
        <v>82</v>
      </c>
      <c r="B99" s="5"/>
      <c r="C99" s="1">
        <v>275125600</v>
      </c>
      <c r="D99" s="1">
        <v>287389873</v>
      </c>
      <c r="E99" s="1">
        <v>156743549</v>
      </c>
      <c r="F99" s="1">
        <v>150532002.55000001</v>
      </c>
      <c r="G99" s="1">
        <f t="shared" si="25"/>
        <v>6211546.4499999881</v>
      </c>
      <c r="H99" s="6">
        <f t="shared" si="28"/>
        <v>96.037127850154775</v>
      </c>
      <c r="I99" s="6">
        <f t="shared" si="29"/>
        <v>52.379021215545762</v>
      </c>
    </row>
    <row r="100" spans="1:9" s="21" customFormat="1" x14ac:dyDescent="0.25">
      <c r="A100" s="22" t="s">
        <v>84</v>
      </c>
      <c r="B100" s="20"/>
      <c r="C100" s="2">
        <f>SUM(C101:C106)</f>
        <v>68602200</v>
      </c>
      <c r="D100" s="2">
        <f t="shared" ref="D100:F100" si="36">SUM(D101:D106)</f>
        <v>76643747</v>
      </c>
      <c r="E100" s="2">
        <f t="shared" si="36"/>
        <v>40259572</v>
      </c>
      <c r="F100" s="2">
        <f t="shared" si="36"/>
        <v>35252040.829999998</v>
      </c>
      <c r="G100" s="2">
        <f t="shared" si="25"/>
        <v>5007531.1700000018</v>
      </c>
      <c r="H100" s="3">
        <f t="shared" si="28"/>
        <v>87.561886723485287</v>
      </c>
      <c r="I100" s="3">
        <f t="shared" si="29"/>
        <v>45.994673029229638</v>
      </c>
    </row>
    <row r="101" spans="1:9" x14ac:dyDescent="0.25">
      <c r="A101" s="8" t="s">
        <v>82</v>
      </c>
      <c r="B101" s="5"/>
      <c r="C101" s="1">
        <v>45046900</v>
      </c>
      <c r="D101" s="1">
        <v>45093589</v>
      </c>
      <c r="E101" s="1">
        <v>26397257</v>
      </c>
      <c r="F101" s="1">
        <v>23225034.329999998</v>
      </c>
      <c r="G101" s="1">
        <f t="shared" si="25"/>
        <v>3172222.6700000018</v>
      </c>
      <c r="H101" s="6">
        <f t="shared" si="28"/>
        <v>87.982756428063709</v>
      </c>
      <c r="I101" s="6">
        <f t="shared" si="29"/>
        <v>51.504071521120224</v>
      </c>
    </row>
    <row r="102" spans="1:9" ht="17.25" customHeight="1" x14ac:dyDescent="0.25">
      <c r="A102" s="4" t="s">
        <v>101</v>
      </c>
      <c r="B102" s="5"/>
      <c r="C102" s="1">
        <v>1450671</v>
      </c>
      <c r="D102" s="1">
        <v>1450671</v>
      </c>
      <c r="E102" s="1">
        <v>728925</v>
      </c>
      <c r="F102" s="1">
        <v>435714.12</v>
      </c>
      <c r="G102" s="1">
        <f t="shared" si="25"/>
        <v>293210.88</v>
      </c>
      <c r="H102" s="6">
        <f t="shared" si="28"/>
        <v>59.774890420825187</v>
      </c>
      <c r="I102" s="6">
        <f t="shared" si="29"/>
        <v>30.035350537785614</v>
      </c>
    </row>
    <row r="103" spans="1:9" x14ac:dyDescent="0.25">
      <c r="A103" s="4" t="s">
        <v>12</v>
      </c>
      <c r="B103" s="5"/>
      <c r="C103" s="1">
        <v>20032</v>
      </c>
      <c r="D103" s="1">
        <v>20032</v>
      </c>
      <c r="E103" s="1">
        <v>20032</v>
      </c>
      <c r="F103" s="1">
        <v>15318.46</v>
      </c>
      <c r="G103" s="1">
        <f t="shared" si="25"/>
        <v>4713.5400000000009</v>
      </c>
      <c r="H103" s="6">
        <f t="shared" si="28"/>
        <v>76.469948083067081</v>
      </c>
      <c r="I103" s="6">
        <f t="shared" si="29"/>
        <v>76.469948083067081</v>
      </c>
    </row>
    <row r="104" spans="1:9" x14ac:dyDescent="0.25">
      <c r="A104" s="4" t="s">
        <v>13</v>
      </c>
      <c r="B104" s="5"/>
      <c r="C104" s="1">
        <v>96100</v>
      </c>
      <c r="D104" s="1">
        <v>96100</v>
      </c>
      <c r="E104" s="1">
        <v>67800</v>
      </c>
      <c r="F104" s="1">
        <v>67695.839999999997</v>
      </c>
      <c r="G104" s="1">
        <f t="shared" si="25"/>
        <v>104.16000000000349</v>
      </c>
      <c r="H104" s="6">
        <f t="shared" si="28"/>
        <v>99.846371681415917</v>
      </c>
      <c r="I104" s="6">
        <f t="shared" si="29"/>
        <v>70.443121748178967</v>
      </c>
    </row>
    <row r="105" spans="1:9" ht="15" customHeight="1" x14ac:dyDescent="0.25">
      <c r="A105" s="8" t="s">
        <v>7</v>
      </c>
      <c r="B105" s="5"/>
      <c r="C105" s="1">
        <v>6896597</v>
      </c>
      <c r="D105" s="1">
        <v>14626197</v>
      </c>
      <c r="E105" s="1">
        <v>4334000</v>
      </c>
      <c r="F105" s="1">
        <v>2832123.35</v>
      </c>
      <c r="G105" s="1">
        <f t="shared" si="25"/>
        <v>1501876.65</v>
      </c>
      <c r="H105" s="6">
        <f t="shared" si="28"/>
        <v>65.346639363174901</v>
      </c>
      <c r="I105" s="6">
        <f t="shared" si="29"/>
        <v>19.363361166268991</v>
      </c>
    </row>
    <row r="106" spans="1:9" x14ac:dyDescent="0.25">
      <c r="A106" s="8" t="s">
        <v>85</v>
      </c>
      <c r="B106" s="5"/>
      <c r="C106" s="1">
        <v>15091900</v>
      </c>
      <c r="D106" s="1">
        <v>15357158</v>
      </c>
      <c r="E106" s="1">
        <v>8711558</v>
      </c>
      <c r="F106" s="1">
        <v>8676154.7300000004</v>
      </c>
      <c r="G106" s="1">
        <f t="shared" si="25"/>
        <v>35403.269999999553</v>
      </c>
      <c r="H106" s="6">
        <f t="shared" si="28"/>
        <v>99.593605759153533</v>
      </c>
      <c r="I106" s="6">
        <f t="shared" si="29"/>
        <v>56.49583555759471</v>
      </c>
    </row>
    <row r="107" spans="1:9" x14ac:dyDescent="0.25">
      <c r="A107" s="22" t="s">
        <v>27</v>
      </c>
      <c r="B107" s="20" t="s">
        <v>28</v>
      </c>
      <c r="C107" s="2">
        <f t="shared" ref="C107:E107" si="37">C108</f>
        <v>2330300</v>
      </c>
      <c r="D107" s="2">
        <f t="shared" si="37"/>
        <v>7047800</v>
      </c>
      <c r="E107" s="2">
        <f t="shared" si="37"/>
        <v>0</v>
      </c>
      <c r="F107" s="2">
        <f>F108</f>
        <v>0</v>
      </c>
      <c r="G107" s="2">
        <f t="shared" si="25"/>
        <v>0</v>
      </c>
      <c r="H107" s="3">
        <v>0</v>
      </c>
      <c r="I107" s="3">
        <f t="shared" si="29"/>
        <v>0</v>
      </c>
    </row>
    <row r="108" spans="1:9" x14ac:dyDescent="0.25">
      <c r="A108" s="8" t="s">
        <v>82</v>
      </c>
      <c r="B108" s="5"/>
      <c r="C108" s="1">
        <v>2330300</v>
      </c>
      <c r="D108" s="1">
        <v>7047800</v>
      </c>
      <c r="E108" s="1">
        <v>0</v>
      </c>
      <c r="F108" s="1">
        <v>0</v>
      </c>
      <c r="G108" s="1">
        <f t="shared" si="25"/>
        <v>0</v>
      </c>
      <c r="H108" s="6">
        <v>0</v>
      </c>
      <c r="I108" s="6">
        <f t="shared" si="29"/>
        <v>0</v>
      </c>
    </row>
    <row r="109" spans="1:9" s="21" customFormat="1" ht="38.25" x14ac:dyDescent="0.25">
      <c r="A109" s="22" t="s">
        <v>86</v>
      </c>
      <c r="B109" s="20"/>
      <c r="C109" s="2">
        <f>C110+C111</f>
        <v>34138500</v>
      </c>
      <c r="D109" s="2">
        <f t="shared" ref="D109:F109" si="38">D110+D111</f>
        <v>41611600</v>
      </c>
      <c r="E109" s="2">
        <f t="shared" si="38"/>
        <v>20410760</v>
      </c>
      <c r="F109" s="2">
        <f t="shared" si="38"/>
        <v>17660328.399999999</v>
      </c>
      <c r="G109" s="2">
        <f t="shared" si="25"/>
        <v>2750431.6000000015</v>
      </c>
      <c r="H109" s="3">
        <f t="shared" si="28"/>
        <v>86.524599769925274</v>
      </c>
      <c r="I109" s="3">
        <f t="shared" si="29"/>
        <v>42.440878024397037</v>
      </c>
    </row>
    <row r="110" spans="1:9" x14ac:dyDescent="0.25">
      <c r="A110" s="8" t="s">
        <v>82</v>
      </c>
      <c r="B110" s="5"/>
      <c r="C110" s="1">
        <v>14084000</v>
      </c>
      <c r="D110" s="1">
        <v>21557100</v>
      </c>
      <c r="E110" s="1">
        <f>7134650+2930000</f>
        <v>10064650</v>
      </c>
      <c r="F110" s="1">
        <v>7384650</v>
      </c>
      <c r="G110" s="1">
        <f t="shared" si="25"/>
        <v>2680000</v>
      </c>
      <c r="H110" s="6">
        <f t="shared" si="28"/>
        <v>73.372149056350693</v>
      </c>
      <c r="I110" s="6">
        <f t="shared" si="29"/>
        <v>34.256231125708005</v>
      </c>
    </row>
    <row r="111" spans="1:9" x14ac:dyDescent="0.25">
      <c r="A111" s="4" t="s">
        <v>107</v>
      </c>
      <c r="B111" s="5"/>
      <c r="C111" s="1">
        <v>20054500</v>
      </c>
      <c r="D111" s="1">
        <v>20054500</v>
      </c>
      <c r="E111" s="1">
        <v>10346110</v>
      </c>
      <c r="F111" s="1">
        <v>10275678.4</v>
      </c>
      <c r="G111" s="1">
        <f t="shared" si="25"/>
        <v>70431.599999999627</v>
      </c>
      <c r="H111" s="6">
        <f t="shared" si="28"/>
        <v>99.319245590854919</v>
      </c>
      <c r="I111" s="6">
        <f t="shared" si="29"/>
        <v>51.238766361664467</v>
      </c>
    </row>
    <row r="112" spans="1:9" ht="28.5" customHeight="1" x14ac:dyDescent="0.25">
      <c r="A112" s="19" t="s">
        <v>93</v>
      </c>
      <c r="B112" s="20" t="s">
        <v>53</v>
      </c>
      <c r="C112" s="2">
        <f t="shared" ref="C112:E112" si="39">C113+C115</f>
        <v>436505380</v>
      </c>
      <c r="D112" s="2">
        <f t="shared" si="39"/>
        <v>543229472</v>
      </c>
      <c r="E112" s="2">
        <f t="shared" si="39"/>
        <v>233551038</v>
      </c>
      <c r="F112" s="2">
        <f>F113+F115</f>
        <v>155116821</v>
      </c>
      <c r="G112" s="2">
        <f t="shared" si="25"/>
        <v>78434217</v>
      </c>
      <c r="H112" s="3">
        <f t="shared" si="28"/>
        <v>66.416669490460578</v>
      </c>
      <c r="I112" s="3">
        <f t="shared" si="29"/>
        <v>28.554566531323982</v>
      </c>
    </row>
    <row r="113" spans="1:9" x14ac:dyDescent="0.25">
      <c r="A113" s="19" t="s">
        <v>54</v>
      </c>
      <c r="B113" s="20" t="s">
        <v>55</v>
      </c>
      <c r="C113" s="2">
        <f t="shared" ref="C113:E113" si="40">C114</f>
        <v>173320480</v>
      </c>
      <c r="D113" s="2">
        <f t="shared" si="40"/>
        <v>189764420</v>
      </c>
      <c r="E113" s="2">
        <f t="shared" si="40"/>
        <v>89918265</v>
      </c>
      <c r="F113" s="2">
        <f>F114</f>
        <v>77274517.5</v>
      </c>
      <c r="G113" s="2">
        <f t="shared" si="25"/>
        <v>12643747.5</v>
      </c>
      <c r="H113" s="3">
        <f t="shared" si="28"/>
        <v>85.938621591508692</v>
      </c>
      <c r="I113" s="3">
        <f t="shared" si="29"/>
        <v>40.721288795865945</v>
      </c>
    </row>
    <row r="114" spans="1:9" ht="19.5" customHeight="1" x14ac:dyDescent="0.25">
      <c r="A114" s="4" t="s">
        <v>7</v>
      </c>
      <c r="B114" s="5"/>
      <c r="C114" s="1">
        <v>173320480</v>
      </c>
      <c r="D114" s="1">
        <v>189764420</v>
      </c>
      <c r="E114" s="1">
        <v>89918265</v>
      </c>
      <c r="F114" s="1">
        <v>77274517.5</v>
      </c>
      <c r="G114" s="1">
        <f t="shared" si="25"/>
        <v>12643747.5</v>
      </c>
      <c r="H114" s="6">
        <f t="shared" si="28"/>
        <v>85.938621591508692</v>
      </c>
      <c r="I114" s="6">
        <f t="shared" si="29"/>
        <v>40.721288795865945</v>
      </c>
    </row>
    <row r="115" spans="1:9" x14ac:dyDescent="0.25">
      <c r="A115" s="19" t="s">
        <v>56</v>
      </c>
      <c r="B115" s="20" t="s">
        <v>57</v>
      </c>
      <c r="C115" s="2">
        <f t="shared" ref="C115:E115" si="41">SUM(C116:C117)</f>
        <v>263184900</v>
      </c>
      <c r="D115" s="2">
        <f t="shared" si="41"/>
        <v>353465052</v>
      </c>
      <c r="E115" s="2">
        <f t="shared" si="41"/>
        <v>143632773</v>
      </c>
      <c r="F115" s="2">
        <f>SUM(F116:F117)</f>
        <v>77842303.5</v>
      </c>
      <c r="G115" s="2">
        <f t="shared" si="25"/>
        <v>65790469.5</v>
      </c>
      <c r="H115" s="3">
        <f>(F115/E115)*100</f>
        <v>54.195363547008867</v>
      </c>
      <c r="I115" s="3">
        <f t="shared" si="29"/>
        <v>22.022630825748511</v>
      </c>
    </row>
    <row r="116" spans="1:9" ht="25.5" x14ac:dyDescent="0.25">
      <c r="A116" s="4" t="s">
        <v>106</v>
      </c>
      <c r="B116" s="5"/>
      <c r="C116" s="1">
        <v>90958400</v>
      </c>
      <c r="D116" s="1">
        <v>104279265</v>
      </c>
      <c r="E116" s="1">
        <v>98865</v>
      </c>
      <c r="F116" s="1">
        <v>0</v>
      </c>
      <c r="G116" s="1">
        <f t="shared" si="25"/>
        <v>98865</v>
      </c>
      <c r="H116" s="6">
        <f t="shared" si="28"/>
        <v>0</v>
      </c>
      <c r="I116" s="6">
        <f t="shared" si="29"/>
        <v>0</v>
      </c>
    </row>
    <row r="117" spans="1:9" ht="19.5" customHeight="1" x14ac:dyDescent="0.25">
      <c r="A117" s="4" t="s">
        <v>7</v>
      </c>
      <c r="B117" s="5"/>
      <c r="C117" s="1">
        <v>172226500</v>
      </c>
      <c r="D117" s="1">
        <v>249185787</v>
      </c>
      <c r="E117" s="1">
        <v>143533908</v>
      </c>
      <c r="F117" s="1">
        <v>77842303.5</v>
      </c>
      <c r="G117" s="1">
        <f t="shared" si="25"/>
        <v>65691604.5</v>
      </c>
      <c r="H117" s="6">
        <f t="shared" si="28"/>
        <v>54.232692877002975</v>
      </c>
      <c r="I117" s="6">
        <f t="shared" si="29"/>
        <v>31.2386610958674</v>
      </c>
    </row>
    <row r="118" spans="1:9" ht="27.75" customHeight="1" x14ac:dyDescent="0.25">
      <c r="A118" s="22" t="s">
        <v>74</v>
      </c>
      <c r="B118" s="20" t="s">
        <v>15</v>
      </c>
      <c r="C118" s="2">
        <f t="shared" ref="C118:E118" si="42">C119+C121+C123</f>
        <v>60994700</v>
      </c>
      <c r="D118" s="2">
        <f t="shared" si="42"/>
        <v>58394700</v>
      </c>
      <c r="E118" s="2">
        <f t="shared" si="42"/>
        <v>34184500</v>
      </c>
      <c r="F118" s="2">
        <f>F119+F121+F123</f>
        <v>31907919.640000001</v>
      </c>
      <c r="G118" s="2">
        <f t="shared" si="25"/>
        <v>2276580.3599999994</v>
      </c>
      <c r="H118" s="3">
        <f t="shared" si="28"/>
        <v>93.340314001959953</v>
      </c>
      <c r="I118" s="3">
        <f t="shared" si="29"/>
        <v>54.641807629802017</v>
      </c>
    </row>
    <row r="119" spans="1:9" x14ac:dyDescent="0.25">
      <c r="A119" s="22" t="s">
        <v>16</v>
      </c>
      <c r="B119" s="20" t="s">
        <v>17</v>
      </c>
      <c r="C119" s="2">
        <f t="shared" ref="C119:E119" si="43">C120</f>
        <v>55894700</v>
      </c>
      <c r="D119" s="2">
        <f t="shared" si="43"/>
        <v>55894700</v>
      </c>
      <c r="E119" s="2">
        <f t="shared" si="43"/>
        <v>34184500</v>
      </c>
      <c r="F119" s="2">
        <f>F120</f>
        <v>31907919.640000001</v>
      </c>
      <c r="G119" s="2">
        <f t="shared" si="25"/>
        <v>2276580.3599999994</v>
      </c>
      <c r="H119" s="3">
        <f t="shared" si="28"/>
        <v>93.340314001959953</v>
      </c>
      <c r="I119" s="3">
        <f t="shared" si="29"/>
        <v>57.085769563124941</v>
      </c>
    </row>
    <row r="120" spans="1:9" x14ac:dyDescent="0.25">
      <c r="A120" s="8" t="s">
        <v>18</v>
      </c>
      <c r="B120" s="5"/>
      <c r="C120" s="1">
        <v>55894700</v>
      </c>
      <c r="D120" s="1">
        <v>55894700</v>
      </c>
      <c r="E120" s="1">
        <v>34184500</v>
      </c>
      <c r="F120" s="1">
        <v>31907919.640000001</v>
      </c>
      <c r="G120" s="1">
        <f t="shared" si="25"/>
        <v>2276580.3599999994</v>
      </c>
      <c r="H120" s="6">
        <f t="shared" si="28"/>
        <v>93.340314001959953</v>
      </c>
      <c r="I120" s="6">
        <f t="shared" si="29"/>
        <v>57.085769563124941</v>
      </c>
    </row>
    <row r="121" spans="1:9" x14ac:dyDescent="0.25">
      <c r="A121" s="22" t="s">
        <v>19</v>
      </c>
      <c r="B121" s="20" t="s">
        <v>20</v>
      </c>
      <c r="C121" s="2">
        <f t="shared" ref="C121:E121" si="44">C122</f>
        <v>2600000</v>
      </c>
      <c r="D121" s="2">
        <f t="shared" si="44"/>
        <v>0</v>
      </c>
      <c r="E121" s="2">
        <f t="shared" si="44"/>
        <v>0</v>
      </c>
      <c r="F121" s="2">
        <f>F122</f>
        <v>0</v>
      </c>
      <c r="G121" s="2">
        <f t="shared" si="25"/>
        <v>0</v>
      </c>
      <c r="H121" s="3">
        <v>0</v>
      </c>
      <c r="I121" s="3">
        <v>0</v>
      </c>
    </row>
    <row r="122" spans="1:9" x14ac:dyDescent="0.25">
      <c r="A122" s="8" t="s">
        <v>18</v>
      </c>
      <c r="B122" s="5"/>
      <c r="C122" s="1">
        <v>2600000</v>
      </c>
      <c r="D122" s="1">
        <v>0</v>
      </c>
      <c r="E122" s="1">
        <v>0</v>
      </c>
      <c r="F122" s="1">
        <v>0</v>
      </c>
      <c r="G122" s="1">
        <f t="shared" si="25"/>
        <v>0</v>
      </c>
      <c r="H122" s="6">
        <v>0</v>
      </c>
      <c r="I122" s="6">
        <v>0</v>
      </c>
    </row>
    <row r="123" spans="1:9" s="21" customFormat="1" ht="25.5" x14ac:dyDescent="0.25">
      <c r="A123" s="22" t="s">
        <v>21</v>
      </c>
      <c r="B123" s="20" t="s">
        <v>22</v>
      </c>
      <c r="C123" s="2">
        <f t="shared" ref="C123:E123" si="45">C124</f>
        <v>2500000</v>
      </c>
      <c r="D123" s="2">
        <f t="shared" si="45"/>
        <v>2500000</v>
      </c>
      <c r="E123" s="2">
        <f t="shared" si="45"/>
        <v>0</v>
      </c>
      <c r="F123" s="2">
        <f>F124</f>
        <v>0</v>
      </c>
      <c r="G123" s="2">
        <f t="shared" si="25"/>
        <v>0</v>
      </c>
      <c r="H123" s="3">
        <v>0</v>
      </c>
      <c r="I123" s="3">
        <f t="shared" si="29"/>
        <v>0</v>
      </c>
    </row>
    <row r="124" spans="1:9" x14ac:dyDescent="0.25">
      <c r="A124" s="8" t="s">
        <v>18</v>
      </c>
      <c r="B124" s="5"/>
      <c r="C124" s="1">
        <v>2500000</v>
      </c>
      <c r="D124" s="1">
        <v>2500000</v>
      </c>
      <c r="E124" s="1">
        <v>0</v>
      </c>
      <c r="F124" s="1">
        <v>0</v>
      </c>
      <c r="G124" s="1">
        <f t="shared" si="25"/>
        <v>0</v>
      </c>
      <c r="H124" s="6">
        <v>0</v>
      </c>
      <c r="I124" s="6">
        <f t="shared" si="29"/>
        <v>0</v>
      </c>
    </row>
    <row r="125" spans="1:9" ht="28.5" customHeight="1" x14ac:dyDescent="0.25">
      <c r="A125" s="22" t="s">
        <v>94</v>
      </c>
      <c r="B125" s="20" t="s">
        <v>3</v>
      </c>
      <c r="C125" s="2">
        <f>SUM(C126:C127)</f>
        <v>73882200</v>
      </c>
      <c r="D125" s="2">
        <f t="shared" ref="D125:F125" si="46">SUM(D126:D127)</f>
        <v>72357686</v>
      </c>
      <c r="E125" s="2">
        <f t="shared" si="46"/>
        <v>42946564</v>
      </c>
      <c r="F125" s="2">
        <f t="shared" si="46"/>
        <v>38360649.350000001</v>
      </c>
      <c r="G125" s="2">
        <f t="shared" si="25"/>
        <v>4585914.6499999985</v>
      </c>
      <c r="H125" s="3">
        <f t="shared" si="28"/>
        <v>89.321812450467519</v>
      </c>
      <c r="I125" s="3">
        <f t="shared" si="29"/>
        <v>53.015306970983012</v>
      </c>
    </row>
    <row r="126" spans="1:9" x14ac:dyDescent="0.25">
      <c r="A126" s="4" t="s">
        <v>107</v>
      </c>
      <c r="B126" s="5"/>
      <c r="C126" s="1">
        <v>73882200</v>
      </c>
      <c r="D126" s="1">
        <v>60060265</v>
      </c>
      <c r="E126" s="1">
        <v>38564317</v>
      </c>
      <c r="F126" s="1">
        <v>36159942.060000002</v>
      </c>
      <c r="G126" s="1">
        <f t="shared" si="25"/>
        <v>2404374.9399999976</v>
      </c>
      <c r="H126" s="6">
        <f t="shared" si="28"/>
        <v>93.765285821086891</v>
      </c>
      <c r="I126" s="6">
        <f t="shared" si="29"/>
        <v>60.206098091641792</v>
      </c>
    </row>
    <row r="127" spans="1:9" ht="25.5" x14ac:dyDescent="0.25">
      <c r="A127" s="4" t="s">
        <v>106</v>
      </c>
      <c r="B127" s="5"/>
      <c r="C127" s="1">
        <v>0</v>
      </c>
      <c r="D127" s="1">
        <v>12297421</v>
      </c>
      <c r="E127" s="1">
        <v>4382247</v>
      </c>
      <c r="F127" s="1">
        <v>2200707.29</v>
      </c>
      <c r="G127" s="1">
        <f t="shared" si="25"/>
        <v>2181539.71</v>
      </c>
      <c r="H127" s="6">
        <f t="shared" si="28"/>
        <v>50.218695796927925</v>
      </c>
      <c r="I127" s="6">
        <f t="shared" si="29"/>
        <v>17.895681460364738</v>
      </c>
    </row>
    <row r="128" spans="1:9" ht="39.75" customHeight="1" x14ac:dyDescent="0.25">
      <c r="A128" s="22" t="s">
        <v>95</v>
      </c>
      <c r="B128" s="20" t="s">
        <v>14</v>
      </c>
      <c r="C128" s="2">
        <f>SUM(C129:C132)</f>
        <v>705400</v>
      </c>
      <c r="D128" s="2">
        <f t="shared" ref="D128:F128" si="47">SUM(D129:D132)</f>
        <v>705400</v>
      </c>
      <c r="E128" s="2">
        <f t="shared" si="47"/>
        <v>437400</v>
      </c>
      <c r="F128" s="2">
        <f t="shared" si="47"/>
        <v>332650</v>
      </c>
      <c r="G128" s="2">
        <f t="shared" si="25"/>
        <v>104750</v>
      </c>
      <c r="H128" s="3">
        <f t="shared" si="28"/>
        <v>76.051668952903512</v>
      </c>
      <c r="I128" s="3">
        <f t="shared" si="29"/>
        <v>47.157641054720727</v>
      </c>
    </row>
    <row r="129" spans="1:9" x14ac:dyDescent="0.25">
      <c r="A129" s="8" t="s">
        <v>82</v>
      </c>
      <c r="B129" s="5"/>
      <c r="C129" s="1">
        <v>104500</v>
      </c>
      <c r="D129" s="1">
        <v>104500</v>
      </c>
      <c r="E129" s="1">
        <v>104500</v>
      </c>
      <c r="F129" s="1">
        <v>0</v>
      </c>
      <c r="G129" s="1">
        <f t="shared" si="25"/>
        <v>104500</v>
      </c>
      <c r="H129" s="6">
        <f t="shared" si="28"/>
        <v>0</v>
      </c>
      <c r="I129" s="6">
        <f t="shared" si="29"/>
        <v>0</v>
      </c>
    </row>
    <row r="130" spans="1:9" ht="15.75" customHeight="1" x14ac:dyDescent="0.25">
      <c r="A130" s="8" t="s">
        <v>101</v>
      </c>
      <c r="B130" s="5"/>
      <c r="C130" s="1">
        <v>360000</v>
      </c>
      <c r="D130" s="1">
        <v>360000</v>
      </c>
      <c r="E130" s="1">
        <v>150000</v>
      </c>
      <c r="F130" s="1">
        <v>149750</v>
      </c>
      <c r="G130" s="1">
        <f t="shared" si="25"/>
        <v>250</v>
      </c>
      <c r="H130" s="6">
        <f t="shared" si="28"/>
        <v>99.833333333333329</v>
      </c>
      <c r="I130" s="6">
        <f t="shared" si="29"/>
        <v>41.597222222222221</v>
      </c>
    </row>
    <row r="131" spans="1:9" x14ac:dyDescent="0.25">
      <c r="A131" s="8" t="s">
        <v>12</v>
      </c>
      <c r="B131" s="5"/>
      <c r="C131" s="1">
        <v>183900</v>
      </c>
      <c r="D131" s="1">
        <v>183900</v>
      </c>
      <c r="E131" s="1">
        <v>182900</v>
      </c>
      <c r="F131" s="1">
        <v>182900</v>
      </c>
      <c r="G131" s="1">
        <f t="shared" si="25"/>
        <v>0</v>
      </c>
      <c r="H131" s="6">
        <f t="shared" si="28"/>
        <v>100</v>
      </c>
      <c r="I131" s="6">
        <f t="shared" si="29"/>
        <v>99.456226209896684</v>
      </c>
    </row>
    <row r="132" spans="1:9" x14ac:dyDescent="0.25">
      <c r="A132" s="8" t="s">
        <v>13</v>
      </c>
      <c r="B132" s="5"/>
      <c r="C132" s="1">
        <v>57000</v>
      </c>
      <c r="D132" s="1">
        <v>57000</v>
      </c>
      <c r="E132" s="1">
        <v>0</v>
      </c>
      <c r="F132" s="1">
        <v>0</v>
      </c>
      <c r="G132" s="1">
        <f t="shared" si="25"/>
        <v>0</v>
      </c>
      <c r="H132" s="6">
        <v>0</v>
      </c>
      <c r="I132" s="6">
        <f t="shared" si="29"/>
        <v>0</v>
      </c>
    </row>
    <row r="133" spans="1:9" ht="42.75" customHeight="1" x14ac:dyDescent="0.25">
      <c r="A133" s="19" t="s">
        <v>96</v>
      </c>
      <c r="B133" s="20" t="s">
        <v>44</v>
      </c>
      <c r="C133" s="2">
        <f t="shared" ref="C133:E133" si="48">SUM(C134:C135)</f>
        <v>2333200</v>
      </c>
      <c r="D133" s="2">
        <f t="shared" si="48"/>
        <v>4333200</v>
      </c>
      <c r="E133" s="2">
        <f t="shared" si="48"/>
        <v>680150</v>
      </c>
      <c r="F133" s="2">
        <f>SUM(F134:F135)</f>
        <v>680150</v>
      </c>
      <c r="G133" s="2">
        <f t="shared" si="25"/>
        <v>0</v>
      </c>
      <c r="H133" s="3">
        <f t="shared" si="28"/>
        <v>100</v>
      </c>
      <c r="I133" s="3">
        <f t="shared" si="29"/>
        <v>15.696252192375152</v>
      </c>
    </row>
    <row r="134" spans="1:9" x14ac:dyDescent="0.25">
      <c r="A134" s="4" t="s">
        <v>82</v>
      </c>
      <c r="B134" s="5"/>
      <c r="C134" s="1">
        <v>950000</v>
      </c>
      <c r="D134" s="1">
        <v>2950000</v>
      </c>
      <c r="E134" s="1">
        <v>0</v>
      </c>
      <c r="F134" s="1">
        <v>0</v>
      </c>
      <c r="G134" s="1">
        <f t="shared" ref="G134:G136" si="49">E134-F134</f>
        <v>0</v>
      </c>
      <c r="H134" s="6">
        <v>0</v>
      </c>
      <c r="I134" s="6">
        <f t="shared" si="29"/>
        <v>0</v>
      </c>
    </row>
    <row r="135" spans="1:9" ht="18.75" customHeight="1" x14ac:dyDescent="0.25">
      <c r="A135" s="4" t="s">
        <v>101</v>
      </c>
      <c r="B135" s="5"/>
      <c r="C135" s="1">
        <v>1383200</v>
      </c>
      <c r="D135" s="1">
        <v>1383200</v>
      </c>
      <c r="E135" s="1">
        <v>680150</v>
      </c>
      <c r="F135" s="1">
        <v>680150</v>
      </c>
      <c r="G135" s="1">
        <f t="shared" si="49"/>
        <v>0</v>
      </c>
      <c r="H135" s="6">
        <f t="shared" si="28"/>
        <v>100</v>
      </c>
      <c r="I135" s="6">
        <f t="shared" si="29"/>
        <v>49.172209369577793</v>
      </c>
    </row>
    <row r="136" spans="1:9" x14ac:dyDescent="0.25">
      <c r="A136" s="26" t="s">
        <v>75</v>
      </c>
      <c r="B136" s="27"/>
      <c r="C136" s="28">
        <f>C5+C25+C29+C36+C43+C53+C71+C85+C97+C112+C118+C125+C128+C133+C18</f>
        <v>5889891455</v>
      </c>
      <c r="D136" s="28">
        <f>D5+D25+D29+D36+D43+D53+D71+D85+D97+D112+D118+D125+D128+D133+D18</f>
        <v>6286766047.0900002</v>
      </c>
      <c r="E136" s="28">
        <f>E5+E25+E29+E36+E43+E53+E71+E85+E97+E112+E118+E125+E128+E133+E18</f>
        <v>3165258046</v>
      </c>
      <c r="F136" s="28">
        <f>F5+F25+F29+F36+F43+F53+F71+F85+F97+F112+F118+F125+F128+F133+F18</f>
        <v>2918213301.9300003</v>
      </c>
      <c r="G136" s="2">
        <f t="shared" si="49"/>
        <v>247044744.06999969</v>
      </c>
      <c r="H136" s="3">
        <f t="shared" ref="H136" si="50">(F136/E136)*100</f>
        <v>92.195115201359485</v>
      </c>
      <c r="I136" s="3">
        <f t="shared" ref="I136" si="51">(F136/D136)*100</f>
        <v>46.418353730226279</v>
      </c>
    </row>
    <row r="139" spans="1:9" x14ac:dyDescent="0.25">
      <c r="D139" s="29"/>
    </row>
    <row r="140" spans="1:9" x14ac:dyDescent="0.25">
      <c r="H140" s="30"/>
    </row>
  </sheetData>
  <autoFilter ref="A4:I136"/>
  <mergeCells count="1">
    <mergeCell ref="A1:I1"/>
  </mergeCells>
  <pageMargins left="0.70866141732283472" right="0.70866141732283472" top="0.74803149606299213" bottom="0" header="0.31496062992125984" footer="0.31496062992125984"/>
  <pageSetup paperSize="9" scale="73" fitToHeight="4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KolesnikovaEV</cp:lastModifiedBy>
  <cp:lastPrinted>2017-08-07T09:36:27Z</cp:lastPrinted>
  <dcterms:created xsi:type="dcterms:W3CDTF">2014-05-23T06:49:41Z</dcterms:created>
  <dcterms:modified xsi:type="dcterms:W3CDTF">2017-08-29T05:33:09Z</dcterms:modified>
</cp:coreProperties>
</file>