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9200" windowHeight="1137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муниципальные!$A$4:$X$4</definedName>
    <definedName name="_xlnm.Print_Titles" localSheetId="0">муниципальные!$2:$3</definedName>
    <definedName name="_xlnm.Print_Area" localSheetId="0">муниципальные!$A$1:$X$256</definedName>
  </definedNames>
  <calcPr calcId="145621"/>
</workbook>
</file>

<file path=xl/calcChain.xml><?xml version="1.0" encoding="utf-8"?>
<calcChain xmlns="http://schemas.openxmlformats.org/spreadsheetml/2006/main">
  <c r="E105" i="33" l="1"/>
  <c r="F105" i="33"/>
  <c r="G105" i="33"/>
  <c r="I105" i="33"/>
  <c r="J105" i="33"/>
  <c r="K105" i="33"/>
  <c r="M105" i="33"/>
  <c r="N105" i="33"/>
  <c r="Q105" i="33"/>
  <c r="R105" i="33"/>
  <c r="S105" i="33"/>
  <c r="P107" i="33"/>
  <c r="X105" i="33"/>
  <c r="H107" i="33"/>
  <c r="E96" i="33"/>
  <c r="F96" i="33"/>
  <c r="G96" i="33"/>
  <c r="I96" i="33"/>
  <c r="J96" i="33"/>
  <c r="K96" i="33"/>
  <c r="M96" i="33"/>
  <c r="N96" i="33"/>
  <c r="Q96" i="33"/>
  <c r="R96" i="33"/>
  <c r="S96" i="33"/>
  <c r="D96" i="33"/>
  <c r="P99" i="33"/>
  <c r="H99" i="33"/>
  <c r="E29" i="33"/>
  <c r="F29" i="33"/>
  <c r="G29" i="33"/>
  <c r="I29" i="33"/>
  <c r="J29" i="33"/>
  <c r="K29" i="33"/>
  <c r="M29" i="33"/>
  <c r="N29" i="33"/>
  <c r="Q29" i="33"/>
  <c r="R29" i="33"/>
  <c r="S29" i="33"/>
  <c r="O38" i="33"/>
  <c r="P38" i="33"/>
  <c r="H38" i="33"/>
  <c r="U117" i="33" l="1"/>
  <c r="U119" i="33"/>
  <c r="W103" i="33"/>
  <c r="U97" i="33"/>
  <c r="U98" i="33"/>
  <c r="U102" i="33"/>
  <c r="W68" i="33"/>
  <c r="W69" i="33"/>
  <c r="U69" i="33"/>
  <c r="U55" i="33"/>
  <c r="U56" i="33"/>
  <c r="W43" i="33"/>
  <c r="U43" i="33"/>
  <c r="W40" i="33"/>
  <c r="W41" i="33"/>
  <c r="W42" i="33"/>
  <c r="W79" i="33"/>
  <c r="X36" i="33"/>
  <c r="X56" i="33"/>
  <c r="X66" i="33"/>
  <c r="U86" i="33"/>
  <c r="U87" i="33"/>
  <c r="U88" i="33"/>
  <c r="X95" i="33"/>
  <c r="X98" i="33"/>
  <c r="L11" i="33" l="1"/>
  <c r="L10" i="33"/>
  <c r="O88" i="33"/>
  <c r="L88" i="33" s="1"/>
  <c r="O87" i="33"/>
  <c r="L87" i="33" s="1"/>
  <c r="P87" i="33"/>
  <c r="P88" i="33"/>
  <c r="H87" i="33"/>
  <c r="H88" i="33"/>
  <c r="D87" i="33"/>
  <c r="D88" i="33"/>
  <c r="O37" i="33"/>
  <c r="L37" i="33" s="1"/>
  <c r="U37" i="33"/>
  <c r="P37" i="33"/>
  <c r="H37" i="33"/>
  <c r="D37" i="33"/>
  <c r="X29" i="33"/>
  <c r="I66" i="33"/>
  <c r="U66" i="33" s="1"/>
  <c r="E66" i="33"/>
  <c r="T87" i="33" l="1"/>
  <c r="T88" i="33"/>
  <c r="X82" i="33"/>
  <c r="X81" i="33"/>
  <c r="X65" i="33"/>
  <c r="X59" i="33"/>
  <c r="X54" i="33"/>
  <c r="X50" i="33"/>
  <c r="L95" i="33"/>
  <c r="W89" i="33" l="1"/>
  <c r="W91" i="33"/>
  <c r="W92" i="33"/>
  <c r="W97" i="33"/>
  <c r="W101" i="33"/>
  <c r="W102" i="33"/>
  <c r="U80" i="33"/>
  <c r="U81" i="33"/>
  <c r="U82" i="33"/>
  <c r="U83" i="33"/>
  <c r="U84" i="33"/>
  <c r="U85" i="33"/>
  <c r="U104" i="33"/>
  <c r="W48" i="33"/>
  <c r="W50" i="33"/>
  <c r="W51" i="33"/>
  <c r="W53" i="33"/>
  <c r="W54" i="33"/>
  <c r="W58" i="33"/>
  <c r="W59" i="33"/>
  <c r="W61" i="33"/>
  <c r="W62" i="33"/>
  <c r="W64" i="33"/>
  <c r="W65" i="33"/>
  <c r="U50" i="33"/>
  <c r="U51" i="33"/>
  <c r="U54" i="33"/>
  <c r="U59" i="33"/>
  <c r="U62" i="33"/>
  <c r="U65" i="33"/>
  <c r="W30" i="33"/>
  <c r="W32" i="33"/>
  <c r="W34" i="33"/>
  <c r="W35" i="33"/>
  <c r="W36" i="33"/>
  <c r="U35" i="33"/>
  <c r="U36" i="33"/>
  <c r="W7" i="33"/>
  <c r="W11" i="33"/>
  <c r="W12" i="33"/>
  <c r="W13" i="33"/>
  <c r="W14" i="33"/>
  <c r="E93" i="33" l="1"/>
  <c r="F93" i="33"/>
  <c r="G93" i="33"/>
  <c r="I93" i="33"/>
  <c r="J93" i="33"/>
  <c r="K93" i="33"/>
  <c r="M93" i="33"/>
  <c r="N93" i="33"/>
  <c r="Q93" i="33"/>
  <c r="X93" i="33" s="1"/>
  <c r="R93" i="33"/>
  <c r="S93" i="33"/>
  <c r="D95" i="33"/>
  <c r="H95" i="33"/>
  <c r="P95" i="33"/>
  <c r="I90" i="33"/>
  <c r="J90" i="33"/>
  <c r="K90" i="33"/>
  <c r="M90" i="33"/>
  <c r="N90" i="33"/>
  <c r="H92" i="33"/>
  <c r="H91" i="33"/>
  <c r="H90" i="33" l="1"/>
  <c r="E39" i="33"/>
  <c r="F39" i="33"/>
  <c r="G39" i="33"/>
  <c r="I39" i="33"/>
  <c r="J39" i="33"/>
  <c r="K39" i="33"/>
  <c r="M39" i="33"/>
  <c r="N39" i="33"/>
  <c r="Q39" i="33"/>
  <c r="R39" i="33"/>
  <c r="S39" i="33"/>
  <c r="H42" i="33"/>
  <c r="H43" i="33"/>
  <c r="P41" i="33"/>
  <c r="H41" i="33"/>
  <c r="D41" i="33"/>
  <c r="H31" i="33"/>
  <c r="P31" i="33"/>
  <c r="D31" i="33"/>
  <c r="E8" i="33"/>
  <c r="F8" i="33"/>
  <c r="G8" i="33"/>
  <c r="I8" i="33"/>
  <c r="J8" i="33"/>
  <c r="K8" i="33"/>
  <c r="M8" i="33"/>
  <c r="N8" i="33"/>
  <c r="Q8" i="33"/>
  <c r="R8" i="33"/>
  <c r="S8" i="33"/>
  <c r="P11" i="33"/>
  <c r="H11" i="33"/>
  <c r="D11" i="33"/>
  <c r="P10" i="33"/>
  <c r="H10" i="33"/>
  <c r="D10" i="33"/>
  <c r="U39" i="33" l="1"/>
  <c r="W8" i="33"/>
  <c r="T11" i="33"/>
  <c r="T41" i="33"/>
  <c r="X51" i="33"/>
  <c r="X102" i="33"/>
  <c r="X104" i="33"/>
  <c r="X83" i="33"/>
  <c r="X62" i="33"/>
  <c r="X35" i="33"/>
  <c r="H119" i="33"/>
  <c r="H20" i="33" l="1"/>
  <c r="X117" i="33"/>
  <c r="X119" i="33"/>
  <c r="X84" i="33"/>
  <c r="X85" i="33"/>
  <c r="X80" i="33"/>
  <c r="N118" i="33"/>
  <c r="E118" i="33"/>
  <c r="F118" i="33"/>
  <c r="G118" i="33"/>
  <c r="I118" i="33"/>
  <c r="J118" i="33"/>
  <c r="K118" i="33"/>
  <c r="H120" i="33"/>
  <c r="H118" i="33" s="1"/>
  <c r="D120" i="33"/>
  <c r="D119" i="33"/>
  <c r="D118" i="33" l="1"/>
  <c r="L72" i="33"/>
  <c r="L50" i="33"/>
  <c r="L55" i="33"/>
  <c r="O36" i="33"/>
  <c r="L36" i="33" s="1"/>
  <c r="H25" i="33"/>
  <c r="H26" i="33"/>
  <c r="O12" i="33"/>
  <c r="O13" i="33"/>
  <c r="O14" i="33"/>
  <c r="O9" i="33"/>
  <c r="O8" i="33" l="1"/>
  <c r="L120" i="33"/>
  <c r="M118" i="33"/>
  <c r="L12" i="33"/>
  <c r="L13" i="33"/>
  <c r="L9" i="33"/>
  <c r="P12" i="33"/>
  <c r="P13" i="33"/>
  <c r="H12" i="33"/>
  <c r="H13" i="33"/>
  <c r="D12" i="33"/>
  <c r="D13" i="33"/>
  <c r="H14" i="33"/>
  <c r="P9" i="33"/>
  <c r="H9" i="33"/>
  <c r="D9" i="33"/>
  <c r="H7" i="33"/>
  <c r="H6" i="33" s="1"/>
  <c r="I6" i="33"/>
  <c r="J6" i="33"/>
  <c r="K6" i="33"/>
  <c r="M78" i="33"/>
  <c r="N78" i="33"/>
  <c r="Q78" i="33"/>
  <c r="R78" i="33"/>
  <c r="S78" i="33"/>
  <c r="H106" i="33"/>
  <c r="H105" i="33" s="1"/>
  <c r="H104" i="33"/>
  <c r="H103" i="33"/>
  <c r="H102" i="33"/>
  <c r="H101" i="33"/>
  <c r="I100" i="33"/>
  <c r="J100" i="33"/>
  <c r="K100" i="33"/>
  <c r="H98" i="33"/>
  <c r="H97" i="33"/>
  <c r="H96" i="33" s="1"/>
  <c r="H94" i="33"/>
  <c r="H93" i="33" s="1"/>
  <c r="H89" i="33"/>
  <c r="H86" i="33"/>
  <c r="H85" i="33"/>
  <c r="H84" i="33"/>
  <c r="H83" i="33"/>
  <c r="H82" i="33"/>
  <c r="H81" i="33"/>
  <c r="H80" i="33"/>
  <c r="H79" i="33"/>
  <c r="I78" i="33"/>
  <c r="I77" i="33" s="1"/>
  <c r="J78" i="33"/>
  <c r="J77" i="33" s="1"/>
  <c r="K78" i="33"/>
  <c r="K77" i="33" s="1"/>
  <c r="I52" i="33"/>
  <c r="J52" i="33"/>
  <c r="K52" i="33"/>
  <c r="P49" i="33"/>
  <c r="P50" i="33"/>
  <c r="H49" i="33"/>
  <c r="H50" i="33"/>
  <c r="D50" i="33"/>
  <c r="P55" i="33"/>
  <c r="H55" i="33"/>
  <c r="D55" i="33"/>
  <c r="P72" i="33"/>
  <c r="E71" i="33"/>
  <c r="F71" i="33"/>
  <c r="G71" i="33"/>
  <c r="I71" i="33"/>
  <c r="J71" i="33"/>
  <c r="K71" i="33"/>
  <c r="L71" i="33"/>
  <c r="M71" i="33"/>
  <c r="N71" i="33"/>
  <c r="O71" i="33"/>
  <c r="Q71" i="33"/>
  <c r="R71" i="33"/>
  <c r="S71" i="33"/>
  <c r="H72" i="33"/>
  <c r="H71" i="33" s="1"/>
  <c r="D72" i="33"/>
  <c r="D71" i="33" s="1"/>
  <c r="I73" i="33"/>
  <c r="J73" i="33"/>
  <c r="K73" i="33"/>
  <c r="H74" i="33"/>
  <c r="H73" i="33" s="1"/>
  <c r="H69" i="33"/>
  <c r="H70" i="33"/>
  <c r="I67" i="33"/>
  <c r="J67" i="33"/>
  <c r="K67" i="33"/>
  <c r="H68" i="33"/>
  <c r="H66" i="33"/>
  <c r="H65" i="33"/>
  <c r="I63" i="33"/>
  <c r="J63" i="33"/>
  <c r="K63" i="33"/>
  <c r="H64" i="33"/>
  <c r="H62" i="33"/>
  <c r="H61" i="33"/>
  <c r="I60" i="33"/>
  <c r="J60" i="33"/>
  <c r="K60" i="33"/>
  <c r="M57" i="33"/>
  <c r="N57" i="33"/>
  <c r="Q57" i="33"/>
  <c r="R57" i="33"/>
  <c r="S57" i="33"/>
  <c r="I57" i="33"/>
  <c r="J57" i="33"/>
  <c r="K57" i="33"/>
  <c r="H59" i="33"/>
  <c r="H58" i="33"/>
  <c r="H54" i="33"/>
  <c r="H56" i="33"/>
  <c r="H53" i="33"/>
  <c r="H51" i="33"/>
  <c r="U78" i="33" l="1"/>
  <c r="T55" i="33"/>
  <c r="W57" i="33"/>
  <c r="X57" i="33"/>
  <c r="U57" i="33"/>
  <c r="T50" i="33"/>
  <c r="T13" i="33"/>
  <c r="T12" i="33"/>
  <c r="W78" i="33"/>
  <c r="P71" i="33"/>
  <c r="H8" i="33"/>
  <c r="X78" i="33"/>
  <c r="H52" i="33"/>
  <c r="I76" i="33"/>
  <c r="I15" i="33"/>
  <c r="J76" i="33"/>
  <c r="J15" i="33"/>
  <c r="H57" i="33"/>
  <c r="K76" i="33"/>
  <c r="H100" i="33"/>
  <c r="H78" i="33"/>
  <c r="H77" i="33" s="1"/>
  <c r="H67" i="33"/>
  <c r="H63" i="33"/>
  <c r="H60" i="33"/>
  <c r="I47" i="33"/>
  <c r="J47" i="33"/>
  <c r="K47" i="33"/>
  <c r="H48" i="33"/>
  <c r="H47" i="33" s="1"/>
  <c r="K46" i="33" l="1"/>
  <c r="K45" i="33" s="1"/>
  <c r="I46" i="33"/>
  <c r="I45" i="33" s="1"/>
  <c r="H46" i="33"/>
  <c r="H45" i="33" s="1"/>
  <c r="J46" i="33"/>
  <c r="J45" i="33" s="1"/>
  <c r="K15" i="33"/>
  <c r="H15" i="33"/>
  <c r="H76" i="33"/>
  <c r="H40" i="33"/>
  <c r="H39" i="33" s="1"/>
  <c r="P36" i="33"/>
  <c r="P35" i="33"/>
  <c r="D36" i="33"/>
  <c r="D35" i="33"/>
  <c r="H36" i="33"/>
  <c r="H35" i="33"/>
  <c r="H34" i="33"/>
  <c r="H33" i="33"/>
  <c r="H32" i="33"/>
  <c r="H30" i="33"/>
  <c r="H19" i="33"/>
  <c r="I17" i="33"/>
  <c r="J17" i="33"/>
  <c r="K17" i="33"/>
  <c r="H18" i="33"/>
  <c r="H24" i="33"/>
  <c r="H23" i="33" s="1"/>
  <c r="H22" i="33" s="1"/>
  <c r="I23" i="33"/>
  <c r="I22" i="33" s="1"/>
  <c r="J23" i="33"/>
  <c r="J22" i="33" s="1"/>
  <c r="K23" i="33"/>
  <c r="K22" i="33" s="1"/>
  <c r="I110" i="33"/>
  <c r="J110" i="33"/>
  <c r="K110" i="33"/>
  <c r="I108" i="33"/>
  <c r="J108" i="33"/>
  <c r="K108" i="33"/>
  <c r="H109" i="33"/>
  <c r="H108" i="33" s="1"/>
  <c r="H111" i="33"/>
  <c r="H112" i="33"/>
  <c r="I116" i="33"/>
  <c r="J116" i="33"/>
  <c r="J115" i="33" s="1"/>
  <c r="K116" i="33"/>
  <c r="K115" i="33" s="1"/>
  <c r="H117" i="33"/>
  <c r="H116" i="33" s="1"/>
  <c r="H29" i="33" l="1"/>
  <c r="H28" i="33" s="1"/>
  <c r="T35" i="33"/>
  <c r="T36" i="33"/>
  <c r="J28" i="33"/>
  <c r="K28" i="33"/>
  <c r="I28" i="33"/>
  <c r="I115" i="33"/>
  <c r="H17" i="33"/>
  <c r="H110" i="33"/>
  <c r="H115" i="33"/>
  <c r="J5" i="33" l="1"/>
  <c r="K5" i="33"/>
  <c r="J113" i="33"/>
  <c r="K113" i="33"/>
  <c r="I113" i="33"/>
  <c r="I5" i="33"/>
  <c r="H5" i="33" l="1"/>
  <c r="H113" i="33"/>
  <c r="E23" i="33"/>
  <c r="F23" i="33"/>
  <c r="G23" i="33"/>
  <c r="M23" i="33"/>
  <c r="N23" i="33"/>
  <c r="Q23" i="33"/>
  <c r="R23" i="33"/>
  <c r="S23" i="33"/>
  <c r="D24" i="33"/>
  <c r="D23" i="33" s="1"/>
  <c r="O24" i="33"/>
  <c r="L24" i="33" s="1"/>
  <c r="L23" i="33" s="1"/>
  <c r="P24" i="33"/>
  <c r="P23" i="33" s="1"/>
  <c r="W24" i="33"/>
  <c r="E25" i="33"/>
  <c r="F25" i="33"/>
  <c r="G25" i="33"/>
  <c r="M25" i="33"/>
  <c r="N25" i="33"/>
  <c r="Q25" i="33"/>
  <c r="R25" i="33"/>
  <c r="S25" i="33"/>
  <c r="D26" i="33"/>
  <c r="D25" i="33" s="1"/>
  <c r="O26" i="33"/>
  <c r="O25" i="33" s="1"/>
  <c r="P26" i="33"/>
  <c r="P25" i="33" s="1"/>
  <c r="W26" i="33"/>
  <c r="S22" i="33" l="1"/>
  <c r="Q22" i="33"/>
  <c r="M22" i="33"/>
  <c r="F22" i="33"/>
  <c r="D22" i="33"/>
  <c r="R22" i="33"/>
  <c r="N22" i="33"/>
  <c r="G22" i="33"/>
  <c r="E22" i="33"/>
  <c r="P22" i="33"/>
  <c r="W23" i="33"/>
  <c r="W25" i="33"/>
  <c r="L26" i="33"/>
  <c r="L25" i="33" s="1"/>
  <c r="L22" i="33" s="1"/>
  <c r="T24" i="33"/>
  <c r="T23" i="33"/>
  <c r="T25" i="33"/>
  <c r="O23" i="33"/>
  <c r="O22" i="33" s="1"/>
  <c r="T26" i="33"/>
  <c r="W22" i="33" l="1"/>
  <c r="T22" i="33"/>
  <c r="E52" i="33" l="1"/>
  <c r="F52" i="33"/>
  <c r="G52" i="33"/>
  <c r="M52" i="33"/>
  <c r="N52" i="33"/>
  <c r="Q52" i="33"/>
  <c r="R52" i="33"/>
  <c r="S52" i="33"/>
  <c r="W52" i="33" s="1"/>
  <c r="D54" i="33"/>
  <c r="D56" i="33"/>
  <c r="D53" i="33"/>
  <c r="D51" i="33"/>
  <c r="X52" i="33" l="1"/>
  <c r="U52" i="33"/>
  <c r="D52" i="33"/>
  <c r="O94" i="33"/>
  <c r="O93" i="33" s="1"/>
  <c r="W74" i="33" l="1"/>
  <c r="D14" i="33" l="1"/>
  <c r="D8" i="33" s="1"/>
  <c r="W39" i="33" l="1"/>
  <c r="M28" i="33"/>
  <c r="N28" i="33"/>
  <c r="D92" i="33" l="1"/>
  <c r="O92" i="33"/>
  <c r="L92" i="33" s="1"/>
  <c r="P92" i="33"/>
  <c r="T92" i="33" s="1"/>
  <c r="P42" i="33" l="1"/>
  <c r="O42" i="33"/>
  <c r="L42" i="33" s="1"/>
  <c r="D42" i="33"/>
  <c r="E60" i="33"/>
  <c r="F60" i="33"/>
  <c r="G60" i="33"/>
  <c r="M60" i="33"/>
  <c r="N60" i="33"/>
  <c r="Q60" i="33"/>
  <c r="U60" i="33" s="1"/>
  <c r="R60" i="33"/>
  <c r="S60" i="33"/>
  <c r="W60" i="33" s="1"/>
  <c r="T42" i="33" l="1"/>
  <c r="X60" i="33"/>
  <c r="D117" i="33" l="1"/>
  <c r="P48" i="33"/>
  <c r="T48" i="33" s="1"/>
  <c r="O74" i="33"/>
  <c r="E100" i="33" l="1"/>
  <c r="F100" i="33"/>
  <c r="G100" i="33"/>
  <c r="M100" i="33"/>
  <c r="N100" i="33"/>
  <c r="Q100" i="33"/>
  <c r="U100" i="33" s="1"/>
  <c r="R100" i="33"/>
  <c r="S100" i="33"/>
  <c r="W100" i="33" s="1"/>
  <c r="E47" i="33"/>
  <c r="F47" i="33"/>
  <c r="G47" i="33"/>
  <c r="M47" i="33"/>
  <c r="N47" i="33"/>
  <c r="Q47" i="33"/>
  <c r="U47" i="33" s="1"/>
  <c r="R47" i="33"/>
  <c r="S47" i="33"/>
  <c r="W47" i="33" s="1"/>
  <c r="P33" i="33"/>
  <c r="E28" i="33"/>
  <c r="F28" i="33"/>
  <c r="G28" i="33"/>
  <c r="U29" i="33"/>
  <c r="R28" i="33"/>
  <c r="S28" i="33" l="1"/>
  <c r="W28" i="33" s="1"/>
  <c r="W29" i="33"/>
  <c r="X47" i="33"/>
  <c r="X100" i="33"/>
  <c r="Q28" i="33"/>
  <c r="X28" i="33" s="1"/>
  <c r="U28" i="33" l="1"/>
  <c r="E90" i="33"/>
  <c r="F90" i="33"/>
  <c r="G90" i="33"/>
  <c r="M77" i="33"/>
  <c r="N77" i="33"/>
  <c r="Q90" i="33"/>
  <c r="R90" i="33"/>
  <c r="S90" i="33"/>
  <c r="R77" i="33" l="1"/>
  <c r="S77" i="33"/>
  <c r="W77" i="33" s="1"/>
  <c r="W90" i="33"/>
  <c r="Q77" i="33"/>
  <c r="U77" i="33" s="1"/>
  <c r="X77" i="33" l="1"/>
  <c r="O19" i="33"/>
  <c r="D109" i="33" l="1"/>
  <c r="D108" i="33" s="1"/>
  <c r="D111" i="33"/>
  <c r="D112" i="33"/>
  <c r="D110" i="33" l="1"/>
  <c r="P103" i="33" l="1"/>
  <c r="T103" i="33" s="1"/>
  <c r="O103" i="33"/>
  <c r="L103" i="33" s="1"/>
  <c r="D103" i="33"/>
  <c r="W112" i="33" l="1"/>
  <c r="W111" i="33"/>
  <c r="W106" i="33"/>
  <c r="W19" i="33"/>
  <c r="W18" i="33"/>
  <c r="O119" i="33"/>
  <c r="O118" i="33" s="1"/>
  <c r="O117" i="33"/>
  <c r="O116" i="33" s="1"/>
  <c r="M110" i="33"/>
  <c r="N110" i="33"/>
  <c r="M108" i="33"/>
  <c r="N108" i="33"/>
  <c r="O109" i="33"/>
  <c r="O108" i="33" s="1"/>
  <c r="O111" i="33"/>
  <c r="O112" i="33"/>
  <c r="O106" i="33"/>
  <c r="O105" i="33" s="1"/>
  <c r="O102" i="33"/>
  <c r="O104" i="33"/>
  <c r="O101" i="33"/>
  <c r="O98" i="33"/>
  <c r="O97" i="33"/>
  <c r="O91" i="33"/>
  <c r="O90" i="33" s="1"/>
  <c r="O80" i="33"/>
  <c r="O81" i="33"/>
  <c r="O82" i="33"/>
  <c r="O83" i="33"/>
  <c r="O84" i="33"/>
  <c r="O85" i="33"/>
  <c r="O86" i="33"/>
  <c r="O89" i="33"/>
  <c r="O79" i="33"/>
  <c r="O69" i="33"/>
  <c r="O70" i="33"/>
  <c r="O68" i="33"/>
  <c r="O65" i="33"/>
  <c r="O66" i="33"/>
  <c r="O64" i="33"/>
  <c r="O62" i="33"/>
  <c r="O61" i="33"/>
  <c r="O59" i="33"/>
  <c r="O58" i="33"/>
  <c r="O54" i="33"/>
  <c r="O56" i="33"/>
  <c r="O53" i="33"/>
  <c r="O49" i="33"/>
  <c r="L49" i="33" s="1"/>
  <c r="O51" i="33"/>
  <c r="O48" i="33"/>
  <c r="O30" i="33"/>
  <c r="O32" i="33"/>
  <c r="L32" i="33" s="1"/>
  <c r="O33" i="33"/>
  <c r="L33" i="33" s="1"/>
  <c r="O34" i="33"/>
  <c r="L34" i="33" s="1"/>
  <c r="O35" i="33"/>
  <c r="L35" i="33" s="1"/>
  <c r="O40" i="33"/>
  <c r="O43" i="33"/>
  <c r="L43" i="33" s="1"/>
  <c r="L19" i="33"/>
  <c r="O20" i="33"/>
  <c r="O18" i="33"/>
  <c r="L18" i="33" s="1"/>
  <c r="M17" i="33"/>
  <c r="N17" i="33"/>
  <c r="O7" i="33"/>
  <c r="L7" i="33" s="1"/>
  <c r="L6" i="33" s="1"/>
  <c r="L14" i="33"/>
  <c r="L8" i="33" s="1"/>
  <c r="E78" i="33"/>
  <c r="F78" i="33"/>
  <c r="G78" i="33"/>
  <c r="P85" i="33"/>
  <c r="T85" i="33" s="1"/>
  <c r="D85" i="33"/>
  <c r="M116" i="33"/>
  <c r="N116" i="33"/>
  <c r="N76" i="33"/>
  <c r="M73" i="33"/>
  <c r="N73" i="33"/>
  <c r="O73" i="33"/>
  <c r="M67" i="33"/>
  <c r="N67" i="33"/>
  <c r="M63" i="33"/>
  <c r="M46" i="33" s="1"/>
  <c r="N63" i="33"/>
  <c r="N46" i="33" s="1"/>
  <c r="M6" i="33"/>
  <c r="N6" i="33"/>
  <c r="U105" i="33" l="1"/>
  <c r="W105" i="33"/>
  <c r="V105" i="33"/>
  <c r="O96" i="33"/>
  <c r="O29" i="33"/>
  <c r="O39" i="33"/>
  <c r="M76" i="33"/>
  <c r="O57" i="33"/>
  <c r="L85" i="33"/>
  <c r="O78" i="33"/>
  <c r="O52" i="33"/>
  <c r="O60" i="33"/>
  <c r="L40" i="33"/>
  <c r="L39" i="33" s="1"/>
  <c r="O100" i="33"/>
  <c r="O47" i="33"/>
  <c r="N115" i="33"/>
  <c r="N45" i="33"/>
  <c r="M115" i="33"/>
  <c r="O63" i="33"/>
  <c r="O17" i="33"/>
  <c r="L20" i="33"/>
  <c r="L17" i="33" s="1"/>
  <c r="O67" i="33"/>
  <c r="O110" i="33"/>
  <c r="O115" i="33"/>
  <c r="L109" i="33"/>
  <c r="L108" i="33" s="1"/>
  <c r="L111" i="33"/>
  <c r="L112" i="33"/>
  <c r="L117" i="33"/>
  <c r="L116" i="33" s="1"/>
  <c r="L119" i="33"/>
  <c r="L118" i="33" s="1"/>
  <c r="L79" i="33"/>
  <c r="L80" i="33"/>
  <c r="L81" i="33"/>
  <c r="L82" i="33"/>
  <c r="L83" i="33"/>
  <c r="L84" i="33"/>
  <c r="L86" i="33"/>
  <c r="L89" i="33"/>
  <c r="L91" i="33"/>
  <c r="L90" i="33" s="1"/>
  <c r="L97" i="33"/>
  <c r="L98" i="33"/>
  <c r="L101" i="33"/>
  <c r="L102" i="33"/>
  <c r="L104" i="33"/>
  <c r="L106" i="33"/>
  <c r="L105" i="33" s="1"/>
  <c r="L48" i="33"/>
  <c r="L53" i="33"/>
  <c r="L54" i="33"/>
  <c r="L56" i="33"/>
  <c r="L58" i="33"/>
  <c r="L59" i="33"/>
  <c r="L61" i="33"/>
  <c r="L62" i="33"/>
  <c r="L64" i="33"/>
  <c r="L65" i="33"/>
  <c r="L66" i="33"/>
  <c r="L68" i="33"/>
  <c r="L69" i="33"/>
  <c r="L70" i="33"/>
  <c r="L74" i="33"/>
  <c r="L73" i="33" s="1"/>
  <c r="L30" i="33"/>
  <c r="L29" i="33" s="1"/>
  <c r="O28" i="33" l="1"/>
  <c r="L96" i="33"/>
  <c r="L94" i="33" s="1"/>
  <c r="L93" i="33" s="1"/>
  <c r="O46" i="33"/>
  <c r="O45" i="33" s="1"/>
  <c r="L28" i="33"/>
  <c r="N5" i="33"/>
  <c r="O77" i="33"/>
  <c r="O76" i="33" s="1"/>
  <c r="L78" i="33"/>
  <c r="L57" i="33"/>
  <c r="L52" i="33"/>
  <c r="L60" i="33"/>
  <c r="N15" i="33"/>
  <c r="M15" i="33"/>
  <c r="L100" i="33"/>
  <c r="L47" i="33"/>
  <c r="N113" i="33"/>
  <c r="M113" i="33"/>
  <c r="M45" i="33"/>
  <c r="M5" i="33" s="1"/>
  <c r="L115" i="33"/>
  <c r="L110" i="33"/>
  <c r="L67" i="33"/>
  <c r="L63" i="33"/>
  <c r="P104" i="33"/>
  <c r="T104" i="33" s="1"/>
  <c r="E63" i="33"/>
  <c r="F63" i="33"/>
  <c r="G63" i="33"/>
  <c r="Q63" i="33"/>
  <c r="R63" i="33"/>
  <c r="S63" i="33"/>
  <c r="W63" i="33" s="1"/>
  <c r="D66" i="33"/>
  <c r="P66" i="33"/>
  <c r="T66" i="33" s="1"/>
  <c r="E57" i="33"/>
  <c r="F57" i="33"/>
  <c r="G57" i="33"/>
  <c r="P56" i="33"/>
  <c r="T56" i="33" s="1"/>
  <c r="X63" i="33" l="1"/>
  <c r="U63" i="33"/>
  <c r="L46" i="33"/>
  <c r="L45" i="33" s="1"/>
  <c r="L77" i="33"/>
  <c r="L76" i="33" s="1"/>
  <c r="L15" i="33"/>
  <c r="O113" i="33"/>
  <c r="L5" i="33" l="1"/>
  <c r="L113" i="33"/>
  <c r="P119" i="33"/>
  <c r="T119" i="33" s="1"/>
  <c r="Q118" i="33"/>
  <c r="U118" i="33" s="1"/>
  <c r="R118" i="33"/>
  <c r="S118" i="33"/>
  <c r="P117" i="33"/>
  <c r="T117" i="33" s="1"/>
  <c r="G116" i="33"/>
  <c r="Q116" i="33"/>
  <c r="U116" i="33" s="1"/>
  <c r="R116" i="33"/>
  <c r="S116" i="33"/>
  <c r="P112" i="33"/>
  <c r="P111" i="33"/>
  <c r="Q110" i="33"/>
  <c r="R110" i="33"/>
  <c r="S110" i="33"/>
  <c r="Q108" i="33"/>
  <c r="R108" i="33"/>
  <c r="U96" i="33"/>
  <c r="W96" i="33"/>
  <c r="P91" i="33"/>
  <c r="T91" i="33" s="1"/>
  <c r="Q73" i="33"/>
  <c r="R73" i="33"/>
  <c r="S73" i="33"/>
  <c r="Q67" i="33"/>
  <c r="R67" i="33"/>
  <c r="S67" i="33"/>
  <c r="P62" i="33"/>
  <c r="T62" i="33" s="1"/>
  <c r="P61" i="33"/>
  <c r="T61" i="33" s="1"/>
  <c r="P59" i="33"/>
  <c r="T59" i="33" s="1"/>
  <c r="P64" i="33"/>
  <c r="T64" i="33" s="1"/>
  <c r="P65" i="33"/>
  <c r="T65" i="33" s="1"/>
  <c r="P68" i="33"/>
  <c r="T68" i="33" s="1"/>
  <c r="P69" i="33"/>
  <c r="T69" i="33" s="1"/>
  <c r="P70" i="33"/>
  <c r="P74" i="33"/>
  <c r="T74" i="33" s="1"/>
  <c r="P58" i="33"/>
  <c r="T58" i="33" s="1"/>
  <c r="P30" i="33"/>
  <c r="P32" i="33"/>
  <c r="T32" i="33" s="1"/>
  <c r="P34" i="33"/>
  <c r="T34" i="33" s="1"/>
  <c r="R17" i="33"/>
  <c r="R6" i="33"/>
  <c r="P29" i="33" l="1"/>
  <c r="T29" i="33" s="1"/>
  <c r="Q46" i="33"/>
  <c r="U46" i="33" s="1"/>
  <c r="U67" i="33"/>
  <c r="T30" i="33"/>
  <c r="S46" i="33"/>
  <c r="W46" i="33" s="1"/>
  <c r="W67" i="33"/>
  <c r="P57" i="33"/>
  <c r="T57" i="33" s="1"/>
  <c r="R45" i="33"/>
  <c r="R46" i="33"/>
  <c r="S45" i="33"/>
  <c r="W45" i="33" s="1"/>
  <c r="Q45" i="33"/>
  <c r="X118" i="33"/>
  <c r="X96" i="33"/>
  <c r="X116" i="33"/>
  <c r="Q76" i="33"/>
  <c r="U76" i="33" s="1"/>
  <c r="R76" i="33"/>
  <c r="S76" i="33"/>
  <c r="W76" i="33" s="1"/>
  <c r="P60" i="33"/>
  <c r="T60" i="33" s="1"/>
  <c r="P90" i="33"/>
  <c r="T90" i="33" s="1"/>
  <c r="R115" i="33"/>
  <c r="P116" i="33"/>
  <c r="T116" i="33" s="1"/>
  <c r="P73" i="33"/>
  <c r="T73" i="33" s="1"/>
  <c r="S115" i="33"/>
  <c r="Q115" i="33"/>
  <c r="U115" i="33" s="1"/>
  <c r="P63" i="33"/>
  <c r="T63" i="33" s="1"/>
  <c r="P118" i="33"/>
  <c r="T118" i="33" s="1"/>
  <c r="P110" i="33"/>
  <c r="P67" i="33"/>
  <c r="T67" i="33" s="1"/>
  <c r="Q6" i="33"/>
  <c r="S6" i="33"/>
  <c r="W6" i="33" s="1"/>
  <c r="X45" i="33" l="1"/>
  <c r="U45" i="33"/>
  <c r="X46" i="33"/>
  <c r="X115" i="33"/>
  <c r="X76" i="33"/>
  <c r="O6" i="33"/>
  <c r="P115" i="33"/>
  <c r="T115" i="33" s="1"/>
  <c r="R113" i="33"/>
  <c r="E116" i="33"/>
  <c r="F116" i="33"/>
  <c r="E110" i="33"/>
  <c r="F110" i="33"/>
  <c r="G110" i="33"/>
  <c r="T112" i="33"/>
  <c r="E108" i="33"/>
  <c r="F108" i="33"/>
  <c r="G108" i="33"/>
  <c r="R15" i="33" l="1"/>
  <c r="W110" i="33"/>
  <c r="D116" i="33"/>
  <c r="D115" i="33" s="1"/>
  <c r="T110" i="33"/>
  <c r="T111" i="33"/>
  <c r="G115" i="33"/>
  <c r="E115" i="33"/>
  <c r="F115" i="33"/>
  <c r="D91" i="33"/>
  <c r="D90" i="33" l="1"/>
  <c r="G77" i="33"/>
  <c r="E77" i="33"/>
  <c r="F77" i="33"/>
  <c r="E73" i="33"/>
  <c r="F73" i="33"/>
  <c r="G73" i="33"/>
  <c r="W73" i="33" s="1"/>
  <c r="D49" i="33"/>
  <c r="D48" i="33"/>
  <c r="E67" i="33"/>
  <c r="E46" i="33" s="1"/>
  <c r="F67" i="33"/>
  <c r="F46" i="33" s="1"/>
  <c r="G67" i="33"/>
  <c r="D70" i="33"/>
  <c r="D69" i="33"/>
  <c r="D68" i="33"/>
  <c r="D65" i="33"/>
  <c r="D64" i="33"/>
  <c r="D62" i="33"/>
  <c r="D61" i="33"/>
  <c r="D59" i="33"/>
  <c r="D58" i="33"/>
  <c r="G46" i="33" l="1"/>
  <c r="G45" i="33" s="1"/>
  <c r="F113" i="33"/>
  <c r="V113" i="33" s="1"/>
  <c r="D60" i="33"/>
  <c r="D47" i="33"/>
  <c r="F45" i="33"/>
  <c r="E45" i="33"/>
  <c r="G113" i="33"/>
  <c r="D57" i="33"/>
  <c r="D63" i="33"/>
  <c r="D67" i="33"/>
  <c r="D30" i="33"/>
  <c r="D46" i="33" l="1"/>
  <c r="E17" i="33"/>
  <c r="F17" i="33"/>
  <c r="G17" i="33"/>
  <c r="Q17" i="33"/>
  <c r="S17" i="33"/>
  <c r="F6" i="33"/>
  <c r="E113" i="33" l="1"/>
  <c r="F76" i="33"/>
  <c r="W17" i="33"/>
  <c r="P14" i="33"/>
  <c r="P8" i="33" l="1"/>
  <c r="T8" i="33" s="1"/>
  <c r="T14" i="33"/>
  <c r="F5" i="33"/>
  <c r="F15" i="33"/>
  <c r="O5" i="33" l="1"/>
  <c r="D7" i="33"/>
  <c r="D6" i="33" s="1"/>
  <c r="O15" i="33" l="1"/>
  <c r="M7" i="36" l="1"/>
  <c r="M6" i="36"/>
  <c r="D33" i="33" l="1"/>
  <c r="E6" i="33" l="1"/>
  <c r="G6" i="33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S108" i="33" l="1"/>
  <c r="P109" i="33"/>
  <c r="P108" i="33" l="1"/>
  <c r="P94" i="33" l="1"/>
  <c r="D94" i="33"/>
  <c r="D93" i="33" s="1"/>
  <c r="P93" i="33" l="1"/>
  <c r="E76" i="33"/>
  <c r="G76" i="33"/>
  <c r="D81" i="33" l="1"/>
  <c r="D82" i="33"/>
  <c r="D83" i="33"/>
  <c r="D84" i="33"/>
  <c r="D86" i="33"/>
  <c r="D89" i="33"/>
  <c r="D43" i="33" l="1"/>
  <c r="P83" i="33" l="1"/>
  <c r="T83" i="33" s="1"/>
  <c r="P82" i="33"/>
  <c r="T82" i="33" s="1"/>
  <c r="P54" i="33"/>
  <c r="T54" i="33" s="1"/>
  <c r="P53" i="33"/>
  <c r="T53" i="33" s="1"/>
  <c r="P52" i="33" l="1"/>
  <c r="T52" i="33" s="1"/>
  <c r="G5" i="33" l="1"/>
  <c r="E5" i="33"/>
  <c r="P51" i="33" l="1"/>
  <c r="T51" i="33" s="1"/>
  <c r="P106" i="33" l="1"/>
  <c r="P105" i="33" s="1"/>
  <c r="D106" i="33"/>
  <c r="D105" i="33" s="1"/>
  <c r="P102" i="33"/>
  <c r="T102" i="33" s="1"/>
  <c r="P101" i="33"/>
  <c r="T101" i="33" s="1"/>
  <c r="D102" i="33"/>
  <c r="D101" i="33"/>
  <c r="P98" i="33"/>
  <c r="T98" i="33" s="1"/>
  <c r="P97" i="33"/>
  <c r="P84" i="33"/>
  <c r="T84" i="33" s="1"/>
  <c r="P86" i="33"/>
  <c r="T86" i="33" s="1"/>
  <c r="P89" i="33"/>
  <c r="T89" i="33" s="1"/>
  <c r="P80" i="33"/>
  <c r="T80" i="33" s="1"/>
  <c r="P81" i="33"/>
  <c r="T81" i="33" s="1"/>
  <c r="P79" i="33"/>
  <c r="T79" i="33" s="1"/>
  <c r="D79" i="33"/>
  <c r="D78" i="33" s="1"/>
  <c r="D77" i="33" s="1"/>
  <c r="T97" i="33" l="1"/>
  <c r="P96" i="33"/>
  <c r="P78" i="33"/>
  <c r="P100" i="33"/>
  <c r="T100" i="33" s="1"/>
  <c r="D100" i="33"/>
  <c r="T106" i="33"/>
  <c r="T105" i="33" s="1"/>
  <c r="T96" i="33"/>
  <c r="P77" i="33" l="1"/>
  <c r="T77" i="33" s="1"/>
  <c r="T78" i="33"/>
  <c r="S113" i="33"/>
  <c r="D76" i="33"/>
  <c r="Q113" i="33"/>
  <c r="D74" i="33"/>
  <c r="P43" i="33"/>
  <c r="P40" i="33"/>
  <c r="P76" i="33" l="1"/>
  <c r="T76" i="33" s="1"/>
  <c r="P39" i="33"/>
  <c r="X113" i="33"/>
  <c r="U113" i="33"/>
  <c r="P47" i="33"/>
  <c r="W113" i="33"/>
  <c r="T43" i="33"/>
  <c r="D73" i="33"/>
  <c r="D45" i="33" s="1"/>
  <c r="D40" i="33"/>
  <c r="D39" i="33" s="1"/>
  <c r="D32" i="33"/>
  <c r="D29" i="33" s="1"/>
  <c r="P19" i="33"/>
  <c r="P20" i="33"/>
  <c r="P18" i="33"/>
  <c r="D19" i="33"/>
  <c r="D20" i="33"/>
  <c r="D18" i="33"/>
  <c r="P46" i="33" l="1"/>
  <c r="T46" i="33" s="1"/>
  <c r="T47" i="33"/>
  <c r="T20" i="33"/>
  <c r="P45" i="33"/>
  <c r="T45" i="33" s="1"/>
  <c r="P28" i="33"/>
  <c r="T28" i="33" s="1"/>
  <c r="T39" i="33"/>
  <c r="T40" i="33"/>
  <c r="D28" i="33"/>
  <c r="D17" i="33"/>
  <c r="P113" i="33"/>
  <c r="T18" i="33"/>
  <c r="T19" i="33"/>
  <c r="P17" i="33"/>
  <c r="T17" i="33" l="1"/>
  <c r="P7" i="33"/>
  <c r="T7" i="33" s="1"/>
  <c r="P6" i="33" l="1"/>
  <c r="T6" i="33" s="1"/>
  <c r="Q15" i="33" l="1"/>
  <c r="U15" i="33" s="1"/>
  <c r="X15" i="33" l="1"/>
  <c r="E15" i="33"/>
  <c r="G15" i="33"/>
  <c r="D15" i="33" l="1"/>
  <c r="S15" i="33" l="1"/>
  <c r="W15" i="33" s="1"/>
  <c r="P15" i="33" l="1"/>
  <c r="T15" i="33" s="1"/>
  <c r="R5" i="33" l="1"/>
  <c r="V5" i="33" s="1"/>
  <c r="S5" i="33"/>
  <c r="W5" i="33" s="1"/>
  <c r="Q5" i="33"/>
  <c r="X5" i="33" l="1"/>
  <c r="U5" i="33"/>
  <c r="P5" i="33" l="1"/>
  <c r="T5" i="33" s="1"/>
  <c r="D113" i="33"/>
  <c r="T113" i="33" s="1"/>
  <c r="D5" i="33" l="1"/>
</calcChain>
</file>

<file path=xl/sharedStrings.xml><?xml version="1.0" encoding="utf-8"?>
<sst xmlns="http://schemas.openxmlformats.org/spreadsheetml/2006/main" count="369" uniqueCount="242">
  <si>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</si>
  <si>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</si>
  <si>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</si>
  <si>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</si>
  <si>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</si>
  <si>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</si>
  <si>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</si>
  <si>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</si>
  <si>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</si>
  <si>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</si>
  <si>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</si>
  <si>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</si>
  <si>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</si>
  <si>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</si>
  <si>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</si>
  <si>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2.1</t>
  </si>
  <si>
    <t>2.2</t>
  </si>
  <si>
    <t>5.1</t>
  </si>
  <si>
    <t>5.2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</si>
  <si>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</si>
  <si>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</si>
  <si>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</si>
  <si>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</si>
  <si>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</si>
  <si>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</si>
  <si>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</si>
  <si>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</si>
  <si>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</si>
  <si>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</si>
  <si>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</si>
  <si>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5</t>
  </si>
  <si>
    <t>8</t>
  </si>
  <si>
    <t>Оплата потребления э/энергии</t>
  </si>
  <si>
    <t>Содержание дорог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</si>
  <si>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</si>
  <si>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</si>
  <si>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</si>
  <si>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</si>
  <si>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</si>
  <si>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</si>
  <si>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</si>
  <si>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</si>
  <si>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</si>
  <si>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</si>
  <si>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</si>
  <si>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</si>
  <si>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</si>
  <si>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</si>
  <si>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</si>
  <si>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</si>
  <si>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</si>
  <si>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</si>
  <si>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</si>
  <si>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</si>
  <si>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</si>
  <si>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</si>
  <si>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</si>
  <si>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</si>
  <si>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</si>
  <si>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</si>
  <si>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2.2.7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</si>
  <si>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</si>
  <si>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</si>
  <si>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</si>
  <si>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</si>
  <si>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</si>
  <si>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</si>
  <si>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</si>
  <si>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</si>
  <si>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</si>
  <si>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</si>
  <si>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</si>
  <si>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</si>
  <si>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</si>
  <si>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</si>
  <si>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</si>
  <si>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</si>
  <si>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</si>
  <si>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</si>
  <si>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</si>
  <si>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</si>
  <si>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</si>
  <si>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</si>
  <si>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9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</si>
  <si>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</si>
  <si>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</si>
  <si>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</si>
  <si>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</si>
  <si>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</si>
  <si>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</si>
  <si>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</si>
  <si>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</si>
  <si>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</si>
  <si>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</si>
  <si>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</si>
  <si>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</si>
  <si>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</si>
  <si>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</si>
  <si>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</si>
  <si>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</si>
  <si>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</si>
  <si>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</si>
  <si>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</si>
  <si>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</si>
  <si>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</si>
  <si>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</si>
  <si>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ИТОГО   по    Администрация города Нефтеюганска</t>
  </si>
  <si>
    <t>ПЛАН  на 2015 год (рублей)</t>
  </si>
  <si>
    <t>5.1.7</t>
  </si>
  <si>
    <t>7.2.1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</si>
  <si>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</si>
  <si>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</si>
  <si>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</si>
  <si>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</si>
  <si>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</si>
  <si>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</si>
  <si>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</si>
  <si>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</si>
  <si>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</si>
  <si>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</si>
  <si>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</si>
  <si>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</si>
  <si>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</si>
  <si>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</si>
  <si>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</si>
  <si>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</si>
  <si>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</si>
  <si>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</si>
  <si>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</si>
  <si>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</si>
  <si>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</si>
  <si>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</si>
  <si>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</si>
  <si>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</si>
  <si>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</si>
  <si>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</si>
  <si>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</si>
  <si>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</si>
  <si>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</si>
  <si>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</si>
  <si>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</si>
  <si>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</si>
  <si>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</si>
  <si>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</si>
  <si>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</si>
  <si>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</si>
  <si>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</si>
  <si>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</si>
  <si>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</si>
  <si>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</si>
  <si>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</si>
  <si>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</si>
  <si>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</si>
  <si>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</si>
  <si>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</si>
  <si>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</si>
  <si>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</si>
  <si>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</si>
  <si>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</si>
  <si>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</si>
  <si>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</si>
  <si>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</si>
  <si>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</si>
  <si>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</si>
  <si>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</si>
  <si>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</si>
  <si>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Прочие мероприятия органов местного самоуправления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</si>
  <si>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</si>
  <si>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</si>
  <si>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</si>
  <si>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</si>
  <si>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</si>
  <si>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</si>
  <si>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</si>
  <si>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</si>
  <si>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</si>
  <si>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</si>
  <si>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</si>
  <si>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</si>
  <si>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</si>
  <si>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</si>
  <si>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</si>
  <si>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</si>
  <si>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</si>
  <si>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</si>
  <si>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% исполнения  к финансированию (окружной б-т)</t>
  </si>
  <si>
    <t>5.2.3</t>
  </si>
  <si>
    <t>16</t>
  </si>
  <si>
    <t>17</t>
  </si>
  <si>
    <t>18</t>
  </si>
  <si>
    <t>19</t>
  </si>
  <si>
    <t>20</t>
  </si>
  <si>
    <t>21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</si>
  <si>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</si>
  <si>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</si>
  <si>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</si>
  <si>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</si>
  <si>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</si>
  <si>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</si>
  <si>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</si>
  <si>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</si>
  <si>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6.1.2.4</t>
  </si>
  <si>
    <t>4.3</t>
  </si>
  <si>
    <t>ПЛАН  на 2017 год (рублей)</t>
  </si>
  <si>
    <t>4.3.1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</si>
  <si>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</si>
  <si>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</si>
  <si>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</si>
  <si>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</si>
  <si>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</si>
  <si>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</si>
  <si>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</si>
  <si>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</si>
  <si>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</si>
  <si>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</si>
  <si>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</si>
  <si>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Строительство (реконструкция), капитальный ремонт и ремонт автомобильных дорог общего пользования местного значения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</si>
  <si>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</si>
  <si>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</si>
  <si>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</si>
  <si>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</si>
  <si>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</si>
  <si>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7.2.2</t>
  </si>
  <si>
    <t>ПЛАН  на 1 полугодие  2017 год (рублей)</t>
  </si>
  <si>
    <t>Профинансировано  на 01.05.2017  (рублей)</t>
  </si>
  <si>
    <t>% исполнения  к плану 1 полугодия 2017  года</t>
  </si>
  <si>
    <t>Иные межбюджетные трансферты в рамках наказов избирателей депутатам Думы ХМАО-Югры за счет средств автономного округа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</si>
  <si>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</si>
  <si>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</si>
  <si>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</si>
  <si>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</si>
  <si>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</si>
  <si>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</si>
  <si>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</si>
  <si>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5.1.9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</si>
  <si>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</si>
  <si>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</si>
  <si>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7.3.4</t>
  </si>
  <si>
    <t>7.5.2</t>
  </si>
  <si>
    <t>Обеспечение функционирования казённого учреждения</t>
  </si>
  <si>
    <t>Освоение 01.06.2017  (рублей)</t>
  </si>
  <si>
    <t>Отчет об исполнении сетевого плана-графика на 01 июня 2017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</si>
</sst>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0_ ;\-#,##0.00\ "/>
  </numFmts>
  <fonts count="1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0" fillId="0" borderId="1" xfId="0" applyFont="1" applyFill="1" applyBorder="1"/>
    <xf numFmtId="0" fontId="10" fillId="0" borderId="0" xfId="0" applyFont="1" applyFill="1" applyBorder="1"/>
    <xf numFmtId="0" fontId="12" fillId="0" borderId="0" xfId="0" applyFont="1" applyFill="1" applyAlignment="1"/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2" fontId="11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0" fillId="0" borderId="1" xfId="0" applyFont="1" applyFill="1" applyBorder="1" applyAlignment="1">
      <alignment wrapText="1"/>
    </xf>
    <xf numFmtId="166" fontId="12" fillId="0" borderId="1" xfId="2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/>
    <xf numFmtId="4" fontId="13" fillId="0" borderId="4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/>
    <xf numFmtId="165" fontId="12" fillId="0" borderId="0" xfId="0" applyNumberFormat="1" applyFont="1" applyFill="1" applyBorder="1"/>
    <xf numFmtId="2" fontId="3" fillId="0" borderId="0" xfId="0" applyNumberFormat="1" applyFont="1" applyFill="1" applyBorder="1"/>
    <xf numFmtId="165" fontId="3" fillId="0" borderId="0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2" fontId="13" fillId="0" borderId="4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0" borderId="6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2" fontId="13" fillId="0" borderId="4" xfId="0" applyNumberFormat="1" applyFont="1" applyFill="1" applyBorder="1" applyAlignment="1">
      <alignment horizontal="left" vertical="center" wrapText="1"/>
    </xf>
    <xf numFmtId="2" fontId="13" fillId="0" borderId="5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165" fontId="12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9"/>
  <sheetViews>
    <sheetView tabSelected="1" view="pageBreakPreview" zoomScale="50" zoomScaleNormal="49" zoomScaleSheetLayoutView="50" workbookViewId="0">
      <selection sqref="A1:W1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hidden="1" customWidth="1"/>
    <col min="6" max="6" width="23.28515625" style="2" hidden="1" customWidth="1"/>
    <col min="7" max="7" width="25.42578125" style="2" hidden="1" customWidth="1"/>
    <col min="8" max="8" width="25.42578125" style="2" customWidth="1"/>
    <col min="9" max="10" width="22.140625" style="2" customWidth="1"/>
    <col min="11" max="11" width="26.85546875" style="2" customWidth="1"/>
    <col min="12" max="12" width="24.5703125" style="2" hidden="1" customWidth="1"/>
    <col min="13" max="13" width="22.5703125" style="2" hidden="1" customWidth="1"/>
    <col min="14" max="14" width="22" style="2" hidden="1" customWidth="1"/>
    <col min="15" max="15" width="26.7109375" style="2" hidden="1" customWidth="1"/>
    <col min="16" max="17" width="24.42578125" style="4" customWidth="1"/>
    <col min="18" max="18" width="22" style="4" customWidth="1"/>
    <col min="19" max="19" width="23.140625" style="4" customWidth="1"/>
    <col min="20" max="20" width="13.42578125" style="5" customWidth="1"/>
    <col min="21" max="22" width="14.140625" style="5" customWidth="1"/>
    <col min="23" max="23" width="13.7109375" style="5" customWidth="1"/>
    <col min="24" max="24" width="23" style="5" hidden="1" customWidth="1"/>
    <col min="25" max="16384" width="9.140625" style="2"/>
  </cols>
  <sheetData>
    <row r="1" spans="1:24" s="27" customFormat="1" ht="62.25" customHeight="1" x14ac:dyDescent="0.3">
      <c r="A1" s="84" t="s">
        <v>241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64"/>
    </row>
    <row r="2" spans="1:24" s="24" customFormat="1" ht="18.75" customHeight="1" x14ac:dyDescent="0.3">
      <c r="A2" s="86" t="s">
        <v>0</v>
      </c>
      <c r="B2" s="28" t="s">
        <v>1</v>
      </c>
      <c r="C2" s="87" t="s">
        <v>34</v>
      </c>
      <c r="D2" s="88" t="s">
        <v>203</v>
      </c>
      <c r="E2" s="88"/>
      <c r="F2" s="88"/>
      <c r="G2" s="88"/>
      <c r="H2" s="88" t="s">
        <v>223</v>
      </c>
      <c r="I2" s="88"/>
      <c r="J2" s="88"/>
      <c r="K2" s="88"/>
      <c r="L2" s="89" t="s">
        <v>224</v>
      </c>
      <c r="M2" s="89"/>
      <c r="N2" s="89"/>
      <c r="O2" s="89"/>
      <c r="P2" s="89" t="s">
        <v>240</v>
      </c>
      <c r="Q2" s="89"/>
      <c r="R2" s="89"/>
      <c r="S2" s="89"/>
      <c r="T2" s="90" t="s">
        <v>225</v>
      </c>
      <c r="U2" s="91"/>
      <c r="V2" s="91"/>
      <c r="W2" s="92"/>
      <c r="X2" s="109" t="s">
        <v>185</v>
      </c>
    </row>
    <row r="3" spans="1:24" s="24" customFormat="1" ht="56.25" x14ac:dyDescent="0.3">
      <c r="A3" s="86"/>
      <c r="B3" s="66" t="s">
        <v>2</v>
      </c>
      <c r="C3" s="87"/>
      <c r="D3" s="67" t="s">
        <v>56</v>
      </c>
      <c r="E3" s="67" t="s">
        <v>57</v>
      </c>
      <c r="F3" s="67" t="s">
        <v>123</v>
      </c>
      <c r="G3" s="67" t="s">
        <v>58</v>
      </c>
      <c r="H3" s="67" t="s">
        <v>56</v>
      </c>
      <c r="I3" s="67" t="s">
        <v>57</v>
      </c>
      <c r="J3" s="67" t="s">
        <v>123</v>
      </c>
      <c r="K3" s="67" t="s">
        <v>58</v>
      </c>
      <c r="L3" s="67" t="s">
        <v>56</v>
      </c>
      <c r="M3" s="67" t="s">
        <v>57</v>
      </c>
      <c r="N3" s="67" t="s">
        <v>123</v>
      </c>
      <c r="O3" s="67" t="s">
        <v>58</v>
      </c>
      <c r="P3" s="67" t="s">
        <v>56</v>
      </c>
      <c r="Q3" s="67" t="s">
        <v>57</v>
      </c>
      <c r="R3" s="67" t="s">
        <v>123</v>
      </c>
      <c r="S3" s="67" t="s">
        <v>58</v>
      </c>
      <c r="T3" s="29" t="s">
        <v>56</v>
      </c>
      <c r="U3" s="29" t="s">
        <v>57</v>
      </c>
      <c r="V3" s="29" t="s">
        <v>123</v>
      </c>
      <c r="W3" s="29" t="s">
        <v>58</v>
      </c>
      <c r="X3" s="110"/>
    </row>
    <row r="4" spans="1:24" s="24" customFormat="1" x14ac:dyDescent="0.3">
      <c r="A4" s="65" t="s">
        <v>7</v>
      </c>
      <c r="B4" s="65" t="s">
        <v>26</v>
      </c>
      <c r="C4" s="65" t="s">
        <v>61</v>
      </c>
      <c r="D4" s="65" t="s">
        <v>65</v>
      </c>
      <c r="E4" s="65" t="s">
        <v>87</v>
      </c>
      <c r="F4" s="65" t="s">
        <v>88</v>
      </c>
      <c r="G4" s="65" t="s">
        <v>89</v>
      </c>
      <c r="H4" s="65" t="s">
        <v>30</v>
      </c>
      <c r="I4" s="65" t="s">
        <v>74</v>
      </c>
      <c r="J4" s="65" t="s">
        <v>92</v>
      </c>
      <c r="K4" s="65" t="s">
        <v>31</v>
      </c>
      <c r="L4" s="65" t="s">
        <v>83</v>
      </c>
      <c r="M4" s="65" t="s">
        <v>84</v>
      </c>
      <c r="N4" s="65" t="s">
        <v>85</v>
      </c>
      <c r="O4" s="65" t="s">
        <v>86</v>
      </c>
      <c r="P4" s="65" t="s">
        <v>87</v>
      </c>
      <c r="Q4" s="65" t="s">
        <v>88</v>
      </c>
      <c r="R4" s="65" t="s">
        <v>89</v>
      </c>
      <c r="S4" s="65" t="s">
        <v>187</v>
      </c>
      <c r="T4" s="65" t="s">
        <v>188</v>
      </c>
      <c r="U4" s="65" t="s">
        <v>189</v>
      </c>
      <c r="V4" s="65" t="s">
        <v>190</v>
      </c>
      <c r="W4" s="65" t="s">
        <v>191</v>
      </c>
      <c r="X4" s="65" t="s">
        <v>192</v>
      </c>
    </row>
    <row r="5" spans="1:24" s="26" customFormat="1" ht="22.5" hidden="1" x14ac:dyDescent="0.3">
      <c r="A5" s="95" t="s">
        <v>59</v>
      </c>
      <c r="B5" s="95"/>
      <c r="C5" s="95"/>
      <c r="D5" s="23" t="e">
        <f>#REF!+#REF!+D17+D22+D28+D45+#REF!+#REF!+#REF!+#REF!+#REF!+#REF!+#REF!+D76+D115</f>
        <v>#REF!</v>
      </c>
      <c r="E5" s="23" t="e">
        <f>#REF!+#REF!+E17+E22+E28+E45+#REF!+#REF!+#REF!+#REF!+#REF!+#REF!+#REF!+E76+E115</f>
        <v>#REF!</v>
      </c>
      <c r="F5" s="23" t="e">
        <f>#REF!+#REF!+F17+F22+F28+F45+#REF!+#REF!+#REF!+#REF!+#REF!+#REF!+#REF!+F76+F115</f>
        <v>#REF!</v>
      </c>
      <c r="G5" s="23" t="e">
        <f>#REF!+#REF!+G17+G22+G28+G45+#REF!+#REF!+#REF!+#REF!+#REF!+#REF!+#REF!+G76+G115</f>
        <v>#REF!</v>
      </c>
      <c r="H5" s="23" t="e">
        <f>#REF!+#REF!+H17+H22+H28+H45+#REF!+#REF!+#REF!+#REF!+#REF!+#REF!+#REF!+H76+H115</f>
        <v>#REF!</v>
      </c>
      <c r="I5" s="23" t="e">
        <f>#REF!+#REF!+I17+I22+I28+I45+#REF!+#REF!+#REF!+#REF!+#REF!+#REF!+#REF!+I76+I115</f>
        <v>#REF!</v>
      </c>
      <c r="J5" s="23" t="e">
        <f>#REF!+#REF!+J17+J22+J28+J45+#REF!+#REF!+#REF!+#REF!+#REF!+#REF!+#REF!+J76+J115</f>
        <v>#REF!</v>
      </c>
      <c r="K5" s="23" t="e">
        <f>#REF!+#REF!+K17+K22+K28+K45+#REF!+#REF!+#REF!+#REF!+#REF!+#REF!+#REF!+K76+K115</f>
        <v>#REF!</v>
      </c>
      <c r="L5" s="23" t="e">
        <f>#REF!+#REF!+L17+L22+L28+L45+#REF!+#REF!+#REF!+#REF!+#REF!+#REF!+#REF!+L76+L115</f>
        <v>#REF!</v>
      </c>
      <c r="M5" s="23" t="e">
        <f>#REF!+#REF!+M17+M22+M28+M45+#REF!+#REF!+#REF!+#REF!+#REF!+#REF!+#REF!+M76+M115</f>
        <v>#REF!</v>
      </c>
      <c r="N5" s="23" t="e">
        <f>#REF!+#REF!+N17+N22+N28+N45+#REF!+#REF!+#REF!+#REF!+#REF!+#REF!+#REF!+N76+N115</f>
        <v>#REF!</v>
      </c>
      <c r="O5" s="23" t="e">
        <f>#REF!+#REF!+O17+O22+O28+O45+#REF!+#REF!+#REF!+#REF!+#REF!+#REF!+#REF!+O76+O115</f>
        <v>#REF!</v>
      </c>
      <c r="P5" s="23" t="e">
        <f>#REF!+#REF!+P17+P22+P28+P45+#REF!+#REF!+#REF!+#REF!+#REF!+#REF!+#REF!+P76+P115</f>
        <v>#REF!</v>
      </c>
      <c r="Q5" s="23" t="e">
        <f>#REF!+#REF!+Q17+Q22+Q28+Q45+#REF!+#REF!+#REF!+#REF!+#REF!+#REF!+#REF!+Q76+Q115</f>
        <v>#REF!</v>
      </c>
      <c r="R5" s="23" t="e">
        <f>#REF!+#REF!+R17+R22+R28+R45+#REF!+#REF!+#REF!+#REF!+#REF!+#REF!+#REF!+R76+R115</f>
        <v>#REF!</v>
      </c>
      <c r="S5" s="23" t="e">
        <f>#REF!+#REF!+S17+S22+S28+S45+#REF!+#REF!+#REF!+#REF!+#REF!+#REF!+#REF!+S76+S115</f>
        <v>#REF!</v>
      </c>
      <c r="T5" s="23" t="e">
        <f>P5/H5*100</f>
        <v>#REF!</v>
      </c>
      <c r="U5" s="23" t="e">
        <f t="shared" ref="U5:W5" si="0">Q5/I5*100</f>
        <v>#REF!</v>
      </c>
      <c r="V5" s="23" t="e">
        <f t="shared" si="0"/>
        <v>#REF!</v>
      </c>
      <c r="W5" s="23" t="e">
        <f t="shared" si="0"/>
        <v>#REF!</v>
      </c>
      <c r="X5" s="23" t="e">
        <f>Q5/M5*100</f>
        <v>#REF!</v>
      </c>
    </row>
    <row r="6" spans="1:24" s="26" customFormat="1" ht="25.5" hidden="1" customHeight="1" x14ac:dyDescent="0.3">
      <c r="A6" s="21" t="s">
        <v>15</v>
      </c>
      <c r="B6" s="63" t="s">
        <v>38</v>
      </c>
      <c r="C6" s="30"/>
      <c r="D6" s="23">
        <f>D7</f>
        <v>189764420</v>
      </c>
      <c r="E6" s="23">
        <f>E7</f>
        <v>0</v>
      </c>
      <c r="F6" s="23">
        <f>F7</f>
        <v>0</v>
      </c>
      <c r="G6" s="23">
        <f>G7</f>
        <v>189764420</v>
      </c>
      <c r="H6" s="23">
        <f t="shared" ref="H6:K6" si="1">H7</f>
        <v>89918265</v>
      </c>
      <c r="I6" s="23">
        <f t="shared" si="1"/>
        <v>0</v>
      </c>
      <c r="J6" s="23">
        <f t="shared" si="1"/>
        <v>0</v>
      </c>
      <c r="K6" s="23">
        <f t="shared" si="1"/>
        <v>89918265</v>
      </c>
      <c r="L6" s="23">
        <f t="shared" ref="L6:N6" si="2">L7</f>
        <v>77114632.5</v>
      </c>
      <c r="M6" s="23">
        <f t="shared" si="2"/>
        <v>0</v>
      </c>
      <c r="N6" s="23">
        <f t="shared" si="2"/>
        <v>0</v>
      </c>
      <c r="O6" s="23">
        <f t="shared" ref="O6:O14" si="3">S6</f>
        <v>77114632.5</v>
      </c>
      <c r="P6" s="23">
        <f t="shared" ref="P6:S6" si="4">P7</f>
        <v>77114632.5</v>
      </c>
      <c r="Q6" s="23">
        <f t="shared" si="4"/>
        <v>0</v>
      </c>
      <c r="R6" s="23">
        <f t="shared" si="4"/>
        <v>0</v>
      </c>
      <c r="S6" s="23">
        <f t="shared" si="4"/>
        <v>77114632.5</v>
      </c>
      <c r="T6" s="23">
        <f t="shared" ref="T6:T15" si="5">P6/H6*100</f>
        <v>85.76081010904737</v>
      </c>
      <c r="U6" s="23"/>
      <c r="V6" s="23"/>
      <c r="W6" s="23">
        <f t="shared" ref="U6:W15" si="6">S6/K6*100</f>
        <v>85.76081010904737</v>
      </c>
      <c r="X6" s="23"/>
    </row>
    <row r="7" spans="1:24" s="24" customFormat="1" ht="37.5" hidden="1" x14ac:dyDescent="0.3">
      <c r="A7" s="59" t="s">
        <v>27</v>
      </c>
      <c r="B7" s="68" t="s">
        <v>39</v>
      </c>
      <c r="C7" s="31" t="s">
        <v>3</v>
      </c>
      <c r="D7" s="32">
        <f>E7+G7</f>
        <v>189764420</v>
      </c>
      <c r="E7" s="32">
        <v>0</v>
      </c>
      <c r="F7" s="32">
        <v>0</v>
      </c>
      <c r="G7" s="32">
        <v>189764420</v>
      </c>
      <c r="H7" s="32">
        <f>I7+J7+K7</f>
        <v>89918265</v>
      </c>
      <c r="I7" s="32">
        <v>0</v>
      </c>
      <c r="J7" s="32">
        <v>0</v>
      </c>
      <c r="K7" s="32">
        <v>89918265</v>
      </c>
      <c r="L7" s="32">
        <f t="shared" ref="L7:L14" si="7">M7+N7+O7</f>
        <v>77114632.5</v>
      </c>
      <c r="M7" s="32">
        <v>0</v>
      </c>
      <c r="N7" s="32">
        <v>0</v>
      </c>
      <c r="O7" s="32">
        <f t="shared" si="3"/>
        <v>77114632.5</v>
      </c>
      <c r="P7" s="32">
        <f>Q7+S7</f>
        <v>77114632.5</v>
      </c>
      <c r="Q7" s="32">
        <v>0</v>
      </c>
      <c r="R7" s="32">
        <v>0</v>
      </c>
      <c r="S7" s="32">
        <v>77114632.5</v>
      </c>
      <c r="T7" s="23">
        <f t="shared" si="5"/>
        <v>85.76081010904737</v>
      </c>
      <c r="U7" s="23"/>
      <c r="V7" s="23"/>
      <c r="W7" s="23">
        <f t="shared" si="6"/>
        <v>85.76081010904737</v>
      </c>
      <c r="X7" s="23"/>
    </row>
    <row r="8" spans="1:24" s="26" customFormat="1" ht="37.5" hidden="1" x14ac:dyDescent="0.3">
      <c r="A8" s="21" t="s">
        <v>16</v>
      </c>
      <c r="B8" s="63" t="s">
        <v>40</v>
      </c>
      <c r="C8" s="30"/>
      <c r="D8" s="23">
        <f>SUM(D9:D14)</f>
        <v>357918187</v>
      </c>
      <c r="E8" s="23">
        <f t="shared" ref="E8:S8" si="8">SUM(E9:E14)</f>
        <v>98971400</v>
      </c>
      <c r="F8" s="23">
        <f t="shared" si="8"/>
        <v>0</v>
      </c>
      <c r="G8" s="23">
        <f t="shared" si="8"/>
        <v>258946787</v>
      </c>
      <c r="H8" s="23">
        <f t="shared" si="8"/>
        <v>135939419</v>
      </c>
      <c r="I8" s="23">
        <f t="shared" si="8"/>
        <v>0</v>
      </c>
      <c r="J8" s="23">
        <f t="shared" si="8"/>
        <v>0</v>
      </c>
      <c r="K8" s="23">
        <f t="shared" si="8"/>
        <v>135939419</v>
      </c>
      <c r="L8" s="23">
        <f t="shared" si="8"/>
        <v>66425917.120000005</v>
      </c>
      <c r="M8" s="23">
        <f t="shared" si="8"/>
        <v>0</v>
      </c>
      <c r="N8" s="23">
        <f t="shared" si="8"/>
        <v>0</v>
      </c>
      <c r="O8" s="23">
        <f t="shared" si="8"/>
        <v>66425917.120000005</v>
      </c>
      <c r="P8" s="23">
        <f t="shared" si="8"/>
        <v>66425917.120000005</v>
      </c>
      <c r="Q8" s="23">
        <f t="shared" si="8"/>
        <v>0</v>
      </c>
      <c r="R8" s="23">
        <f t="shared" si="8"/>
        <v>0</v>
      </c>
      <c r="S8" s="23">
        <f t="shared" si="8"/>
        <v>66425917.120000005</v>
      </c>
      <c r="T8" s="23">
        <f t="shared" si="5"/>
        <v>48.864352671685324</v>
      </c>
      <c r="U8" s="23"/>
      <c r="V8" s="23"/>
      <c r="W8" s="23">
        <f t="shared" si="6"/>
        <v>48.864352671685324</v>
      </c>
      <c r="X8" s="23"/>
    </row>
    <row r="9" spans="1:24" s="26" customFormat="1" ht="21.75" hidden="1" customHeight="1" x14ac:dyDescent="0.3">
      <c r="A9" s="59" t="s">
        <v>111</v>
      </c>
      <c r="B9" s="68" t="s">
        <v>198</v>
      </c>
      <c r="C9" s="31" t="s">
        <v>3</v>
      </c>
      <c r="D9" s="32">
        <f>E9+F9+G9</f>
        <v>66733287</v>
      </c>
      <c r="E9" s="32">
        <v>0</v>
      </c>
      <c r="F9" s="32">
        <v>0</v>
      </c>
      <c r="G9" s="32">
        <v>66733287</v>
      </c>
      <c r="H9" s="32">
        <f>I9+J9+K9</f>
        <v>33366644</v>
      </c>
      <c r="I9" s="32">
        <v>0</v>
      </c>
      <c r="J9" s="32">
        <v>0</v>
      </c>
      <c r="K9" s="32">
        <v>33366644</v>
      </c>
      <c r="L9" s="32">
        <f>M9+N9+O9</f>
        <v>0</v>
      </c>
      <c r="M9" s="32">
        <v>0</v>
      </c>
      <c r="N9" s="32">
        <v>0</v>
      </c>
      <c r="O9" s="32">
        <f t="shared" si="3"/>
        <v>0</v>
      </c>
      <c r="P9" s="32">
        <f t="shared" ref="P9:P13" si="9">Q9+S9</f>
        <v>0</v>
      </c>
      <c r="Q9" s="32">
        <v>0</v>
      </c>
      <c r="R9" s="32">
        <v>0</v>
      </c>
      <c r="S9" s="32">
        <v>0</v>
      </c>
      <c r="T9" s="23"/>
      <c r="U9" s="23"/>
      <c r="V9" s="23"/>
      <c r="W9" s="23"/>
      <c r="X9" s="32"/>
    </row>
    <row r="10" spans="1:24" s="26" customFormat="1" ht="40.5" hidden="1" customHeight="1" x14ac:dyDescent="0.3">
      <c r="A10" s="93"/>
      <c r="B10" s="107" t="s">
        <v>216</v>
      </c>
      <c r="C10" s="31" t="s">
        <v>228</v>
      </c>
      <c r="D10" s="32">
        <f>E10+F10+G10</f>
        <v>103519300</v>
      </c>
      <c r="E10" s="32">
        <v>98971400</v>
      </c>
      <c r="F10" s="32">
        <v>0</v>
      </c>
      <c r="G10" s="32">
        <v>4547900</v>
      </c>
      <c r="H10" s="32">
        <f>I10+J10+K10</f>
        <v>0</v>
      </c>
      <c r="I10" s="32">
        <v>0</v>
      </c>
      <c r="J10" s="32">
        <v>0</v>
      </c>
      <c r="K10" s="32">
        <v>0</v>
      </c>
      <c r="L10" s="32">
        <f>M10+N10+O10</f>
        <v>0</v>
      </c>
      <c r="M10" s="32">
        <v>0</v>
      </c>
      <c r="N10" s="32">
        <v>0</v>
      </c>
      <c r="O10" s="32">
        <v>0</v>
      </c>
      <c r="P10" s="32">
        <f t="shared" si="9"/>
        <v>0</v>
      </c>
      <c r="Q10" s="32">
        <v>0</v>
      </c>
      <c r="R10" s="32">
        <v>0</v>
      </c>
      <c r="S10" s="32">
        <v>0</v>
      </c>
      <c r="T10" s="23"/>
      <c r="U10" s="23"/>
      <c r="V10" s="23"/>
      <c r="W10" s="23"/>
      <c r="X10" s="32"/>
    </row>
    <row r="11" spans="1:24" s="26" customFormat="1" ht="27" hidden="1" customHeight="1" x14ac:dyDescent="0.3">
      <c r="A11" s="94"/>
      <c r="B11" s="108"/>
      <c r="C11" s="31" t="s">
        <v>3</v>
      </c>
      <c r="D11" s="32">
        <f>E11+F11+G11</f>
        <v>661100</v>
      </c>
      <c r="E11" s="32">
        <v>0</v>
      </c>
      <c r="F11" s="32">
        <v>0</v>
      </c>
      <c r="G11" s="32">
        <v>661100</v>
      </c>
      <c r="H11" s="32">
        <f>I11+J11+K11</f>
        <v>330550</v>
      </c>
      <c r="I11" s="32">
        <v>0</v>
      </c>
      <c r="J11" s="32">
        <v>0</v>
      </c>
      <c r="K11" s="32">
        <v>330550</v>
      </c>
      <c r="L11" s="32">
        <f>M11+N11+O11</f>
        <v>0</v>
      </c>
      <c r="M11" s="32">
        <v>0</v>
      </c>
      <c r="N11" s="32">
        <v>0</v>
      </c>
      <c r="O11" s="32">
        <v>0</v>
      </c>
      <c r="P11" s="32">
        <f t="shared" si="9"/>
        <v>0</v>
      </c>
      <c r="Q11" s="32">
        <v>0</v>
      </c>
      <c r="R11" s="32">
        <v>0</v>
      </c>
      <c r="S11" s="32">
        <v>0</v>
      </c>
      <c r="T11" s="23">
        <f t="shared" si="5"/>
        <v>0</v>
      </c>
      <c r="U11" s="23"/>
      <c r="V11" s="23"/>
      <c r="W11" s="23">
        <f t="shared" si="6"/>
        <v>0</v>
      </c>
      <c r="X11" s="32"/>
    </row>
    <row r="12" spans="1:24" s="24" customFormat="1" ht="18.75" hidden="1" customHeight="1" x14ac:dyDescent="0.3">
      <c r="A12" s="59" t="s">
        <v>112</v>
      </c>
      <c r="B12" s="68" t="s">
        <v>32</v>
      </c>
      <c r="C12" s="31" t="s">
        <v>3</v>
      </c>
      <c r="D12" s="32">
        <f t="shared" ref="D12:D13" si="10">E12+F12+G12</f>
        <v>459684</v>
      </c>
      <c r="E12" s="32">
        <v>0</v>
      </c>
      <c r="F12" s="32">
        <v>0</v>
      </c>
      <c r="G12" s="32">
        <v>459684</v>
      </c>
      <c r="H12" s="32">
        <f t="shared" ref="H12:H13" si="11">I12+J12+K12</f>
        <v>230584</v>
      </c>
      <c r="I12" s="32">
        <v>0</v>
      </c>
      <c r="J12" s="32">
        <v>0</v>
      </c>
      <c r="K12" s="32">
        <v>230584</v>
      </c>
      <c r="L12" s="32">
        <f t="shared" ref="L12:L13" si="12">M12+N12+O12</f>
        <v>145786.74</v>
      </c>
      <c r="M12" s="32">
        <v>0</v>
      </c>
      <c r="N12" s="32">
        <v>0</v>
      </c>
      <c r="O12" s="32">
        <f t="shared" si="3"/>
        <v>145786.74</v>
      </c>
      <c r="P12" s="32">
        <f t="shared" si="9"/>
        <v>145786.74</v>
      </c>
      <c r="Q12" s="32">
        <v>0</v>
      </c>
      <c r="R12" s="32">
        <v>0</v>
      </c>
      <c r="S12" s="32">
        <v>145786.74</v>
      </c>
      <c r="T12" s="23">
        <f t="shared" si="5"/>
        <v>63.225002602088608</v>
      </c>
      <c r="U12" s="23"/>
      <c r="V12" s="23"/>
      <c r="W12" s="23">
        <f t="shared" si="6"/>
        <v>63.225002602088608</v>
      </c>
      <c r="X12" s="23"/>
    </row>
    <row r="13" spans="1:24" s="24" customFormat="1" ht="37.5" hidden="1" customHeight="1" x14ac:dyDescent="0.3">
      <c r="A13" s="59" t="s">
        <v>113</v>
      </c>
      <c r="B13" s="68" t="s">
        <v>110</v>
      </c>
      <c r="C13" s="31" t="s">
        <v>3</v>
      </c>
      <c r="D13" s="32">
        <f t="shared" si="10"/>
        <v>10415416</v>
      </c>
      <c r="E13" s="32">
        <v>0</v>
      </c>
      <c r="F13" s="32">
        <v>0</v>
      </c>
      <c r="G13" s="32">
        <v>10415416</v>
      </c>
      <c r="H13" s="32">
        <f t="shared" si="11"/>
        <v>4328416</v>
      </c>
      <c r="I13" s="32">
        <v>0</v>
      </c>
      <c r="J13" s="32">
        <v>0</v>
      </c>
      <c r="K13" s="32">
        <v>4328416</v>
      </c>
      <c r="L13" s="32">
        <f t="shared" si="12"/>
        <v>1774820.32</v>
      </c>
      <c r="M13" s="32">
        <v>0</v>
      </c>
      <c r="N13" s="32">
        <v>0</v>
      </c>
      <c r="O13" s="32">
        <f t="shared" si="3"/>
        <v>1774820.32</v>
      </c>
      <c r="P13" s="32">
        <f t="shared" si="9"/>
        <v>1774820.32</v>
      </c>
      <c r="Q13" s="32">
        <v>0</v>
      </c>
      <c r="R13" s="32">
        <v>0</v>
      </c>
      <c r="S13" s="32">
        <v>1774820.32</v>
      </c>
      <c r="T13" s="23">
        <f t="shared" si="5"/>
        <v>41.003921989013996</v>
      </c>
      <c r="U13" s="23"/>
      <c r="V13" s="23"/>
      <c r="W13" s="23">
        <f t="shared" si="6"/>
        <v>41.003921989013996</v>
      </c>
      <c r="X13" s="23"/>
    </row>
    <row r="14" spans="1:24" s="24" customFormat="1" ht="18.75" hidden="1" customHeight="1" x14ac:dyDescent="0.3">
      <c r="A14" s="59" t="s">
        <v>60</v>
      </c>
      <c r="B14" s="68" t="s">
        <v>33</v>
      </c>
      <c r="C14" s="31" t="s">
        <v>3</v>
      </c>
      <c r="D14" s="32">
        <f t="shared" ref="D14" si="13">E14+G14</f>
        <v>176129400</v>
      </c>
      <c r="E14" s="32">
        <v>0</v>
      </c>
      <c r="F14" s="32">
        <v>0</v>
      </c>
      <c r="G14" s="32">
        <v>176129400</v>
      </c>
      <c r="H14" s="32">
        <f>I14+J14+K14</f>
        <v>97683225</v>
      </c>
      <c r="I14" s="32">
        <v>0</v>
      </c>
      <c r="J14" s="32">
        <v>0</v>
      </c>
      <c r="K14" s="32">
        <v>97683225</v>
      </c>
      <c r="L14" s="32">
        <f t="shared" si="7"/>
        <v>64505310.060000002</v>
      </c>
      <c r="M14" s="32">
        <v>0</v>
      </c>
      <c r="N14" s="32">
        <v>0</v>
      </c>
      <c r="O14" s="32">
        <f t="shared" si="3"/>
        <v>64505310.060000002</v>
      </c>
      <c r="P14" s="32">
        <f t="shared" ref="P14" si="14">Q14+S14</f>
        <v>64505310.060000002</v>
      </c>
      <c r="Q14" s="32">
        <v>0</v>
      </c>
      <c r="R14" s="32">
        <v>0</v>
      </c>
      <c r="S14" s="32">
        <v>64505310.060000002</v>
      </c>
      <c r="T14" s="23">
        <f t="shared" si="5"/>
        <v>66.035196995185203</v>
      </c>
      <c r="U14" s="23"/>
      <c r="V14" s="23"/>
      <c r="W14" s="23">
        <f t="shared" si="6"/>
        <v>66.035196995185203</v>
      </c>
      <c r="X14" s="23"/>
    </row>
    <row r="15" spans="1:24" s="35" customFormat="1" hidden="1" x14ac:dyDescent="0.25">
      <c r="A15" s="100" t="s">
        <v>114</v>
      </c>
      <c r="B15" s="101"/>
      <c r="C15" s="102"/>
      <c r="D15" s="34" t="e">
        <f>#REF!+#REF!</f>
        <v>#REF!</v>
      </c>
      <c r="E15" s="34" t="e">
        <f>#REF!+#REF!</f>
        <v>#REF!</v>
      </c>
      <c r="F15" s="34" t="e">
        <f>#REF!+#REF!</f>
        <v>#REF!</v>
      </c>
      <c r="G15" s="34" t="e">
        <f>#REF!+#REF!</f>
        <v>#REF!</v>
      </c>
      <c r="H15" s="34" t="e">
        <f>#REF!+#REF!</f>
        <v>#REF!</v>
      </c>
      <c r="I15" s="34" t="e">
        <f>#REF!+#REF!</f>
        <v>#REF!</v>
      </c>
      <c r="J15" s="34" t="e">
        <f>#REF!+#REF!</f>
        <v>#REF!</v>
      </c>
      <c r="K15" s="34" t="e">
        <f>#REF!+#REF!</f>
        <v>#REF!</v>
      </c>
      <c r="L15" s="34" t="e">
        <f>#REF!+#REF!</f>
        <v>#REF!</v>
      </c>
      <c r="M15" s="34" t="e">
        <f>#REF!+#REF!</f>
        <v>#REF!</v>
      </c>
      <c r="N15" s="34" t="e">
        <f>#REF!+#REF!</f>
        <v>#REF!</v>
      </c>
      <c r="O15" s="34" t="e">
        <f>#REF!+#REF!</f>
        <v>#REF!</v>
      </c>
      <c r="P15" s="34" t="e">
        <f>#REF!+#REF!</f>
        <v>#REF!</v>
      </c>
      <c r="Q15" s="34" t="e">
        <f>#REF!+#REF!</f>
        <v>#REF!</v>
      </c>
      <c r="R15" s="34" t="e">
        <f>#REF!+#REF!</f>
        <v>#REF!</v>
      </c>
      <c r="S15" s="34" t="e">
        <f>#REF!+#REF!</f>
        <v>#REF!</v>
      </c>
      <c r="T15" s="23" t="e">
        <f t="shared" si="5"/>
        <v>#REF!</v>
      </c>
      <c r="U15" s="23" t="e">
        <f t="shared" si="6"/>
        <v>#REF!</v>
      </c>
      <c r="V15" s="23"/>
      <c r="W15" s="23" t="e">
        <f t="shared" si="6"/>
        <v>#REF!</v>
      </c>
      <c r="X15" s="23" t="e">
        <f t="shared" ref="X15" si="15">Q15/M15*100</f>
        <v>#REF!</v>
      </c>
    </row>
    <row r="16" spans="1:24" s="26" customFormat="1" hidden="1" x14ac:dyDescent="0.3">
      <c r="A16" s="77" t="s">
        <v>11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4" s="26" customFormat="1" ht="45.75" hidden="1" customHeight="1" x14ac:dyDescent="0.3">
      <c r="A17" s="21" t="s">
        <v>61</v>
      </c>
      <c r="B17" s="96" t="s">
        <v>20</v>
      </c>
      <c r="C17" s="97"/>
      <c r="D17" s="22">
        <f t="shared" ref="D17:S17" si="16">SUM(D18:D20)</f>
        <v>76691218</v>
      </c>
      <c r="E17" s="22">
        <f t="shared" si="16"/>
        <v>0</v>
      </c>
      <c r="F17" s="22">
        <f t="shared" si="16"/>
        <v>0</v>
      </c>
      <c r="G17" s="22">
        <f t="shared" si="16"/>
        <v>76691218</v>
      </c>
      <c r="H17" s="22">
        <f t="shared" si="16"/>
        <v>46237170</v>
      </c>
      <c r="I17" s="22">
        <f t="shared" si="16"/>
        <v>0</v>
      </c>
      <c r="J17" s="22">
        <f t="shared" si="16"/>
        <v>0</v>
      </c>
      <c r="K17" s="22">
        <f>SUM(K18:K20)</f>
        <v>46237170</v>
      </c>
      <c r="L17" s="22">
        <f t="shared" si="16"/>
        <v>33190026.039999999</v>
      </c>
      <c r="M17" s="22">
        <f t="shared" si="16"/>
        <v>0</v>
      </c>
      <c r="N17" s="22">
        <f t="shared" si="16"/>
        <v>0</v>
      </c>
      <c r="O17" s="22">
        <f t="shared" si="16"/>
        <v>33190026.039999999</v>
      </c>
      <c r="P17" s="22">
        <f t="shared" si="16"/>
        <v>33190026.039999999</v>
      </c>
      <c r="Q17" s="22">
        <f t="shared" si="16"/>
        <v>0</v>
      </c>
      <c r="R17" s="22">
        <f t="shared" si="16"/>
        <v>0</v>
      </c>
      <c r="S17" s="22">
        <f t="shared" si="16"/>
        <v>33190026.039999999</v>
      </c>
      <c r="T17" s="23">
        <f>P17/D17*100</f>
        <v>43.277479358849142</v>
      </c>
      <c r="U17" s="23"/>
      <c r="V17" s="23">
        <v>0</v>
      </c>
      <c r="W17" s="23">
        <f>S17/G17*100</f>
        <v>43.277479358849142</v>
      </c>
      <c r="X17" s="23"/>
    </row>
    <row r="18" spans="1:24" s="26" customFormat="1" ht="37.5" hidden="1" x14ac:dyDescent="0.3">
      <c r="A18" s="59" t="s">
        <v>62</v>
      </c>
      <c r="B18" s="68" t="s">
        <v>193</v>
      </c>
      <c r="C18" s="36" t="s">
        <v>227</v>
      </c>
      <c r="D18" s="33">
        <f t="shared" ref="D18:D20" si="17">E18+G18</f>
        <v>5315222</v>
      </c>
      <c r="E18" s="33">
        <v>0</v>
      </c>
      <c r="F18" s="33">
        <v>0</v>
      </c>
      <c r="G18" s="32">
        <v>5315222</v>
      </c>
      <c r="H18" s="32">
        <f>I18+J18+K18</f>
        <v>2632807</v>
      </c>
      <c r="I18" s="32">
        <v>0</v>
      </c>
      <c r="J18" s="32">
        <v>0</v>
      </c>
      <c r="K18" s="32">
        <v>2632807</v>
      </c>
      <c r="L18" s="32">
        <f>M18+N18+O18</f>
        <v>781896.2</v>
      </c>
      <c r="M18" s="33">
        <v>0</v>
      </c>
      <c r="N18" s="33">
        <v>0</v>
      </c>
      <c r="O18" s="33">
        <f>S18</f>
        <v>781896.2</v>
      </c>
      <c r="P18" s="33">
        <f>Q18+S18</f>
        <v>781896.2</v>
      </c>
      <c r="Q18" s="33">
        <v>0</v>
      </c>
      <c r="R18" s="33">
        <v>0</v>
      </c>
      <c r="S18" s="33">
        <v>781896.2</v>
      </c>
      <c r="T18" s="32">
        <f>P18/D18*100</f>
        <v>14.710508799068034</v>
      </c>
      <c r="U18" s="32"/>
      <c r="V18" s="32">
        <v>0</v>
      </c>
      <c r="W18" s="32">
        <f>S18/G18*100</f>
        <v>14.710508799068034</v>
      </c>
      <c r="X18" s="23"/>
    </row>
    <row r="19" spans="1:24" s="26" customFormat="1" ht="37.5" hidden="1" x14ac:dyDescent="0.3">
      <c r="A19" s="59" t="s">
        <v>63</v>
      </c>
      <c r="B19" s="68" t="s">
        <v>194</v>
      </c>
      <c r="C19" s="36" t="s">
        <v>227</v>
      </c>
      <c r="D19" s="33">
        <f t="shared" si="17"/>
        <v>68566978</v>
      </c>
      <c r="E19" s="33">
        <v>0</v>
      </c>
      <c r="F19" s="33">
        <v>0</v>
      </c>
      <c r="G19" s="32">
        <v>68566978</v>
      </c>
      <c r="H19" s="32">
        <f>I19+J19+K19</f>
        <v>40795345</v>
      </c>
      <c r="I19" s="32">
        <v>0</v>
      </c>
      <c r="J19" s="32">
        <v>0</v>
      </c>
      <c r="K19" s="32">
        <v>40795345</v>
      </c>
      <c r="L19" s="32">
        <f t="shared" ref="L19:L20" si="18">M19+N19+O19</f>
        <v>32408129.84</v>
      </c>
      <c r="M19" s="33">
        <v>0</v>
      </c>
      <c r="N19" s="33">
        <v>0</v>
      </c>
      <c r="O19" s="33">
        <f t="shared" ref="O19:O20" si="19">S19</f>
        <v>32408129.84</v>
      </c>
      <c r="P19" s="33">
        <f t="shared" ref="P19:P20" si="20">Q19+S19</f>
        <v>32408129.84</v>
      </c>
      <c r="Q19" s="33">
        <v>0</v>
      </c>
      <c r="R19" s="33">
        <v>0</v>
      </c>
      <c r="S19" s="33">
        <v>32408129.84</v>
      </c>
      <c r="T19" s="32">
        <f>P19/D19*100</f>
        <v>47.264923707152448</v>
      </c>
      <c r="U19" s="32"/>
      <c r="V19" s="32">
        <v>0</v>
      </c>
      <c r="W19" s="32">
        <f>S19/G19*100</f>
        <v>47.264923707152448</v>
      </c>
      <c r="X19" s="23"/>
    </row>
    <row r="20" spans="1:24" s="26" customFormat="1" ht="80.25" hidden="1" customHeight="1" x14ac:dyDescent="0.3">
      <c r="A20" s="59" t="s">
        <v>64</v>
      </c>
      <c r="B20" s="68" t="s">
        <v>195</v>
      </c>
      <c r="C20" s="36" t="s">
        <v>228</v>
      </c>
      <c r="D20" s="33">
        <f t="shared" si="17"/>
        <v>2809018</v>
      </c>
      <c r="E20" s="33">
        <v>0</v>
      </c>
      <c r="F20" s="33">
        <v>0</v>
      </c>
      <c r="G20" s="32">
        <v>2809018</v>
      </c>
      <c r="H20" s="32">
        <f>I20+J20+K20</f>
        <v>2809018</v>
      </c>
      <c r="I20" s="32">
        <v>0</v>
      </c>
      <c r="J20" s="32">
        <v>0</v>
      </c>
      <c r="K20" s="32">
        <v>2809018</v>
      </c>
      <c r="L20" s="32">
        <f t="shared" si="18"/>
        <v>0</v>
      </c>
      <c r="M20" s="33"/>
      <c r="N20" s="33">
        <v>0</v>
      </c>
      <c r="O20" s="33">
        <f t="shared" si="19"/>
        <v>0</v>
      </c>
      <c r="P20" s="33">
        <f t="shared" si="20"/>
        <v>0</v>
      </c>
      <c r="Q20" s="33">
        <v>0</v>
      </c>
      <c r="R20" s="33">
        <v>0</v>
      </c>
      <c r="S20" s="33">
        <v>0</v>
      </c>
      <c r="T20" s="32">
        <f>P20/D20*100</f>
        <v>0</v>
      </c>
      <c r="U20" s="32"/>
      <c r="V20" s="32">
        <v>0</v>
      </c>
      <c r="W20" s="32"/>
      <c r="X20" s="23"/>
    </row>
    <row r="21" spans="1:24" s="26" customFormat="1" ht="24.75" hidden="1" customHeight="1" x14ac:dyDescent="0.3">
      <c r="A21" s="77" t="s">
        <v>10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1:24" s="26" customFormat="1" ht="68.25" hidden="1" customHeight="1" x14ac:dyDescent="0.3">
      <c r="A22" s="21" t="s">
        <v>65</v>
      </c>
      <c r="B22" s="98" t="s">
        <v>21</v>
      </c>
      <c r="C22" s="99"/>
      <c r="D22" s="22">
        <f t="shared" ref="D22" si="21">D23+D25</f>
        <v>58394700</v>
      </c>
      <c r="E22" s="22">
        <f t="shared" ref="E22:S22" si="22">E23+E25</f>
        <v>0</v>
      </c>
      <c r="F22" s="22">
        <f t="shared" si="22"/>
        <v>0</v>
      </c>
      <c r="G22" s="22">
        <f t="shared" si="22"/>
        <v>58394700</v>
      </c>
      <c r="H22" s="22">
        <f t="shared" si="22"/>
        <v>34213500</v>
      </c>
      <c r="I22" s="22">
        <f t="shared" si="22"/>
        <v>0</v>
      </c>
      <c r="J22" s="22">
        <f t="shared" si="22"/>
        <v>0</v>
      </c>
      <c r="K22" s="22">
        <f t="shared" si="22"/>
        <v>34213500</v>
      </c>
      <c r="L22" s="22">
        <f t="shared" si="22"/>
        <v>27889924.739999998</v>
      </c>
      <c r="M22" s="22">
        <f t="shared" si="22"/>
        <v>0</v>
      </c>
      <c r="N22" s="22">
        <f t="shared" si="22"/>
        <v>0</v>
      </c>
      <c r="O22" s="22">
        <f t="shared" si="22"/>
        <v>27889924.739999998</v>
      </c>
      <c r="P22" s="22">
        <f t="shared" si="22"/>
        <v>27889924.739999998</v>
      </c>
      <c r="Q22" s="22">
        <f t="shared" si="22"/>
        <v>0</v>
      </c>
      <c r="R22" s="22">
        <f t="shared" si="22"/>
        <v>0</v>
      </c>
      <c r="S22" s="22">
        <f t="shared" si="22"/>
        <v>27889924.739999998</v>
      </c>
      <c r="T22" s="23">
        <f>P22/D22*100</f>
        <v>47.761054924505132</v>
      </c>
      <c r="U22" s="23"/>
      <c r="V22" s="23"/>
      <c r="W22" s="23">
        <f>S22/G22*100</f>
        <v>47.761054924505132</v>
      </c>
      <c r="X22" s="23"/>
    </row>
    <row r="23" spans="1:24" s="26" customFormat="1" ht="72.75" hidden="1" customHeight="1" x14ac:dyDescent="0.3">
      <c r="A23" s="21" t="s">
        <v>66</v>
      </c>
      <c r="B23" s="62" t="s">
        <v>41</v>
      </c>
      <c r="C23" s="36"/>
      <c r="D23" s="22">
        <f>D24</f>
        <v>55894700</v>
      </c>
      <c r="E23" s="22">
        <f t="shared" ref="E23:K23" si="23">E24</f>
        <v>0</v>
      </c>
      <c r="F23" s="22">
        <f t="shared" si="23"/>
        <v>0</v>
      </c>
      <c r="G23" s="22">
        <f t="shared" si="23"/>
        <v>55894700</v>
      </c>
      <c r="H23" s="22">
        <f t="shared" si="23"/>
        <v>34213500</v>
      </c>
      <c r="I23" s="22">
        <f t="shared" si="23"/>
        <v>0</v>
      </c>
      <c r="J23" s="22">
        <f t="shared" si="23"/>
        <v>0</v>
      </c>
      <c r="K23" s="22">
        <f t="shared" si="23"/>
        <v>34213500</v>
      </c>
      <c r="L23" s="22">
        <f>L24</f>
        <v>27889924.739999998</v>
      </c>
      <c r="M23" s="22">
        <f t="shared" ref="M23:O23" si="24">M24</f>
        <v>0</v>
      </c>
      <c r="N23" s="22">
        <f t="shared" si="24"/>
        <v>0</v>
      </c>
      <c r="O23" s="22">
        <f t="shared" si="24"/>
        <v>27889924.739999998</v>
      </c>
      <c r="P23" s="22">
        <f t="shared" ref="P23:S23" si="25">P24</f>
        <v>27889924.739999998</v>
      </c>
      <c r="Q23" s="22">
        <f t="shared" si="25"/>
        <v>0</v>
      </c>
      <c r="R23" s="22">
        <f t="shared" si="25"/>
        <v>0</v>
      </c>
      <c r="S23" s="22">
        <f t="shared" si="25"/>
        <v>27889924.739999998</v>
      </c>
      <c r="T23" s="23">
        <f>P23/D23*100</f>
        <v>49.897261708176266</v>
      </c>
      <c r="U23" s="23"/>
      <c r="V23" s="23"/>
      <c r="W23" s="23">
        <f>S23/G23*100</f>
        <v>49.897261708176266</v>
      </c>
      <c r="X23" s="23"/>
    </row>
    <row r="24" spans="1:24" s="26" customFormat="1" ht="37.5" hidden="1" x14ac:dyDescent="0.3">
      <c r="A24" s="59" t="s">
        <v>67</v>
      </c>
      <c r="B24" s="71" t="s">
        <v>37</v>
      </c>
      <c r="C24" s="36" t="s">
        <v>4</v>
      </c>
      <c r="D24" s="33">
        <f>E24+G24</f>
        <v>55894700</v>
      </c>
      <c r="E24" s="33">
        <v>0</v>
      </c>
      <c r="F24" s="33">
        <v>0</v>
      </c>
      <c r="G24" s="33">
        <v>55894700</v>
      </c>
      <c r="H24" s="33">
        <f>I24+J24+K24</f>
        <v>34213500</v>
      </c>
      <c r="I24" s="33">
        <v>0</v>
      </c>
      <c r="J24" s="33">
        <v>0</v>
      </c>
      <c r="K24" s="33">
        <v>34213500</v>
      </c>
      <c r="L24" s="32">
        <f t="shared" ref="L24:L43" si="26">M24+N24+O24</f>
        <v>27889924.739999998</v>
      </c>
      <c r="M24" s="33">
        <v>0</v>
      </c>
      <c r="N24" s="33">
        <v>0</v>
      </c>
      <c r="O24" s="32">
        <f t="shared" ref="O24" si="27">S24</f>
        <v>27889924.739999998</v>
      </c>
      <c r="P24" s="33">
        <f t="shared" ref="P24:P26" si="28">Q24+S24</f>
        <v>27889924.739999998</v>
      </c>
      <c r="Q24" s="33">
        <v>0</v>
      </c>
      <c r="R24" s="33">
        <v>0</v>
      </c>
      <c r="S24" s="33">
        <v>27889924.739999998</v>
      </c>
      <c r="T24" s="32">
        <f>P24/D24*100</f>
        <v>49.897261708176266</v>
      </c>
      <c r="U24" s="23"/>
      <c r="V24" s="23"/>
      <c r="W24" s="32">
        <f>S24/G24*100</f>
        <v>49.897261708176266</v>
      </c>
      <c r="X24" s="23"/>
    </row>
    <row r="25" spans="1:24" s="26" customFormat="1" ht="75" hidden="1" x14ac:dyDescent="0.3">
      <c r="A25" s="21" t="s">
        <v>202</v>
      </c>
      <c r="B25" s="62" t="s">
        <v>42</v>
      </c>
      <c r="C25" s="38"/>
      <c r="D25" s="22">
        <f>D26</f>
        <v>2500000</v>
      </c>
      <c r="E25" s="22">
        <f>E26</f>
        <v>0</v>
      </c>
      <c r="F25" s="22">
        <f>F26</f>
        <v>0</v>
      </c>
      <c r="G25" s="22">
        <f>G26</f>
        <v>2500000</v>
      </c>
      <c r="H25" s="33">
        <f t="shared" ref="H25:H26" si="29">I25+J25+K25</f>
        <v>0</v>
      </c>
      <c r="I25" s="22">
        <v>0</v>
      </c>
      <c r="J25" s="22">
        <v>0</v>
      </c>
      <c r="K25" s="22">
        <v>0</v>
      </c>
      <c r="L25" s="22">
        <f t="shared" ref="L25:S25" si="30">L26</f>
        <v>0</v>
      </c>
      <c r="M25" s="22">
        <f t="shared" si="30"/>
        <v>0</v>
      </c>
      <c r="N25" s="22">
        <f t="shared" si="30"/>
        <v>0</v>
      </c>
      <c r="O25" s="22">
        <f t="shared" si="30"/>
        <v>0</v>
      </c>
      <c r="P25" s="22">
        <f t="shared" si="30"/>
        <v>0</v>
      </c>
      <c r="Q25" s="22">
        <f t="shared" si="30"/>
        <v>0</v>
      </c>
      <c r="R25" s="22">
        <f t="shared" si="30"/>
        <v>0</v>
      </c>
      <c r="S25" s="22">
        <f t="shared" si="30"/>
        <v>0</v>
      </c>
      <c r="T25" s="23">
        <f>P25/D25*100</f>
        <v>0</v>
      </c>
      <c r="U25" s="23"/>
      <c r="V25" s="23"/>
      <c r="W25" s="23">
        <f>S25/G25*100</f>
        <v>0</v>
      </c>
      <c r="X25" s="23"/>
    </row>
    <row r="26" spans="1:24" s="26" customFormat="1" ht="56.25" hidden="1" x14ac:dyDescent="0.3">
      <c r="A26" s="59" t="s">
        <v>204</v>
      </c>
      <c r="B26" s="71" t="s">
        <v>205</v>
      </c>
      <c r="C26" s="36" t="s">
        <v>4</v>
      </c>
      <c r="D26" s="33">
        <f>E26+G26</f>
        <v>2500000</v>
      </c>
      <c r="E26" s="33">
        <v>0</v>
      </c>
      <c r="F26" s="33">
        <v>0</v>
      </c>
      <c r="G26" s="33">
        <v>2500000</v>
      </c>
      <c r="H26" s="33">
        <f t="shared" si="29"/>
        <v>0</v>
      </c>
      <c r="I26" s="33">
        <v>0</v>
      </c>
      <c r="J26" s="33">
        <v>0</v>
      </c>
      <c r="K26" s="33">
        <v>0</v>
      </c>
      <c r="L26" s="32">
        <f t="shared" si="26"/>
        <v>0</v>
      </c>
      <c r="M26" s="33">
        <v>0</v>
      </c>
      <c r="N26" s="33">
        <v>0</v>
      </c>
      <c r="O26" s="33">
        <f t="shared" ref="O26" si="31">S26</f>
        <v>0</v>
      </c>
      <c r="P26" s="33">
        <f t="shared" si="28"/>
        <v>0</v>
      </c>
      <c r="Q26" s="32">
        <v>0</v>
      </c>
      <c r="R26" s="32">
        <v>0</v>
      </c>
      <c r="S26" s="32">
        <v>0</v>
      </c>
      <c r="T26" s="32">
        <f>P26/D26*100</f>
        <v>0</v>
      </c>
      <c r="U26" s="23"/>
      <c r="V26" s="23"/>
      <c r="W26" s="32">
        <f>S26/G26*100</f>
        <v>0</v>
      </c>
      <c r="X26" s="23"/>
    </row>
    <row r="27" spans="1:24" s="39" customFormat="1" hidden="1" x14ac:dyDescent="0.3">
      <c r="A27" s="77" t="s">
        <v>12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spans="1:24" s="24" customFormat="1" ht="63.75" hidden="1" customHeight="1" x14ac:dyDescent="0.3">
      <c r="A28" s="21" t="s">
        <v>30</v>
      </c>
      <c r="B28" s="111" t="s">
        <v>22</v>
      </c>
      <c r="C28" s="111"/>
      <c r="D28" s="20">
        <f t="shared" ref="D28:S28" si="32">D29+D39</f>
        <v>488293381</v>
      </c>
      <c r="E28" s="20">
        <f t="shared" si="32"/>
        <v>25461070</v>
      </c>
      <c r="F28" s="20">
        <f t="shared" si="32"/>
        <v>0</v>
      </c>
      <c r="G28" s="20">
        <f t="shared" si="32"/>
        <v>462772311</v>
      </c>
      <c r="H28" s="20">
        <f t="shared" si="32"/>
        <v>273823032</v>
      </c>
      <c r="I28" s="20">
        <f t="shared" si="32"/>
        <v>17832784</v>
      </c>
      <c r="J28" s="20">
        <f t="shared" si="32"/>
        <v>0</v>
      </c>
      <c r="K28" s="20">
        <f t="shared" si="32"/>
        <v>255990248</v>
      </c>
      <c r="L28" s="20">
        <f t="shared" si="32"/>
        <v>236642062.68000001</v>
      </c>
      <c r="M28" s="20">
        <f t="shared" si="32"/>
        <v>4410445</v>
      </c>
      <c r="N28" s="20">
        <f t="shared" si="32"/>
        <v>0</v>
      </c>
      <c r="O28" s="20">
        <f t="shared" si="32"/>
        <v>232231617.68000001</v>
      </c>
      <c r="P28" s="20">
        <f t="shared" si="32"/>
        <v>241840303.94999999</v>
      </c>
      <c r="Q28" s="20">
        <f t="shared" si="32"/>
        <v>9498102</v>
      </c>
      <c r="R28" s="20">
        <f t="shared" si="32"/>
        <v>0</v>
      </c>
      <c r="S28" s="20">
        <f t="shared" si="32"/>
        <v>232342201.94999999</v>
      </c>
      <c r="T28" s="23">
        <f>P28/H28*100</f>
        <v>88.319927722515317</v>
      </c>
      <c r="U28" s="23">
        <f t="shared" ref="U28:W43" si="33">Q28/I28*100</f>
        <v>53.262025716231406</v>
      </c>
      <c r="V28" s="23"/>
      <c r="W28" s="23">
        <f t="shared" si="33"/>
        <v>90.762130106612489</v>
      </c>
      <c r="X28" s="23">
        <f>Q28/M28*100</f>
        <v>215.35473177876608</v>
      </c>
    </row>
    <row r="29" spans="1:24" s="24" customFormat="1" ht="75" hidden="1" x14ac:dyDescent="0.3">
      <c r="A29" s="21" t="s">
        <v>17</v>
      </c>
      <c r="B29" s="62" t="s">
        <v>44</v>
      </c>
      <c r="C29" s="62"/>
      <c r="D29" s="20">
        <f>SUM(D30:D38)</f>
        <v>466440856</v>
      </c>
      <c r="E29" s="20">
        <f t="shared" ref="E29:S29" si="34">SUM(E30:E38)</f>
        <v>22887070</v>
      </c>
      <c r="F29" s="20">
        <f t="shared" si="34"/>
        <v>0</v>
      </c>
      <c r="G29" s="20">
        <f t="shared" si="34"/>
        <v>443493786</v>
      </c>
      <c r="H29" s="20">
        <f t="shared" si="34"/>
        <v>262245694</v>
      </c>
      <c r="I29" s="20">
        <f t="shared" si="34"/>
        <v>15258784</v>
      </c>
      <c r="J29" s="20">
        <f t="shared" si="34"/>
        <v>0</v>
      </c>
      <c r="K29" s="20">
        <f t="shared" si="34"/>
        <v>246986910</v>
      </c>
      <c r="L29" s="20">
        <f t="shared" si="34"/>
        <v>228729460.75</v>
      </c>
      <c r="M29" s="20">
        <f t="shared" si="34"/>
        <v>4410445</v>
      </c>
      <c r="N29" s="20">
        <f t="shared" si="34"/>
        <v>0</v>
      </c>
      <c r="O29" s="20">
        <f t="shared" si="34"/>
        <v>224319015.75</v>
      </c>
      <c r="P29" s="20">
        <f t="shared" si="34"/>
        <v>233817117.75</v>
      </c>
      <c r="Q29" s="20">
        <f t="shared" si="34"/>
        <v>9498102</v>
      </c>
      <c r="R29" s="20">
        <f t="shared" si="34"/>
        <v>0</v>
      </c>
      <c r="S29" s="20">
        <f t="shared" si="34"/>
        <v>224319015.75</v>
      </c>
      <c r="T29" s="23">
        <f t="shared" ref="T29:T36" si="35">P29/H29*100</f>
        <v>89.159564141403976</v>
      </c>
      <c r="U29" s="23">
        <f t="shared" si="33"/>
        <v>62.246781919188322</v>
      </c>
      <c r="V29" s="23"/>
      <c r="W29" s="23">
        <f t="shared" si="33"/>
        <v>90.822228493809661</v>
      </c>
      <c r="X29" s="23">
        <f>Q29/M29*100</f>
        <v>215.35473177876608</v>
      </c>
    </row>
    <row r="30" spans="1:24" s="24" customFormat="1" ht="51.75" hidden="1" customHeight="1" x14ac:dyDescent="0.3">
      <c r="A30" s="93" t="s">
        <v>68</v>
      </c>
      <c r="B30" s="105" t="s">
        <v>124</v>
      </c>
      <c r="C30" s="31" t="s">
        <v>5</v>
      </c>
      <c r="D30" s="33">
        <f t="shared" ref="D30:D33" si="36">E30+G30</f>
        <v>299170</v>
      </c>
      <c r="E30" s="33">
        <v>0</v>
      </c>
      <c r="F30" s="33">
        <v>0</v>
      </c>
      <c r="G30" s="33">
        <v>299170</v>
      </c>
      <c r="H30" s="33">
        <f t="shared" ref="H30:H35" si="37">I30+J30+K30</f>
        <v>141100</v>
      </c>
      <c r="I30" s="33">
        <v>0</v>
      </c>
      <c r="J30" s="33">
        <v>0</v>
      </c>
      <c r="K30" s="33">
        <v>141100</v>
      </c>
      <c r="L30" s="32">
        <f t="shared" si="26"/>
        <v>141100</v>
      </c>
      <c r="M30" s="33">
        <v>0</v>
      </c>
      <c r="N30" s="33">
        <v>0</v>
      </c>
      <c r="O30" s="33">
        <f t="shared" ref="O30:O38" si="38">S30</f>
        <v>141100</v>
      </c>
      <c r="P30" s="32">
        <f t="shared" ref="P30:P34" si="39">SUM(Q30:S30)</f>
        <v>141100</v>
      </c>
      <c r="Q30" s="32">
        <v>0</v>
      </c>
      <c r="R30" s="32">
        <v>0</v>
      </c>
      <c r="S30" s="32">
        <v>141100</v>
      </c>
      <c r="T30" s="23">
        <f t="shared" si="35"/>
        <v>100</v>
      </c>
      <c r="U30" s="23"/>
      <c r="V30" s="23"/>
      <c r="W30" s="23">
        <f t="shared" si="33"/>
        <v>100</v>
      </c>
      <c r="X30" s="23"/>
    </row>
    <row r="31" spans="1:24" s="24" customFormat="1" ht="39.75" hidden="1" customHeight="1" x14ac:dyDescent="0.3">
      <c r="A31" s="94"/>
      <c r="B31" s="106"/>
      <c r="C31" s="31" t="s">
        <v>6</v>
      </c>
      <c r="D31" s="33">
        <f t="shared" si="36"/>
        <v>1823079</v>
      </c>
      <c r="E31" s="33">
        <v>0</v>
      </c>
      <c r="F31" s="33">
        <v>0</v>
      </c>
      <c r="G31" s="33">
        <v>1823079</v>
      </c>
      <c r="H31" s="33">
        <f t="shared" si="37"/>
        <v>0</v>
      </c>
      <c r="I31" s="33">
        <v>0</v>
      </c>
      <c r="J31" s="33">
        <v>0</v>
      </c>
      <c r="K31" s="33">
        <v>0</v>
      </c>
      <c r="L31" s="32"/>
      <c r="M31" s="33"/>
      <c r="N31" s="33"/>
      <c r="O31" s="33"/>
      <c r="P31" s="32">
        <f t="shared" si="39"/>
        <v>0</v>
      </c>
      <c r="Q31" s="32">
        <v>0</v>
      </c>
      <c r="R31" s="32">
        <v>0</v>
      </c>
      <c r="S31" s="32">
        <v>0</v>
      </c>
      <c r="T31" s="23"/>
      <c r="U31" s="23"/>
      <c r="V31" s="23"/>
      <c r="W31" s="23"/>
      <c r="X31" s="23"/>
    </row>
    <row r="32" spans="1:24" s="24" customFormat="1" ht="37.5" hidden="1" x14ac:dyDescent="0.3">
      <c r="A32" s="59" t="s">
        <v>69</v>
      </c>
      <c r="B32" s="71" t="s">
        <v>45</v>
      </c>
      <c r="C32" s="31" t="s">
        <v>6</v>
      </c>
      <c r="D32" s="33">
        <f t="shared" si="36"/>
        <v>452460</v>
      </c>
      <c r="E32" s="33">
        <v>0</v>
      </c>
      <c r="F32" s="33">
        <v>0</v>
      </c>
      <c r="G32" s="33">
        <v>452460</v>
      </c>
      <c r="H32" s="33">
        <f t="shared" si="37"/>
        <v>367700</v>
      </c>
      <c r="I32" s="33">
        <v>0</v>
      </c>
      <c r="J32" s="33">
        <v>0</v>
      </c>
      <c r="K32" s="33">
        <v>367700</v>
      </c>
      <c r="L32" s="32">
        <f t="shared" si="26"/>
        <v>158000</v>
      </c>
      <c r="M32" s="33">
        <v>0</v>
      </c>
      <c r="N32" s="33">
        <v>0</v>
      </c>
      <c r="O32" s="33">
        <f t="shared" si="38"/>
        <v>158000</v>
      </c>
      <c r="P32" s="32">
        <f t="shared" si="39"/>
        <v>158000</v>
      </c>
      <c r="Q32" s="32">
        <v>0</v>
      </c>
      <c r="R32" s="32">
        <v>0</v>
      </c>
      <c r="S32" s="33">
        <v>158000</v>
      </c>
      <c r="T32" s="23">
        <f t="shared" si="35"/>
        <v>42.969812347022028</v>
      </c>
      <c r="U32" s="23"/>
      <c r="V32" s="23"/>
      <c r="W32" s="23">
        <f t="shared" si="33"/>
        <v>42.969812347022028</v>
      </c>
      <c r="X32" s="23"/>
    </row>
    <row r="33" spans="1:24" s="24" customFormat="1" ht="75" hidden="1" x14ac:dyDescent="0.3">
      <c r="A33" s="59" t="s">
        <v>70</v>
      </c>
      <c r="B33" s="71" t="s">
        <v>28</v>
      </c>
      <c r="C33" s="31" t="s">
        <v>6</v>
      </c>
      <c r="D33" s="33">
        <f t="shared" si="36"/>
        <v>2018837</v>
      </c>
      <c r="E33" s="33">
        <v>1413186</v>
      </c>
      <c r="F33" s="33">
        <v>0</v>
      </c>
      <c r="G33" s="33">
        <v>605651</v>
      </c>
      <c r="H33" s="33">
        <f t="shared" si="37"/>
        <v>0</v>
      </c>
      <c r="I33" s="33">
        <v>0</v>
      </c>
      <c r="J33" s="33">
        <v>0</v>
      </c>
      <c r="K33" s="33">
        <v>0</v>
      </c>
      <c r="L33" s="32">
        <f t="shared" si="26"/>
        <v>0</v>
      </c>
      <c r="M33" s="33">
        <v>0</v>
      </c>
      <c r="N33" s="33">
        <v>0</v>
      </c>
      <c r="O33" s="33">
        <f t="shared" si="38"/>
        <v>0</v>
      </c>
      <c r="P33" s="32">
        <f>SUM(Q33:S33)</f>
        <v>0</v>
      </c>
      <c r="Q33" s="32">
        <v>0</v>
      </c>
      <c r="R33" s="32">
        <v>0</v>
      </c>
      <c r="S33" s="33">
        <v>0</v>
      </c>
      <c r="T33" s="32"/>
      <c r="U33" s="32"/>
      <c r="V33" s="23"/>
      <c r="W33" s="32"/>
      <c r="X33" s="23"/>
    </row>
    <row r="34" spans="1:24" s="24" customFormat="1" ht="77.25" hidden="1" customHeight="1" x14ac:dyDescent="0.3">
      <c r="A34" s="59" t="s">
        <v>71</v>
      </c>
      <c r="B34" s="71" t="s">
        <v>36</v>
      </c>
      <c r="C34" s="31" t="s">
        <v>6</v>
      </c>
      <c r="D34" s="33">
        <v>439380789</v>
      </c>
      <c r="E34" s="33">
        <v>0</v>
      </c>
      <c r="F34" s="33">
        <v>0</v>
      </c>
      <c r="G34" s="33">
        <v>439380789</v>
      </c>
      <c r="H34" s="33">
        <f t="shared" si="37"/>
        <v>245806867</v>
      </c>
      <c r="I34" s="33">
        <v>0</v>
      </c>
      <c r="J34" s="33">
        <v>0</v>
      </c>
      <c r="K34" s="33">
        <v>245806867</v>
      </c>
      <c r="L34" s="32">
        <f t="shared" si="26"/>
        <v>223450311.75</v>
      </c>
      <c r="M34" s="33">
        <v>0</v>
      </c>
      <c r="N34" s="33">
        <v>0</v>
      </c>
      <c r="O34" s="33">
        <f t="shared" si="38"/>
        <v>223450311.75</v>
      </c>
      <c r="P34" s="32">
        <f t="shared" si="39"/>
        <v>223450311.75</v>
      </c>
      <c r="Q34" s="32">
        <v>0</v>
      </c>
      <c r="R34" s="32">
        <v>0</v>
      </c>
      <c r="S34" s="32">
        <v>223450311.75</v>
      </c>
      <c r="T34" s="32">
        <f t="shared" si="35"/>
        <v>90.904828850855495</v>
      </c>
      <c r="U34" s="32"/>
      <c r="V34" s="23"/>
      <c r="W34" s="32">
        <f t="shared" si="33"/>
        <v>90.904828850855495</v>
      </c>
      <c r="X34" s="23"/>
    </row>
    <row r="35" spans="1:24" s="24" customFormat="1" ht="171" hidden="1" customHeight="1" x14ac:dyDescent="0.3">
      <c r="A35" s="59" t="s">
        <v>72</v>
      </c>
      <c r="B35" s="71" t="s">
        <v>125</v>
      </c>
      <c r="C35" s="31" t="s">
        <v>6</v>
      </c>
      <c r="D35" s="33">
        <f>E35+G35</f>
        <v>16397700</v>
      </c>
      <c r="E35" s="33">
        <v>15577800</v>
      </c>
      <c r="F35" s="33">
        <v>0</v>
      </c>
      <c r="G35" s="33">
        <v>819900</v>
      </c>
      <c r="H35" s="33">
        <f t="shared" si="37"/>
        <v>13461206</v>
      </c>
      <c r="I35" s="33">
        <v>12902700</v>
      </c>
      <c r="J35" s="33">
        <v>0</v>
      </c>
      <c r="K35" s="33">
        <v>558506</v>
      </c>
      <c r="L35" s="32">
        <f t="shared" si="26"/>
        <v>4847965</v>
      </c>
      <c r="M35" s="33">
        <v>4342309</v>
      </c>
      <c r="N35" s="33">
        <v>0</v>
      </c>
      <c r="O35" s="33">
        <f t="shared" si="38"/>
        <v>505656</v>
      </c>
      <c r="P35" s="32">
        <f>SUM(Q35:S35)</f>
        <v>8262674</v>
      </c>
      <c r="Q35" s="32">
        <v>7757018</v>
      </c>
      <c r="R35" s="32">
        <v>0</v>
      </c>
      <c r="S35" s="32">
        <v>505656</v>
      </c>
      <c r="T35" s="32">
        <f t="shared" si="35"/>
        <v>61.381379944709259</v>
      </c>
      <c r="U35" s="32">
        <f t="shared" si="33"/>
        <v>60.11933936307905</v>
      </c>
      <c r="V35" s="23"/>
      <c r="W35" s="32">
        <f t="shared" si="33"/>
        <v>90.537254747487054</v>
      </c>
      <c r="X35" s="32">
        <f t="shared" ref="X35:X36" si="40">Q35/M35*100</f>
        <v>178.63809323564951</v>
      </c>
    </row>
    <row r="36" spans="1:24" s="24" customFormat="1" ht="75" hidden="1" x14ac:dyDescent="0.3">
      <c r="A36" s="59" t="s">
        <v>108</v>
      </c>
      <c r="B36" s="71" t="s">
        <v>206</v>
      </c>
      <c r="C36" s="31" t="s">
        <v>6</v>
      </c>
      <c r="D36" s="33">
        <f>E36+G36</f>
        <v>2210737</v>
      </c>
      <c r="E36" s="33">
        <v>2098000</v>
      </c>
      <c r="F36" s="33">
        <v>0</v>
      </c>
      <c r="G36" s="33">
        <v>112737</v>
      </c>
      <c r="H36" s="33">
        <f t="shared" ref="H36:H43" si="41">I36+J36+K36</f>
        <v>1610737</v>
      </c>
      <c r="I36" s="33">
        <v>1498000</v>
      </c>
      <c r="J36" s="33">
        <v>0</v>
      </c>
      <c r="K36" s="33">
        <v>112737</v>
      </c>
      <c r="L36" s="32">
        <f t="shared" si="26"/>
        <v>132084</v>
      </c>
      <c r="M36" s="33">
        <v>68136</v>
      </c>
      <c r="N36" s="33">
        <v>0</v>
      </c>
      <c r="O36" s="33">
        <f t="shared" si="38"/>
        <v>63948</v>
      </c>
      <c r="P36" s="32">
        <f>SUM(Q36:S36)</f>
        <v>1246948</v>
      </c>
      <c r="Q36" s="32">
        <v>1183000</v>
      </c>
      <c r="R36" s="32">
        <v>0</v>
      </c>
      <c r="S36" s="32">
        <v>63948</v>
      </c>
      <c r="T36" s="32">
        <f t="shared" si="35"/>
        <v>77.414748652324988</v>
      </c>
      <c r="U36" s="32">
        <f t="shared" si="33"/>
        <v>78.971962616822438</v>
      </c>
      <c r="V36" s="23"/>
      <c r="W36" s="32">
        <f t="shared" si="33"/>
        <v>56.723169855504409</v>
      </c>
      <c r="X36" s="32">
        <f t="shared" si="40"/>
        <v>1736.2334155218973</v>
      </c>
    </row>
    <row r="37" spans="1:24" s="24" customFormat="1" ht="75" hidden="1" x14ac:dyDescent="0.3">
      <c r="A37" s="59" t="s">
        <v>229</v>
      </c>
      <c r="B37" s="71" t="s">
        <v>226</v>
      </c>
      <c r="C37" s="31" t="s">
        <v>6</v>
      </c>
      <c r="D37" s="33">
        <f>E37+G37</f>
        <v>3798084</v>
      </c>
      <c r="E37" s="33">
        <v>3798084</v>
      </c>
      <c r="F37" s="33">
        <v>0</v>
      </c>
      <c r="G37" s="33">
        <v>0</v>
      </c>
      <c r="H37" s="33">
        <f t="shared" si="41"/>
        <v>858084</v>
      </c>
      <c r="I37" s="33">
        <v>858084</v>
      </c>
      <c r="J37" s="33">
        <v>0</v>
      </c>
      <c r="K37" s="33">
        <v>0</v>
      </c>
      <c r="L37" s="32">
        <f t="shared" si="26"/>
        <v>0</v>
      </c>
      <c r="M37" s="33">
        <v>0</v>
      </c>
      <c r="N37" s="33">
        <v>0</v>
      </c>
      <c r="O37" s="33">
        <f t="shared" si="38"/>
        <v>0</v>
      </c>
      <c r="P37" s="32">
        <f>SUM(Q37:S37)</f>
        <v>558084</v>
      </c>
      <c r="Q37" s="32">
        <v>558084</v>
      </c>
      <c r="R37" s="32">
        <v>0</v>
      </c>
      <c r="S37" s="32">
        <v>0</v>
      </c>
      <c r="T37" s="32"/>
      <c r="U37" s="32">
        <f t="shared" si="33"/>
        <v>65.038387850140538</v>
      </c>
      <c r="V37" s="23"/>
      <c r="W37" s="32"/>
      <c r="X37" s="32"/>
    </row>
    <row r="38" spans="1:24" s="24" customFormat="1" ht="93.75" hidden="1" x14ac:dyDescent="0.3">
      <c r="A38" s="59" t="s">
        <v>234</v>
      </c>
      <c r="B38" s="71" t="s">
        <v>235</v>
      </c>
      <c r="C38" s="31"/>
      <c r="D38" s="33">
        <v>60000</v>
      </c>
      <c r="E38" s="33"/>
      <c r="F38" s="33"/>
      <c r="G38" s="33"/>
      <c r="H38" s="33">
        <f t="shared" si="41"/>
        <v>0</v>
      </c>
      <c r="I38" s="33">
        <v>0</v>
      </c>
      <c r="J38" s="33">
        <v>0</v>
      </c>
      <c r="K38" s="33">
        <v>0</v>
      </c>
      <c r="L38" s="32"/>
      <c r="M38" s="33"/>
      <c r="N38" s="33"/>
      <c r="O38" s="33">
        <f t="shared" si="38"/>
        <v>0</v>
      </c>
      <c r="P38" s="32">
        <f>SUM(Q38:S38)</f>
        <v>0</v>
      </c>
      <c r="Q38" s="32">
        <v>0</v>
      </c>
      <c r="R38" s="32">
        <v>0</v>
      </c>
      <c r="S38" s="32">
        <v>0</v>
      </c>
      <c r="T38" s="32"/>
      <c r="U38" s="32"/>
      <c r="V38" s="23"/>
      <c r="W38" s="32"/>
      <c r="X38" s="32"/>
    </row>
    <row r="39" spans="1:24" s="26" customFormat="1" ht="83.25" hidden="1" customHeight="1" x14ac:dyDescent="0.3">
      <c r="A39" s="21" t="s">
        <v>18</v>
      </c>
      <c r="B39" s="62" t="s">
        <v>46</v>
      </c>
      <c r="C39" s="30"/>
      <c r="D39" s="22">
        <f t="shared" ref="D39" si="42">SUM(D40:D43)</f>
        <v>21852525</v>
      </c>
      <c r="E39" s="22">
        <f t="shared" ref="E39:S39" si="43">SUM(E40:E43)</f>
        <v>2574000</v>
      </c>
      <c r="F39" s="22">
        <f t="shared" si="43"/>
        <v>0</v>
      </c>
      <c r="G39" s="22">
        <f t="shared" si="43"/>
        <v>19278525</v>
      </c>
      <c r="H39" s="22">
        <f t="shared" si="43"/>
        <v>11577338</v>
      </c>
      <c r="I39" s="22">
        <f t="shared" si="43"/>
        <v>2574000</v>
      </c>
      <c r="J39" s="22">
        <f t="shared" si="43"/>
        <v>0</v>
      </c>
      <c r="K39" s="22">
        <f t="shared" si="43"/>
        <v>9003338</v>
      </c>
      <c r="L39" s="22">
        <f t="shared" si="43"/>
        <v>7912601.9300000006</v>
      </c>
      <c r="M39" s="22">
        <f t="shared" si="43"/>
        <v>0</v>
      </c>
      <c r="N39" s="22">
        <f t="shared" si="43"/>
        <v>0</v>
      </c>
      <c r="O39" s="22">
        <f t="shared" si="43"/>
        <v>7912601.9300000006</v>
      </c>
      <c r="P39" s="22">
        <f t="shared" si="43"/>
        <v>8023186.2000000002</v>
      </c>
      <c r="Q39" s="22">
        <f t="shared" si="43"/>
        <v>0</v>
      </c>
      <c r="R39" s="22">
        <f t="shared" si="43"/>
        <v>0</v>
      </c>
      <c r="S39" s="22">
        <f t="shared" si="43"/>
        <v>8023186.2000000002</v>
      </c>
      <c r="T39" s="23">
        <f t="shared" ref="T39:T42" si="44">P39/D39*100</f>
        <v>36.715144817360923</v>
      </c>
      <c r="U39" s="32">
        <f t="shared" si="33"/>
        <v>0</v>
      </c>
      <c r="V39" s="23"/>
      <c r="W39" s="23">
        <f t="shared" ref="W39:W42" si="45">S39/G39*100</f>
        <v>41.617220197084578</v>
      </c>
      <c r="X39" s="32"/>
    </row>
    <row r="40" spans="1:24" s="24" customFormat="1" ht="37.5" hidden="1" x14ac:dyDescent="0.3">
      <c r="A40" s="59" t="s">
        <v>73</v>
      </c>
      <c r="B40" s="71" t="s">
        <v>47</v>
      </c>
      <c r="C40" s="31" t="s">
        <v>6</v>
      </c>
      <c r="D40" s="33">
        <f t="shared" ref="D40:D43" si="46">E40+G40</f>
        <v>18007200</v>
      </c>
      <c r="E40" s="33">
        <v>0</v>
      </c>
      <c r="F40" s="33">
        <v>0</v>
      </c>
      <c r="G40" s="33">
        <v>18007200</v>
      </c>
      <c r="H40" s="33">
        <f t="shared" si="41"/>
        <v>8460018</v>
      </c>
      <c r="I40" s="33">
        <v>0</v>
      </c>
      <c r="J40" s="33">
        <v>0</v>
      </c>
      <c r="K40" s="33">
        <v>8460018</v>
      </c>
      <c r="L40" s="32">
        <f t="shared" si="26"/>
        <v>7911782.2400000002</v>
      </c>
      <c r="M40" s="33">
        <v>0</v>
      </c>
      <c r="N40" s="33">
        <v>0</v>
      </c>
      <c r="O40" s="33">
        <f>S40</f>
        <v>7911782.2400000002</v>
      </c>
      <c r="P40" s="32">
        <f>Q40+S40</f>
        <v>7911782.2400000002</v>
      </c>
      <c r="Q40" s="32">
        <v>0</v>
      </c>
      <c r="R40" s="32">
        <v>0</v>
      </c>
      <c r="S40" s="32">
        <v>7911782.2400000002</v>
      </c>
      <c r="T40" s="32">
        <f t="shared" si="44"/>
        <v>43.936771069350037</v>
      </c>
      <c r="U40" s="32"/>
      <c r="V40" s="32"/>
      <c r="W40" s="23">
        <f t="shared" si="45"/>
        <v>43.936771069350037</v>
      </c>
      <c r="X40" s="32"/>
    </row>
    <row r="41" spans="1:24" s="24" customFormat="1" ht="37.5" hidden="1" x14ac:dyDescent="0.3">
      <c r="A41" s="59" t="s">
        <v>230</v>
      </c>
      <c r="B41" s="71" t="s">
        <v>166</v>
      </c>
      <c r="C41" s="31" t="s">
        <v>6</v>
      </c>
      <c r="D41" s="33">
        <f t="shared" si="46"/>
        <v>312000</v>
      </c>
      <c r="E41" s="33">
        <v>0</v>
      </c>
      <c r="F41" s="33">
        <v>0</v>
      </c>
      <c r="G41" s="33">
        <v>312000</v>
      </c>
      <c r="H41" s="33">
        <f t="shared" si="41"/>
        <v>155500</v>
      </c>
      <c r="I41" s="33">
        <v>0</v>
      </c>
      <c r="J41" s="33">
        <v>0</v>
      </c>
      <c r="K41" s="33">
        <v>155500</v>
      </c>
      <c r="L41" s="32"/>
      <c r="M41" s="33"/>
      <c r="N41" s="33"/>
      <c r="O41" s="33"/>
      <c r="P41" s="32">
        <f>Q41+S41</f>
        <v>110584.27</v>
      </c>
      <c r="Q41" s="32">
        <v>0</v>
      </c>
      <c r="R41" s="32">
        <v>0</v>
      </c>
      <c r="S41" s="32">
        <v>110584.27</v>
      </c>
      <c r="T41" s="32">
        <f t="shared" si="44"/>
        <v>35.443676282051285</v>
      </c>
      <c r="U41" s="32"/>
      <c r="V41" s="32"/>
      <c r="W41" s="23">
        <f t="shared" si="45"/>
        <v>35.443676282051285</v>
      </c>
      <c r="X41" s="32"/>
    </row>
    <row r="42" spans="1:24" s="24" customFormat="1" ht="67.5" hidden="1" customHeight="1" x14ac:dyDescent="0.3">
      <c r="A42" s="59" t="s">
        <v>186</v>
      </c>
      <c r="B42" s="71" t="s">
        <v>199</v>
      </c>
      <c r="C42" s="31" t="s">
        <v>228</v>
      </c>
      <c r="D42" s="33">
        <f t="shared" si="46"/>
        <v>859505</v>
      </c>
      <c r="E42" s="33">
        <v>0</v>
      </c>
      <c r="F42" s="33">
        <v>0</v>
      </c>
      <c r="G42" s="33">
        <v>859505</v>
      </c>
      <c r="H42" s="33">
        <f t="shared" si="41"/>
        <v>288000</v>
      </c>
      <c r="I42" s="33">
        <v>0</v>
      </c>
      <c r="J42" s="33">
        <v>0</v>
      </c>
      <c r="K42" s="33">
        <v>288000</v>
      </c>
      <c r="L42" s="32">
        <f t="shared" si="26"/>
        <v>0</v>
      </c>
      <c r="M42" s="33">
        <v>0</v>
      </c>
      <c r="N42" s="33">
        <v>0</v>
      </c>
      <c r="O42" s="33">
        <f>S42</f>
        <v>0</v>
      </c>
      <c r="P42" s="32">
        <f>Q42+S42</f>
        <v>0</v>
      </c>
      <c r="Q42" s="32">
        <v>0</v>
      </c>
      <c r="R42" s="32">
        <v>0</v>
      </c>
      <c r="S42" s="32">
        <v>0</v>
      </c>
      <c r="T42" s="32">
        <f t="shared" si="44"/>
        <v>0</v>
      </c>
      <c r="U42" s="32"/>
      <c r="V42" s="32"/>
      <c r="W42" s="23">
        <f t="shared" si="45"/>
        <v>0</v>
      </c>
      <c r="X42" s="32"/>
    </row>
    <row r="43" spans="1:24" s="24" customFormat="1" ht="60.75" hidden="1" customHeight="1" x14ac:dyDescent="0.3">
      <c r="A43" s="55" t="s">
        <v>200</v>
      </c>
      <c r="B43" s="56" t="s">
        <v>29</v>
      </c>
      <c r="C43" s="57" t="s">
        <v>228</v>
      </c>
      <c r="D43" s="72">
        <f t="shared" si="46"/>
        <v>2673820</v>
      </c>
      <c r="E43" s="72">
        <v>2574000</v>
      </c>
      <c r="F43" s="72">
        <v>0</v>
      </c>
      <c r="G43" s="72">
        <v>99820</v>
      </c>
      <c r="H43" s="72">
        <f t="shared" si="41"/>
        <v>2673820</v>
      </c>
      <c r="I43" s="72">
        <v>2574000</v>
      </c>
      <c r="J43" s="72">
        <v>0</v>
      </c>
      <c r="K43" s="72">
        <v>99820</v>
      </c>
      <c r="L43" s="58">
        <f t="shared" si="26"/>
        <v>819.69</v>
      </c>
      <c r="M43" s="72">
        <v>0</v>
      </c>
      <c r="N43" s="72">
        <v>0</v>
      </c>
      <c r="O43" s="72">
        <f>S43</f>
        <v>819.69</v>
      </c>
      <c r="P43" s="58">
        <f t="shared" ref="P43" si="47">Q43+S43</f>
        <v>819.69</v>
      </c>
      <c r="Q43" s="58">
        <v>0</v>
      </c>
      <c r="R43" s="58">
        <v>0</v>
      </c>
      <c r="S43" s="58">
        <v>819.69</v>
      </c>
      <c r="T43" s="58">
        <f t="shared" ref="T43" si="48">P43/D43*100</f>
        <v>3.0656139904705632E-2</v>
      </c>
      <c r="U43" s="32">
        <f t="shared" si="33"/>
        <v>0</v>
      </c>
      <c r="V43" s="32"/>
      <c r="W43" s="32">
        <f t="shared" ref="W43" si="49">S43/K43*100</f>
        <v>0.82116810258465245</v>
      </c>
      <c r="X43" s="32"/>
    </row>
    <row r="44" spans="1:24" s="26" customFormat="1" ht="34.5" customHeight="1" x14ac:dyDescent="0.3">
      <c r="A44" s="77" t="s">
        <v>8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spans="1:24" s="24" customFormat="1" ht="44.25" customHeight="1" x14ac:dyDescent="0.3">
      <c r="A45" s="21" t="s">
        <v>74</v>
      </c>
      <c r="B45" s="111" t="s">
        <v>23</v>
      </c>
      <c r="C45" s="111"/>
      <c r="D45" s="20">
        <f t="shared" ref="D45:O45" si="50">D46+D73</f>
        <v>473146237</v>
      </c>
      <c r="E45" s="20">
        <f t="shared" si="50"/>
        <v>46976249</v>
      </c>
      <c r="F45" s="20">
        <f t="shared" si="50"/>
        <v>0</v>
      </c>
      <c r="G45" s="20">
        <f t="shared" si="50"/>
        <v>426169988</v>
      </c>
      <c r="H45" s="20">
        <f t="shared" si="50"/>
        <v>267680946</v>
      </c>
      <c r="I45" s="20">
        <f t="shared" si="50"/>
        <v>23340256</v>
      </c>
      <c r="J45" s="20">
        <f t="shared" si="50"/>
        <v>0</v>
      </c>
      <c r="K45" s="20">
        <f t="shared" si="50"/>
        <v>244340690</v>
      </c>
      <c r="L45" s="20">
        <f t="shared" si="50"/>
        <v>219681571.21000001</v>
      </c>
      <c r="M45" s="20">
        <f t="shared" si="50"/>
        <v>13711039</v>
      </c>
      <c r="N45" s="20">
        <f t="shared" si="50"/>
        <v>0</v>
      </c>
      <c r="O45" s="20">
        <f t="shared" si="50"/>
        <v>207428378.21000001</v>
      </c>
      <c r="P45" s="20">
        <f>P47+P52+P57+P60+P63+P67+P73</f>
        <v>227123372.21000001</v>
      </c>
      <c r="Q45" s="20">
        <f>Q47+Q52+Q57+Q60+Q63+Q67+Q73</f>
        <v>19551566</v>
      </c>
      <c r="R45" s="20">
        <f>R47+R52+R57+R60+R63+R67+R73</f>
        <v>0</v>
      </c>
      <c r="S45" s="20">
        <f>S47+S52+S57+S60+S63+S67+S73</f>
        <v>207571806.21000001</v>
      </c>
      <c r="T45" s="23">
        <f>P45/H45*100</f>
        <v>84.848539129863951</v>
      </c>
      <c r="U45" s="23">
        <f t="shared" ref="U45:U60" si="51">Q45/I45*100</f>
        <v>83.767573072034864</v>
      </c>
      <c r="V45" s="23"/>
      <c r="W45" s="23">
        <f t="shared" ref="W45:W69" si="52">S45/K45*100</f>
        <v>84.951796694197768</v>
      </c>
      <c r="X45" s="23">
        <f>Q45/M45*100</f>
        <v>142.59726049936842</v>
      </c>
    </row>
    <row r="46" spans="1:24" s="24" customFormat="1" ht="58.5" customHeight="1" x14ac:dyDescent="0.3">
      <c r="A46" s="21" t="s">
        <v>75</v>
      </c>
      <c r="B46" s="62" t="s">
        <v>48</v>
      </c>
      <c r="C46" s="62"/>
      <c r="D46" s="20">
        <f>D47+D52+D57+D60+D63+D67+D71</f>
        <v>449639537</v>
      </c>
      <c r="E46" s="20">
        <f t="shared" ref="E46:S46" si="53">E47+E52+E57+E60+E63+E67+E71</f>
        <v>46976249</v>
      </c>
      <c r="F46" s="20">
        <f t="shared" si="53"/>
        <v>0</v>
      </c>
      <c r="G46" s="20">
        <f t="shared" si="53"/>
        <v>402663288</v>
      </c>
      <c r="H46" s="20">
        <f t="shared" si="53"/>
        <v>253158769</v>
      </c>
      <c r="I46" s="20">
        <f t="shared" si="53"/>
        <v>23340256</v>
      </c>
      <c r="J46" s="20">
        <f t="shared" si="53"/>
        <v>0</v>
      </c>
      <c r="K46" s="20">
        <f t="shared" si="53"/>
        <v>229818513</v>
      </c>
      <c r="L46" s="20">
        <f t="shared" si="53"/>
        <v>209665700.48000002</v>
      </c>
      <c r="M46" s="20">
        <f t="shared" si="53"/>
        <v>13711039</v>
      </c>
      <c r="N46" s="20">
        <f t="shared" si="53"/>
        <v>0</v>
      </c>
      <c r="O46" s="20">
        <f t="shared" si="53"/>
        <v>197412507.48000002</v>
      </c>
      <c r="P46" s="20">
        <f t="shared" si="53"/>
        <v>217107501.48000002</v>
      </c>
      <c r="Q46" s="20">
        <f t="shared" si="53"/>
        <v>19551566</v>
      </c>
      <c r="R46" s="20">
        <f t="shared" si="53"/>
        <v>0</v>
      </c>
      <c r="S46" s="20">
        <f t="shared" si="53"/>
        <v>197555935.48000002</v>
      </c>
      <c r="T46" s="23">
        <f t="shared" ref="T46:U74" si="54">P46/H46*100</f>
        <v>85.759423755137647</v>
      </c>
      <c r="U46" s="23">
        <f t="shared" si="51"/>
        <v>83.767573072034864</v>
      </c>
      <c r="V46" s="23"/>
      <c r="W46" s="23">
        <f t="shared" si="52"/>
        <v>85.961715138240407</v>
      </c>
      <c r="X46" s="23">
        <f t="shared" ref="X46:X66" si="55">Q46/M46*100</f>
        <v>142.59726049936842</v>
      </c>
    </row>
    <row r="47" spans="1:24" s="24" customFormat="1" x14ac:dyDescent="0.3">
      <c r="A47" s="21" t="s">
        <v>76</v>
      </c>
      <c r="B47" s="62" t="s">
        <v>126</v>
      </c>
      <c r="C47" s="40"/>
      <c r="D47" s="23">
        <f t="shared" ref="D47:S47" si="56">SUM(D48:D51)</f>
        <v>66418611</v>
      </c>
      <c r="E47" s="23">
        <f t="shared" si="56"/>
        <v>6214400</v>
      </c>
      <c r="F47" s="23">
        <f t="shared" si="56"/>
        <v>0</v>
      </c>
      <c r="G47" s="23">
        <f t="shared" si="56"/>
        <v>60204211</v>
      </c>
      <c r="H47" s="23">
        <f t="shared" si="56"/>
        <v>32262161</v>
      </c>
      <c r="I47" s="23">
        <f t="shared" si="56"/>
        <v>2346257</v>
      </c>
      <c r="J47" s="23">
        <f t="shared" si="56"/>
        <v>0</v>
      </c>
      <c r="K47" s="23">
        <f t="shared" si="56"/>
        <v>29915904</v>
      </c>
      <c r="L47" s="23">
        <f t="shared" si="56"/>
        <v>28785852.719999999</v>
      </c>
      <c r="M47" s="23">
        <f t="shared" si="56"/>
        <v>1440075</v>
      </c>
      <c r="N47" s="23">
        <f t="shared" si="56"/>
        <v>0</v>
      </c>
      <c r="O47" s="23">
        <f t="shared" si="56"/>
        <v>28803623.719999999</v>
      </c>
      <c r="P47" s="23">
        <f t="shared" si="56"/>
        <v>30749020.719999999</v>
      </c>
      <c r="Q47" s="23">
        <f t="shared" si="56"/>
        <v>1914469</v>
      </c>
      <c r="R47" s="23">
        <f t="shared" si="56"/>
        <v>0</v>
      </c>
      <c r="S47" s="23">
        <f t="shared" si="56"/>
        <v>28834551.719999999</v>
      </c>
      <c r="T47" s="23">
        <f t="shared" si="54"/>
        <v>95.309860737475077</v>
      </c>
      <c r="U47" s="23">
        <f t="shared" si="51"/>
        <v>81.596730451949639</v>
      </c>
      <c r="V47" s="23"/>
      <c r="W47" s="23">
        <f t="shared" si="52"/>
        <v>96.385359840705462</v>
      </c>
      <c r="X47" s="23">
        <f t="shared" si="55"/>
        <v>132.94231203235941</v>
      </c>
    </row>
    <row r="48" spans="1:24" s="24" customFormat="1" ht="56.25" x14ac:dyDescent="0.3">
      <c r="A48" s="59" t="s">
        <v>127</v>
      </c>
      <c r="B48" s="41" t="s">
        <v>36</v>
      </c>
      <c r="C48" s="67" t="s">
        <v>19</v>
      </c>
      <c r="D48" s="37">
        <f>SUM(E48:G48)</f>
        <v>59759816</v>
      </c>
      <c r="E48" s="33">
        <v>0</v>
      </c>
      <c r="F48" s="33">
        <v>0</v>
      </c>
      <c r="G48" s="33">
        <v>59759816</v>
      </c>
      <c r="H48" s="33">
        <f>I48+J48+K48</f>
        <v>29770732</v>
      </c>
      <c r="I48" s="33">
        <v>0</v>
      </c>
      <c r="J48" s="33">
        <v>0</v>
      </c>
      <c r="K48" s="33">
        <v>29770732</v>
      </c>
      <c r="L48" s="32">
        <f t="shared" ref="L48:L101" si="57">M48+N48+O48</f>
        <v>28689379.719999999</v>
      </c>
      <c r="M48" s="37">
        <v>0</v>
      </c>
      <c r="N48" s="37">
        <v>0</v>
      </c>
      <c r="O48" s="37">
        <f>S48</f>
        <v>28689379.719999999</v>
      </c>
      <c r="P48" s="32">
        <f>SUM(Q48:S48)</f>
        <v>28689379.719999999</v>
      </c>
      <c r="Q48" s="32">
        <v>0</v>
      </c>
      <c r="R48" s="32">
        <v>0</v>
      </c>
      <c r="S48" s="32">
        <v>28689379.719999999</v>
      </c>
      <c r="T48" s="23">
        <f t="shared" si="54"/>
        <v>96.367733651963945</v>
      </c>
      <c r="U48" s="23"/>
      <c r="V48" s="23"/>
      <c r="W48" s="23">
        <f t="shared" si="52"/>
        <v>96.367733651963945</v>
      </c>
      <c r="X48" s="23"/>
    </row>
    <row r="49" spans="1:24" s="24" customFormat="1" x14ac:dyDescent="0.3">
      <c r="A49" s="59" t="s">
        <v>128</v>
      </c>
      <c r="B49" s="41" t="s">
        <v>217</v>
      </c>
      <c r="C49" s="67" t="s">
        <v>19</v>
      </c>
      <c r="D49" s="37">
        <f t="shared" ref="D49" si="58">SUM(E49:G49)</f>
        <v>409424</v>
      </c>
      <c r="E49" s="33">
        <v>388000</v>
      </c>
      <c r="F49" s="33">
        <v>0</v>
      </c>
      <c r="G49" s="33">
        <v>21424</v>
      </c>
      <c r="H49" s="33">
        <f t="shared" ref="H49:H50" si="59">I49+J49+K49</f>
        <v>0</v>
      </c>
      <c r="I49" s="33">
        <v>0</v>
      </c>
      <c r="J49" s="33">
        <v>0</v>
      </c>
      <c r="K49" s="33">
        <v>0</v>
      </c>
      <c r="L49" s="32">
        <f t="shared" si="57"/>
        <v>0</v>
      </c>
      <c r="M49" s="37">
        <v>0</v>
      </c>
      <c r="N49" s="37"/>
      <c r="O49" s="37">
        <f t="shared" ref="O49:O51" si="60">S49</f>
        <v>0</v>
      </c>
      <c r="P49" s="32">
        <f t="shared" ref="P49:P50" si="61">SUM(Q49:S49)</f>
        <v>0</v>
      </c>
      <c r="Q49" s="32">
        <v>0</v>
      </c>
      <c r="R49" s="32">
        <v>0</v>
      </c>
      <c r="S49" s="32">
        <v>0</v>
      </c>
      <c r="T49" s="32"/>
      <c r="U49" s="32"/>
      <c r="V49" s="23"/>
      <c r="W49" s="32"/>
      <c r="X49" s="23"/>
    </row>
    <row r="50" spans="1:24" s="24" customFormat="1" ht="37.5" x14ac:dyDescent="0.3">
      <c r="A50" s="59" t="s">
        <v>128</v>
      </c>
      <c r="B50" s="41" t="s">
        <v>209</v>
      </c>
      <c r="C50" s="67" t="s">
        <v>19</v>
      </c>
      <c r="D50" s="37">
        <f>E50+F50+G50</f>
        <v>1104471</v>
      </c>
      <c r="E50" s="33">
        <v>938800</v>
      </c>
      <c r="F50" s="33">
        <v>0</v>
      </c>
      <c r="G50" s="33">
        <v>165671</v>
      </c>
      <c r="H50" s="33">
        <f t="shared" si="59"/>
        <v>206185</v>
      </c>
      <c r="I50" s="33">
        <v>175257</v>
      </c>
      <c r="J50" s="33">
        <v>0</v>
      </c>
      <c r="K50" s="33">
        <v>30928</v>
      </c>
      <c r="L50" s="32">
        <f t="shared" si="57"/>
        <v>96473</v>
      </c>
      <c r="M50" s="37">
        <v>96473</v>
      </c>
      <c r="N50" s="37">
        <v>0</v>
      </c>
      <c r="O50" s="37">
        <v>0</v>
      </c>
      <c r="P50" s="32">
        <f t="shared" si="61"/>
        <v>188193</v>
      </c>
      <c r="Q50" s="32">
        <v>157265</v>
      </c>
      <c r="R50" s="32">
        <v>0</v>
      </c>
      <c r="S50" s="32">
        <v>30928</v>
      </c>
      <c r="T50" s="32">
        <f t="shared" si="54"/>
        <v>91.273856003104001</v>
      </c>
      <c r="U50" s="32">
        <f t="shared" si="51"/>
        <v>89.733933594663839</v>
      </c>
      <c r="V50" s="23"/>
      <c r="W50" s="32">
        <f t="shared" si="52"/>
        <v>100</v>
      </c>
      <c r="X50" s="32">
        <f t="shared" si="55"/>
        <v>163.01452219792066</v>
      </c>
    </row>
    <row r="51" spans="1:24" s="24" customFormat="1" ht="173.25" customHeight="1" x14ac:dyDescent="0.3">
      <c r="A51" s="59" t="s">
        <v>129</v>
      </c>
      <c r="B51" s="71" t="s">
        <v>125</v>
      </c>
      <c r="C51" s="67" t="s">
        <v>19</v>
      </c>
      <c r="D51" s="37">
        <f>SUM(E51:G51)</f>
        <v>5144900</v>
      </c>
      <c r="E51" s="33">
        <v>4887600</v>
      </c>
      <c r="F51" s="33">
        <v>0</v>
      </c>
      <c r="G51" s="33">
        <v>257300</v>
      </c>
      <c r="H51" s="33">
        <f>I51+J51+K51</f>
        <v>2285244</v>
      </c>
      <c r="I51" s="33">
        <v>2171000</v>
      </c>
      <c r="J51" s="33">
        <v>0</v>
      </c>
      <c r="K51" s="33">
        <v>114244</v>
      </c>
      <c r="L51" s="32">
        <v>0</v>
      </c>
      <c r="M51" s="32">
        <v>1343602</v>
      </c>
      <c r="N51" s="37">
        <v>0</v>
      </c>
      <c r="O51" s="37">
        <f t="shared" si="60"/>
        <v>114244</v>
      </c>
      <c r="P51" s="32">
        <f t="shared" ref="P51:P56" si="62">Q51+S51</f>
        <v>1871448</v>
      </c>
      <c r="Q51" s="32">
        <v>1757204</v>
      </c>
      <c r="R51" s="32">
        <v>0</v>
      </c>
      <c r="S51" s="32">
        <v>114244</v>
      </c>
      <c r="T51" s="32">
        <f t="shared" si="54"/>
        <v>81.892699422906261</v>
      </c>
      <c r="U51" s="32">
        <f t="shared" si="51"/>
        <v>80.939843390142798</v>
      </c>
      <c r="V51" s="23"/>
      <c r="W51" s="32">
        <f t="shared" si="52"/>
        <v>100</v>
      </c>
      <c r="X51" s="32">
        <f>Q51/M51*100</f>
        <v>130.78307415439988</v>
      </c>
    </row>
    <row r="52" spans="1:24" s="24" customFormat="1" ht="25.5" customHeight="1" x14ac:dyDescent="0.3">
      <c r="A52" s="21" t="s">
        <v>77</v>
      </c>
      <c r="B52" s="42" t="s">
        <v>130</v>
      </c>
      <c r="C52" s="40"/>
      <c r="D52" s="23">
        <f t="shared" ref="D52:S52" si="63">SUM(D53:D56)</f>
        <v>30531097</v>
      </c>
      <c r="E52" s="23">
        <f t="shared" si="63"/>
        <v>3002900</v>
      </c>
      <c r="F52" s="23">
        <f t="shared" si="63"/>
        <v>0</v>
      </c>
      <c r="G52" s="23">
        <f t="shared" si="63"/>
        <v>27528197</v>
      </c>
      <c r="H52" s="23">
        <f t="shared" si="63"/>
        <v>15658128</v>
      </c>
      <c r="I52" s="23">
        <f t="shared" si="63"/>
        <v>1900500</v>
      </c>
      <c r="J52" s="23">
        <f t="shared" si="63"/>
        <v>0</v>
      </c>
      <c r="K52" s="23">
        <f t="shared" si="63"/>
        <v>13757628</v>
      </c>
      <c r="L52" s="23">
        <f t="shared" si="63"/>
        <v>14246103</v>
      </c>
      <c r="M52" s="23">
        <f t="shared" si="63"/>
        <v>711500</v>
      </c>
      <c r="N52" s="23">
        <f t="shared" si="63"/>
        <v>0</v>
      </c>
      <c r="O52" s="23">
        <f t="shared" si="63"/>
        <v>13534603</v>
      </c>
      <c r="P52" s="23">
        <f t="shared" si="63"/>
        <v>15220103</v>
      </c>
      <c r="Q52" s="23">
        <f t="shared" si="63"/>
        <v>1573000</v>
      </c>
      <c r="R52" s="23">
        <f t="shared" si="63"/>
        <v>0</v>
      </c>
      <c r="S52" s="23">
        <f t="shared" si="63"/>
        <v>13647103</v>
      </c>
      <c r="T52" s="23">
        <f t="shared" si="54"/>
        <v>97.202571086403182</v>
      </c>
      <c r="U52" s="23">
        <f t="shared" si="51"/>
        <v>82.767692712444102</v>
      </c>
      <c r="V52" s="23"/>
      <c r="W52" s="23">
        <f t="shared" si="52"/>
        <v>99.196627500031255</v>
      </c>
      <c r="X52" s="23">
        <f t="shared" ref="X52:X59" si="64">Q52/M52*100</f>
        <v>221.08222066057627</v>
      </c>
    </row>
    <row r="53" spans="1:24" s="24" customFormat="1" ht="41.25" customHeight="1" x14ac:dyDescent="0.3">
      <c r="A53" s="59" t="s">
        <v>131</v>
      </c>
      <c r="B53" s="41" t="s">
        <v>36</v>
      </c>
      <c r="C53" s="67" t="s">
        <v>19</v>
      </c>
      <c r="D53" s="37">
        <f>E53+F53+G53</f>
        <v>27299697</v>
      </c>
      <c r="E53" s="33">
        <v>0</v>
      </c>
      <c r="F53" s="33">
        <v>0</v>
      </c>
      <c r="G53" s="33">
        <v>27299697</v>
      </c>
      <c r="H53" s="33">
        <f>I53+J53+K53</f>
        <v>13587128</v>
      </c>
      <c r="I53" s="33">
        <v>0</v>
      </c>
      <c r="J53" s="33">
        <v>0</v>
      </c>
      <c r="K53" s="33">
        <v>13587128</v>
      </c>
      <c r="L53" s="32">
        <f t="shared" si="57"/>
        <v>13476603</v>
      </c>
      <c r="M53" s="37">
        <v>0</v>
      </c>
      <c r="N53" s="37">
        <v>0</v>
      </c>
      <c r="O53" s="37">
        <f>S53</f>
        <v>13476603</v>
      </c>
      <c r="P53" s="32">
        <f t="shared" si="62"/>
        <v>13476603</v>
      </c>
      <c r="Q53" s="32">
        <v>0</v>
      </c>
      <c r="R53" s="32">
        <v>0</v>
      </c>
      <c r="S53" s="32">
        <v>13476603</v>
      </c>
      <c r="T53" s="23">
        <f t="shared" si="54"/>
        <v>99.186546266436878</v>
      </c>
      <c r="U53" s="23"/>
      <c r="V53" s="23"/>
      <c r="W53" s="23">
        <f t="shared" si="52"/>
        <v>99.186546266436878</v>
      </c>
      <c r="X53" s="32"/>
    </row>
    <row r="54" spans="1:24" s="24" customFormat="1" ht="171.75" customHeight="1" x14ac:dyDescent="0.3">
      <c r="A54" s="59" t="s">
        <v>132</v>
      </c>
      <c r="B54" s="71" t="s">
        <v>125</v>
      </c>
      <c r="C54" s="67" t="s">
        <v>19</v>
      </c>
      <c r="D54" s="37">
        <f t="shared" ref="D54:D56" si="65">E54+F54+G54</f>
        <v>2321400</v>
      </c>
      <c r="E54" s="33">
        <v>2205400</v>
      </c>
      <c r="F54" s="33">
        <v>0</v>
      </c>
      <c r="G54" s="33">
        <v>116000</v>
      </c>
      <c r="H54" s="33">
        <f t="shared" ref="H54:H56" si="66">I54+J54+K54</f>
        <v>1161000</v>
      </c>
      <c r="I54" s="33">
        <v>1103000</v>
      </c>
      <c r="J54" s="33">
        <v>0</v>
      </c>
      <c r="K54" s="33">
        <v>58000</v>
      </c>
      <c r="L54" s="32">
        <f t="shared" si="57"/>
        <v>609500</v>
      </c>
      <c r="M54" s="33">
        <v>551500</v>
      </c>
      <c r="N54" s="37">
        <v>0</v>
      </c>
      <c r="O54" s="37">
        <f t="shared" ref="O54:O56" si="67">S54</f>
        <v>58000</v>
      </c>
      <c r="P54" s="32">
        <f t="shared" si="62"/>
        <v>1161000</v>
      </c>
      <c r="Q54" s="32">
        <v>1103000</v>
      </c>
      <c r="R54" s="32">
        <v>0</v>
      </c>
      <c r="S54" s="32">
        <v>58000</v>
      </c>
      <c r="T54" s="32">
        <f t="shared" si="54"/>
        <v>100</v>
      </c>
      <c r="U54" s="32">
        <f t="shared" si="51"/>
        <v>100</v>
      </c>
      <c r="V54" s="32"/>
      <c r="W54" s="32">
        <f t="shared" si="52"/>
        <v>100</v>
      </c>
      <c r="X54" s="32">
        <f>Q54/M54*100</f>
        <v>200</v>
      </c>
    </row>
    <row r="55" spans="1:24" s="24" customFormat="1" ht="40.5" customHeight="1" x14ac:dyDescent="0.3">
      <c r="A55" s="59" t="s">
        <v>182</v>
      </c>
      <c r="B55" s="71" t="s">
        <v>209</v>
      </c>
      <c r="C55" s="67" t="s">
        <v>19</v>
      </c>
      <c r="D55" s="37">
        <f t="shared" si="65"/>
        <v>750000</v>
      </c>
      <c r="E55" s="33">
        <v>637500</v>
      </c>
      <c r="F55" s="33">
        <v>0</v>
      </c>
      <c r="G55" s="33">
        <v>112500</v>
      </c>
      <c r="H55" s="33">
        <f t="shared" si="66"/>
        <v>750000</v>
      </c>
      <c r="I55" s="33">
        <v>637500</v>
      </c>
      <c r="J55" s="33">
        <v>0</v>
      </c>
      <c r="K55" s="33">
        <v>112500</v>
      </c>
      <c r="L55" s="32">
        <f t="shared" si="57"/>
        <v>0</v>
      </c>
      <c r="M55" s="33">
        <v>0</v>
      </c>
      <c r="N55" s="37">
        <v>0</v>
      </c>
      <c r="O55" s="37">
        <v>0</v>
      </c>
      <c r="P55" s="32">
        <f t="shared" si="62"/>
        <v>422500</v>
      </c>
      <c r="Q55" s="32">
        <v>310000</v>
      </c>
      <c r="R55" s="32">
        <v>0</v>
      </c>
      <c r="S55" s="32">
        <v>112500</v>
      </c>
      <c r="T55" s="32">
        <f t="shared" si="54"/>
        <v>56.333333333333336</v>
      </c>
      <c r="U55" s="32">
        <f t="shared" ref="U55" si="68">Q55/I55*100</f>
        <v>48.627450980392155</v>
      </c>
      <c r="V55" s="32"/>
      <c r="W55" s="32"/>
      <c r="X55" s="32"/>
    </row>
    <row r="56" spans="1:24" s="24" customFormat="1" ht="75" x14ac:dyDescent="0.3">
      <c r="A56" s="59" t="s">
        <v>201</v>
      </c>
      <c r="B56" s="71" t="s">
        <v>218</v>
      </c>
      <c r="C56" s="67" t="s">
        <v>19</v>
      </c>
      <c r="D56" s="37">
        <f t="shared" si="65"/>
        <v>160000</v>
      </c>
      <c r="E56" s="33">
        <v>160000</v>
      </c>
      <c r="F56" s="33">
        <v>0</v>
      </c>
      <c r="G56" s="33">
        <v>0</v>
      </c>
      <c r="H56" s="33">
        <f t="shared" si="66"/>
        <v>160000</v>
      </c>
      <c r="I56" s="33">
        <v>160000</v>
      </c>
      <c r="J56" s="33">
        <v>0</v>
      </c>
      <c r="K56" s="33">
        <v>0</v>
      </c>
      <c r="L56" s="32">
        <f t="shared" si="57"/>
        <v>160000</v>
      </c>
      <c r="M56" s="37">
        <v>160000</v>
      </c>
      <c r="N56" s="37">
        <v>0</v>
      </c>
      <c r="O56" s="37">
        <f t="shared" si="67"/>
        <v>0</v>
      </c>
      <c r="P56" s="32">
        <f t="shared" si="62"/>
        <v>160000</v>
      </c>
      <c r="Q56" s="32">
        <v>160000</v>
      </c>
      <c r="R56" s="32">
        <v>0</v>
      </c>
      <c r="S56" s="32">
        <v>0</v>
      </c>
      <c r="T56" s="32">
        <f t="shared" si="54"/>
        <v>100</v>
      </c>
      <c r="U56" s="32">
        <f t="shared" si="51"/>
        <v>100</v>
      </c>
      <c r="V56" s="32"/>
      <c r="W56" s="32"/>
      <c r="X56" s="32">
        <f t="shared" si="64"/>
        <v>100</v>
      </c>
    </row>
    <row r="57" spans="1:24" s="24" customFormat="1" ht="21.75" customHeight="1" x14ac:dyDescent="0.3">
      <c r="A57" s="21" t="s">
        <v>78</v>
      </c>
      <c r="B57" s="42" t="s">
        <v>133</v>
      </c>
      <c r="C57" s="40"/>
      <c r="D57" s="23">
        <f t="shared" ref="D57:S57" si="69">SUM(D58:D59)</f>
        <v>31058700</v>
      </c>
      <c r="E57" s="23">
        <f t="shared" si="69"/>
        <v>2473600</v>
      </c>
      <c r="F57" s="23">
        <f t="shared" si="69"/>
        <v>0</v>
      </c>
      <c r="G57" s="23">
        <f t="shared" si="69"/>
        <v>28585100</v>
      </c>
      <c r="H57" s="23">
        <f t="shared" si="69"/>
        <v>15553713</v>
      </c>
      <c r="I57" s="23">
        <f t="shared" si="69"/>
        <v>1236900</v>
      </c>
      <c r="J57" s="23">
        <f t="shared" si="69"/>
        <v>0</v>
      </c>
      <c r="K57" s="23">
        <f t="shared" si="69"/>
        <v>14316813</v>
      </c>
      <c r="L57" s="23">
        <f t="shared" si="69"/>
        <v>14284410</v>
      </c>
      <c r="M57" s="23">
        <f t="shared" si="69"/>
        <v>824250</v>
      </c>
      <c r="N57" s="23">
        <f t="shared" si="69"/>
        <v>0</v>
      </c>
      <c r="O57" s="23">
        <f t="shared" si="69"/>
        <v>13460160</v>
      </c>
      <c r="P57" s="23">
        <f t="shared" si="69"/>
        <v>14490210</v>
      </c>
      <c r="Q57" s="23">
        <f t="shared" si="69"/>
        <v>1030050</v>
      </c>
      <c r="R57" s="23">
        <f t="shared" si="69"/>
        <v>0</v>
      </c>
      <c r="S57" s="23">
        <f t="shared" si="69"/>
        <v>13460160</v>
      </c>
      <c r="T57" s="23">
        <f t="shared" si="54"/>
        <v>93.162385084513261</v>
      </c>
      <c r="U57" s="23">
        <f t="shared" si="51"/>
        <v>83.276740237691001</v>
      </c>
      <c r="V57" s="32"/>
      <c r="W57" s="23">
        <f t="shared" si="52"/>
        <v>94.016454639730227</v>
      </c>
      <c r="X57" s="23">
        <f t="shared" si="64"/>
        <v>124.96815286624204</v>
      </c>
    </row>
    <row r="58" spans="1:24" s="24" customFormat="1" ht="56.25" x14ac:dyDescent="0.3">
      <c r="A58" s="59" t="s">
        <v>135</v>
      </c>
      <c r="B58" s="41" t="s">
        <v>36</v>
      </c>
      <c r="C58" s="67" t="s">
        <v>19</v>
      </c>
      <c r="D58" s="37">
        <f>SUM(E58:G58)</f>
        <v>28454900</v>
      </c>
      <c r="E58" s="33">
        <v>0</v>
      </c>
      <c r="F58" s="33">
        <v>0</v>
      </c>
      <c r="G58" s="33">
        <v>28454900</v>
      </c>
      <c r="H58" s="33">
        <f>I58+J58+K58</f>
        <v>14251713</v>
      </c>
      <c r="I58" s="33">
        <v>0</v>
      </c>
      <c r="J58" s="33">
        <v>0</v>
      </c>
      <c r="K58" s="33">
        <v>14251713</v>
      </c>
      <c r="L58" s="32">
        <f t="shared" si="57"/>
        <v>13395060</v>
      </c>
      <c r="M58" s="37">
        <v>0</v>
      </c>
      <c r="N58" s="37">
        <v>0</v>
      </c>
      <c r="O58" s="37">
        <f>S58</f>
        <v>13395060</v>
      </c>
      <c r="P58" s="32">
        <f>SUM(Q58:S58)</f>
        <v>13395060</v>
      </c>
      <c r="Q58" s="32">
        <v>0</v>
      </c>
      <c r="R58" s="32">
        <v>0</v>
      </c>
      <c r="S58" s="32">
        <v>13395060</v>
      </c>
      <c r="T58" s="23">
        <f t="shared" si="54"/>
        <v>93.989122570739397</v>
      </c>
      <c r="U58" s="23"/>
      <c r="V58" s="32"/>
      <c r="W58" s="23">
        <f t="shared" si="52"/>
        <v>93.989122570739397</v>
      </c>
      <c r="X58" s="23"/>
    </row>
    <row r="59" spans="1:24" s="24" customFormat="1" ht="187.5" x14ac:dyDescent="0.3">
      <c r="A59" s="59" t="s">
        <v>136</v>
      </c>
      <c r="B59" s="71" t="s">
        <v>125</v>
      </c>
      <c r="C59" s="67" t="s">
        <v>19</v>
      </c>
      <c r="D59" s="37">
        <f>SUM(E59:G59)</f>
        <v>2603800</v>
      </c>
      <c r="E59" s="33">
        <v>2473600</v>
      </c>
      <c r="F59" s="33">
        <v>0</v>
      </c>
      <c r="G59" s="33">
        <v>130200</v>
      </c>
      <c r="H59" s="33">
        <f>I59+J59+K59</f>
        <v>1302000</v>
      </c>
      <c r="I59" s="33">
        <v>1236900</v>
      </c>
      <c r="J59" s="33">
        <v>0</v>
      </c>
      <c r="K59" s="33">
        <v>65100</v>
      </c>
      <c r="L59" s="32">
        <f t="shared" si="57"/>
        <v>889350</v>
      </c>
      <c r="M59" s="32">
        <v>824250</v>
      </c>
      <c r="N59" s="37">
        <v>0</v>
      </c>
      <c r="O59" s="37">
        <f t="shared" ref="O59" si="70">S59</f>
        <v>65100</v>
      </c>
      <c r="P59" s="32">
        <f t="shared" ref="P59:P74" si="71">SUM(Q59:S59)</f>
        <v>1095150</v>
      </c>
      <c r="Q59" s="32">
        <v>1030050</v>
      </c>
      <c r="R59" s="32">
        <v>0</v>
      </c>
      <c r="S59" s="32">
        <v>65100</v>
      </c>
      <c r="T59" s="23">
        <f t="shared" si="54"/>
        <v>84.112903225806463</v>
      </c>
      <c r="U59" s="23">
        <f t="shared" si="51"/>
        <v>83.276740237691001</v>
      </c>
      <c r="V59" s="32"/>
      <c r="W59" s="23">
        <f t="shared" si="52"/>
        <v>100</v>
      </c>
      <c r="X59" s="32">
        <f t="shared" si="64"/>
        <v>124.96815286624204</v>
      </c>
    </row>
    <row r="60" spans="1:24" s="24" customFormat="1" ht="56.25" x14ac:dyDescent="0.3">
      <c r="A60" s="21" t="s">
        <v>79</v>
      </c>
      <c r="B60" s="42" t="s">
        <v>134</v>
      </c>
      <c r="C60" s="40"/>
      <c r="D60" s="23">
        <f t="shared" ref="D60:S60" si="72">SUM(D61:D62)</f>
        <v>121982100</v>
      </c>
      <c r="E60" s="23">
        <f t="shared" si="72"/>
        <v>7838100</v>
      </c>
      <c r="F60" s="23">
        <f t="shared" si="72"/>
        <v>0</v>
      </c>
      <c r="G60" s="23">
        <f t="shared" si="72"/>
        <v>114144000</v>
      </c>
      <c r="H60" s="23">
        <f t="shared" si="72"/>
        <v>63521677</v>
      </c>
      <c r="I60" s="23">
        <f t="shared" si="72"/>
        <v>3684150</v>
      </c>
      <c r="J60" s="23">
        <f t="shared" si="72"/>
        <v>0</v>
      </c>
      <c r="K60" s="23">
        <f t="shared" si="72"/>
        <v>59837527</v>
      </c>
      <c r="L60" s="23">
        <f t="shared" si="72"/>
        <v>56482359.899999999</v>
      </c>
      <c r="M60" s="23">
        <f t="shared" si="72"/>
        <v>2483848</v>
      </c>
      <c r="N60" s="23">
        <f t="shared" si="72"/>
        <v>0</v>
      </c>
      <c r="O60" s="23">
        <f t="shared" si="72"/>
        <v>53998511.899999999</v>
      </c>
      <c r="P60" s="23">
        <f t="shared" si="72"/>
        <v>56807557.899999999</v>
      </c>
      <c r="Q60" s="23">
        <f t="shared" si="72"/>
        <v>2809046</v>
      </c>
      <c r="R60" s="23">
        <f t="shared" si="72"/>
        <v>0</v>
      </c>
      <c r="S60" s="23">
        <f t="shared" si="72"/>
        <v>53998511.899999999</v>
      </c>
      <c r="T60" s="23">
        <f t="shared" si="54"/>
        <v>89.4301923105714</v>
      </c>
      <c r="U60" s="23">
        <f t="shared" si="51"/>
        <v>76.246786911499271</v>
      </c>
      <c r="V60" s="32"/>
      <c r="W60" s="23">
        <f t="shared" si="52"/>
        <v>90.241884327873379</v>
      </c>
      <c r="X60" s="23">
        <f t="shared" si="55"/>
        <v>113.09250807617856</v>
      </c>
    </row>
    <row r="61" spans="1:24" s="24" customFormat="1" ht="56.25" x14ac:dyDescent="0.3">
      <c r="A61" s="59" t="s">
        <v>137</v>
      </c>
      <c r="B61" s="41" t="s">
        <v>36</v>
      </c>
      <c r="C61" s="67" t="s">
        <v>19</v>
      </c>
      <c r="D61" s="37">
        <f>SUM(E61:G61)</f>
        <v>113731500</v>
      </c>
      <c r="E61" s="33">
        <v>0</v>
      </c>
      <c r="F61" s="33">
        <v>0</v>
      </c>
      <c r="G61" s="33">
        <v>113731500</v>
      </c>
      <c r="H61" s="33">
        <f>I61+J61+K61</f>
        <v>59643499</v>
      </c>
      <c r="I61" s="33">
        <v>0</v>
      </c>
      <c r="J61" s="33">
        <v>0</v>
      </c>
      <c r="K61" s="33">
        <v>59643499</v>
      </c>
      <c r="L61" s="32">
        <f t="shared" si="57"/>
        <v>53804483.899999999</v>
      </c>
      <c r="M61" s="37">
        <v>0</v>
      </c>
      <c r="N61" s="37">
        <v>0</v>
      </c>
      <c r="O61" s="37">
        <f>S61</f>
        <v>53804483.899999999</v>
      </c>
      <c r="P61" s="32">
        <f>SUM(Q61:S61)</f>
        <v>53804483.899999999</v>
      </c>
      <c r="Q61" s="32">
        <v>0</v>
      </c>
      <c r="R61" s="32">
        <v>0</v>
      </c>
      <c r="S61" s="32">
        <v>53804483.899999999</v>
      </c>
      <c r="T61" s="23">
        <f t="shared" si="54"/>
        <v>90.210139918182861</v>
      </c>
      <c r="U61" s="23"/>
      <c r="V61" s="32"/>
      <c r="W61" s="23">
        <f t="shared" si="52"/>
        <v>90.210139918182861</v>
      </c>
      <c r="X61" s="32"/>
    </row>
    <row r="62" spans="1:24" s="24" customFormat="1" ht="174.75" customHeight="1" x14ac:dyDescent="0.3">
      <c r="A62" s="59" t="s">
        <v>138</v>
      </c>
      <c r="B62" s="71" t="s">
        <v>125</v>
      </c>
      <c r="C62" s="67" t="s">
        <v>19</v>
      </c>
      <c r="D62" s="37">
        <f>SUM(E62:G62)</f>
        <v>8250600</v>
      </c>
      <c r="E62" s="33">
        <v>7838100</v>
      </c>
      <c r="F62" s="33">
        <v>0</v>
      </c>
      <c r="G62" s="33">
        <v>412500</v>
      </c>
      <c r="H62" s="33">
        <f>I62+J62+K62</f>
        <v>3878178</v>
      </c>
      <c r="I62" s="33">
        <v>3684150</v>
      </c>
      <c r="J62" s="33">
        <v>0</v>
      </c>
      <c r="K62" s="33">
        <v>194028</v>
      </c>
      <c r="L62" s="32">
        <f t="shared" si="57"/>
        <v>2677876</v>
      </c>
      <c r="M62" s="33">
        <v>2483848</v>
      </c>
      <c r="N62" s="37">
        <v>0</v>
      </c>
      <c r="O62" s="37">
        <f t="shared" ref="O62" si="73">S62</f>
        <v>194028</v>
      </c>
      <c r="P62" s="32">
        <f t="shared" ref="P62" si="74">SUM(Q62:S62)</f>
        <v>3003074</v>
      </c>
      <c r="Q62" s="32">
        <v>2809046</v>
      </c>
      <c r="R62" s="32">
        <v>0</v>
      </c>
      <c r="S62" s="32">
        <v>194028</v>
      </c>
      <c r="T62" s="32">
        <f t="shared" si="54"/>
        <v>77.435177034163985</v>
      </c>
      <c r="U62" s="32">
        <f t="shared" si="54"/>
        <v>76.246786911499271</v>
      </c>
      <c r="V62" s="32"/>
      <c r="W62" s="32">
        <f t="shared" si="52"/>
        <v>100</v>
      </c>
      <c r="X62" s="32">
        <f t="shared" si="55"/>
        <v>113.09250807617856</v>
      </c>
    </row>
    <row r="63" spans="1:24" s="24" customFormat="1" ht="37.5" x14ac:dyDescent="0.3">
      <c r="A63" s="21" t="s">
        <v>140</v>
      </c>
      <c r="B63" s="42" t="s">
        <v>139</v>
      </c>
      <c r="C63" s="40"/>
      <c r="D63" s="23">
        <f>SUM(D64:D66)</f>
        <v>165547750</v>
      </c>
      <c r="E63" s="23">
        <f>SUM(E64:E66)</f>
        <v>20839250</v>
      </c>
      <c r="F63" s="23">
        <f>SUM(F64:F66)</f>
        <v>0</v>
      </c>
      <c r="G63" s="23">
        <f>SUM(G64:G66)</f>
        <v>144708500</v>
      </c>
      <c r="H63" s="23">
        <f t="shared" ref="H63:K63" si="75">SUM(H64:H66)</f>
        <v>105193272</v>
      </c>
      <c r="I63" s="23">
        <f t="shared" si="75"/>
        <v>13564450</v>
      </c>
      <c r="J63" s="23">
        <f t="shared" si="75"/>
        <v>0</v>
      </c>
      <c r="K63" s="23">
        <f t="shared" si="75"/>
        <v>91628822</v>
      </c>
      <c r="L63" s="23">
        <f t="shared" ref="L63:S63" si="76">SUM(L64:L66)</f>
        <v>90135759.859999999</v>
      </c>
      <c r="M63" s="23">
        <f t="shared" si="76"/>
        <v>8251366</v>
      </c>
      <c r="N63" s="23">
        <f t="shared" si="76"/>
        <v>0</v>
      </c>
      <c r="O63" s="23">
        <f t="shared" si="76"/>
        <v>81884393.859999999</v>
      </c>
      <c r="P63" s="23">
        <f t="shared" si="76"/>
        <v>93862907.859999999</v>
      </c>
      <c r="Q63" s="23">
        <f t="shared" si="76"/>
        <v>11978514</v>
      </c>
      <c r="R63" s="23">
        <f t="shared" si="76"/>
        <v>0</v>
      </c>
      <c r="S63" s="23">
        <f t="shared" si="76"/>
        <v>81884393.859999999</v>
      </c>
      <c r="T63" s="23">
        <f t="shared" si="54"/>
        <v>89.229003029775512</v>
      </c>
      <c r="U63" s="23">
        <f t="shared" si="54"/>
        <v>88.308143713899199</v>
      </c>
      <c r="V63" s="32"/>
      <c r="W63" s="23">
        <f t="shared" si="52"/>
        <v>89.365324220800304</v>
      </c>
      <c r="X63" s="23">
        <f t="shared" si="55"/>
        <v>145.17007244618648</v>
      </c>
    </row>
    <row r="64" spans="1:24" s="24" customFormat="1" ht="56.25" x14ac:dyDescent="0.3">
      <c r="A64" s="59" t="s">
        <v>141</v>
      </c>
      <c r="B64" s="41" t="s">
        <v>36</v>
      </c>
      <c r="C64" s="67" t="s">
        <v>19</v>
      </c>
      <c r="D64" s="37">
        <f>SUM(E64:G64)</f>
        <v>143641800</v>
      </c>
      <c r="E64" s="33">
        <v>0</v>
      </c>
      <c r="F64" s="33">
        <v>0</v>
      </c>
      <c r="G64" s="33">
        <v>143641800</v>
      </c>
      <c r="H64" s="33">
        <f>I64+J64+K64</f>
        <v>90941422</v>
      </c>
      <c r="I64" s="33">
        <v>0</v>
      </c>
      <c r="J64" s="33">
        <v>0</v>
      </c>
      <c r="K64" s="33">
        <v>90941422</v>
      </c>
      <c r="L64" s="32">
        <f t="shared" si="57"/>
        <v>81222893.859999999</v>
      </c>
      <c r="M64" s="37">
        <v>0</v>
      </c>
      <c r="N64" s="37">
        <v>0</v>
      </c>
      <c r="O64" s="37">
        <f>S64</f>
        <v>81222893.859999999</v>
      </c>
      <c r="P64" s="32">
        <f t="shared" si="71"/>
        <v>81222893.859999999</v>
      </c>
      <c r="Q64" s="32">
        <v>0</v>
      </c>
      <c r="R64" s="32">
        <v>0</v>
      </c>
      <c r="S64" s="32">
        <v>81222893.859999999</v>
      </c>
      <c r="T64" s="23">
        <f t="shared" si="54"/>
        <v>89.313419642811382</v>
      </c>
      <c r="U64" s="23"/>
      <c r="V64" s="32"/>
      <c r="W64" s="23">
        <f t="shared" si="52"/>
        <v>89.313419642811382</v>
      </c>
      <c r="X64" s="32"/>
    </row>
    <row r="65" spans="1:24" s="24" customFormat="1" ht="187.5" customHeight="1" x14ac:dyDescent="0.3">
      <c r="A65" s="59" t="s">
        <v>142</v>
      </c>
      <c r="B65" s="71" t="s">
        <v>125</v>
      </c>
      <c r="C65" s="67" t="s">
        <v>19</v>
      </c>
      <c r="D65" s="37">
        <f>SUM(E65:G65)</f>
        <v>21334600</v>
      </c>
      <c r="E65" s="33">
        <v>20267900</v>
      </c>
      <c r="F65" s="33">
        <v>0</v>
      </c>
      <c r="G65" s="33">
        <v>1066700</v>
      </c>
      <c r="H65" s="33">
        <f>I65+J65+K65</f>
        <v>13680500</v>
      </c>
      <c r="I65" s="33">
        <v>12993100</v>
      </c>
      <c r="J65" s="33">
        <v>0</v>
      </c>
      <c r="K65" s="33">
        <v>687400</v>
      </c>
      <c r="L65" s="32">
        <f t="shared" si="57"/>
        <v>8752866</v>
      </c>
      <c r="M65" s="33">
        <v>8091366</v>
      </c>
      <c r="N65" s="37">
        <v>0</v>
      </c>
      <c r="O65" s="37">
        <f t="shared" ref="O65:O66" si="77">S65</f>
        <v>661500</v>
      </c>
      <c r="P65" s="32">
        <f t="shared" si="71"/>
        <v>12069232</v>
      </c>
      <c r="Q65" s="32">
        <v>11407732</v>
      </c>
      <c r="R65" s="32">
        <v>0</v>
      </c>
      <c r="S65" s="32">
        <v>661500</v>
      </c>
      <c r="T65" s="32">
        <f t="shared" si="54"/>
        <v>88.222155622967009</v>
      </c>
      <c r="U65" s="32">
        <f t="shared" si="54"/>
        <v>87.798385296811389</v>
      </c>
      <c r="V65" s="32"/>
      <c r="W65" s="32">
        <f t="shared" si="52"/>
        <v>96.232179226069249</v>
      </c>
      <c r="X65" s="32">
        <f t="shared" si="55"/>
        <v>140.98647867368749</v>
      </c>
    </row>
    <row r="66" spans="1:24" s="24" customFormat="1" ht="75" x14ac:dyDescent="0.3">
      <c r="A66" s="59" t="s">
        <v>183</v>
      </c>
      <c r="B66" s="71" t="s">
        <v>219</v>
      </c>
      <c r="C66" s="67" t="s">
        <v>19</v>
      </c>
      <c r="D66" s="37">
        <f>SUM(E66:G66)</f>
        <v>571350</v>
      </c>
      <c r="E66" s="33">
        <f>265000+306350</f>
        <v>571350</v>
      </c>
      <c r="F66" s="33">
        <v>0</v>
      </c>
      <c r="G66" s="33">
        <v>0</v>
      </c>
      <c r="H66" s="33">
        <f>I66+J66+K66</f>
        <v>571350</v>
      </c>
      <c r="I66" s="33">
        <f>306350+265000</f>
        <v>571350</v>
      </c>
      <c r="J66" s="33">
        <v>0</v>
      </c>
      <c r="K66" s="33">
        <v>0</v>
      </c>
      <c r="L66" s="32">
        <f t="shared" si="57"/>
        <v>160000</v>
      </c>
      <c r="M66" s="37">
        <v>160000</v>
      </c>
      <c r="N66" s="37">
        <v>0</v>
      </c>
      <c r="O66" s="37">
        <f t="shared" si="77"/>
        <v>0</v>
      </c>
      <c r="P66" s="32">
        <f t="shared" si="71"/>
        <v>570782</v>
      </c>
      <c r="Q66" s="32">
        <v>570782</v>
      </c>
      <c r="R66" s="32">
        <v>0</v>
      </c>
      <c r="S66" s="32">
        <v>0</v>
      </c>
      <c r="T66" s="32">
        <f t="shared" si="54"/>
        <v>99.900586330620456</v>
      </c>
      <c r="U66" s="32">
        <f t="shared" si="54"/>
        <v>99.900586330620456</v>
      </c>
      <c r="V66" s="32"/>
      <c r="W66" s="32"/>
      <c r="X66" s="32">
        <f t="shared" si="55"/>
        <v>356.73875000000004</v>
      </c>
    </row>
    <row r="67" spans="1:24" s="26" customFormat="1" ht="75" x14ac:dyDescent="0.3">
      <c r="A67" s="21" t="s">
        <v>144</v>
      </c>
      <c r="B67" s="42" t="s">
        <v>143</v>
      </c>
      <c r="C67" s="40"/>
      <c r="D67" s="23">
        <f>SUM(D68:D70)</f>
        <v>28040579</v>
      </c>
      <c r="E67" s="23">
        <f>SUM(E68:E70)</f>
        <v>607999</v>
      </c>
      <c r="F67" s="23">
        <f>SUM(F68:F70)</f>
        <v>0</v>
      </c>
      <c r="G67" s="23">
        <f>SUM(G68:G70)</f>
        <v>27432580</v>
      </c>
      <c r="H67" s="23">
        <f t="shared" ref="H67:K67" si="78">SUM(H68:H70)</f>
        <v>20969818</v>
      </c>
      <c r="I67" s="23">
        <f t="shared" si="78"/>
        <v>607999</v>
      </c>
      <c r="J67" s="23">
        <f t="shared" si="78"/>
        <v>0</v>
      </c>
      <c r="K67" s="23">
        <f t="shared" si="78"/>
        <v>20361819</v>
      </c>
      <c r="L67" s="23">
        <f t="shared" ref="L67:S67" si="79">SUM(L68:L70)</f>
        <v>5731215</v>
      </c>
      <c r="M67" s="23">
        <f t="shared" si="79"/>
        <v>0</v>
      </c>
      <c r="N67" s="23">
        <f t="shared" si="79"/>
        <v>0</v>
      </c>
      <c r="O67" s="23">
        <f t="shared" si="79"/>
        <v>5731215</v>
      </c>
      <c r="P67" s="23">
        <f t="shared" si="79"/>
        <v>5977702</v>
      </c>
      <c r="Q67" s="23">
        <f t="shared" si="79"/>
        <v>246487</v>
      </c>
      <c r="R67" s="23">
        <f t="shared" si="79"/>
        <v>0</v>
      </c>
      <c r="S67" s="23">
        <f t="shared" si="79"/>
        <v>5731215</v>
      </c>
      <c r="T67" s="23">
        <f t="shared" si="54"/>
        <v>28.506217841280261</v>
      </c>
      <c r="U67" s="23">
        <f t="shared" si="54"/>
        <v>40.540691678769207</v>
      </c>
      <c r="V67" s="23"/>
      <c r="W67" s="23">
        <f t="shared" si="52"/>
        <v>28.146871357612991</v>
      </c>
      <c r="X67" s="23"/>
    </row>
    <row r="68" spans="1:24" s="24" customFormat="1" ht="45.75" customHeight="1" x14ac:dyDescent="0.3">
      <c r="A68" s="59" t="s">
        <v>146</v>
      </c>
      <c r="B68" s="41" t="s">
        <v>45</v>
      </c>
      <c r="C68" s="67" t="s">
        <v>19</v>
      </c>
      <c r="D68" s="37">
        <f>SUM(E68:G68)</f>
        <v>370338</v>
      </c>
      <c r="E68" s="33">
        <v>0</v>
      </c>
      <c r="F68" s="33">
        <v>0</v>
      </c>
      <c r="G68" s="33">
        <v>370338</v>
      </c>
      <c r="H68" s="33">
        <f>I68+J68+K68</f>
        <v>370338</v>
      </c>
      <c r="I68" s="33">
        <v>0</v>
      </c>
      <c r="J68" s="33">
        <v>0</v>
      </c>
      <c r="K68" s="33">
        <v>370338</v>
      </c>
      <c r="L68" s="32">
        <f t="shared" si="57"/>
        <v>251496</v>
      </c>
      <c r="M68" s="37">
        <v>0</v>
      </c>
      <c r="N68" s="37">
        <v>0</v>
      </c>
      <c r="O68" s="37">
        <f>S68</f>
        <v>251496</v>
      </c>
      <c r="P68" s="32">
        <f t="shared" si="71"/>
        <v>251496</v>
      </c>
      <c r="Q68" s="32">
        <v>0</v>
      </c>
      <c r="R68" s="32">
        <v>0</v>
      </c>
      <c r="S68" s="32">
        <v>251496</v>
      </c>
      <c r="T68" s="23">
        <f t="shared" si="54"/>
        <v>67.909855321355082</v>
      </c>
      <c r="U68" s="32"/>
      <c r="V68" s="32"/>
      <c r="W68" s="23">
        <f t="shared" si="52"/>
        <v>67.909855321355082</v>
      </c>
      <c r="X68" s="32"/>
    </row>
    <row r="69" spans="1:24" s="24" customFormat="1" ht="65.25" customHeight="1" x14ac:dyDescent="0.3">
      <c r="A69" s="59" t="s">
        <v>147</v>
      </c>
      <c r="B69" s="71" t="s">
        <v>145</v>
      </c>
      <c r="C69" s="67" t="s">
        <v>19</v>
      </c>
      <c r="D69" s="37">
        <f>SUM(E69:G69)</f>
        <v>868570</v>
      </c>
      <c r="E69" s="33">
        <v>607999</v>
      </c>
      <c r="F69" s="33">
        <v>0</v>
      </c>
      <c r="G69" s="33">
        <v>260571</v>
      </c>
      <c r="H69" s="33">
        <f>I69+J69+K69</f>
        <v>868570</v>
      </c>
      <c r="I69" s="33">
        <v>607999</v>
      </c>
      <c r="J69" s="33">
        <v>0</v>
      </c>
      <c r="K69" s="33">
        <v>260571</v>
      </c>
      <c r="L69" s="32">
        <f t="shared" si="57"/>
        <v>154934</v>
      </c>
      <c r="M69" s="33">
        <v>0</v>
      </c>
      <c r="N69" s="37">
        <v>0</v>
      </c>
      <c r="O69" s="37">
        <f t="shared" ref="O69:O70" si="80">S69</f>
        <v>154934</v>
      </c>
      <c r="P69" s="32">
        <f t="shared" si="71"/>
        <v>401421</v>
      </c>
      <c r="Q69" s="32">
        <v>246487</v>
      </c>
      <c r="R69" s="32">
        <v>0</v>
      </c>
      <c r="S69" s="32">
        <v>154934</v>
      </c>
      <c r="T69" s="32">
        <f t="shared" si="54"/>
        <v>46.216309566298634</v>
      </c>
      <c r="U69" s="32">
        <f t="shared" si="54"/>
        <v>40.540691678769207</v>
      </c>
      <c r="V69" s="32"/>
      <c r="W69" s="23">
        <f t="shared" si="52"/>
        <v>59.459417970533949</v>
      </c>
      <c r="X69" s="32"/>
    </row>
    <row r="70" spans="1:24" s="24" customFormat="1" ht="23.25" customHeight="1" x14ac:dyDescent="0.3">
      <c r="A70" s="59" t="s">
        <v>149</v>
      </c>
      <c r="B70" s="41" t="s">
        <v>148</v>
      </c>
      <c r="C70" s="67" t="s">
        <v>19</v>
      </c>
      <c r="D70" s="37">
        <f>SUM(E70:G70)</f>
        <v>26801671</v>
      </c>
      <c r="E70" s="33">
        <v>0</v>
      </c>
      <c r="F70" s="33">
        <v>0</v>
      </c>
      <c r="G70" s="33">
        <v>26801671</v>
      </c>
      <c r="H70" s="33">
        <f>I70+J70+K70</f>
        <v>19730910</v>
      </c>
      <c r="I70" s="33">
        <v>0</v>
      </c>
      <c r="J70" s="33">
        <v>0</v>
      </c>
      <c r="K70" s="33">
        <v>19730910</v>
      </c>
      <c r="L70" s="32">
        <f t="shared" si="57"/>
        <v>5324785</v>
      </c>
      <c r="M70" s="37">
        <v>0</v>
      </c>
      <c r="N70" s="37">
        <v>0</v>
      </c>
      <c r="O70" s="37">
        <f t="shared" si="80"/>
        <v>5324785</v>
      </c>
      <c r="P70" s="32">
        <f t="shared" si="71"/>
        <v>5324785</v>
      </c>
      <c r="Q70" s="32">
        <v>0</v>
      </c>
      <c r="R70" s="32">
        <v>0</v>
      </c>
      <c r="S70" s="32">
        <v>5324785</v>
      </c>
      <c r="T70" s="32"/>
      <c r="U70" s="32"/>
      <c r="V70" s="32"/>
      <c r="W70" s="32"/>
      <c r="X70" s="32"/>
    </row>
    <row r="71" spans="1:24" s="24" customFormat="1" ht="58.5" customHeight="1" x14ac:dyDescent="0.3">
      <c r="A71" s="21" t="s">
        <v>80</v>
      </c>
      <c r="B71" s="42" t="s">
        <v>207</v>
      </c>
      <c r="C71" s="67"/>
      <c r="D71" s="20">
        <f>D72</f>
        <v>6060700</v>
      </c>
      <c r="E71" s="20">
        <f t="shared" ref="E71:S71" si="81">E72</f>
        <v>6000000</v>
      </c>
      <c r="F71" s="20">
        <f t="shared" si="81"/>
        <v>0</v>
      </c>
      <c r="G71" s="20">
        <f t="shared" si="81"/>
        <v>60700</v>
      </c>
      <c r="H71" s="20">
        <f t="shared" si="81"/>
        <v>0</v>
      </c>
      <c r="I71" s="20">
        <f t="shared" si="81"/>
        <v>0</v>
      </c>
      <c r="J71" s="20">
        <f t="shared" si="81"/>
        <v>0</v>
      </c>
      <c r="K71" s="20">
        <f t="shared" si="81"/>
        <v>0</v>
      </c>
      <c r="L71" s="20">
        <f t="shared" si="81"/>
        <v>0</v>
      </c>
      <c r="M71" s="20">
        <f t="shared" si="81"/>
        <v>0</v>
      </c>
      <c r="N71" s="20">
        <f t="shared" si="81"/>
        <v>0</v>
      </c>
      <c r="O71" s="20">
        <f t="shared" si="81"/>
        <v>0</v>
      </c>
      <c r="P71" s="20">
        <f t="shared" si="81"/>
        <v>0</v>
      </c>
      <c r="Q71" s="20">
        <f t="shared" si="81"/>
        <v>0</v>
      </c>
      <c r="R71" s="20">
        <f t="shared" si="81"/>
        <v>0</v>
      </c>
      <c r="S71" s="20">
        <f t="shared" si="81"/>
        <v>0</v>
      </c>
      <c r="T71" s="32"/>
      <c r="U71" s="32"/>
      <c r="V71" s="32"/>
      <c r="W71" s="32"/>
      <c r="X71" s="32"/>
    </row>
    <row r="72" spans="1:24" s="24" customFormat="1" ht="80.25" customHeight="1" x14ac:dyDescent="0.3">
      <c r="A72" s="59" t="s">
        <v>150</v>
      </c>
      <c r="B72" s="41" t="s">
        <v>208</v>
      </c>
      <c r="C72" s="67" t="s">
        <v>228</v>
      </c>
      <c r="D72" s="37">
        <f>E72+F72+G72</f>
        <v>6060700</v>
      </c>
      <c r="E72" s="33">
        <v>6000000</v>
      </c>
      <c r="F72" s="33">
        <v>0</v>
      </c>
      <c r="G72" s="33">
        <v>60700</v>
      </c>
      <c r="H72" s="33">
        <f>I72+J72+K72</f>
        <v>0</v>
      </c>
      <c r="I72" s="33">
        <v>0</v>
      </c>
      <c r="J72" s="33">
        <v>0</v>
      </c>
      <c r="K72" s="33">
        <v>0</v>
      </c>
      <c r="L72" s="32">
        <f>M72+N72+O72</f>
        <v>0</v>
      </c>
      <c r="M72" s="37">
        <v>0</v>
      </c>
      <c r="N72" s="37">
        <v>0</v>
      </c>
      <c r="O72" s="37">
        <v>0</v>
      </c>
      <c r="P72" s="32">
        <f>Q72+R72+S72</f>
        <v>0</v>
      </c>
      <c r="Q72" s="32">
        <v>0</v>
      </c>
      <c r="R72" s="32">
        <v>0</v>
      </c>
      <c r="S72" s="32">
        <v>0</v>
      </c>
      <c r="T72" s="32"/>
      <c r="U72" s="32"/>
      <c r="V72" s="32"/>
      <c r="W72" s="32"/>
      <c r="X72" s="32"/>
    </row>
    <row r="73" spans="1:24" s="26" customFormat="1" ht="56.25" x14ac:dyDescent="0.3">
      <c r="A73" s="21" t="s">
        <v>81</v>
      </c>
      <c r="B73" s="42" t="s">
        <v>35</v>
      </c>
      <c r="C73" s="40"/>
      <c r="D73" s="23">
        <f>D74</f>
        <v>23506700</v>
      </c>
      <c r="E73" s="23">
        <f>E74</f>
        <v>0</v>
      </c>
      <c r="F73" s="23">
        <f>F74</f>
        <v>0</v>
      </c>
      <c r="G73" s="23">
        <f>G74</f>
        <v>23506700</v>
      </c>
      <c r="H73" s="23">
        <f t="shared" ref="H73:K73" si="82">H74</f>
        <v>14522177</v>
      </c>
      <c r="I73" s="23">
        <f t="shared" si="82"/>
        <v>0</v>
      </c>
      <c r="J73" s="23">
        <f t="shared" si="82"/>
        <v>0</v>
      </c>
      <c r="K73" s="23">
        <f t="shared" si="82"/>
        <v>14522177</v>
      </c>
      <c r="L73" s="23">
        <f t="shared" ref="L73:S73" si="83">L74</f>
        <v>10015870.73</v>
      </c>
      <c r="M73" s="23">
        <f t="shared" si="83"/>
        <v>0</v>
      </c>
      <c r="N73" s="23">
        <f t="shared" si="83"/>
        <v>0</v>
      </c>
      <c r="O73" s="23">
        <f t="shared" si="83"/>
        <v>10015870.73</v>
      </c>
      <c r="P73" s="23">
        <f t="shared" si="83"/>
        <v>10015870.73</v>
      </c>
      <c r="Q73" s="23">
        <f t="shared" si="83"/>
        <v>0</v>
      </c>
      <c r="R73" s="23">
        <f t="shared" si="83"/>
        <v>0</v>
      </c>
      <c r="S73" s="23">
        <f t="shared" si="83"/>
        <v>10015870.73</v>
      </c>
      <c r="T73" s="23">
        <f t="shared" si="54"/>
        <v>68.969485291358183</v>
      </c>
      <c r="U73" s="23"/>
      <c r="V73" s="32"/>
      <c r="W73" s="23">
        <f t="shared" ref="W73:W74" si="84">S73/G73*100</f>
        <v>42.60857853292891</v>
      </c>
      <c r="X73" s="23"/>
    </row>
    <row r="74" spans="1:24" s="24" customFormat="1" ht="37.5" x14ac:dyDescent="0.3">
      <c r="A74" s="59" t="s">
        <v>82</v>
      </c>
      <c r="B74" s="41" t="s">
        <v>151</v>
      </c>
      <c r="C74" s="67" t="s">
        <v>19</v>
      </c>
      <c r="D74" s="33">
        <f>E74+G74</f>
        <v>23506700</v>
      </c>
      <c r="E74" s="33">
        <v>0</v>
      </c>
      <c r="F74" s="33">
        <v>0</v>
      </c>
      <c r="G74" s="33">
        <v>23506700</v>
      </c>
      <c r="H74" s="33">
        <f>I74+J74+K74</f>
        <v>14522177</v>
      </c>
      <c r="I74" s="33">
        <v>0</v>
      </c>
      <c r="J74" s="33">
        <v>0</v>
      </c>
      <c r="K74" s="33">
        <v>14522177</v>
      </c>
      <c r="L74" s="32">
        <f t="shared" si="57"/>
        <v>10015870.73</v>
      </c>
      <c r="M74" s="33">
        <v>0</v>
      </c>
      <c r="N74" s="33">
        <v>0</v>
      </c>
      <c r="O74" s="33">
        <f>S74</f>
        <v>10015870.73</v>
      </c>
      <c r="P74" s="32">
        <f t="shared" si="71"/>
        <v>10015870.73</v>
      </c>
      <c r="Q74" s="32">
        <v>0</v>
      </c>
      <c r="R74" s="32">
        <v>0</v>
      </c>
      <c r="S74" s="32">
        <v>10015870.73</v>
      </c>
      <c r="T74" s="23">
        <f t="shared" si="54"/>
        <v>68.969485291358183</v>
      </c>
      <c r="U74" s="23"/>
      <c r="V74" s="32"/>
      <c r="W74" s="32">
        <f t="shared" si="84"/>
        <v>42.60857853292891</v>
      </c>
      <c r="X74" s="23"/>
    </row>
    <row r="75" spans="1:24" s="26" customFormat="1" hidden="1" x14ac:dyDescent="0.3">
      <c r="A75" s="77" t="s">
        <v>9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</row>
    <row r="76" spans="1:24" s="24" customFormat="1" ht="63" hidden="1" customHeight="1" x14ac:dyDescent="0.3">
      <c r="A76" s="21" t="s">
        <v>92</v>
      </c>
      <c r="B76" s="111" t="s">
        <v>24</v>
      </c>
      <c r="C76" s="111"/>
      <c r="D76" s="20">
        <f t="shared" ref="D76:S76" si="85">D77+D93+D96+D100+D105</f>
        <v>3257400271</v>
      </c>
      <c r="E76" s="20">
        <f t="shared" si="85"/>
        <v>2554449815</v>
      </c>
      <c r="F76" s="20">
        <f t="shared" si="85"/>
        <v>0</v>
      </c>
      <c r="G76" s="20">
        <f t="shared" si="85"/>
        <v>620359156</v>
      </c>
      <c r="H76" s="20">
        <f t="shared" si="85"/>
        <v>1733186891</v>
      </c>
      <c r="I76" s="20">
        <f t="shared" si="85"/>
        <v>1392411014</v>
      </c>
      <c r="J76" s="20">
        <f t="shared" si="85"/>
        <v>0</v>
      </c>
      <c r="K76" s="20">
        <f t="shared" si="85"/>
        <v>340775877</v>
      </c>
      <c r="L76" s="20">
        <f t="shared" si="85"/>
        <v>958435256.41999996</v>
      </c>
      <c r="M76" s="20">
        <f t="shared" si="85"/>
        <v>713738544</v>
      </c>
      <c r="N76" s="20">
        <f t="shared" si="85"/>
        <v>0</v>
      </c>
      <c r="O76" s="20">
        <f t="shared" si="85"/>
        <v>240774003.81999999</v>
      </c>
      <c r="P76" s="20">
        <f t="shared" si="85"/>
        <v>1405706799.05</v>
      </c>
      <c r="Q76" s="20">
        <f t="shared" si="85"/>
        <v>1137960337.0899999</v>
      </c>
      <c r="R76" s="20">
        <f t="shared" si="85"/>
        <v>0</v>
      </c>
      <c r="S76" s="20">
        <f t="shared" si="85"/>
        <v>267746461.96000001</v>
      </c>
      <c r="T76" s="23">
        <f>P76/H76*100</f>
        <v>81.105321437029033</v>
      </c>
      <c r="U76" s="23">
        <f t="shared" ref="U76:W92" si="86">Q76/I76*100</f>
        <v>81.72589311980262</v>
      </c>
      <c r="V76" s="23"/>
      <c r="W76" s="23">
        <f t="shared" si="86"/>
        <v>78.569664119740494</v>
      </c>
      <c r="X76" s="23">
        <f t="shared" ref="X76" si="87">Q76/M76*100</f>
        <v>159.43658173657494</v>
      </c>
    </row>
    <row r="77" spans="1:24" s="26" customFormat="1" ht="56.25" hidden="1" x14ac:dyDescent="0.3">
      <c r="A77" s="21" t="s">
        <v>93</v>
      </c>
      <c r="B77" s="62" t="s">
        <v>49</v>
      </c>
      <c r="C77" s="30"/>
      <c r="D77" s="22">
        <f t="shared" ref="D77:S77" si="88">D78+D90</f>
        <v>3061966520</v>
      </c>
      <c r="E77" s="22">
        <f t="shared" si="88"/>
        <v>2542194080</v>
      </c>
      <c r="F77" s="22">
        <f t="shared" si="88"/>
        <v>0</v>
      </c>
      <c r="G77" s="22">
        <f t="shared" si="88"/>
        <v>519058340</v>
      </c>
      <c r="H77" s="22">
        <f t="shared" si="88"/>
        <v>1627969946</v>
      </c>
      <c r="I77" s="22">
        <f t="shared" si="88"/>
        <v>1373639752</v>
      </c>
      <c r="J77" s="22">
        <f t="shared" si="88"/>
        <v>0</v>
      </c>
      <c r="K77" s="22">
        <f t="shared" si="88"/>
        <v>254330194</v>
      </c>
      <c r="L77" s="22">
        <f t="shared" si="88"/>
        <v>911497975.31999993</v>
      </c>
      <c r="M77" s="22">
        <f t="shared" si="88"/>
        <v>709105811</v>
      </c>
      <c r="N77" s="22">
        <f t="shared" si="88"/>
        <v>0</v>
      </c>
      <c r="O77" s="22">
        <f t="shared" si="88"/>
        <v>202392164.31999999</v>
      </c>
      <c r="P77" s="22">
        <f t="shared" si="88"/>
        <v>1331558785.9100001</v>
      </c>
      <c r="Q77" s="22">
        <f t="shared" si="88"/>
        <v>1129166621.5899999</v>
      </c>
      <c r="R77" s="22">
        <f t="shared" si="88"/>
        <v>0</v>
      </c>
      <c r="S77" s="22">
        <f t="shared" si="88"/>
        <v>202392164.31999999</v>
      </c>
      <c r="T77" s="23">
        <f t="shared" ref="T77:U104" si="89">P77/H77*100</f>
        <v>81.792590163086459</v>
      </c>
      <c r="U77" s="23">
        <f t="shared" ref="U77:U78" si="90">Q77/I77*100</f>
        <v>82.202529443833384</v>
      </c>
      <c r="V77" s="23"/>
      <c r="W77" s="23">
        <f t="shared" si="86"/>
        <v>79.578504280934879</v>
      </c>
      <c r="X77" s="23">
        <f t="shared" ref="X77:X104" si="91">Q77/M77*100</f>
        <v>159.23810016415166</v>
      </c>
    </row>
    <row r="78" spans="1:24" s="26" customFormat="1" ht="37.5" hidden="1" x14ac:dyDescent="0.3">
      <c r="A78" s="21" t="s">
        <v>94</v>
      </c>
      <c r="B78" s="62" t="s">
        <v>152</v>
      </c>
      <c r="C78" s="30"/>
      <c r="D78" s="22">
        <f t="shared" ref="D78:S78" si="92">SUM(D79:D89)</f>
        <v>3034557366</v>
      </c>
      <c r="E78" s="22">
        <f t="shared" si="92"/>
        <v>2542194080</v>
      </c>
      <c r="F78" s="22">
        <f t="shared" si="92"/>
        <v>0</v>
      </c>
      <c r="G78" s="22">
        <f t="shared" si="92"/>
        <v>491649186</v>
      </c>
      <c r="H78" s="22">
        <f t="shared" si="92"/>
        <v>1620787601</v>
      </c>
      <c r="I78" s="22">
        <f t="shared" si="92"/>
        <v>1373639752</v>
      </c>
      <c r="J78" s="22">
        <f t="shared" si="92"/>
        <v>0</v>
      </c>
      <c r="K78" s="22">
        <f t="shared" si="92"/>
        <v>247147849</v>
      </c>
      <c r="L78" s="22">
        <f t="shared" si="92"/>
        <v>908731921.31999993</v>
      </c>
      <c r="M78" s="22">
        <f t="shared" si="92"/>
        <v>709105811</v>
      </c>
      <c r="N78" s="22">
        <f t="shared" si="92"/>
        <v>0</v>
      </c>
      <c r="O78" s="22">
        <f t="shared" si="92"/>
        <v>199626110.31999999</v>
      </c>
      <c r="P78" s="22">
        <f t="shared" si="92"/>
        <v>1328792731.9100001</v>
      </c>
      <c r="Q78" s="22">
        <f t="shared" si="92"/>
        <v>1129166621.5899999</v>
      </c>
      <c r="R78" s="22">
        <f t="shared" si="92"/>
        <v>0</v>
      </c>
      <c r="S78" s="22">
        <f t="shared" si="92"/>
        <v>199626110.31999999</v>
      </c>
      <c r="T78" s="23">
        <f t="shared" si="89"/>
        <v>81.984384079083299</v>
      </c>
      <c r="U78" s="23">
        <f t="shared" si="90"/>
        <v>82.202529443833384</v>
      </c>
      <c r="V78" s="23"/>
      <c r="W78" s="23">
        <f t="shared" si="86"/>
        <v>80.771939196606155</v>
      </c>
      <c r="X78" s="23">
        <f t="shared" si="91"/>
        <v>159.23810016415166</v>
      </c>
    </row>
    <row r="79" spans="1:24" s="24" customFormat="1" ht="56.25" hidden="1" x14ac:dyDescent="0.3">
      <c r="A79" s="59" t="s">
        <v>154</v>
      </c>
      <c r="B79" s="41" t="s">
        <v>36</v>
      </c>
      <c r="C79" s="31" t="s">
        <v>5</v>
      </c>
      <c r="D79" s="33">
        <f>E79+G79</f>
        <v>485046036</v>
      </c>
      <c r="E79" s="33">
        <v>0</v>
      </c>
      <c r="F79" s="33">
        <v>0</v>
      </c>
      <c r="G79" s="33">
        <v>485046036</v>
      </c>
      <c r="H79" s="33">
        <f t="shared" ref="H79:H85" si="93">I79+J79+K79</f>
        <v>242833374</v>
      </c>
      <c r="I79" s="33">
        <v>0</v>
      </c>
      <c r="J79" s="33">
        <v>0</v>
      </c>
      <c r="K79" s="33">
        <v>242833374</v>
      </c>
      <c r="L79" s="32">
        <f t="shared" si="57"/>
        <v>198554771.40000001</v>
      </c>
      <c r="M79" s="33">
        <v>0</v>
      </c>
      <c r="N79" s="33">
        <v>0</v>
      </c>
      <c r="O79" s="33">
        <f>S79</f>
        <v>198554771.40000001</v>
      </c>
      <c r="P79" s="33">
        <f>Q79+S79</f>
        <v>198554771.40000001</v>
      </c>
      <c r="Q79" s="33">
        <v>0</v>
      </c>
      <c r="R79" s="33">
        <v>0</v>
      </c>
      <c r="S79" s="33">
        <v>198554771.40000001</v>
      </c>
      <c r="T79" s="23">
        <f t="shared" si="89"/>
        <v>81.765849615053327</v>
      </c>
      <c r="U79" s="23"/>
      <c r="V79" s="23"/>
      <c r="W79" s="23">
        <f t="shared" si="86"/>
        <v>81.765849615053327</v>
      </c>
      <c r="X79" s="23"/>
    </row>
    <row r="80" spans="1:24" s="24" customFormat="1" ht="192" hidden="1" customHeight="1" x14ac:dyDescent="0.3">
      <c r="A80" s="59" t="s">
        <v>155</v>
      </c>
      <c r="B80" s="71" t="s">
        <v>236</v>
      </c>
      <c r="C80" s="31" t="s">
        <v>5</v>
      </c>
      <c r="D80" s="33">
        <v>14281900</v>
      </c>
      <c r="E80" s="33">
        <v>13567800</v>
      </c>
      <c r="F80" s="33">
        <v>0</v>
      </c>
      <c r="G80" s="33">
        <v>0</v>
      </c>
      <c r="H80" s="33">
        <f t="shared" si="93"/>
        <v>6163650</v>
      </c>
      <c r="I80" s="33">
        <v>5834250</v>
      </c>
      <c r="J80" s="33">
        <v>0</v>
      </c>
      <c r="K80" s="33">
        <v>329400</v>
      </c>
      <c r="L80" s="32">
        <f t="shared" si="57"/>
        <v>4331925</v>
      </c>
      <c r="M80" s="33">
        <v>4002525</v>
      </c>
      <c r="N80" s="33">
        <v>0</v>
      </c>
      <c r="O80" s="33">
        <f t="shared" ref="O80:O89" si="94">S80</f>
        <v>329400</v>
      </c>
      <c r="P80" s="33">
        <f t="shared" ref="P80:P88" si="95">Q80+S80</f>
        <v>6163650</v>
      </c>
      <c r="Q80" s="33">
        <v>5834250</v>
      </c>
      <c r="R80" s="33">
        <v>0</v>
      </c>
      <c r="S80" s="33">
        <v>329400</v>
      </c>
      <c r="T80" s="32">
        <f t="shared" si="89"/>
        <v>100</v>
      </c>
      <c r="U80" s="32">
        <f t="shared" si="86"/>
        <v>100</v>
      </c>
      <c r="V80" s="32"/>
      <c r="W80" s="32"/>
      <c r="X80" s="32">
        <f t="shared" si="91"/>
        <v>145.76423632581933</v>
      </c>
    </row>
    <row r="81" spans="1:24" s="24" customFormat="1" ht="75" hidden="1" x14ac:dyDescent="0.3">
      <c r="A81" s="59" t="s">
        <v>156</v>
      </c>
      <c r="B81" s="41" t="s">
        <v>210</v>
      </c>
      <c r="C81" s="31" t="s">
        <v>5</v>
      </c>
      <c r="D81" s="33">
        <f t="shared" ref="D81:D92" si="96">E81+G81</f>
        <v>75701100</v>
      </c>
      <c r="E81" s="33">
        <v>75701100</v>
      </c>
      <c r="F81" s="33">
        <v>0</v>
      </c>
      <c r="G81" s="33">
        <v>0</v>
      </c>
      <c r="H81" s="33">
        <f t="shared" si="93"/>
        <v>38848655</v>
      </c>
      <c r="I81" s="33">
        <v>38848655</v>
      </c>
      <c r="J81" s="33">
        <v>0</v>
      </c>
      <c r="K81" s="33">
        <v>0</v>
      </c>
      <c r="L81" s="32">
        <f t="shared" si="57"/>
        <v>19486286</v>
      </c>
      <c r="M81" s="33">
        <v>19486286</v>
      </c>
      <c r="N81" s="33">
        <v>0</v>
      </c>
      <c r="O81" s="33">
        <f t="shared" si="94"/>
        <v>0</v>
      </c>
      <c r="P81" s="33">
        <f t="shared" si="95"/>
        <v>28773774.25</v>
      </c>
      <c r="Q81" s="33">
        <v>28773774.25</v>
      </c>
      <c r="R81" s="33">
        <v>0</v>
      </c>
      <c r="S81" s="33">
        <v>0</v>
      </c>
      <c r="T81" s="32">
        <f t="shared" si="89"/>
        <v>74.06633318450794</v>
      </c>
      <c r="U81" s="32">
        <f t="shared" si="86"/>
        <v>74.06633318450794</v>
      </c>
      <c r="V81" s="32"/>
      <c r="W81" s="32"/>
      <c r="X81" s="32">
        <f t="shared" si="91"/>
        <v>147.66166446494731</v>
      </c>
    </row>
    <row r="82" spans="1:24" s="24" customFormat="1" ht="175.5" hidden="1" customHeight="1" x14ac:dyDescent="0.3">
      <c r="A82" s="59" t="s">
        <v>157</v>
      </c>
      <c r="B82" s="41" t="s">
        <v>211</v>
      </c>
      <c r="C82" s="31" t="s">
        <v>5</v>
      </c>
      <c r="D82" s="33">
        <f t="shared" si="96"/>
        <v>7740000</v>
      </c>
      <c r="E82" s="33">
        <v>7740000</v>
      </c>
      <c r="F82" s="33">
        <v>0</v>
      </c>
      <c r="G82" s="33">
        <v>0</v>
      </c>
      <c r="H82" s="33">
        <f t="shared" si="93"/>
        <v>3870000</v>
      </c>
      <c r="I82" s="33">
        <v>3870000</v>
      </c>
      <c r="J82" s="33">
        <v>0</v>
      </c>
      <c r="K82" s="33">
        <v>0</v>
      </c>
      <c r="L82" s="32">
        <f t="shared" si="57"/>
        <v>2367000</v>
      </c>
      <c r="M82" s="33">
        <v>2367000</v>
      </c>
      <c r="N82" s="33">
        <v>0</v>
      </c>
      <c r="O82" s="33">
        <f t="shared" si="94"/>
        <v>0</v>
      </c>
      <c r="P82" s="33">
        <f t="shared" si="95"/>
        <v>2977000</v>
      </c>
      <c r="Q82" s="33">
        <v>2977000</v>
      </c>
      <c r="R82" s="33">
        <v>0</v>
      </c>
      <c r="S82" s="33">
        <v>0</v>
      </c>
      <c r="T82" s="32">
        <f t="shared" si="89"/>
        <v>76.925064599483207</v>
      </c>
      <c r="U82" s="32">
        <f t="shared" si="86"/>
        <v>76.925064599483207</v>
      </c>
      <c r="V82" s="32"/>
      <c r="W82" s="32"/>
      <c r="X82" s="32">
        <f t="shared" si="91"/>
        <v>125.77101816645543</v>
      </c>
    </row>
    <row r="83" spans="1:24" s="24" customFormat="1" ht="206.25" hidden="1" x14ac:dyDescent="0.3">
      <c r="A83" s="59" t="s">
        <v>158</v>
      </c>
      <c r="B83" s="41" t="s">
        <v>212</v>
      </c>
      <c r="C83" s="31" t="s">
        <v>5</v>
      </c>
      <c r="D83" s="33">
        <f t="shared" si="96"/>
        <v>72963000</v>
      </c>
      <c r="E83" s="33">
        <v>72963000</v>
      </c>
      <c r="F83" s="33">
        <v>0</v>
      </c>
      <c r="G83" s="33">
        <v>0</v>
      </c>
      <c r="H83" s="33">
        <f t="shared" si="93"/>
        <v>38938258</v>
      </c>
      <c r="I83" s="33">
        <v>38938258</v>
      </c>
      <c r="J83" s="33">
        <v>0</v>
      </c>
      <c r="K83" s="33">
        <v>0</v>
      </c>
      <c r="L83" s="32">
        <f t="shared" si="57"/>
        <v>24154000</v>
      </c>
      <c r="M83" s="33">
        <v>24154000</v>
      </c>
      <c r="N83" s="33">
        <v>0</v>
      </c>
      <c r="O83" s="33">
        <f t="shared" si="94"/>
        <v>0</v>
      </c>
      <c r="P83" s="33">
        <f t="shared" si="95"/>
        <v>29767185.300000001</v>
      </c>
      <c r="Q83" s="33">
        <v>29767185.300000001</v>
      </c>
      <c r="R83" s="33">
        <v>0</v>
      </c>
      <c r="S83" s="33">
        <v>0</v>
      </c>
      <c r="T83" s="32">
        <f t="shared" si="89"/>
        <v>76.447141780199829</v>
      </c>
      <c r="U83" s="32">
        <f t="shared" si="86"/>
        <v>76.447141780199829</v>
      </c>
      <c r="V83" s="32"/>
      <c r="W83" s="32"/>
      <c r="X83" s="32">
        <f t="shared" si="91"/>
        <v>123.23915417736193</v>
      </c>
    </row>
    <row r="84" spans="1:24" s="26" customFormat="1" ht="141" hidden="1" customHeight="1" x14ac:dyDescent="0.3">
      <c r="A84" s="59" t="s">
        <v>159</v>
      </c>
      <c r="B84" s="41" t="s">
        <v>213</v>
      </c>
      <c r="C84" s="31" t="s">
        <v>5</v>
      </c>
      <c r="D84" s="33">
        <f t="shared" si="96"/>
        <v>93157000</v>
      </c>
      <c r="E84" s="33">
        <v>93157000</v>
      </c>
      <c r="F84" s="33">
        <v>0</v>
      </c>
      <c r="G84" s="33">
        <v>0</v>
      </c>
      <c r="H84" s="33">
        <f t="shared" si="93"/>
        <v>42138000</v>
      </c>
      <c r="I84" s="33">
        <v>42138000</v>
      </c>
      <c r="J84" s="33">
        <v>0</v>
      </c>
      <c r="K84" s="33">
        <v>0</v>
      </c>
      <c r="L84" s="32">
        <f t="shared" si="57"/>
        <v>27138000</v>
      </c>
      <c r="M84" s="33">
        <v>27138000</v>
      </c>
      <c r="N84" s="33">
        <v>0</v>
      </c>
      <c r="O84" s="33">
        <f t="shared" si="94"/>
        <v>0</v>
      </c>
      <c r="P84" s="33">
        <f t="shared" si="95"/>
        <v>28907928.120000001</v>
      </c>
      <c r="Q84" s="33">
        <v>28907928.120000001</v>
      </c>
      <c r="R84" s="33">
        <v>0</v>
      </c>
      <c r="S84" s="33">
        <v>0</v>
      </c>
      <c r="T84" s="32">
        <f t="shared" si="89"/>
        <v>68.602990459917407</v>
      </c>
      <c r="U84" s="32">
        <f t="shared" si="86"/>
        <v>68.602990459917407</v>
      </c>
      <c r="V84" s="32"/>
      <c r="W84" s="32"/>
      <c r="X84" s="32">
        <f t="shared" si="91"/>
        <v>106.52195489719215</v>
      </c>
    </row>
    <row r="85" spans="1:24" s="26" customFormat="1" ht="158.25" hidden="1" customHeight="1" x14ac:dyDescent="0.3">
      <c r="A85" s="59" t="s">
        <v>160</v>
      </c>
      <c r="B85" s="41" t="s">
        <v>214</v>
      </c>
      <c r="C85" s="31" t="s">
        <v>5</v>
      </c>
      <c r="D85" s="33">
        <f t="shared" si="96"/>
        <v>2274869800</v>
      </c>
      <c r="E85" s="33">
        <v>2274869800</v>
      </c>
      <c r="F85" s="33">
        <v>0</v>
      </c>
      <c r="G85" s="33">
        <v>0</v>
      </c>
      <c r="H85" s="33">
        <f t="shared" si="93"/>
        <v>1241641780</v>
      </c>
      <c r="I85" s="33">
        <v>1241641780</v>
      </c>
      <c r="J85" s="33">
        <v>0</v>
      </c>
      <c r="K85" s="33">
        <v>0</v>
      </c>
      <c r="L85" s="32">
        <f t="shared" si="57"/>
        <v>631958000</v>
      </c>
      <c r="M85" s="33">
        <v>631958000</v>
      </c>
      <c r="N85" s="33">
        <v>0</v>
      </c>
      <c r="O85" s="33">
        <f t="shared" si="94"/>
        <v>0</v>
      </c>
      <c r="P85" s="33">
        <f t="shared" si="95"/>
        <v>1032756483.92</v>
      </c>
      <c r="Q85" s="33">
        <v>1032756483.92</v>
      </c>
      <c r="R85" s="33">
        <v>0</v>
      </c>
      <c r="S85" s="33">
        <v>0</v>
      </c>
      <c r="T85" s="32">
        <f t="shared" si="89"/>
        <v>83.176685945603396</v>
      </c>
      <c r="U85" s="32">
        <f t="shared" si="86"/>
        <v>83.176685945603396</v>
      </c>
      <c r="V85" s="32"/>
      <c r="W85" s="32"/>
      <c r="X85" s="32">
        <f t="shared" si="91"/>
        <v>163.42169636589773</v>
      </c>
    </row>
    <row r="86" spans="1:24" s="26" customFormat="1" ht="51.75" hidden="1" customHeight="1" x14ac:dyDescent="0.3">
      <c r="A86" s="59" t="s">
        <v>161</v>
      </c>
      <c r="B86" s="41" t="s">
        <v>153</v>
      </c>
      <c r="C86" s="31" t="s">
        <v>5</v>
      </c>
      <c r="D86" s="33">
        <f t="shared" si="96"/>
        <v>145380</v>
      </c>
      <c r="E86" s="33">
        <v>145380</v>
      </c>
      <c r="F86" s="33">
        <v>0</v>
      </c>
      <c r="G86" s="33">
        <v>0</v>
      </c>
      <c r="H86" s="33">
        <f>I86+J86+K86</f>
        <v>145380</v>
      </c>
      <c r="I86" s="33">
        <v>145380</v>
      </c>
      <c r="J86" s="33">
        <v>0</v>
      </c>
      <c r="K86" s="33">
        <v>0</v>
      </c>
      <c r="L86" s="32">
        <f t="shared" si="57"/>
        <v>0</v>
      </c>
      <c r="M86" s="33">
        <v>0</v>
      </c>
      <c r="N86" s="33">
        <v>0</v>
      </c>
      <c r="O86" s="33">
        <f t="shared" si="94"/>
        <v>0</v>
      </c>
      <c r="P86" s="33">
        <f t="shared" si="95"/>
        <v>0</v>
      </c>
      <c r="Q86" s="33">
        <v>0</v>
      </c>
      <c r="R86" s="33">
        <v>0</v>
      </c>
      <c r="S86" s="33">
        <v>0</v>
      </c>
      <c r="T86" s="32">
        <f t="shared" si="89"/>
        <v>0</v>
      </c>
      <c r="U86" s="32">
        <f t="shared" si="86"/>
        <v>0</v>
      </c>
      <c r="V86" s="32"/>
      <c r="W86" s="32"/>
      <c r="X86" s="32"/>
    </row>
    <row r="87" spans="1:24" s="26" customFormat="1" ht="80.25" hidden="1" customHeight="1" x14ac:dyDescent="0.3">
      <c r="A87" s="59" t="s">
        <v>162</v>
      </c>
      <c r="B87" s="41" t="s">
        <v>233</v>
      </c>
      <c r="C87" s="31" t="s">
        <v>5</v>
      </c>
      <c r="D87" s="33">
        <f t="shared" si="96"/>
        <v>1800000</v>
      </c>
      <c r="E87" s="33">
        <v>1800000</v>
      </c>
      <c r="F87" s="33">
        <v>0</v>
      </c>
      <c r="G87" s="33">
        <v>0</v>
      </c>
      <c r="H87" s="33">
        <f t="shared" ref="H87:H88" si="97">I87+J87+K87</f>
        <v>1173429</v>
      </c>
      <c r="I87" s="33">
        <v>1173429</v>
      </c>
      <c r="J87" s="33">
        <v>0</v>
      </c>
      <c r="K87" s="33">
        <v>0</v>
      </c>
      <c r="L87" s="32">
        <f t="shared" si="57"/>
        <v>0</v>
      </c>
      <c r="M87" s="33">
        <v>0</v>
      </c>
      <c r="N87" s="33">
        <v>0</v>
      </c>
      <c r="O87" s="33">
        <f t="shared" si="94"/>
        <v>0</v>
      </c>
      <c r="P87" s="33">
        <f t="shared" si="95"/>
        <v>0</v>
      </c>
      <c r="Q87" s="33">
        <v>0</v>
      </c>
      <c r="R87" s="33">
        <v>0</v>
      </c>
      <c r="S87" s="33">
        <v>0</v>
      </c>
      <c r="T87" s="32">
        <f t="shared" si="89"/>
        <v>0</v>
      </c>
      <c r="U87" s="32">
        <f t="shared" si="86"/>
        <v>0</v>
      </c>
      <c r="V87" s="32"/>
      <c r="W87" s="32"/>
      <c r="X87" s="32"/>
    </row>
    <row r="88" spans="1:24" s="26" customFormat="1" ht="72" hidden="1" customHeight="1" x14ac:dyDescent="0.3">
      <c r="A88" s="59" t="s">
        <v>231</v>
      </c>
      <c r="B88" s="41" t="s">
        <v>226</v>
      </c>
      <c r="C88" s="31" t="s">
        <v>5</v>
      </c>
      <c r="D88" s="33">
        <f t="shared" si="96"/>
        <v>2250000</v>
      </c>
      <c r="E88" s="33">
        <v>2250000</v>
      </c>
      <c r="F88" s="33">
        <v>0</v>
      </c>
      <c r="G88" s="33">
        <v>0</v>
      </c>
      <c r="H88" s="33">
        <f t="shared" si="97"/>
        <v>1050000</v>
      </c>
      <c r="I88" s="33">
        <v>1050000</v>
      </c>
      <c r="J88" s="33">
        <v>0</v>
      </c>
      <c r="K88" s="33">
        <v>0</v>
      </c>
      <c r="L88" s="32">
        <f t="shared" si="57"/>
        <v>0</v>
      </c>
      <c r="M88" s="33">
        <v>0</v>
      </c>
      <c r="N88" s="33">
        <v>0</v>
      </c>
      <c r="O88" s="33">
        <f t="shared" si="94"/>
        <v>0</v>
      </c>
      <c r="P88" s="33">
        <f t="shared" si="95"/>
        <v>150000</v>
      </c>
      <c r="Q88" s="33">
        <v>150000</v>
      </c>
      <c r="R88" s="33">
        <v>0</v>
      </c>
      <c r="S88" s="33">
        <v>0</v>
      </c>
      <c r="T88" s="32">
        <f t="shared" si="89"/>
        <v>14.285714285714285</v>
      </c>
      <c r="U88" s="32">
        <f t="shared" si="86"/>
        <v>14.285714285714285</v>
      </c>
      <c r="V88" s="32"/>
      <c r="W88" s="32"/>
      <c r="X88" s="32"/>
    </row>
    <row r="89" spans="1:24" s="26" customFormat="1" ht="28.5" hidden="1" customHeight="1" x14ac:dyDescent="0.3">
      <c r="A89" s="59" t="s">
        <v>232</v>
      </c>
      <c r="B89" s="69" t="s">
        <v>148</v>
      </c>
      <c r="C89" s="31" t="s">
        <v>5</v>
      </c>
      <c r="D89" s="33">
        <f t="shared" si="96"/>
        <v>6603150</v>
      </c>
      <c r="E89" s="33">
        <v>0</v>
      </c>
      <c r="F89" s="33">
        <v>0</v>
      </c>
      <c r="G89" s="33">
        <v>6603150</v>
      </c>
      <c r="H89" s="33">
        <f>I89+J89+K89</f>
        <v>3985075</v>
      </c>
      <c r="I89" s="33">
        <v>0</v>
      </c>
      <c r="J89" s="33">
        <v>0</v>
      </c>
      <c r="K89" s="33">
        <v>3985075</v>
      </c>
      <c r="L89" s="32">
        <f t="shared" si="57"/>
        <v>741938.92</v>
      </c>
      <c r="M89" s="33">
        <v>0</v>
      </c>
      <c r="N89" s="33">
        <v>0</v>
      </c>
      <c r="O89" s="33">
        <f t="shared" si="94"/>
        <v>741938.92</v>
      </c>
      <c r="P89" s="33">
        <f>Q89+S89</f>
        <v>741938.92</v>
      </c>
      <c r="Q89" s="33">
        <v>0</v>
      </c>
      <c r="R89" s="33">
        <v>0</v>
      </c>
      <c r="S89" s="33">
        <v>741938.92</v>
      </c>
      <c r="T89" s="23">
        <f t="shared" si="89"/>
        <v>18.617941193076668</v>
      </c>
      <c r="U89" s="23"/>
      <c r="V89" s="32"/>
      <c r="W89" s="23">
        <f t="shared" si="86"/>
        <v>18.617941193076668</v>
      </c>
      <c r="X89" s="23"/>
    </row>
    <row r="90" spans="1:24" s="26" customFormat="1" ht="42" hidden="1" customHeight="1" x14ac:dyDescent="0.3">
      <c r="A90" s="21" t="s">
        <v>95</v>
      </c>
      <c r="B90" s="42" t="s">
        <v>163</v>
      </c>
      <c r="C90" s="30"/>
      <c r="D90" s="22">
        <f>SUM(D91:D92)</f>
        <v>27409154</v>
      </c>
      <c r="E90" s="22">
        <f>SUM(E91:E92)</f>
        <v>0</v>
      </c>
      <c r="F90" s="22">
        <f>SUM(F91:F92)</f>
        <v>0</v>
      </c>
      <c r="G90" s="22">
        <f>SUM(G91:G92)</f>
        <v>27409154</v>
      </c>
      <c r="H90" s="22">
        <f t="shared" ref="H90:O90" si="98">SUM(H91:H92)</f>
        <v>7182345</v>
      </c>
      <c r="I90" s="22">
        <f t="shared" si="98"/>
        <v>0</v>
      </c>
      <c r="J90" s="22">
        <f t="shared" si="98"/>
        <v>0</v>
      </c>
      <c r="K90" s="22">
        <f t="shared" si="98"/>
        <v>7182345</v>
      </c>
      <c r="L90" s="22">
        <f t="shared" si="98"/>
        <v>2766054</v>
      </c>
      <c r="M90" s="22">
        <f t="shared" si="98"/>
        <v>0</v>
      </c>
      <c r="N90" s="22">
        <f t="shared" si="98"/>
        <v>0</v>
      </c>
      <c r="O90" s="22">
        <f t="shared" si="98"/>
        <v>2766054</v>
      </c>
      <c r="P90" s="22">
        <f>SUM(P91:P92)</f>
        <v>2766054</v>
      </c>
      <c r="Q90" s="22">
        <f>SUM(Q91:Q92)</f>
        <v>0</v>
      </c>
      <c r="R90" s="22">
        <f>SUM(R91:R92)</f>
        <v>0</v>
      </c>
      <c r="S90" s="22">
        <f>SUM(S91:S92)</f>
        <v>2766054</v>
      </c>
      <c r="T90" s="23">
        <f t="shared" si="89"/>
        <v>38.511850934478922</v>
      </c>
      <c r="U90" s="23"/>
      <c r="V90" s="32"/>
      <c r="W90" s="23">
        <f t="shared" si="86"/>
        <v>38.511850934478922</v>
      </c>
      <c r="X90" s="23"/>
    </row>
    <row r="91" spans="1:24" s="26" customFormat="1" hidden="1" x14ac:dyDescent="0.3">
      <c r="A91" s="93" t="s">
        <v>164</v>
      </c>
      <c r="B91" s="103" t="s">
        <v>148</v>
      </c>
      <c r="C91" s="31" t="s">
        <v>3</v>
      </c>
      <c r="D91" s="33">
        <f t="shared" si="96"/>
        <v>20220703</v>
      </c>
      <c r="E91" s="33">
        <v>0</v>
      </c>
      <c r="F91" s="33">
        <v>0</v>
      </c>
      <c r="G91" s="33">
        <v>20220703</v>
      </c>
      <c r="H91" s="33">
        <f>SUM(I91:K91)</f>
        <v>225902</v>
      </c>
      <c r="I91" s="33">
        <v>0</v>
      </c>
      <c r="J91" s="33">
        <v>0</v>
      </c>
      <c r="K91" s="33">
        <v>225902</v>
      </c>
      <c r="L91" s="32">
        <f t="shared" si="57"/>
        <v>225902</v>
      </c>
      <c r="M91" s="33">
        <v>0</v>
      </c>
      <c r="N91" s="33">
        <v>0</v>
      </c>
      <c r="O91" s="33">
        <f t="shared" ref="O91:O92" si="99">S91</f>
        <v>225902</v>
      </c>
      <c r="P91" s="33">
        <f t="shared" ref="P91:P92" si="100">SUM(Q91:S91)</f>
        <v>225902</v>
      </c>
      <c r="Q91" s="33">
        <v>0</v>
      </c>
      <c r="R91" s="33">
        <v>0</v>
      </c>
      <c r="S91" s="33">
        <v>225902</v>
      </c>
      <c r="T91" s="23">
        <f t="shared" si="89"/>
        <v>100</v>
      </c>
      <c r="U91" s="23"/>
      <c r="V91" s="32"/>
      <c r="W91" s="23">
        <f t="shared" si="86"/>
        <v>100</v>
      </c>
      <c r="X91" s="23"/>
    </row>
    <row r="92" spans="1:24" s="26" customFormat="1" ht="78.75" hidden="1" customHeight="1" x14ac:dyDescent="0.3">
      <c r="A92" s="94"/>
      <c r="B92" s="104"/>
      <c r="C92" s="31" t="s">
        <v>228</v>
      </c>
      <c r="D92" s="33">
        <f t="shared" si="96"/>
        <v>7188451</v>
      </c>
      <c r="E92" s="33">
        <v>0</v>
      </c>
      <c r="F92" s="33">
        <v>0</v>
      </c>
      <c r="G92" s="33">
        <v>7188451</v>
      </c>
      <c r="H92" s="33">
        <f>SUM(I92:K92)</f>
        <v>6956443</v>
      </c>
      <c r="I92" s="33">
        <v>0</v>
      </c>
      <c r="J92" s="33">
        <v>0</v>
      </c>
      <c r="K92" s="33">
        <v>6956443</v>
      </c>
      <c r="L92" s="32">
        <f t="shared" si="57"/>
        <v>2540152</v>
      </c>
      <c r="M92" s="33">
        <v>0</v>
      </c>
      <c r="N92" s="33">
        <v>0</v>
      </c>
      <c r="O92" s="33">
        <f t="shared" si="99"/>
        <v>2540152</v>
      </c>
      <c r="P92" s="33">
        <f t="shared" si="100"/>
        <v>2540152</v>
      </c>
      <c r="Q92" s="33">
        <v>0</v>
      </c>
      <c r="R92" s="33">
        <v>0</v>
      </c>
      <c r="S92" s="33">
        <v>2540152</v>
      </c>
      <c r="T92" s="23">
        <f t="shared" si="89"/>
        <v>36.515098305268943</v>
      </c>
      <c r="U92" s="23"/>
      <c r="V92" s="32"/>
      <c r="W92" s="23">
        <f t="shared" si="86"/>
        <v>36.515098305268943</v>
      </c>
      <c r="X92" s="23"/>
    </row>
    <row r="93" spans="1:24" s="26" customFormat="1" ht="75" hidden="1" x14ac:dyDescent="0.3">
      <c r="A93" s="21" t="s">
        <v>96</v>
      </c>
      <c r="B93" s="42" t="s">
        <v>50</v>
      </c>
      <c r="C93" s="30"/>
      <c r="D93" s="22">
        <f>D94+D95</f>
        <v>580000</v>
      </c>
      <c r="E93" s="22">
        <f t="shared" ref="E93:S93" si="101">E94+E95</f>
        <v>260000</v>
      </c>
      <c r="F93" s="22">
        <f t="shared" si="101"/>
        <v>0</v>
      </c>
      <c r="G93" s="22">
        <f t="shared" si="101"/>
        <v>320000</v>
      </c>
      <c r="H93" s="22">
        <f t="shared" si="101"/>
        <v>0</v>
      </c>
      <c r="I93" s="22">
        <f t="shared" si="101"/>
        <v>0</v>
      </c>
      <c r="J93" s="22">
        <f t="shared" si="101"/>
        <v>0</v>
      </c>
      <c r="K93" s="22">
        <f t="shared" si="101"/>
        <v>0</v>
      </c>
      <c r="L93" s="22">
        <f t="shared" si="101"/>
        <v>5982708.5999999996</v>
      </c>
      <c r="M93" s="22">
        <f t="shared" si="101"/>
        <v>2060000</v>
      </c>
      <c r="N93" s="22">
        <f t="shared" si="101"/>
        <v>0</v>
      </c>
      <c r="O93" s="22">
        <f t="shared" si="101"/>
        <v>0</v>
      </c>
      <c r="P93" s="22">
        <f t="shared" si="101"/>
        <v>0</v>
      </c>
      <c r="Q93" s="22">
        <f t="shared" si="101"/>
        <v>0</v>
      </c>
      <c r="R93" s="22">
        <f t="shared" si="101"/>
        <v>0</v>
      </c>
      <c r="S93" s="22">
        <f t="shared" si="101"/>
        <v>0</v>
      </c>
      <c r="T93" s="23"/>
      <c r="U93" s="23"/>
      <c r="V93" s="32"/>
      <c r="W93" s="23"/>
      <c r="X93" s="23">
        <f t="shared" si="91"/>
        <v>0</v>
      </c>
    </row>
    <row r="94" spans="1:24" s="26" customFormat="1" ht="30.75" hidden="1" customHeight="1" x14ac:dyDescent="0.3">
      <c r="A94" s="59" t="s">
        <v>109</v>
      </c>
      <c r="B94" s="41" t="s">
        <v>148</v>
      </c>
      <c r="C94" s="31" t="s">
        <v>5</v>
      </c>
      <c r="D94" s="33">
        <f>E94+G94</f>
        <v>320000</v>
      </c>
      <c r="E94" s="33">
        <v>0</v>
      </c>
      <c r="F94" s="33">
        <v>0</v>
      </c>
      <c r="G94" s="33">
        <v>320000</v>
      </c>
      <c r="H94" s="33">
        <f>I94+J94+K94</f>
        <v>0</v>
      </c>
      <c r="I94" s="33">
        <v>0</v>
      </c>
      <c r="J94" s="33">
        <v>0</v>
      </c>
      <c r="K94" s="33">
        <v>0</v>
      </c>
      <c r="L94" s="22">
        <f t="shared" ref="L94" si="102">L95+L96</f>
        <v>3922708.6</v>
      </c>
      <c r="M94" s="33">
        <v>0</v>
      </c>
      <c r="N94" s="33">
        <v>0</v>
      </c>
      <c r="O94" s="33">
        <f>S94</f>
        <v>0</v>
      </c>
      <c r="P94" s="33">
        <f>Q94+S94</f>
        <v>0</v>
      </c>
      <c r="Q94" s="33">
        <v>0</v>
      </c>
      <c r="R94" s="33">
        <v>0</v>
      </c>
      <c r="S94" s="33">
        <v>0</v>
      </c>
      <c r="T94" s="23"/>
      <c r="U94" s="23"/>
      <c r="V94" s="32"/>
      <c r="W94" s="23"/>
      <c r="X94" s="23"/>
    </row>
    <row r="95" spans="1:24" s="26" customFormat="1" ht="66" hidden="1" customHeight="1" x14ac:dyDescent="0.3">
      <c r="A95" s="59" t="s">
        <v>222</v>
      </c>
      <c r="B95" s="41" t="s">
        <v>220</v>
      </c>
      <c r="C95" s="31" t="s">
        <v>5</v>
      </c>
      <c r="D95" s="33">
        <f>E95+G95</f>
        <v>260000</v>
      </c>
      <c r="E95" s="33">
        <v>260000</v>
      </c>
      <c r="F95" s="33">
        <v>0</v>
      </c>
      <c r="G95" s="33">
        <v>0</v>
      </c>
      <c r="H95" s="33">
        <f>I95+J95+K95</f>
        <v>0</v>
      </c>
      <c r="I95" s="33">
        <v>0</v>
      </c>
      <c r="J95" s="33">
        <v>0</v>
      </c>
      <c r="K95" s="33">
        <v>0</v>
      </c>
      <c r="L95" s="33">
        <f>SUM(M95:O95)</f>
        <v>2060000</v>
      </c>
      <c r="M95" s="33">
        <v>2060000</v>
      </c>
      <c r="N95" s="33">
        <v>0</v>
      </c>
      <c r="O95" s="33">
        <v>0</v>
      </c>
      <c r="P95" s="33">
        <f>Q95+S95</f>
        <v>0</v>
      </c>
      <c r="Q95" s="33">
        <v>0</v>
      </c>
      <c r="R95" s="33">
        <v>0</v>
      </c>
      <c r="S95" s="33">
        <v>0</v>
      </c>
      <c r="T95" s="23"/>
      <c r="U95" s="23"/>
      <c r="V95" s="32"/>
      <c r="W95" s="23"/>
      <c r="X95" s="23">
        <f t="shared" si="91"/>
        <v>0</v>
      </c>
    </row>
    <row r="96" spans="1:24" s="26" customFormat="1" ht="37.5" hidden="1" x14ac:dyDescent="0.3">
      <c r="A96" s="21" t="s">
        <v>97</v>
      </c>
      <c r="B96" s="42" t="s">
        <v>51</v>
      </c>
      <c r="C96" s="30"/>
      <c r="D96" s="22">
        <f t="shared" ref="D96:S96" si="103">SUM(D97:D99)</f>
        <v>40794831</v>
      </c>
      <c r="E96" s="22">
        <f t="shared" si="103"/>
        <v>9742415</v>
      </c>
      <c r="F96" s="22">
        <f t="shared" si="103"/>
        <v>0</v>
      </c>
      <c r="G96" s="22">
        <f t="shared" si="103"/>
        <v>11139216</v>
      </c>
      <c r="H96" s="22">
        <f t="shared" si="103"/>
        <v>20057424</v>
      </c>
      <c r="I96" s="22">
        <f t="shared" si="103"/>
        <v>17641262</v>
      </c>
      <c r="J96" s="22">
        <f t="shared" si="103"/>
        <v>0</v>
      </c>
      <c r="K96" s="22">
        <f t="shared" si="103"/>
        <v>2416162</v>
      </c>
      <c r="L96" s="22">
        <f t="shared" si="103"/>
        <v>1862708.6</v>
      </c>
      <c r="M96" s="22">
        <f t="shared" si="103"/>
        <v>1582206</v>
      </c>
      <c r="N96" s="22">
        <f t="shared" si="103"/>
        <v>0</v>
      </c>
      <c r="O96" s="22">
        <f t="shared" si="103"/>
        <v>280502.59999999998</v>
      </c>
      <c r="P96" s="22">
        <f t="shared" si="103"/>
        <v>8962617.2699999996</v>
      </c>
      <c r="Q96" s="22">
        <f t="shared" si="103"/>
        <v>7937995.5</v>
      </c>
      <c r="R96" s="22">
        <f t="shared" si="103"/>
        <v>0</v>
      </c>
      <c r="S96" s="22">
        <f t="shared" si="103"/>
        <v>1024621.77</v>
      </c>
      <c r="T96" s="23">
        <f t="shared" si="89"/>
        <v>44.684787388450282</v>
      </c>
      <c r="U96" s="23">
        <f t="shared" si="89"/>
        <v>44.996755334170537</v>
      </c>
      <c r="V96" s="23"/>
      <c r="W96" s="23">
        <f t="shared" ref="W96:W103" si="104">S96/K96*100</f>
        <v>42.406997957918385</v>
      </c>
      <c r="X96" s="23">
        <f t="shared" si="91"/>
        <v>501.70429767046772</v>
      </c>
    </row>
    <row r="97" spans="1:24" s="26" customFormat="1" ht="37.5" hidden="1" x14ac:dyDescent="0.3">
      <c r="A97" s="59" t="s">
        <v>98</v>
      </c>
      <c r="B97" s="41" t="s">
        <v>45</v>
      </c>
      <c r="C97" s="31" t="s">
        <v>5</v>
      </c>
      <c r="D97" s="33">
        <v>26877138</v>
      </c>
      <c r="E97" s="33">
        <v>0</v>
      </c>
      <c r="F97" s="33">
        <v>0</v>
      </c>
      <c r="G97" s="33">
        <v>6963938</v>
      </c>
      <c r="H97" s="33">
        <f>I97+J97+K97</f>
        <v>14141340</v>
      </c>
      <c r="I97" s="33">
        <v>13500000</v>
      </c>
      <c r="J97" s="33">
        <v>0</v>
      </c>
      <c r="K97" s="33">
        <v>641340</v>
      </c>
      <c r="L97" s="32">
        <f t="shared" si="57"/>
        <v>280502.59999999998</v>
      </c>
      <c r="M97" s="33">
        <v>0</v>
      </c>
      <c r="N97" s="33">
        <v>0</v>
      </c>
      <c r="O97" s="33">
        <f>S97</f>
        <v>280502.59999999998</v>
      </c>
      <c r="P97" s="33">
        <f>Q97+S97</f>
        <v>6636292.3699999992</v>
      </c>
      <c r="Q97" s="33">
        <v>6355789.7699999996</v>
      </c>
      <c r="R97" s="33">
        <v>0</v>
      </c>
      <c r="S97" s="33">
        <v>280502.59999999998</v>
      </c>
      <c r="T97" s="23">
        <f t="shared" si="89"/>
        <v>46.928313512015123</v>
      </c>
      <c r="U97" s="23">
        <f t="shared" ref="U97:U102" si="105">Q97/I97*100</f>
        <v>47.079924222222218</v>
      </c>
      <c r="V97" s="23"/>
      <c r="W97" s="23">
        <f t="shared" si="104"/>
        <v>43.736956996289017</v>
      </c>
      <c r="X97" s="23"/>
    </row>
    <row r="98" spans="1:24" s="26" customFormat="1" ht="94.5" hidden="1" customHeight="1" x14ac:dyDescent="0.3">
      <c r="A98" s="59" t="s">
        <v>99</v>
      </c>
      <c r="B98" s="71" t="s">
        <v>221</v>
      </c>
      <c r="C98" s="31" t="s">
        <v>5</v>
      </c>
      <c r="D98" s="33">
        <v>9742415</v>
      </c>
      <c r="E98" s="33">
        <v>9742415</v>
      </c>
      <c r="F98" s="33">
        <v>0</v>
      </c>
      <c r="G98" s="33">
        <v>4175278</v>
      </c>
      <c r="H98" s="33">
        <f>I98+J98+K98</f>
        <v>4141262</v>
      </c>
      <c r="I98" s="33">
        <v>4141262</v>
      </c>
      <c r="J98" s="33">
        <v>0</v>
      </c>
      <c r="K98" s="33">
        <v>0</v>
      </c>
      <c r="L98" s="32">
        <f t="shared" si="57"/>
        <v>1582206</v>
      </c>
      <c r="M98" s="33">
        <v>1582206</v>
      </c>
      <c r="N98" s="33">
        <v>0</v>
      </c>
      <c r="O98" s="33">
        <f t="shared" ref="O98" si="106">S98</f>
        <v>0</v>
      </c>
      <c r="P98" s="33">
        <f t="shared" ref="P98:P99" si="107">Q98+S98</f>
        <v>1582205.73</v>
      </c>
      <c r="Q98" s="33">
        <v>1582205.73</v>
      </c>
      <c r="R98" s="33">
        <v>0</v>
      </c>
      <c r="S98" s="33">
        <v>0</v>
      </c>
      <c r="T98" s="32">
        <f t="shared" si="89"/>
        <v>38.205883375647325</v>
      </c>
      <c r="U98" s="32">
        <f t="shared" si="105"/>
        <v>38.205883375647325</v>
      </c>
      <c r="V98" s="23"/>
      <c r="W98" s="32"/>
      <c r="X98" s="32">
        <f t="shared" si="91"/>
        <v>99.999982935218284</v>
      </c>
    </row>
    <row r="99" spans="1:24" s="26" customFormat="1" ht="63.75" hidden="1" customHeight="1" x14ac:dyDescent="0.3">
      <c r="A99" s="59" t="s">
        <v>237</v>
      </c>
      <c r="B99" s="41" t="s">
        <v>145</v>
      </c>
      <c r="C99" s="31" t="s">
        <v>5</v>
      </c>
      <c r="D99" s="33">
        <v>4175278</v>
      </c>
      <c r="E99" s="33"/>
      <c r="F99" s="33"/>
      <c r="G99" s="33"/>
      <c r="H99" s="33">
        <f>I99+J99+K99</f>
        <v>1774822</v>
      </c>
      <c r="I99" s="33">
        <v>0</v>
      </c>
      <c r="J99" s="33">
        <v>0</v>
      </c>
      <c r="K99" s="33">
        <v>1774822</v>
      </c>
      <c r="L99" s="32"/>
      <c r="M99" s="33"/>
      <c r="N99" s="33"/>
      <c r="O99" s="33"/>
      <c r="P99" s="33">
        <f t="shared" si="107"/>
        <v>744119.17</v>
      </c>
      <c r="Q99" s="33">
        <v>0</v>
      </c>
      <c r="R99" s="33">
        <v>0</v>
      </c>
      <c r="S99" s="33">
        <v>744119.17</v>
      </c>
      <c r="T99" s="32"/>
      <c r="U99" s="32"/>
      <c r="V99" s="23"/>
      <c r="W99" s="23"/>
      <c r="X99" s="32"/>
    </row>
    <row r="100" spans="1:24" s="26" customFormat="1" ht="37.5" hidden="1" x14ac:dyDescent="0.3">
      <c r="A100" s="21" t="s">
        <v>100</v>
      </c>
      <c r="B100" s="42" t="s">
        <v>52</v>
      </c>
      <c r="C100" s="30"/>
      <c r="D100" s="22">
        <f t="shared" ref="D100:S100" si="108">SUM(D101:D104)</f>
        <v>40525520</v>
      </c>
      <c r="E100" s="22">
        <f t="shared" si="108"/>
        <v>2253320</v>
      </c>
      <c r="F100" s="22">
        <f t="shared" si="108"/>
        <v>0</v>
      </c>
      <c r="G100" s="22">
        <f t="shared" si="108"/>
        <v>37982200</v>
      </c>
      <c r="H100" s="22">
        <f t="shared" si="108"/>
        <v>19276714</v>
      </c>
      <c r="I100" s="22">
        <f t="shared" si="108"/>
        <v>1130000</v>
      </c>
      <c r="J100" s="22">
        <f t="shared" si="108"/>
        <v>0</v>
      </c>
      <c r="K100" s="22">
        <f t="shared" si="108"/>
        <v>18146714</v>
      </c>
      <c r="L100" s="22">
        <f t="shared" si="108"/>
        <v>16604763.77</v>
      </c>
      <c r="M100" s="22">
        <f t="shared" si="108"/>
        <v>990527</v>
      </c>
      <c r="N100" s="22">
        <f t="shared" si="108"/>
        <v>0</v>
      </c>
      <c r="O100" s="22">
        <f t="shared" si="108"/>
        <v>15614236.77</v>
      </c>
      <c r="P100" s="22">
        <f t="shared" si="108"/>
        <v>16469956.77</v>
      </c>
      <c r="Q100" s="22">
        <f t="shared" si="108"/>
        <v>855720</v>
      </c>
      <c r="R100" s="22">
        <f t="shared" si="108"/>
        <v>0</v>
      </c>
      <c r="S100" s="22">
        <f t="shared" si="108"/>
        <v>15614236.77</v>
      </c>
      <c r="T100" s="23">
        <f t="shared" si="89"/>
        <v>85.439648946391998</v>
      </c>
      <c r="U100" s="23">
        <f t="shared" si="105"/>
        <v>75.727433628318579</v>
      </c>
      <c r="V100" s="23"/>
      <c r="W100" s="23">
        <f t="shared" si="104"/>
        <v>86.04443079887632</v>
      </c>
      <c r="X100" s="23">
        <f t="shared" si="91"/>
        <v>86.390376032152588</v>
      </c>
    </row>
    <row r="101" spans="1:24" s="26" customFormat="1" ht="43.5" hidden="1" customHeight="1" x14ac:dyDescent="0.3">
      <c r="A101" s="59" t="s">
        <v>101</v>
      </c>
      <c r="B101" s="41" t="s">
        <v>36</v>
      </c>
      <c r="C101" s="31" t="s">
        <v>5</v>
      </c>
      <c r="D101" s="33">
        <f t="shared" ref="D101:D103" si="109">E101+G101</f>
        <v>31195200</v>
      </c>
      <c r="E101" s="33">
        <v>0</v>
      </c>
      <c r="F101" s="33">
        <v>0</v>
      </c>
      <c r="G101" s="33">
        <v>31195200</v>
      </c>
      <c r="H101" s="33">
        <f>I101+J101+K101</f>
        <v>14508750</v>
      </c>
      <c r="I101" s="33">
        <v>0</v>
      </c>
      <c r="J101" s="33">
        <v>0</v>
      </c>
      <c r="K101" s="33">
        <v>14508750</v>
      </c>
      <c r="L101" s="32">
        <f t="shared" si="57"/>
        <v>13835631.75</v>
      </c>
      <c r="M101" s="33">
        <v>0</v>
      </c>
      <c r="N101" s="33">
        <v>0</v>
      </c>
      <c r="O101" s="33">
        <f>S101</f>
        <v>13835631.75</v>
      </c>
      <c r="P101" s="33">
        <f>Q101+S101</f>
        <v>13835631.75</v>
      </c>
      <c r="Q101" s="33">
        <v>0</v>
      </c>
      <c r="R101" s="33">
        <v>0</v>
      </c>
      <c r="S101" s="33">
        <v>13835631.75</v>
      </c>
      <c r="T101" s="23">
        <f t="shared" si="89"/>
        <v>95.360604807443778</v>
      </c>
      <c r="U101" s="23"/>
      <c r="V101" s="23"/>
      <c r="W101" s="23">
        <f t="shared" si="104"/>
        <v>95.360604807443778</v>
      </c>
      <c r="X101" s="23"/>
    </row>
    <row r="102" spans="1:24" s="26" customFormat="1" ht="45" hidden="1" customHeight="1" x14ac:dyDescent="0.3">
      <c r="A102" s="59" t="s">
        <v>102</v>
      </c>
      <c r="B102" s="41" t="s">
        <v>53</v>
      </c>
      <c r="C102" s="31" t="s">
        <v>5</v>
      </c>
      <c r="D102" s="33">
        <f t="shared" si="109"/>
        <v>7747320</v>
      </c>
      <c r="E102" s="33">
        <v>1753320</v>
      </c>
      <c r="F102" s="33">
        <v>0</v>
      </c>
      <c r="G102" s="33">
        <v>5994000</v>
      </c>
      <c r="H102" s="33">
        <f>I102+J102+K102</f>
        <v>3814964</v>
      </c>
      <c r="I102" s="33">
        <v>630000</v>
      </c>
      <c r="J102" s="33">
        <v>0</v>
      </c>
      <c r="K102" s="33">
        <v>3184964</v>
      </c>
      <c r="L102" s="32">
        <f t="shared" ref="L102:L106" si="110">M102+N102+O102</f>
        <v>1961282.02</v>
      </c>
      <c r="M102" s="33">
        <v>490527</v>
      </c>
      <c r="N102" s="33">
        <v>0</v>
      </c>
      <c r="O102" s="33">
        <f t="shared" ref="O102:O104" si="111">S102</f>
        <v>1470755.02</v>
      </c>
      <c r="P102" s="33">
        <f t="shared" ref="P102:P104" si="112">Q102+S102</f>
        <v>1939475.02</v>
      </c>
      <c r="Q102" s="33">
        <v>468720</v>
      </c>
      <c r="R102" s="33">
        <v>0</v>
      </c>
      <c r="S102" s="33">
        <v>1470755.02</v>
      </c>
      <c r="T102" s="32">
        <f t="shared" si="89"/>
        <v>50.838619184873046</v>
      </c>
      <c r="U102" s="23">
        <f t="shared" si="105"/>
        <v>74.400000000000006</v>
      </c>
      <c r="V102" s="23"/>
      <c r="W102" s="32">
        <f t="shared" si="104"/>
        <v>46.178073598320104</v>
      </c>
      <c r="X102" s="32">
        <f t="shared" si="91"/>
        <v>95.554373153771351</v>
      </c>
    </row>
    <row r="103" spans="1:24" s="26" customFormat="1" ht="27" hidden="1" customHeight="1" x14ac:dyDescent="0.3">
      <c r="A103" s="59" t="s">
        <v>103</v>
      </c>
      <c r="B103" s="41" t="s">
        <v>148</v>
      </c>
      <c r="C103" s="31" t="s">
        <v>5</v>
      </c>
      <c r="D103" s="33">
        <f t="shared" si="109"/>
        <v>793000</v>
      </c>
      <c r="E103" s="33">
        <v>0</v>
      </c>
      <c r="F103" s="33">
        <v>0</v>
      </c>
      <c r="G103" s="33">
        <v>793000</v>
      </c>
      <c r="H103" s="33">
        <f>I103+J103+K103</f>
        <v>453000</v>
      </c>
      <c r="I103" s="33">
        <v>0</v>
      </c>
      <c r="J103" s="33">
        <v>0</v>
      </c>
      <c r="K103" s="33">
        <v>453000</v>
      </c>
      <c r="L103" s="32">
        <f t="shared" si="110"/>
        <v>307850</v>
      </c>
      <c r="M103" s="33">
        <v>0</v>
      </c>
      <c r="N103" s="33">
        <v>0</v>
      </c>
      <c r="O103" s="33">
        <f>S103</f>
        <v>307850</v>
      </c>
      <c r="P103" s="33">
        <f t="shared" si="112"/>
        <v>307850</v>
      </c>
      <c r="Q103" s="33">
        <v>0</v>
      </c>
      <c r="R103" s="33">
        <v>0</v>
      </c>
      <c r="S103" s="33">
        <v>307850</v>
      </c>
      <c r="T103" s="32">
        <f t="shared" si="89"/>
        <v>67.958057395143484</v>
      </c>
      <c r="U103" s="23"/>
      <c r="V103" s="23"/>
      <c r="W103" s="32">
        <f t="shared" si="104"/>
        <v>67.958057395143484</v>
      </c>
      <c r="X103" s="32"/>
    </row>
    <row r="104" spans="1:24" s="26" customFormat="1" ht="56.25" hidden="1" x14ac:dyDescent="0.3">
      <c r="A104" s="59" t="s">
        <v>184</v>
      </c>
      <c r="B104" s="71" t="s">
        <v>181</v>
      </c>
      <c r="C104" s="31" t="s">
        <v>5</v>
      </c>
      <c r="D104" s="33">
        <v>790000</v>
      </c>
      <c r="E104" s="33">
        <v>500000</v>
      </c>
      <c r="F104" s="33">
        <v>0</v>
      </c>
      <c r="G104" s="33">
        <v>0</v>
      </c>
      <c r="H104" s="33">
        <f>I104+J104+K104</f>
        <v>500000</v>
      </c>
      <c r="I104" s="33">
        <v>500000</v>
      </c>
      <c r="J104" s="33">
        <v>0</v>
      </c>
      <c r="K104" s="33">
        <v>0</v>
      </c>
      <c r="L104" s="32">
        <f t="shared" si="110"/>
        <v>500000</v>
      </c>
      <c r="M104" s="33">
        <v>500000</v>
      </c>
      <c r="N104" s="33">
        <v>0</v>
      </c>
      <c r="O104" s="33">
        <f t="shared" si="111"/>
        <v>0</v>
      </c>
      <c r="P104" s="33">
        <f t="shared" si="112"/>
        <v>387000</v>
      </c>
      <c r="Q104" s="33">
        <v>387000</v>
      </c>
      <c r="R104" s="33">
        <v>0</v>
      </c>
      <c r="S104" s="33">
        <v>0</v>
      </c>
      <c r="T104" s="32">
        <f t="shared" si="89"/>
        <v>77.400000000000006</v>
      </c>
      <c r="U104" s="32">
        <f t="shared" si="89"/>
        <v>77.400000000000006</v>
      </c>
      <c r="V104" s="23"/>
      <c r="W104" s="32"/>
      <c r="X104" s="32">
        <f t="shared" si="91"/>
        <v>77.400000000000006</v>
      </c>
    </row>
    <row r="105" spans="1:24" s="26" customFormat="1" ht="56.25" hidden="1" x14ac:dyDescent="0.3">
      <c r="A105" s="21" t="s">
        <v>104</v>
      </c>
      <c r="B105" s="42" t="s">
        <v>54</v>
      </c>
      <c r="C105" s="30"/>
      <c r="D105" s="22">
        <f>D106+D107</f>
        <v>113533400</v>
      </c>
      <c r="E105" s="22">
        <f t="shared" ref="E105:S105" si="113">E106+E107</f>
        <v>0</v>
      </c>
      <c r="F105" s="22">
        <f t="shared" si="113"/>
        <v>0</v>
      </c>
      <c r="G105" s="22">
        <f t="shared" si="113"/>
        <v>51859400</v>
      </c>
      <c r="H105" s="22">
        <f t="shared" si="113"/>
        <v>65882807</v>
      </c>
      <c r="I105" s="22">
        <f t="shared" si="113"/>
        <v>0</v>
      </c>
      <c r="J105" s="22">
        <f t="shared" si="113"/>
        <v>0</v>
      </c>
      <c r="K105" s="22">
        <f t="shared" si="113"/>
        <v>65882807</v>
      </c>
      <c r="L105" s="22">
        <f t="shared" si="113"/>
        <v>22487100.129999999</v>
      </c>
      <c r="M105" s="22">
        <f t="shared" si="113"/>
        <v>0</v>
      </c>
      <c r="N105" s="22">
        <f t="shared" si="113"/>
        <v>0</v>
      </c>
      <c r="O105" s="22">
        <f t="shared" si="113"/>
        <v>22487100.129999999</v>
      </c>
      <c r="P105" s="22">
        <f t="shared" si="113"/>
        <v>48715439.099999994</v>
      </c>
      <c r="Q105" s="22">
        <f t="shared" si="113"/>
        <v>0</v>
      </c>
      <c r="R105" s="22">
        <f t="shared" si="113"/>
        <v>0</v>
      </c>
      <c r="S105" s="22">
        <f t="shared" si="113"/>
        <v>48715439.099999994</v>
      </c>
      <c r="T105" s="22">
        <f t="shared" ref="T105:U105" si="114">SUM(T106:W107)</f>
        <v>86.723333204780616</v>
      </c>
      <c r="U105" s="22">
        <f t="shared" si="114"/>
        <v>43.361666602390308</v>
      </c>
      <c r="V105" s="22">
        <f>SUM(V106:X107)</f>
        <v>43.361666602390308</v>
      </c>
      <c r="W105" s="22">
        <f>SUM(W106:Y107)</f>
        <v>43.361666602390308</v>
      </c>
      <c r="X105" s="22">
        <f>SUM(X106:Z107)</f>
        <v>0</v>
      </c>
    </row>
    <row r="106" spans="1:24" s="26" customFormat="1" ht="56.25" hidden="1" x14ac:dyDescent="0.3">
      <c r="A106" s="59" t="s">
        <v>105</v>
      </c>
      <c r="B106" s="41" t="s">
        <v>165</v>
      </c>
      <c r="C106" s="31" t="s">
        <v>5</v>
      </c>
      <c r="D106" s="33">
        <f>E106+G106</f>
        <v>51859400</v>
      </c>
      <c r="E106" s="33">
        <v>0</v>
      </c>
      <c r="F106" s="33">
        <v>0</v>
      </c>
      <c r="G106" s="33">
        <v>51859400</v>
      </c>
      <c r="H106" s="33">
        <f>I106+J106+K106</f>
        <v>30161849</v>
      </c>
      <c r="I106" s="33">
        <v>0</v>
      </c>
      <c r="J106" s="33">
        <v>0</v>
      </c>
      <c r="K106" s="33">
        <v>30161849</v>
      </c>
      <c r="L106" s="32">
        <f t="shared" si="110"/>
        <v>22487100.129999999</v>
      </c>
      <c r="M106" s="33">
        <v>0</v>
      </c>
      <c r="N106" s="33">
        <v>0</v>
      </c>
      <c r="O106" s="33">
        <f>S106</f>
        <v>22487100.129999999</v>
      </c>
      <c r="P106" s="33">
        <f>Q106+S106</f>
        <v>22487100.129999999</v>
      </c>
      <c r="Q106" s="33">
        <v>0</v>
      </c>
      <c r="R106" s="33">
        <v>0</v>
      </c>
      <c r="S106" s="33">
        <v>22487100.129999999</v>
      </c>
      <c r="T106" s="32">
        <f t="shared" ref="T106" si="115">P106/D106*100</f>
        <v>43.361666602390308</v>
      </c>
      <c r="U106" s="32"/>
      <c r="V106" s="23"/>
      <c r="W106" s="32">
        <f t="shared" ref="W106" si="116">S106/G106*100</f>
        <v>43.361666602390308</v>
      </c>
      <c r="X106" s="23"/>
    </row>
    <row r="107" spans="1:24" s="26" customFormat="1" ht="37.5" hidden="1" x14ac:dyDescent="0.3">
      <c r="A107" s="59" t="s">
        <v>238</v>
      </c>
      <c r="B107" s="41" t="s">
        <v>239</v>
      </c>
      <c r="C107" s="31" t="s">
        <v>5</v>
      </c>
      <c r="D107" s="33">
        <v>61674000</v>
      </c>
      <c r="E107" s="33"/>
      <c r="F107" s="33"/>
      <c r="G107" s="33"/>
      <c r="H107" s="33">
        <f>I107+J107+K107</f>
        <v>35720958</v>
      </c>
      <c r="I107" s="33">
        <v>0</v>
      </c>
      <c r="J107" s="33">
        <v>0</v>
      </c>
      <c r="K107" s="33">
        <v>35720958</v>
      </c>
      <c r="L107" s="32"/>
      <c r="M107" s="33"/>
      <c r="N107" s="33"/>
      <c r="O107" s="33"/>
      <c r="P107" s="33">
        <f>Q107+S107</f>
        <v>26228338.969999999</v>
      </c>
      <c r="Q107" s="33">
        <v>0</v>
      </c>
      <c r="R107" s="33">
        <v>0</v>
      </c>
      <c r="S107" s="33">
        <v>26228338.969999999</v>
      </c>
      <c r="T107" s="32"/>
      <c r="U107" s="32"/>
      <c r="V107" s="23"/>
      <c r="W107" s="32"/>
      <c r="X107" s="23"/>
    </row>
    <row r="108" spans="1:24" s="26" customFormat="1" ht="42" hidden="1" customHeight="1" x14ac:dyDescent="0.3">
      <c r="A108" s="21" t="s">
        <v>168</v>
      </c>
      <c r="B108" s="70" t="s">
        <v>55</v>
      </c>
      <c r="C108" s="30"/>
      <c r="D108" s="22">
        <f>D109</f>
        <v>7047800</v>
      </c>
      <c r="E108" s="22">
        <f>E109</f>
        <v>4717500</v>
      </c>
      <c r="F108" s="22">
        <f>F109</f>
        <v>0</v>
      </c>
      <c r="G108" s="22">
        <f>G109</f>
        <v>2330300</v>
      </c>
      <c r="H108" s="22">
        <f t="shared" ref="H108:K108" si="117">H109</f>
        <v>0</v>
      </c>
      <c r="I108" s="22">
        <f t="shared" si="117"/>
        <v>0</v>
      </c>
      <c r="J108" s="22">
        <f t="shared" si="117"/>
        <v>0</v>
      </c>
      <c r="K108" s="22">
        <f t="shared" si="117"/>
        <v>0</v>
      </c>
      <c r="L108" s="22">
        <f t="shared" ref="L108:R108" si="118">L109</f>
        <v>0</v>
      </c>
      <c r="M108" s="22">
        <f t="shared" si="118"/>
        <v>0</v>
      </c>
      <c r="N108" s="22">
        <f t="shared" si="118"/>
        <v>0</v>
      </c>
      <c r="O108" s="22">
        <f t="shared" si="118"/>
        <v>0</v>
      </c>
      <c r="P108" s="22">
        <f t="shared" si="118"/>
        <v>0</v>
      </c>
      <c r="Q108" s="22">
        <f t="shared" si="118"/>
        <v>0</v>
      </c>
      <c r="R108" s="22">
        <f t="shared" si="118"/>
        <v>0</v>
      </c>
      <c r="S108" s="22">
        <f t="shared" ref="S108" si="119">S109</f>
        <v>0</v>
      </c>
      <c r="T108" s="32"/>
      <c r="U108" s="32"/>
      <c r="V108" s="32"/>
      <c r="W108" s="32"/>
      <c r="X108" s="32"/>
    </row>
    <row r="109" spans="1:24" s="24" customFormat="1" ht="66" hidden="1" customHeight="1" x14ac:dyDescent="0.3">
      <c r="A109" s="59" t="s">
        <v>171</v>
      </c>
      <c r="B109" s="61" t="s">
        <v>167</v>
      </c>
      <c r="C109" s="31" t="s">
        <v>25</v>
      </c>
      <c r="D109" s="33">
        <f>E109+G109</f>
        <v>7047800</v>
      </c>
      <c r="E109" s="33">
        <v>4717500</v>
      </c>
      <c r="F109" s="33">
        <v>0</v>
      </c>
      <c r="G109" s="33">
        <v>2330300</v>
      </c>
      <c r="H109" s="33">
        <f t="shared" ref="H109:H112" si="120">I109+J109+K109</f>
        <v>0</v>
      </c>
      <c r="I109" s="33">
        <v>0</v>
      </c>
      <c r="J109" s="33">
        <v>0</v>
      </c>
      <c r="K109" s="33">
        <v>0</v>
      </c>
      <c r="L109" s="32">
        <f t="shared" ref="L109:L120" si="121">M109+N109+O109</f>
        <v>0</v>
      </c>
      <c r="M109" s="33">
        <v>0</v>
      </c>
      <c r="N109" s="33">
        <v>0</v>
      </c>
      <c r="O109" s="33">
        <f t="shared" ref="O109:O112" si="122">S109</f>
        <v>0</v>
      </c>
      <c r="P109" s="33">
        <f>Q109+S109</f>
        <v>0</v>
      </c>
      <c r="Q109" s="33">
        <v>0</v>
      </c>
      <c r="R109" s="33">
        <v>0</v>
      </c>
      <c r="S109" s="33">
        <v>0</v>
      </c>
      <c r="T109" s="32"/>
      <c r="U109" s="32"/>
      <c r="V109" s="32"/>
      <c r="W109" s="32"/>
      <c r="X109" s="32"/>
    </row>
    <row r="110" spans="1:24" s="24" customFormat="1" ht="93.75" hidden="1" x14ac:dyDescent="0.3">
      <c r="A110" s="21" t="s">
        <v>196</v>
      </c>
      <c r="B110" s="70" t="s">
        <v>169</v>
      </c>
      <c r="C110" s="30"/>
      <c r="D110" s="44">
        <f>SUM(D111:D112)</f>
        <v>42311600</v>
      </c>
      <c r="E110" s="44">
        <f>SUM(E111:E112)</f>
        <v>0</v>
      </c>
      <c r="F110" s="44">
        <f>SUM(F111:F112)</f>
        <v>0</v>
      </c>
      <c r="G110" s="44">
        <f>SUM(G111:G112)</f>
        <v>42311600</v>
      </c>
      <c r="H110" s="44">
        <f t="shared" ref="H110:K110" si="123">SUM(H111:H112)</f>
        <v>20825760</v>
      </c>
      <c r="I110" s="44">
        <f t="shared" si="123"/>
        <v>0</v>
      </c>
      <c r="J110" s="44">
        <f t="shared" si="123"/>
        <v>0</v>
      </c>
      <c r="K110" s="44">
        <f t="shared" si="123"/>
        <v>20825760</v>
      </c>
      <c r="L110" s="44">
        <f t="shared" ref="L110:S110" si="124">SUM(L111:L112)</f>
        <v>14325021.809999999</v>
      </c>
      <c r="M110" s="44">
        <f t="shared" si="124"/>
        <v>0</v>
      </c>
      <c r="N110" s="44">
        <f t="shared" si="124"/>
        <v>0</v>
      </c>
      <c r="O110" s="44">
        <f t="shared" si="124"/>
        <v>14325021.809999999</v>
      </c>
      <c r="P110" s="44">
        <f t="shared" si="124"/>
        <v>14325021.809999999</v>
      </c>
      <c r="Q110" s="44">
        <f t="shared" si="124"/>
        <v>0</v>
      </c>
      <c r="R110" s="44">
        <f t="shared" si="124"/>
        <v>0</v>
      </c>
      <c r="S110" s="44">
        <f t="shared" si="124"/>
        <v>14325021.809999999</v>
      </c>
      <c r="T110" s="23">
        <f t="shared" ref="T110:T113" si="125">P110/D110*100</f>
        <v>33.856015395305306</v>
      </c>
      <c r="U110" s="32"/>
      <c r="V110" s="23"/>
      <c r="W110" s="23">
        <f t="shared" ref="W110:W113" si="126">S110/G110*100</f>
        <v>33.856015395305306</v>
      </c>
      <c r="X110" s="32"/>
    </row>
    <row r="111" spans="1:24" s="24" customFormat="1" ht="50.25" hidden="1" customHeight="1" x14ac:dyDescent="0.3">
      <c r="A111" s="93" t="s">
        <v>197</v>
      </c>
      <c r="B111" s="82" t="s">
        <v>170</v>
      </c>
      <c r="C111" s="31" t="s">
        <v>25</v>
      </c>
      <c r="D111" s="33">
        <f>SUM(E111:G111)</f>
        <v>22257100</v>
      </c>
      <c r="E111" s="33">
        <v>0</v>
      </c>
      <c r="F111" s="33">
        <v>0</v>
      </c>
      <c r="G111" s="33">
        <v>22257100</v>
      </c>
      <c r="H111" s="33">
        <f t="shared" si="120"/>
        <v>10764650</v>
      </c>
      <c r="I111" s="33">
        <v>0</v>
      </c>
      <c r="J111" s="33">
        <v>0</v>
      </c>
      <c r="K111" s="33">
        <v>10764650</v>
      </c>
      <c r="L111" s="32">
        <f t="shared" si="121"/>
        <v>6275661.8099999996</v>
      </c>
      <c r="M111" s="33">
        <v>0</v>
      </c>
      <c r="N111" s="33">
        <v>0</v>
      </c>
      <c r="O111" s="33">
        <f t="shared" si="122"/>
        <v>6275661.8099999996</v>
      </c>
      <c r="P111" s="33">
        <f>SUM(Q111:S111)</f>
        <v>6275661.8099999996</v>
      </c>
      <c r="Q111" s="33">
        <v>0</v>
      </c>
      <c r="R111" s="33">
        <v>0</v>
      </c>
      <c r="S111" s="33">
        <v>6275661.8099999996</v>
      </c>
      <c r="T111" s="32">
        <f t="shared" si="125"/>
        <v>28.196224171163358</v>
      </c>
      <c r="U111" s="32"/>
      <c r="V111" s="32"/>
      <c r="W111" s="32">
        <f t="shared" si="126"/>
        <v>28.196224171163358</v>
      </c>
      <c r="X111" s="32"/>
    </row>
    <row r="112" spans="1:24" s="24" customFormat="1" ht="51.75" hidden="1" customHeight="1" x14ac:dyDescent="0.3">
      <c r="A112" s="94"/>
      <c r="B112" s="83"/>
      <c r="C112" s="31" t="s">
        <v>227</v>
      </c>
      <c r="D112" s="33">
        <f>SUM(E112:G112)</f>
        <v>20054500</v>
      </c>
      <c r="E112" s="33">
        <v>0</v>
      </c>
      <c r="F112" s="33">
        <v>0</v>
      </c>
      <c r="G112" s="33">
        <v>20054500</v>
      </c>
      <c r="H112" s="33">
        <f t="shared" si="120"/>
        <v>10061110</v>
      </c>
      <c r="I112" s="33">
        <v>0</v>
      </c>
      <c r="J112" s="33">
        <v>0</v>
      </c>
      <c r="K112" s="33">
        <v>10061110</v>
      </c>
      <c r="L112" s="32">
        <f t="shared" si="121"/>
        <v>8049360</v>
      </c>
      <c r="M112" s="33">
        <v>0</v>
      </c>
      <c r="N112" s="33">
        <v>0</v>
      </c>
      <c r="O112" s="33">
        <f t="shared" si="122"/>
        <v>8049360</v>
      </c>
      <c r="P112" s="33">
        <f>SUM(Q112:S112)</f>
        <v>8049360</v>
      </c>
      <c r="Q112" s="33">
        <v>0</v>
      </c>
      <c r="R112" s="33">
        <v>0</v>
      </c>
      <c r="S112" s="33">
        <v>8049360</v>
      </c>
      <c r="T112" s="32">
        <f t="shared" si="125"/>
        <v>40.137425515470341</v>
      </c>
      <c r="U112" s="32"/>
      <c r="V112" s="32"/>
      <c r="W112" s="32">
        <f t="shared" si="126"/>
        <v>40.137425515470341</v>
      </c>
      <c r="X112" s="32"/>
    </row>
    <row r="113" spans="1:24" s="45" customFormat="1" ht="26.25" hidden="1" customHeight="1" x14ac:dyDescent="0.3">
      <c r="A113" s="81" t="s">
        <v>106</v>
      </c>
      <c r="B113" s="81"/>
      <c r="C113" s="81"/>
      <c r="D113" s="20" t="e">
        <f>#REF!+#REF!+#REF!+#REF!+#REF!+#REF!</f>
        <v>#REF!</v>
      </c>
      <c r="E113" s="20" t="e">
        <f>#REF!+#REF!+#REF!+#REF!+#REF!+#REF!</f>
        <v>#REF!</v>
      </c>
      <c r="F113" s="20" t="e">
        <f>#REF!+#REF!+#REF!+#REF!+#REF!+#REF!</f>
        <v>#REF!</v>
      </c>
      <c r="G113" s="20" t="e">
        <f>#REF!+#REF!+#REF!+#REF!+#REF!+#REF!</f>
        <v>#REF!</v>
      </c>
      <c r="H113" s="20" t="e">
        <f>#REF!+#REF!+#REF!+#REF!+#REF!+#REF!</f>
        <v>#REF!</v>
      </c>
      <c r="I113" s="20" t="e">
        <f>#REF!+#REF!+#REF!+#REF!+#REF!+#REF!</f>
        <v>#REF!</v>
      </c>
      <c r="J113" s="20" t="e">
        <f>#REF!+#REF!+#REF!+#REF!+#REF!+#REF!</f>
        <v>#REF!</v>
      </c>
      <c r="K113" s="20" t="e">
        <f>#REF!+#REF!+#REF!+#REF!+#REF!+#REF!</f>
        <v>#REF!</v>
      </c>
      <c r="L113" s="20" t="e">
        <f>#REF!+#REF!+#REF!+#REF!+#REF!+#REF!</f>
        <v>#REF!</v>
      </c>
      <c r="M113" s="20" t="e">
        <f>#REF!+#REF!+#REF!+#REF!+#REF!+#REF!</f>
        <v>#REF!</v>
      </c>
      <c r="N113" s="20" t="e">
        <f>#REF!+#REF!+#REF!+#REF!+#REF!+#REF!</f>
        <v>#REF!</v>
      </c>
      <c r="O113" s="20" t="e">
        <f>#REF!+#REF!+#REF!+#REF!+#REF!+#REF!</f>
        <v>#REF!</v>
      </c>
      <c r="P113" s="20" t="e">
        <f>#REF!+#REF!+#REF!+#REF!+#REF!+#REF!</f>
        <v>#REF!</v>
      </c>
      <c r="Q113" s="20" t="e">
        <f>#REF!+#REF!+#REF!+#REF!+#REF!+#REF!</f>
        <v>#REF!</v>
      </c>
      <c r="R113" s="20" t="e">
        <f>#REF!+#REF!+#REF!+#REF!+#REF!+#REF!</f>
        <v>#REF!</v>
      </c>
      <c r="S113" s="20" t="e">
        <f>#REF!+#REF!+#REF!+#REF!+#REF!+#REF!</f>
        <v>#REF!</v>
      </c>
      <c r="T113" s="23" t="e">
        <f t="shared" si="125"/>
        <v>#REF!</v>
      </c>
      <c r="U113" s="23" t="e">
        <f t="shared" ref="U113" si="127">Q113/I113*100</f>
        <v>#REF!</v>
      </c>
      <c r="V113" s="23" t="e">
        <f>R113/F113*100</f>
        <v>#REF!</v>
      </c>
      <c r="W113" s="23" t="e">
        <f t="shared" si="126"/>
        <v>#REF!</v>
      </c>
      <c r="X113" s="23" t="e">
        <f t="shared" ref="X113:X118" si="128">Q113/M113*100</f>
        <v>#REF!</v>
      </c>
    </row>
    <row r="114" spans="1:24" s="45" customFormat="1" hidden="1" x14ac:dyDescent="0.3">
      <c r="A114" s="79" t="s">
        <v>173</v>
      </c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</row>
    <row r="115" spans="1:24" s="45" customFormat="1" ht="93.75" hidden="1" x14ac:dyDescent="0.3">
      <c r="A115" s="21" t="s">
        <v>89</v>
      </c>
      <c r="B115" s="43" t="s">
        <v>172</v>
      </c>
      <c r="C115" s="25"/>
      <c r="D115" s="22">
        <f>D116+D118</f>
        <v>115588397</v>
      </c>
      <c r="E115" s="22">
        <f>E116+E118</f>
        <v>115588397</v>
      </c>
      <c r="F115" s="22">
        <f>F116+F118</f>
        <v>0</v>
      </c>
      <c r="G115" s="22">
        <f>G116+G118</f>
        <v>0</v>
      </c>
      <c r="H115" s="22">
        <f t="shared" ref="H115:K115" si="129">H116+H118</f>
        <v>32398804</v>
      </c>
      <c r="I115" s="22">
        <f t="shared" si="129"/>
        <v>32398804</v>
      </c>
      <c r="J115" s="22">
        <f t="shared" si="129"/>
        <v>0</v>
      </c>
      <c r="K115" s="22">
        <f t="shared" si="129"/>
        <v>0</v>
      </c>
      <c r="L115" s="22">
        <f t="shared" ref="L115:S115" si="130">L116+L118</f>
        <v>19427947.289999999</v>
      </c>
      <c r="M115" s="22">
        <f t="shared" si="130"/>
        <v>19427947.289999999</v>
      </c>
      <c r="N115" s="22">
        <f t="shared" si="130"/>
        <v>0</v>
      </c>
      <c r="O115" s="22">
        <f t="shared" si="130"/>
        <v>0</v>
      </c>
      <c r="P115" s="22">
        <f t="shared" si="130"/>
        <v>23795948.48</v>
      </c>
      <c r="Q115" s="22">
        <f t="shared" si="130"/>
        <v>23795948.48</v>
      </c>
      <c r="R115" s="22">
        <f t="shared" si="130"/>
        <v>0</v>
      </c>
      <c r="S115" s="22">
        <f t="shared" si="130"/>
        <v>0</v>
      </c>
      <c r="T115" s="23">
        <f>P115/H115*100</f>
        <v>73.446996623702532</v>
      </c>
      <c r="U115" s="23">
        <f t="shared" ref="U115" si="131">Q115/I115*100</f>
        <v>73.446996623702532</v>
      </c>
      <c r="V115" s="23"/>
      <c r="W115" s="23"/>
      <c r="X115" s="23">
        <f t="shared" si="128"/>
        <v>122.48308133020471</v>
      </c>
    </row>
    <row r="116" spans="1:24" s="45" customFormat="1" ht="56.25" hidden="1" x14ac:dyDescent="0.3">
      <c r="A116" s="21" t="s">
        <v>90</v>
      </c>
      <c r="B116" s="46" t="s">
        <v>174</v>
      </c>
      <c r="C116" s="30"/>
      <c r="D116" s="22">
        <f>D117</f>
        <v>32093597</v>
      </c>
      <c r="E116" s="22">
        <f>E117</f>
        <v>32093597</v>
      </c>
      <c r="F116" s="22">
        <f>F117</f>
        <v>0</v>
      </c>
      <c r="G116" s="22">
        <f>G117</f>
        <v>0</v>
      </c>
      <c r="H116" s="22">
        <f t="shared" ref="H116:K116" si="132">H117</f>
        <v>18013704</v>
      </c>
      <c r="I116" s="22">
        <f t="shared" si="132"/>
        <v>18013704</v>
      </c>
      <c r="J116" s="22">
        <f t="shared" si="132"/>
        <v>0</v>
      </c>
      <c r="K116" s="22">
        <f t="shared" si="132"/>
        <v>0</v>
      </c>
      <c r="L116" s="22">
        <f t="shared" ref="L116:S116" si="133">L117</f>
        <v>12092154.77</v>
      </c>
      <c r="M116" s="22">
        <f t="shared" si="133"/>
        <v>12092154.77</v>
      </c>
      <c r="N116" s="22">
        <f t="shared" si="133"/>
        <v>0</v>
      </c>
      <c r="O116" s="22">
        <f t="shared" si="133"/>
        <v>0</v>
      </c>
      <c r="P116" s="22">
        <f t="shared" si="133"/>
        <v>14563082.43</v>
      </c>
      <c r="Q116" s="22">
        <f t="shared" si="133"/>
        <v>14563082.43</v>
      </c>
      <c r="R116" s="22">
        <f t="shared" si="133"/>
        <v>0</v>
      </c>
      <c r="S116" s="22">
        <f t="shared" si="133"/>
        <v>0</v>
      </c>
      <c r="T116" s="23">
        <f t="shared" ref="T116:T119" si="134">P116/H116*100</f>
        <v>80.844463914806198</v>
      </c>
      <c r="U116" s="23">
        <f t="shared" ref="U116:U119" si="135">Q116/I116*100</f>
        <v>80.844463914806198</v>
      </c>
      <c r="V116" s="23"/>
      <c r="W116" s="23"/>
      <c r="X116" s="23">
        <f t="shared" si="128"/>
        <v>120.43413855510883</v>
      </c>
    </row>
    <row r="117" spans="1:24" s="45" customFormat="1" ht="60" hidden="1" customHeight="1" x14ac:dyDescent="0.3">
      <c r="A117" s="59" t="s">
        <v>176</v>
      </c>
      <c r="B117" s="60" t="s">
        <v>175</v>
      </c>
      <c r="C117" s="31" t="s">
        <v>177</v>
      </c>
      <c r="D117" s="33">
        <f>SUM(E117:G117)</f>
        <v>32093597</v>
      </c>
      <c r="E117" s="33">
        <v>32093597</v>
      </c>
      <c r="F117" s="33">
        <v>0</v>
      </c>
      <c r="G117" s="33">
        <v>0</v>
      </c>
      <c r="H117" s="33">
        <f>I117+J117+K117</f>
        <v>18013704</v>
      </c>
      <c r="I117" s="33">
        <v>18013704</v>
      </c>
      <c r="J117" s="33">
        <v>0</v>
      </c>
      <c r="K117" s="33">
        <v>0</v>
      </c>
      <c r="L117" s="32">
        <f t="shared" si="121"/>
        <v>12092154.77</v>
      </c>
      <c r="M117" s="32">
        <v>12092154.77</v>
      </c>
      <c r="N117" s="33">
        <v>0</v>
      </c>
      <c r="O117" s="33">
        <f>S117</f>
        <v>0</v>
      </c>
      <c r="P117" s="47">
        <f>SUM(Q117:S117)</f>
        <v>14563082.43</v>
      </c>
      <c r="Q117" s="32">
        <v>14563082.43</v>
      </c>
      <c r="R117" s="47">
        <v>0</v>
      </c>
      <c r="S117" s="47">
        <v>0</v>
      </c>
      <c r="T117" s="32">
        <f t="shared" si="134"/>
        <v>80.844463914806198</v>
      </c>
      <c r="U117" s="32">
        <f t="shared" si="135"/>
        <v>80.844463914806198</v>
      </c>
      <c r="V117" s="23"/>
      <c r="W117" s="23"/>
      <c r="X117" s="32">
        <f t="shared" si="128"/>
        <v>120.43413855510883</v>
      </c>
    </row>
    <row r="118" spans="1:24" s="45" customFormat="1" ht="112.5" hidden="1" x14ac:dyDescent="0.3">
      <c r="A118" s="21" t="s">
        <v>91</v>
      </c>
      <c r="B118" s="46" t="s">
        <v>178</v>
      </c>
      <c r="C118" s="30"/>
      <c r="D118" s="22">
        <f>D119+D120</f>
        <v>83494800</v>
      </c>
      <c r="E118" s="22">
        <f t="shared" ref="E118:K118" si="136">E119+E120</f>
        <v>83494800</v>
      </c>
      <c r="F118" s="22">
        <f t="shared" si="136"/>
        <v>0</v>
      </c>
      <c r="G118" s="22">
        <f t="shared" si="136"/>
        <v>0</v>
      </c>
      <c r="H118" s="22">
        <f>H119+H120</f>
        <v>14385100</v>
      </c>
      <c r="I118" s="22">
        <f t="shared" si="136"/>
        <v>14385100</v>
      </c>
      <c r="J118" s="22">
        <f t="shared" si="136"/>
        <v>0</v>
      </c>
      <c r="K118" s="22">
        <f t="shared" si="136"/>
        <v>0</v>
      </c>
      <c r="L118" s="22">
        <f t="shared" ref="L118" si="137">L119+L120</f>
        <v>7335792.5199999996</v>
      </c>
      <c r="M118" s="22">
        <f t="shared" ref="M118" si="138">M119+M120</f>
        <v>7335792.5199999996</v>
      </c>
      <c r="N118" s="22">
        <f t="shared" ref="N118" si="139">N119+N120</f>
        <v>0</v>
      </c>
      <c r="O118" s="22">
        <f t="shared" ref="O118" si="140">O119+O120</f>
        <v>0</v>
      </c>
      <c r="P118" s="22">
        <f t="shared" ref="P118:S118" si="141">P119</f>
        <v>9232866.0500000007</v>
      </c>
      <c r="Q118" s="22">
        <f t="shared" si="141"/>
        <v>9232866.0500000007</v>
      </c>
      <c r="R118" s="22">
        <f t="shared" si="141"/>
        <v>0</v>
      </c>
      <c r="S118" s="22">
        <f t="shared" si="141"/>
        <v>0</v>
      </c>
      <c r="T118" s="23">
        <f t="shared" si="134"/>
        <v>64.183537479753355</v>
      </c>
      <c r="U118" s="23">
        <f t="shared" si="135"/>
        <v>64.183537479753355</v>
      </c>
      <c r="V118" s="23"/>
      <c r="W118" s="23"/>
      <c r="X118" s="23">
        <f t="shared" si="128"/>
        <v>125.86051234175311</v>
      </c>
    </row>
    <row r="119" spans="1:24" s="45" customFormat="1" ht="212.25" hidden="1" customHeight="1" x14ac:dyDescent="0.3">
      <c r="A119" s="73" t="s">
        <v>180</v>
      </c>
      <c r="B119" s="75" t="s">
        <v>179</v>
      </c>
      <c r="C119" s="31" t="s">
        <v>177</v>
      </c>
      <c r="D119" s="33">
        <f>SUM(E119:G119)</f>
        <v>30055500</v>
      </c>
      <c r="E119" s="33">
        <v>30055500</v>
      </c>
      <c r="F119" s="33">
        <v>0</v>
      </c>
      <c r="G119" s="33">
        <v>0</v>
      </c>
      <c r="H119" s="33">
        <f>I119+J119+K119</f>
        <v>14385100</v>
      </c>
      <c r="I119" s="33">
        <v>14385100</v>
      </c>
      <c r="J119" s="33">
        <v>0</v>
      </c>
      <c r="K119" s="33">
        <v>0</v>
      </c>
      <c r="L119" s="32">
        <f t="shared" si="121"/>
        <v>7335792.5199999996</v>
      </c>
      <c r="M119" s="32">
        <v>7335792.5199999996</v>
      </c>
      <c r="N119" s="33">
        <v>0</v>
      </c>
      <c r="O119" s="33">
        <f t="shared" ref="O119" si="142">S119</f>
        <v>0</v>
      </c>
      <c r="P119" s="47">
        <f>SUM(Q119:S119)</f>
        <v>9232866.0500000007</v>
      </c>
      <c r="Q119" s="32">
        <v>9232866.0500000007</v>
      </c>
      <c r="R119" s="47">
        <v>0</v>
      </c>
      <c r="S119" s="47">
        <v>0</v>
      </c>
      <c r="T119" s="32">
        <f t="shared" si="134"/>
        <v>64.183537479753355</v>
      </c>
      <c r="U119" s="32">
        <f t="shared" si="135"/>
        <v>64.183537479753355</v>
      </c>
      <c r="V119" s="23"/>
      <c r="W119" s="23"/>
      <c r="X119" s="32">
        <f t="shared" ref="X119" si="143">Q119/M119*100</f>
        <v>125.86051234175311</v>
      </c>
    </row>
    <row r="120" spans="1:24" s="45" customFormat="1" ht="78.75" hidden="1" customHeight="1" x14ac:dyDescent="0.3">
      <c r="A120" s="74"/>
      <c r="B120" s="76"/>
      <c r="C120" s="31" t="s">
        <v>227</v>
      </c>
      <c r="D120" s="33">
        <f>SUM(E120:G120)</f>
        <v>53439300</v>
      </c>
      <c r="E120" s="33">
        <v>53439300</v>
      </c>
      <c r="F120" s="33">
        <v>0</v>
      </c>
      <c r="G120" s="33">
        <v>0</v>
      </c>
      <c r="H120" s="33">
        <f>I121+J120+K120</f>
        <v>0</v>
      </c>
      <c r="I120" s="33">
        <v>0</v>
      </c>
      <c r="J120" s="33">
        <v>0</v>
      </c>
      <c r="K120" s="33">
        <v>0</v>
      </c>
      <c r="L120" s="32">
        <f t="shared" si="121"/>
        <v>0</v>
      </c>
      <c r="M120" s="32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  <c r="T120" s="50"/>
      <c r="U120" s="50"/>
      <c r="V120" s="50"/>
      <c r="W120" s="50"/>
      <c r="X120" s="50"/>
    </row>
    <row r="121" spans="1:24" s="24" customFormat="1" ht="78.75" hidden="1" customHeight="1" x14ac:dyDescent="0.3">
      <c r="A121" s="48"/>
      <c r="M121" s="49"/>
      <c r="P121" s="51"/>
      <c r="Q121" s="51"/>
      <c r="R121" s="51"/>
      <c r="S121" s="51"/>
      <c r="T121" s="52"/>
      <c r="U121" s="52"/>
      <c r="V121" s="52"/>
      <c r="W121" s="52"/>
      <c r="X121" s="52"/>
    </row>
    <row r="122" spans="1:24" s="24" customFormat="1" hidden="1" x14ac:dyDescent="0.3">
      <c r="A122" s="48"/>
      <c r="P122" s="51"/>
      <c r="Q122" s="51"/>
      <c r="R122" s="51"/>
      <c r="S122" s="51"/>
      <c r="T122" s="52"/>
      <c r="U122" s="52"/>
      <c r="V122" s="52"/>
      <c r="W122" s="52"/>
      <c r="X122" s="52"/>
    </row>
    <row r="123" spans="1:24" s="24" customFormat="1" hidden="1" x14ac:dyDescent="0.3">
      <c r="A123" s="48"/>
      <c r="P123" s="51"/>
      <c r="Q123" s="51"/>
      <c r="R123" s="51"/>
      <c r="S123" s="51"/>
      <c r="T123" s="52"/>
      <c r="U123" s="52"/>
      <c r="V123" s="52"/>
      <c r="W123" s="52"/>
      <c r="X123" s="52"/>
    </row>
    <row r="124" spans="1:24" s="24" customFormat="1" hidden="1" x14ac:dyDescent="0.3">
      <c r="A124" s="48"/>
      <c r="P124" s="51"/>
      <c r="Q124" s="51"/>
      <c r="R124" s="51"/>
      <c r="S124" s="51"/>
      <c r="T124" s="52"/>
      <c r="U124" s="52"/>
      <c r="V124" s="52"/>
      <c r="W124" s="52"/>
      <c r="X124" s="52"/>
    </row>
    <row r="125" spans="1:24" s="24" customFormat="1" hidden="1" x14ac:dyDescent="0.3">
      <c r="A125" s="48"/>
      <c r="P125" s="51"/>
      <c r="Q125" s="51"/>
      <c r="R125" s="51"/>
      <c r="S125" s="51"/>
      <c r="T125" s="52"/>
      <c r="U125" s="52"/>
      <c r="V125" s="52"/>
      <c r="W125" s="52"/>
      <c r="X125" s="52"/>
    </row>
    <row r="126" spans="1:24" s="24" customFormat="1" hidden="1" x14ac:dyDescent="0.3">
      <c r="A126" s="48"/>
      <c r="P126" s="51"/>
      <c r="Q126" s="51"/>
      <c r="R126" s="51"/>
      <c r="S126" s="51"/>
      <c r="T126" s="52"/>
      <c r="U126" s="52"/>
      <c r="V126" s="52"/>
      <c r="W126" s="52"/>
      <c r="X126" s="52"/>
    </row>
    <row r="127" spans="1:24" s="24" customFormat="1" hidden="1" x14ac:dyDescent="0.3">
      <c r="A127" s="48"/>
      <c r="P127" s="51"/>
      <c r="Q127" s="51"/>
      <c r="R127" s="51"/>
      <c r="S127" s="51"/>
      <c r="T127" s="52"/>
      <c r="U127" s="52"/>
      <c r="V127" s="52"/>
      <c r="W127" s="52"/>
      <c r="X127" s="52"/>
    </row>
    <row r="128" spans="1:24" s="24" customFormat="1" hidden="1" x14ac:dyDescent="0.3">
      <c r="A128" s="48"/>
      <c r="P128" s="51"/>
      <c r="Q128" s="51"/>
      <c r="R128" s="51"/>
      <c r="S128" s="51"/>
      <c r="T128" s="52"/>
      <c r="U128" s="52"/>
      <c r="V128" s="52"/>
      <c r="W128" s="52"/>
      <c r="X128" s="52"/>
    </row>
    <row r="129" spans="1:24" s="24" customFormat="1" hidden="1" x14ac:dyDescent="0.3">
      <c r="A129" s="48"/>
      <c r="P129" s="51"/>
      <c r="Q129" s="51"/>
      <c r="R129" s="51"/>
      <c r="S129" s="51"/>
      <c r="T129" s="52"/>
      <c r="U129" s="52"/>
      <c r="V129" s="52"/>
      <c r="W129" s="52"/>
      <c r="X129" s="52"/>
    </row>
    <row r="130" spans="1:24" s="24" customFormat="1" hidden="1" x14ac:dyDescent="0.3">
      <c r="A130" s="48"/>
      <c r="P130" s="51"/>
      <c r="Q130" s="51"/>
      <c r="R130" s="51"/>
      <c r="S130" s="51"/>
      <c r="T130" s="52"/>
      <c r="U130" s="52"/>
      <c r="V130" s="52"/>
      <c r="W130" s="52"/>
      <c r="X130" s="52"/>
    </row>
    <row r="131" spans="1:24" s="24" customFormat="1" hidden="1" x14ac:dyDescent="0.3">
      <c r="A131" s="48"/>
      <c r="P131" s="51"/>
      <c r="Q131" s="51"/>
      <c r="R131" s="51"/>
      <c r="S131" s="51"/>
      <c r="T131" s="52"/>
      <c r="U131" s="52"/>
      <c r="V131" s="52"/>
      <c r="W131" s="52"/>
      <c r="X131" s="52"/>
    </row>
    <row r="132" spans="1:24" s="24" customFormat="1" hidden="1" x14ac:dyDescent="0.3">
      <c r="A132" s="48"/>
      <c r="P132" s="51"/>
      <c r="Q132" s="51"/>
      <c r="R132" s="51"/>
      <c r="S132" s="51"/>
      <c r="T132" s="52"/>
      <c r="U132" s="52"/>
      <c r="V132" s="52"/>
      <c r="W132" s="52"/>
      <c r="X132" s="52"/>
    </row>
    <row r="133" spans="1:24" s="24" customFormat="1" hidden="1" x14ac:dyDescent="0.3">
      <c r="A133" s="48"/>
      <c r="P133" s="51"/>
      <c r="Q133" s="51"/>
      <c r="R133" s="51"/>
      <c r="S133" s="51"/>
      <c r="T133" s="52"/>
      <c r="U133" s="52"/>
      <c r="V133" s="52"/>
      <c r="W133" s="52"/>
      <c r="X133" s="52"/>
    </row>
    <row r="134" spans="1:24" s="24" customFormat="1" hidden="1" x14ac:dyDescent="0.3">
      <c r="A134" s="48"/>
      <c r="P134" s="51"/>
      <c r="Q134" s="51"/>
      <c r="R134" s="51"/>
      <c r="S134" s="51"/>
      <c r="T134" s="52"/>
      <c r="U134" s="52"/>
      <c r="V134" s="52"/>
      <c r="W134" s="52"/>
      <c r="X134" s="52"/>
    </row>
    <row r="135" spans="1:24" s="24" customFormat="1" hidden="1" x14ac:dyDescent="0.3">
      <c r="A135" s="48"/>
      <c r="P135" s="51"/>
      <c r="Q135" s="51"/>
      <c r="R135" s="51"/>
      <c r="S135" s="51"/>
      <c r="T135" s="52"/>
      <c r="U135" s="52"/>
      <c r="V135" s="52"/>
      <c r="W135" s="52"/>
      <c r="X135" s="52"/>
    </row>
    <row r="136" spans="1:24" s="24" customFormat="1" hidden="1" x14ac:dyDescent="0.3">
      <c r="A136" s="48"/>
      <c r="P136" s="51"/>
      <c r="Q136" s="51"/>
      <c r="R136" s="51"/>
      <c r="S136" s="51"/>
      <c r="T136" s="52"/>
      <c r="U136" s="52"/>
      <c r="V136" s="52"/>
      <c r="W136" s="52"/>
      <c r="X136" s="52"/>
    </row>
    <row r="137" spans="1:24" s="24" customFormat="1" hidden="1" x14ac:dyDescent="0.3">
      <c r="A137" s="48"/>
      <c r="P137" s="51"/>
      <c r="Q137" s="51"/>
      <c r="R137" s="51"/>
      <c r="S137" s="51"/>
      <c r="T137" s="52"/>
      <c r="U137" s="52"/>
      <c r="V137" s="52"/>
      <c r="W137" s="52"/>
      <c r="X137" s="52"/>
    </row>
    <row r="138" spans="1:24" s="24" customFormat="1" hidden="1" x14ac:dyDescent="0.3">
      <c r="A138" s="48"/>
      <c r="P138" s="51"/>
      <c r="Q138" s="51"/>
      <c r="R138" s="51"/>
      <c r="S138" s="51"/>
      <c r="T138" s="52"/>
      <c r="U138" s="52"/>
      <c r="V138" s="52"/>
      <c r="W138" s="52"/>
      <c r="X138" s="52"/>
    </row>
    <row r="139" spans="1:24" s="24" customFormat="1" hidden="1" x14ac:dyDescent="0.3">
      <c r="A139" s="48"/>
      <c r="P139" s="51"/>
      <c r="Q139" s="51"/>
      <c r="R139" s="51"/>
      <c r="S139" s="51"/>
      <c r="T139" s="52"/>
      <c r="U139" s="52"/>
      <c r="V139" s="52"/>
      <c r="W139" s="52"/>
      <c r="X139" s="52"/>
    </row>
    <row r="140" spans="1:24" s="24" customFormat="1" hidden="1" x14ac:dyDescent="0.3">
      <c r="A140" s="48"/>
      <c r="P140" s="51"/>
      <c r="Q140" s="51"/>
      <c r="R140" s="51"/>
      <c r="S140" s="51"/>
      <c r="T140" s="52"/>
      <c r="U140" s="52"/>
      <c r="V140" s="52"/>
      <c r="W140" s="52"/>
      <c r="X140" s="52"/>
    </row>
    <row r="141" spans="1:24" s="24" customFormat="1" hidden="1" x14ac:dyDescent="0.3">
      <c r="A141" s="48"/>
      <c r="P141" s="51"/>
      <c r="Q141" s="51"/>
      <c r="R141" s="51"/>
      <c r="S141" s="51"/>
      <c r="T141" s="52"/>
      <c r="U141" s="52"/>
      <c r="V141" s="52"/>
      <c r="W141" s="52"/>
      <c r="X141" s="52"/>
    </row>
    <row r="142" spans="1:24" s="24" customFormat="1" hidden="1" x14ac:dyDescent="0.3">
      <c r="A142" s="48"/>
      <c r="P142" s="51"/>
      <c r="Q142" s="51"/>
      <c r="R142" s="51"/>
      <c r="S142" s="51"/>
      <c r="T142" s="52"/>
      <c r="U142" s="52"/>
      <c r="V142" s="52"/>
      <c r="W142" s="52"/>
      <c r="X142" s="52"/>
    </row>
    <row r="143" spans="1:24" s="24" customFormat="1" hidden="1" x14ac:dyDescent="0.3">
      <c r="A143" s="48"/>
      <c r="P143" s="51"/>
      <c r="Q143" s="51"/>
      <c r="R143" s="51"/>
      <c r="S143" s="51"/>
      <c r="T143" s="52"/>
      <c r="U143" s="52"/>
      <c r="V143" s="52"/>
      <c r="W143" s="52"/>
      <c r="X143" s="52"/>
    </row>
    <row r="144" spans="1:24" s="24" customFormat="1" hidden="1" x14ac:dyDescent="0.3">
      <c r="A144" s="48"/>
      <c r="P144" s="51"/>
      <c r="Q144" s="51"/>
      <c r="R144" s="51"/>
      <c r="S144" s="51"/>
      <c r="T144" s="52"/>
      <c r="U144" s="52"/>
      <c r="V144" s="52"/>
      <c r="W144" s="52"/>
      <c r="X144" s="52"/>
    </row>
    <row r="145" spans="1:24" s="24" customFormat="1" hidden="1" x14ac:dyDescent="0.3">
      <c r="A145" s="48"/>
      <c r="P145" s="51"/>
      <c r="Q145" s="51"/>
      <c r="R145" s="51"/>
      <c r="S145" s="51"/>
      <c r="T145" s="52"/>
      <c r="U145" s="52"/>
      <c r="V145" s="52"/>
      <c r="W145" s="52"/>
      <c r="X145" s="52"/>
    </row>
    <row r="146" spans="1:24" s="24" customFormat="1" hidden="1" x14ac:dyDescent="0.3">
      <c r="A146" s="48"/>
      <c r="P146" s="51"/>
      <c r="Q146" s="51"/>
      <c r="R146" s="51"/>
      <c r="S146" s="51"/>
      <c r="T146" s="52"/>
      <c r="U146" s="52"/>
      <c r="V146" s="52"/>
      <c r="W146" s="52"/>
      <c r="X146" s="52"/>
    </row>
    <row r="147" spans="1:24" s="24" customFormat="1" hidden="1" x14ac:dyDescent="0.3">
      <c r="A147" s="48"/>
      <c r="P147" s="51"/>
      <c r="Q147" s="51"/>
      <c r="R147" s="51"/>
      <c r="S147" s="51"/>
      <c r="T147" s="52"/>
      <c r="U147" s="52"/>
      <c r="V147" s="52"/>
      <c r="W147" s="52"/>
      <c r="X147" s="52"/>
    </row>
    <row r="148" spans="1:24" s="24" customFormat="1" hidden="1" x14ac:dyDescent="0.3">
      <c r="A148" s="48"/>
      <c r="P148" s="51"/>
      <c r="Q148" s="51"/>
      <c r="R148" s="51"/>
      <c r="S148" s="51"/>
      <c r="T148" s="52"/>
      <c r="U148" s="52"/>
      <c r="V148" s="52"/>
      <c r="W148" s="52"/>
      <c r="X148" s="52"/>
    </row>
    <row r="149" spans="1:24" s="24" customFormat="1" hidden="1" x14ac:dyDescent="0.3">
      <c r="A149" s="48"/>
      <c r="P149" s="51"/>
      <c r="Q149" s="51"/>
      <c r="R149" s="51"/>
      <c r="S149" s="51"/>
      <c r="T149" s="52"/>
      <c r="U149" s="52"/>
      <c r="V149" s="52"/>
      <c r="W149" s="52"/>
      <c r="X149" s="52"/>
    </row>
    <row r="150" spans="1:24" s="24" customFormat="1" hidden="1" x14ac:dyDescent="0.3">
      <c r="A150" s="48"/>
      <c r="P150" s="51"/>
      <c r="Q150" s="51"/>
      <c r="R150" s="51"/>
      <c r="S150" s="51"/>
      <c r="T150" s="52"/>
      <c r="U150" s="52"/>
      <c r="V150" s="52"/>
      <c r="W150" s="52"/>
      <c r="X150" s="52"/>
    </row>
    <row r="151" spans="1:24" s="24" customFormat="1" hidden="1" x14ac:dyDescent="0.3">
      <c r="A151" s="48"/>
      <c r="P151" s="51"/>
      <c r="Q151" s="51"/>
      <c r="R151" s="51"/>
      <c r="S151" s="51"/>
      <c r="T151" s="52"/>
      <c r="U151" s="52"/>
      <c r="V151" s="52"/>
      <c r="W151" s="52"/>
      <c r="X151" s="52"/>
    </row>
    <row r="152" spans="1:24" s="24" customFormat="1" hidden="1" x14ac:dyDescent="0.3">
      <c r="A152" s="48"/>
      <c r="P152" s="51"/>
      <c r="Q152" s="51"/>
      <c r="R152" s="51"/>
      <c r="S152" s="51"/>
      <c r="T152" s="52"/>
      <c r="U152" s="52"/>
      <c r="V152" s="52"/>
      <c r="W152" s="52"/>
      <c r="X152" s="52"/>
    </row>
    <row r="153" spans="1:24" s="24" customFormat="1" hidden="1" x14ac:dyDescent="0.3">
      <c r="A153" s="48"/>
      <c r="P153" s="51"/>
      <c r="Q153" s="51"/>
      <c r="R153" s="51"/>
      <c r="S153" s="51"/>
      <c r="T153" s="52"/>
      <c r="U153" s="52"/>
      <c r="V153" s="52"/>
      <c r="W153" s="52"/>
      <c r="X153" s="52"/>
    </row>
    <row r="154" spans="1:24" s="24" customFormat="1" hidden="1" x14ac:dyDescent="0.3">
      <c r="A154" s="48"/>
      <c r="P154" s="51"/>
      <c r="Q154" s="51"/>
      <c r="R154" s="51"/>
      <c r="S154" s="51"/>
      <c r="T154" s="52"/>
      <c r="U154" s="52"/>
      <c r="V154" s="52"/>
      <c r="W154" s="52"/>
      <c r="X154" s="52"/>
    </row>
    <row r="155" spans="1:24" s="24" customFormat="1" hidden="1" x14ac:dyDescent="0.3">
      <c r="A155" s="48"/>
      <c r="P155" s="51"/>
      <c r="Q155" s="51"/>
      <c r="R155" s="51"/>
      <c r="S155" s="51"/>
      <c r="T155" s="52"/>
      <c r="U155" s="52"/>
      <c r="V155" s="52"/>
      <c r="W155" s="52"/>
      <c r="X155" s="52"/>
    </row>
    <row r="156" spans="1:24" s="24" customFormat="1" hidden="1" x14ac:dyDescent="0.3">
      <c r="A156" s="48"/>
      <c r="P156" s="51"/>
      <c r="Q156" s="51"/>
      <c r="R156" s="51"/>
      <c r="S156" s="51"/>
      <c r="T156" s="52"/>
      <c r="U156" s="52"/>
      <c r="V156" s="52"/>
      <c r="W156" s="52"/>
      <c r="X156" s="52"/>
    </row>
    <row r="157" spans="1:24" s="24" customFormat="1" hidden="1" x14ac:dyDescent="0.3">
      <c r="A157" s="48"/>
      <c r="P157" s="51"/>
      <c r="Q157" s="51"/>
      <c r="R157" s="51"/>
      <c r="S157" s="51"/>
      <c r="T157" s="52"/>
      <c r="U157" s="52"/>
      <c r="V157" s="52"/>
      <c r="W157" s="52"/>
      <c r="X157" s="52"/>
    </row>
    <row r="158" spans="1:24" s="24" customFormat="1" hidden="1" x14ac:dyDescent="0.3">
      <c r="A158" s="48"/>
      <c r="P158" s="51"/>
      <c r="Q158" s="51"/>
      <c r="R158" s="51"/>
      <c r="S158" s="51"/>
      <c r="T158" s="52"/>
      <c r="U158" s="52"/>
      <c r="V158" s="52"/>
      <c r="W158" s="52"/>
      <c r="X158" s="52"/>
    </row>
    <row r="159" spans="1:24" s="24" customFormat="1" hidden="1" x14ac:dyDescent="0.3">
      <c r="A159" s="48"/>
      <c r="P159" s="51"/>
      <c r="Q159" s="51"/>
      <c r="R159" s="51"/>
      <c r="S159" s="51"/>
      <c r="T159" s="52"/>
      <c r="U159" s="52"/>
      <c r="V159" s="52"/>
      <c r="W159" s="52"/>
      <c r="X159" s="52"/>
    </row>
    <row r="160" spans="1:24" s="24" customFormat="1" hidden="1" x14ac:dyDescent="0.3">
      <c r="A160" s="48"/>
      <c r="P160" s="51"/>
      <c r="Q160" s="51"/>
      <c r="R160" s="51"/>
      <c r="S160" s="51"/>
      <c r="T160" s="52"/>
      <c r="U160" s="52"/>
      <c r="V160" s="52"/>
      <c r="W160" s="52"/>
      <c r="X160" s="52"/>
    </row>
    <row r="161" spans="1:24" s="24" customFormat="1" hidden="1" x14ac:dyDescent="0.3">
      <c r="A161" s="48"/>
      <c r="P161" s="51"/>
      <c r="Q161" s="51"/>
      <c r="R161" s="51"/>
      <c r="S161" s="51"/>
      <c r="T161" s="52"/>
      <c r="U161" s="52"/>
      <c r="V161" s="52"/>
      <c r="W161" s="52"/>
      <c r="X161" s="52"/>
    </row>
    <row r="162" spans="1:24" s="24" customFormat="1" hidden="1" x14ac:dyDescent="0.3">
      <c r="A162" s="48"/>
      <c r="P162" s="51"/>
      <c r="Q162" s="51"/>
      <c r="R162" s="51"/>
      <c r="S162" s="51"/>
      <c r="T162" s="52"/>
      <c r="U162" s="52"/>
      <c r="V162" s="52"/>
      <c r="W162" s="52"/>
      <c r="X162" s="52"/>
    </row>
    <row r="163" spans="1:24" s="24" customFormat="1" hidden="1" x14ac:dyDescent="0.3">
      <c r="A163" s="48"/>
      <c r="P163" s="51"/>
      <c r="Q163" s="51"/>
      <c r="R163" s="51"/>
      <c r="S163" s="51"/>
      <c r="T163" s="52"/>
      <c r="U163" s="52"/>
      <c r="V163" s="52"/>
      <c r="W163" s="52"/>
      <c r="X163" s="52"/>
    </row>
    <row r="164" spans="1:24" s="24" customFormat="1" hidden="1" x14ac:dyDescent="0.3">
      <c r="A164" s="48"/>
      <c r="P164" s="51"/>
      <c r="Q164" s="51"/>
      <c r="R164" s="51"/>
      <c r="S164" s="51"/>
      <c r="T164" s="52"/>
      <c r="U164" s="52"/>
      <c r="V164" s="52"/>
      <c r="W164" s="52"/>
      <c r="X164" s="52"/>
    </row>
    <row r="165" spans="1:24" s="24" customFormat="1" hidden="1" x14ac:dyDescent="0.3">
      <c r="A165" s="48"/>
      <c r="P165" s="51"/>
      <c r="Q165" s="51"/>
      <c r="R165" s="51"/>
      <c r="S165" s="51"/>
      <c r="T165" s="52"/>
      <c r="U165" s="52"/>
      <c r="V165" s="52"/>
      <c r="W165" s="52"/>
      <c r="X165" s="52"/>
    </row>
    <row r="166" spans="1:24" s="24" customFormat="1" hidden="1" x14ac:dyDescent="0.3">
      <c r="A166" s="48"/>
      <c r="P166" s="51"/>
      <c r="Q166" s="51"/>
      <c r="R166" s="51"/>
      <c r="S166" s="51"/>
      <c r="T166" s="52"/>
      <c r="U166" s="52"/>
      <c r="V166" s="52"/>
      <c r="W166" s="52"/>
      <c r="X166" s="52"/>
    </row>
    <row r="167" spans="1:24" s="24" customFormat="1" hidden="1" x14ac:dyDescent="0.3">
      <c r="A167" s="48"/>
      <c r="P167" s="51"/>
      <c r="Q167" s="51"/>
      <c r="R167" s="51"/>
      <c r="S167" s="51"/>
      <c r="T167" s="52"/>
      <c r="U167" s="52"/>
      <c r="V167" s="52"/>
      <c r="W167" s="52"/>
      <c r="X167" s="52"/>
    </row>
    <row r="168" spans="1:24" s="24" customFormat="1" hidden="1" x14ac:dyDescent="0.3">
      <c r="A168" s="48"/>
      <c r="P168" s="51"/>
      <c r="Q168" s="51"/>
      <c r="R168" s="51"/>
      <c r="S168" s="51"/>
      <c r="T168" s="52"/>
      <c r="U168" s="52"/>
      <c r="V168" s="52"/>
      <c r="W168" s="52"/>
      <c r="X168" s="52"/>
    </row>
    <row r="169" spans="1:24" s="24" customFormat="1" hidden="1" x14ac:dyDescent="0.3">
      <c r="A169" s="48"/>
      <c r="P169" s="51"/>
      <c r="Q169" s="51"/>
      <c r="R169" s="51"/>
      <c r="S169" s="51"/>
      <c r="T169" s="52"/>
      <c r="U169" s="52"/>
      <c r="V169" s="52"/>
      <c r="W169" s="52"/>
      <c r="X169" s="52"/>
    </row>
    <row r="170" spans="1:24" s="24" customFormat="1" hidden="1" x14ac:dyDescent="0.3">
      <c r="A170" s="48"/>
      <c r="P170" s="51"/>
      <c r="Q170" s="51"/>
      <c r="R170" s="51"/>
      <c r="S170" s="51"/>
      <c r="T170" s="52"/>
      <c r="U170" s="52"/>
      <c r="V170" s="52"/>
      <c r="W170" s="52"/>
      <c r="X170" s="52"/>
    </row>
    <row r="171" spans="1:24" s="24" customFormat="1" hidden="1" x14ac:dyDescent="0.3">
      <c r="A171" s="48"/>
      <c r="P171" s="51"/>
      <c r="Q171" s="51"/>
      <c r="R171" s="51"/>
      <c r="S171" s="51"/>
      <c r="T171" s="52"/>
      <c r="U171" s="52"/>
      <c r="V171" s="52"/>
      <c r="W171" s="52"/>
      <c r="X171" s="52"/>
    </row>
    <row r="172" spans="1:24" s="24" customFormat="1" hidden="1" x14ac:dyDescent="0.3">
      <c r="A172" s="48"/>
      <c r="P172" s="51"/>
      <c r="Q172" s="51"/>
      <c r="R172" s="51"/>
      <c r="S172" s="51"/>
      <c r="T172" s="52"/>
      <c r="U172" s="52"/>
      <c r="V172" s="52"/>
      <c r="W172" s="52"/>
      <c r="X172" s="52"/>
    </row>
    <row r="173" spans="1:24" s="24" customFormat="1" hidden="1" x14ac:dyDescent="0.3">
      <c r="A173" s="48"/>
      <c r="P173" s="51"/>
      <c r="Q173" s="51"/>
      <c r="R173" s="51"/>
      <c r="S173" s="51"/>
      <c r="T173" s="52"/>
      <c r="U173" s="52"/>
      <c r="V173" s="52"/>
      <c r="W173" s="52"/>
      <c r="X173" s="52"/>
    </row>
    <row r="174" spans="1:24" s="24" customFormat="1" hidden="1" x14ac:dyDescent="0.3">
      <c r="A174" s="48"/>
      <c r="P174" s="51"/>
      <c r="Q174" s="51"/>
      <c r="R174" s="51"/>
      <c r="S174" s="51"/>
      <c r="T174" s="52"/>
      <c r="U174" s="52"/>
      <c r="V174" s="52"/>
      <c r="W174" s="52"/>
      <c r="X174" s="52"/>
    </row>
    <row r="175" spans="1:24" s="24" customFormat="1" hidden="1" x14ac:dyDescent="0.3">
      <c r="A175" s="48"/>
      <c r="P175" s="51"/>
      <c r="Q175" s="51"/>
      <c r="R175" s="51"/>
      <c r="S175" s="51"/>
      <c r="T175" s="52"/>
      <c r="U175" s="52"/>
      <c r="V175" s="52"/>
      <c r="W175" s="52"/>
      <c r="X175" s="52"/>
    </row>
    <row r="176" spans="1:24" s="24" customFormat="1" hidden="1" x14ac:dyDescent="0.3">
      <c r="A176" s="48"/>
      <c r="P176" s="51"/>
      <c r="Q176" s="51"/>
      <c r="R176" s="51"/>
      <c r="S176" s="51"/>
      <c r="T176" s="52"/>
      <c r="U176" s="52"/>
      <c r="V176" s="52"/>
      <c r="W176" s="52"/>
      <c r="X176" s="52"/>
    </row>
    <row r="177" spans="1:24" s="24" customFormat="1" hidden="1" x14ac:dyDescent="0.3">
      <c r="A177" s="48"/>
      <c r="P177" s="51"/>
      <c r="Q177" s="51"/>
      <c r="R177" s="51"/>
      <c r="S177" s="51"/>
      <c r="T177" s="52"/>
      <c r="U177" s="52"/>
      <c r="V177" s="52"/>
      <c r="W177" s="52"/>
      <c r="X177" s="52"/>
    </row>
    <row r="178" spans="1:24" s="24" customFormat="1" hidden="1" x14ac:dyDescent="0.3">
      <c r="A178" s="48"/>
      <c r="P178" s="51"/>
      <c r="Q178" s="51"/>
      <c r="R178" s="51"/>
      <c r="S178" s="51"/>
      <c r="T178" s="52"/>
      <c r="U178" s="52"/>
      <c r="V178" s="52"/>
      <c r="W178" s="52"/>
      <c r="X178" s="52"/>
    </row>
    <row r="179" spans="1:24" s="24" customFormat="1" hidden="1" x14ac:dyDescent="0.3">
      <c r="A179" s="48"/>
      <c r="P179" s="51"/>
      <c r="Q179" s="51"/>
      <c r="R179" s="51"/>
      <c r="S179" s="51"/>
      <c r="T179" s="52"/>
      <c r="U179" s="52"/>
      <c r="V179" s="52"/>
      <c r="W179" s="52"/>
      <c r="X179" s="52"/>
    </row>
    <row r="180" spans="1:24" s="24" customFormat="1" hidden="1" x14ac:dyDescent="0.3">
      <c r="A180" s="48"/>
      <c r="P180" s="51"/>
      <c r="Q180" s="51"/>
      <c r="R180" s="51"/>
      <c r="S180" s="51"/>
      <c r="T180" s="52"/>
      <c r="U180" s="52"/>
      <c r="V180" s="52"/>
      <c r="W180" s="52"/>
      <c r="X180" s="52"/>
    </row>
    <row r="181" spans="1:24" s="24" customFormat="1" hidden="1" x14ac:dyDescent="0.3">
      <c r="A181" s="48"/>
      <c r="P181" s="51"/>
      <c r="Q181" s="51"/>
      <c r="R181" s="51"/>
      <c r="S181" s="51"/>
      <c r="T181" s="52"/>
      <c r="U181" s="52"/>
      <c r="V181" s="52"/>
      <c r="W181" s="52"/>
      <c r="X181" s="52"/>
    </row>
    <row r="182" spans="1:24" s="24" customFormat="1" hidden="1" x14ac:dyDescent="0.3">
      <c r="A182" s="48"/>
      <c r="P182" s="51"/>
      <c r="Q182" s="51"/>
      <c r="R182" s="51"/>
      <c r="S182" s="51"/>
      <c r="T182" s="52"/>
      <c r="U182" s="52"/>
      <c r="V182" s="52"/>
      <c r="W182" s="52"/>
      <c r="X182" s="52"/>
    </row>
    <row r="183" spans="1:24" s="24" customFormat="1" hidden="1" x14ac:dyDescent="0.3">
      <c r="A183" s="48"/>
      <c r="P183" s="51"/>
      <c r="Q183" s="51"/>
      <c r="R183" s="51"/>
      <c r="S183" s="51"/>
      <c r="T183" s="52"/>
      <c r="U183" s="52"/>
      <c r="V183" s="52"/>
      <c r="W183" s="52"/>
      <c r="X183" s="52"/>
    </row>
    <row r="184" spans="1:24" s="24" customFormat="1" hidden="1" x14ac:dyDescent="0.3">
      <c r="A184" s="48"/>
      <c r="P184" s="51"/>
      <c r="Q184" s="51"/>
      <c r="R184" s="51"/>
      <c r="S184" s="51"/>
      <c r="T184" s="52"/>
      <c r="U184" s="52"/>
      <c r="V184" s="52"/>
      <c r="W184" s="52"/>
      <c r="X184" s="52"/>
    </row>
    <row r="185" spans="1:24" s="24" customFormat="1" hidden="1" x14ac:dyDescent="0.3">
      <c r="A185" s="48"/>
      <c r="P185" s="51"/>
      <c r="Q185" s="51"/>
      <c r="R185" s="51"/>
      <c r="S185" s="51"/>
      <c r="T185" s="52"/>
      <c r="U185" s="52"/>
      <c r="V185" s="52"/>
      <c r="W185" s="52"/>
      <c r="X185" s="52"/>
    </row>
    <row r="186" spans="1:24" s="24" customFormat="1" hidden="1" x14ac:dyDescent="0.3">
      <c r="A186" s="48"/>
      <c r="P186" s="51"/>
      <c r="Q186" s="51"/>
      <c r="R186" s="51"/>
      <c r="S186" s="51"/>
      <c r="T186" s="52"/>
      <c r="U186" s="52"/>
      <c r="V186" s="52"/>
      <c r="W186" s="52"/>
      <c r="X186" s="52"/>
    </row>
    <row r="187" spans="1:24" s="24" customFormat="1" hidden="1" x14ac:dyDescent="0.3">
      <c r="A187" s="48"/>
      <c r="P187" s="51"/>
      <c r="Q187" s="51"/>
      <c r="R187" s="51"/>
      <c r="S187" s="51"/>
      <c r="T187" s="52"/>
      <c r="U187" s="52"/>
      <c r="V187" s="52"/>
      <c r="W187" s="52"/>
      <c r="X187" s="52"/>
    </row>
    <row r="188" spans="1:24" s="24" customFormat="1" hidden="1" x14ac:dyDescent="0.3">
      <c r="A188" s="48"/>
      <c r="P188" s="51"/>
      <c r="Q188" s="51"/>
      <c r="R188" s="51"/>
      <c r="S188" s="51"/>
      <c r="T188" s="52"/>
      <c r="U188" s="52"/>
      <c r="V188" s="52"/>
      <c r="W188" s="52"/>
      <c r="X188" s="52"/>
    </row>
    <row r="189" spans="1:24" s="24" customFormat="1" hidden="1" x14ac:dyDescent="0.3">
      <c r="A189" s="48"/>
      <c r="P189" s="51"/>
      <c r="Q189" s="51"/>
      <c r="R189" s="51"/>
      <c r="S189" s="51"/>
      <c r="T189" s="52"/>
      <c r="U189" s="52"/>
      <c r="V189" s="52"/>
      <c r="W189" s="52"/>
      <c r="X189" s="52"/>
    </row>
    <row r="190" spans="1:24" s="24" customFormat="1" hidden="1" x14ac:dyDescent="0.3">
      <c r="A190" s="48"/>
      <c r="P190" s="51"/>
      <c r="Q190" s="51"/>
      <c r="R190" s="51"/>
      <c r="S190" s="51"/>
      <c r="T190" s="52"/>
      <c r="U190" s="52"/>
      <c r="V190" s="52"/>
      <c r="W190" s="52"/>
      <c r="X190" s="52"/>
    </row>
    <row r="191" spans="1:24" s="24" customFormat="1" hidden="1" x14ac:dyDescent="0.3">
      <c r="A191" s="48"/>
      <c r="P191" s="51"/>
      <c r="Q191" s="51"/>
      <c r="R191" s="51"/>
      <c r="S191" s="51"/>
      <c r="T191" s="52"/>
      <c r="U191" s="52"/>
      <c r="V191" s="52"/>
      <c r="W191" s="52"/>
      <c r="X191" s="52"/>
    </row>
    <row r="192" spans="1:24" s="24" customFormat="1" hidden="1" x14ac:dyDescent="0.3">
      <c r="A192" s="48"/>
      <c r="P192" s="51"/>
      <c r="Q192" s="51"/>
      <c r="R192" s="51"/>
      <c r="S192" s="51"/>
      <c r="T192" s="52"/>
      <c r="U192" s="52"/>
      <c r="V192" s="52"/>
      <c r="W192" s="52"/>
      <c r="X192" s="52"/>
    </row>
    <row r="193" spans="1:24" s="24" customFormat="1" hidden="1" x14ac:dyDescent="0.3">
      <c r="A193" s="48"/>
      <c r="P193" s="51"/>
      <c r="Q193" s="51"/>
      <c r="R193" s="51"/>
      <c r="S193" s="51"/>
      <c r="T193" s="52"/>
      <c r="U193" s="52"/>
      <c r="V193" s="52"/>
      <c r="W193" s="52"/>
      <c r="X193" s="52"/>
    </row>
    <row r="194" spans="1:24" s="24" customFormat="1" hidden="1" x14ac:dyDescent="0.3">
      <c r="A194" s="48"/>
      <c r="P194" s="51"/>
      <c r="Q194" s="51"/>
      <c r="R194" s="51"/>
      <c r="S194" s="51"/>
      <c r="T194" s="52"/>
      <c r="U194" s="52"/>
      <c r="V194" s="52"/>
      <c r="W194" s="52"/>
      <c r="X194" s="52"/>
    </row>
    <row r="195" spans="1:24" s="1" customFormat="1" hidden="1" x14ac:dyDescent="0.3">
      <c r="A195" s="3"/>
      <c r="P195" s="53"/>
      <c r="Q195" s="53"/>
      <c r="R195" s="53"/>
      <c r="S195" s="53"/>
      <c r="T195" s="54"/>
      <c r="U195" s="54"/>
      <c r="V195" s="54"/>
      <c r="W195" s="54"/>
      <c r="X195" s="54"/>
    </row>
    <row r="196" spans="1:24" s="1" customFormat="1" hidden="1" x14ac:dyDescent="0.3">
      <c r="A196" s="3"/>
      <c r="P196" s="53"/>
      <c r="Q196" s="53"/>
      <c r="R196" s="53"/>
      <c r="S196" s="53"/>
      <c r="T196" s="54"/>
      <c r="U196" s="54"/>
      <c r="V196" s="54"/>
      <c r="W196" s="54"/>
      <c r="X196" s="54"/>
    </row>
    <row r="197" spans="1:24" s="1" customFormat="1" hidden="1" x14ac:dyDescent="0.3">
      <c r="A197" s="3"/>
      <c r="P197" s="53"/>
      <c r="Q197" s="53"/>
      <c r="R197" s="53"/>
      <c r="S197" s="53"/>
      <c r="T197" s="54"/>
      <c r="U197" s="54"/>
      <c r="V197" s="54"/>
      <c r="W197" s="54"/>
      <c r="X197" s="54"/>
    </row>
    <row r="198" spans="1:24" s="1" customFormat="1" hidden="1" x14ac:dyDescent="0.3">
      <c r="A198" s="3"/>
      <c r="P198" s="53"/>
      <c r="Q198" s="53"/>
      <c r="R198" s="53"/>
      <c r="S198" s="53"/>
      <c r="T198" s="54"/>
      <c r="U198" s="54"/>
      <c r="V198" s="54"/>
      <c r="W198" s="54"/>
      <c r="X198" s="54"/>
    </row>
    <row r="199" spans="1:24" s="1" customFormat="1" hidden="1" x14ac:dyDescent="0.3">
      <c r="A199" s="3"/>
      <c r="P199" s="53"/>
      <c r="Q199" s="53"/>
      <c r="R199" s="53"/>
      <c r="S199" s="53"/>
      <c r="T199" s="54"/>
      <c r="U199" s="54"/>
      <c r="V199" s="54"/>
      <c r="W199" s="54"/>
      <c r="X199" s="54"/>
    </row>
    <row r="200" spans="1:24" s="1" customFormat="1" hidden="1" x14ac:dyDescent="0.3">
      <c r="A200" s="3"/>
      <c r="P200" s="53"/>
      <c r="Q200" s="53"/>
      <c r="R200" s="53"/>
      <c r="S200" s="53"/>
      <c r="T200" s="54"/>
      <c r="U200" s="54"/>
      <c r="V200" s="54"/>
      <c r="W200" s="54"/>
      <c r="X200" s="54"/>
    </row>
    <row r="201" spans="1:24" s="1" customFormat="1" hidden="1" x14ac:dyDescent="0.3">
      <c r="A201" s="3"/>
      <c r="P201" s="53"/>
      <c r="Q201" s="53"/>
      <c r="R201" s="53"/>
      <c r="S201" s="53"/>
      <c r="T201" s="54"/>
      <c r="U201" s="54"/>
      <c r="V201" s="54"/>
      <c r="W201" s="54"/>
      <c r="X201" s="54"/>
    </row>
    <row r="202" spans="1:24" s="1" customFormat="1" hidden="1" x14ac:dyDescent="0.3">
      <c r="A202" s="3"/>
      <c r="P202" s="53"/>
      <c r="Q202" s="53"/>
      <c r="R202" s="53"/>
      <c r="S202" s="53"/>
      <c r="T202" s="54"/>
      <c r="U202" s="54"/>
      <c r="V202" s="54"/>
      <c r="W202" s="54"/>
      <c r="X202" s="54"/>
    </row>
    <row r="203" spans="1:24" s="1" customFormat="1" hidden="1" x14ac:dyDescent="0.3">
      <c r="A203" s="3"/>
      <c r="P203" s="53"/>
      <c r="Q203" s="53"/>
      <c r="R203" s="53"/>
      <c r="S203" s="53"/>
      <c r="T203" s="54"/>
      <c r="U203" s="54"/>
      <c r="V203" s="54"/>
      <c r="W203" s="54"/>
      <c r="X203" s="54"/>
    </row>
    <row r="204" spans="1:24" s="1" customFormat="1" hidden="1" x14ac:dyDescent="0.3">
      <c r="A204" s="3"/>
      <c r="P204" s="53"/>
      <c r="Q204" s="53"/>
      <c r="R204" s="53"/>
      <c r="S204" s="53"/>
      <c r="T204" s="54"/>
      <c r="U204" s="54"/>
      <c r="V204" s="54"/>
      <c r="W204" s="54"/>
      <c r="X204" s="54"/>
    </row>
    <row r="205" spans="1:24" s="1" customFormat="1" hidden="1" x14ac:dyDescent="0.3">
      <c r="A205" s="3"/>
      <c r="P205" s="53"/>
      <c r="Q205" s="53"/>
      <c r="R205" s="53"/>
      <c r="S205" s="53"/>
      <c r="T205" s="54"/>
      <c r="U205" s="54"/>
      <c r="V205" s="54"/>
      <c r="W205" s="54"/>
      <c r="X205" s="54"/>
    </row>
    <row r="206" spans="1:24" s="1" customFormat="1" hidden="1" x14ac:dyDescent="0.3">
      <c r="A206" s="3"/>
      <c r="P206" s="53"/>
      <c r="Q206" s="53"/>
      <c r="R206" s="53"/>
      <c r="S206" s="53"/>
      <c r="T206" s="54"/>
      <c r="U206" s="54"/>
      <c r="V206" s="54"/>
      <c r="W206" s="54"/>
      <c r="X206" s="54"/>
    </row>
    <row r="207" spans="1:24" s="1" customFormat="1" hidden="1" x14ac:dyDescent="0.3">
      <c r="A207" s="3"/>
      <c r="P207" s="53"/>
      <c r="Q207" s="53"/>
      <c r="R207" s="53"/>
      <c r="S207" s="53"/>
      <c r="T207" s="54"/>
      <c r="U207" s="54"/>
      <c r="V207" s="54"/>
      <c r="W207" s="54"/>
      <c r="X207" s="54"/>
    </row>
    <row r="208" spans="1:24" s="1" customFormat="1" hidden="1" x14ac:dyDescent="0.3">
      <c r="A208" s="3"/>
      <c r="P208" s="53"/>
      <c r="Q208" s="53"/>
      <c r="R208" s="53"/>
      <c r="S208" s="53"/>
      <c r="T208" s="54"/>
      <c r="U208" s="54"/>
      <c r="V208" s="54"/>
      <c r="W208" s="54"/>
      <c r="X208" s="54"/>
    </row>
    <row r="209" spans="1:24" s="1" customFormat="1" hidden="1" x14ac:dyDescent="0.3">
      <c r="A209" s="3"/>
      <c r="P209" s="53"/>
      <c r="Q209" s="53"/>
      <c r="R209" s="53"/>
      <c r="S209" s="53"/>
      <c r="T209" s="54"/>
      <c r="U209" s="54"/>
      <c r="V209" s="54"/>
      <c r="W209" s="54"/>
      <c r="X209" s="54"/>
    </row>
    <row r="210" spans="1:24" s="1" customFormat="1" hidden="1" x14ac:dyDescent="0.3">
      <c r="A210" s="3"/>
      <c r="P210" s="53"/>
      <c r="Q210" s="53"/>
      <c r="R210" s="53"/>
      <c r="S210" s="53"/>
      <c r="T210" s="54"/>
      <c r="U210" s="54"/>
      <c r="V210" s="54"/>
      <c r="W210" s="54"/>
      <c r="X210" s="54"/>
    </row>
    <row r="211" spans="1:24" s="1" customFormat="1" hidden="1" x14ac:dyDescent="0.3">
      <c r="A211" s="3"/>
      <c r="P211" s="53"/>
      <c r="Q211" s="53"/>
      <c r="R211" s="53"/>
      <c r="S211" s="53"/>
      <c r="T211" s="54"/>
      <c r="U211" s="54"/>
      <c r="V211" s="54"/>
      <c r="W211" s="54"/>
      <c r="X211" s="54"/>
    </row>
    <row r="212" spans="1:24" s="1" customFormat="1" hidden="1" x14ac:dyDescent="0.3">
      <c r="A212" s="3"/>
      <c r="P212" s="53"/>
      <c r="Q212" s="53"/>
      <c r="R212" s="53"/>
      <c r="S212" s="53"/>
      <c r="T212" s="54"/>
      <c r="U212" s="54"/>
      <c r="V212" s="54"/>
      <c r="W212" s="54"/>
      <c r="X212" s="54"/>
    </row>
    <row r="213" spans="1:24" s="1" customFormat="1" hidden="1" x14ac:dyDescent="0.3">
      <c r="A213" s="3"/>
      <c r="P213" s="53"/>
      <c r="Q213" s="53"/>
      <c r="R213" s="53"/>
      <c r="S213" s="53"/>
      <c r="T213" s="54"/>
      <c r="U213" s="54"/>
      <c r="V213" s="54"/>
      <c r="W213" s="54"/>
      <c r="X213" s="54"/>
    </row>
    <row r="214" spans="1:24" s="1" customFormat="1" hidden="1" x14ac:dyDescent="0.3">
      <c r="A214" s="3"/>
      <c r="P214" s="53"/>
      <c r="Q214" s="53"/>
      <c r="R214" s="53"/>
      <c r="S214" s="53"/>
      <c r="T214" s="54"/>
      <c r="U214" s="54"/>
      <c r="V214" s="54"/>
      <c r="W214" s="54"/>
      <c r="X214" s="54"/>
    </row>
    <row r="215" spans="1:24" s="1" customFormat="1" hidden="1" x14ac:dyDescent="0.3">
      <c r="A215" s="3"/>
      <c r="P215" s="53"/>
      <c r="Q215" s="53"/>
      <c r="R215" s="53"/>
      <c r="S215" s="53"/>
      <c r="T215" s="54"/>
      <c r="U215" s="54"/>
      <c r="V215" s="54"/>
      <c r="W215" s="54"/>
      <c r="X215" s="54"/>
    </row>
    <row r="216" spans="1:24" s="1" customFormat="1" hidden="1" x14ac:dyDescent="0.3">
      <c r="A216" s="3"/>
      <c r="P216" s="53"/>
      <c r="Q216" s="53"/>
      <c r="R216" s="53"/>
      <c r="S216" s="53"/>
      <c r="T216" s="54"/>
      <c r="U216" s="54"/>
      <c r="V216" s="54"/>
      <c r="W216" s="54"/>
      <c r="X216" s="54"/>
    </row>
    <row r="217" spans="1:24" s="1" customFormat="1" hidden="1" x14ac:dyDescent="0.3">
      <c r="A217" s="3"/>
      <c r="P217" s="53"/>
      <c r="Q217" s="53"/>
      <c r="R217" s="53"/>
      <c r="S217" s="53"/>
      <c r="T217" s="54"/>
      <c r="U217" s="54"/>
      <c r="V217" s="54"/>
      <c r="W217" s="54"/>
      <c r="X217" s="54"/>
    </row>
    <row r="218" spans="1:24" s="1" customFormat="1" hidden="1" x14ac:dyDescent="0.3">
      <c r="A218" s="3"/>
      <c r="P218" s="53"/>
      <c r="Q218" s="53"/>
      <c r="R218" s="53"/>
      <c r="S218" s="53"/>
      <c r="T218" s="54"/>
      <c r="U218" s="54"/>
      <c r="V218" s="54"/>
      <c r="W218" s="54"/>
      <c r="X218" s="54"/>
    </row>
    <row r="219" spans="1:24" s="1" customFormat="1" hidden="1" x14ac:dyDescent="0.3">
      <c r="A219" s="3"/>
      <c r="P219" s="53"/>
      <c r="Q219" s="53"/>
      <c r="R219" s="53"/>
      <c r="S219" s="53"/>
      <c r="T219" s="54"/>
      <c r="U219" s="54"/>
      <c r="V219" s="54"/>
      <c r="W219" s="54"/>
      <c r="X219" s="54"/>
    </row>
    <row r="220" spans="1:24" s="1" customFormat="1" hidden="1" x14ac:dyDescent="0.3">
      <c r="A220" s="3"/>
      <c r="P220" s="53"/>
      <c r="Q220" s="53"/>
      <c r="R220" s="53"/>
      <c r="S220" s="53"/>
      <c r="T220" s="54"/>
      <c r="U220" s="54"/>
      <c r="V220" s="54"/>
      <c r="W220" s="54"/>
      <c r="X220" s="54"/>
    </row>
    <row r="221" spans="1:24" s="1" customFormat="1" hidden="1" x14ac:dyDescent="0.3">
      <c r="A221" s="3"/>
      <c r="P221" s="53"/>
      <c r="Q221" s="53"/>
      <c r="R221" s="53"/>
      <c r="S221" s="53"/>
      <c r="T221" s="54"/>
      <c r="U221" s="54"/>
      <c r="V221" s="54"/>
      <c r="W221" s="54"/>
      <c r="X221" s="54"/>
    </row>
    <row r="222" spans="1:24" s="1" customFormat="1" hidden="1" x14ac:dyDescent="0.3">
      <c r="A222" s="3"/>
      <c r="P222" s="53"/>
      <c r="Q222" s="53"/>
      <c r="R222" s="53"/>
      <c r="S222" s="53"/>
      <c r="T222" s="54"/>
      <c r="U222" s="54"/>
      <c r="V222" s="54"/>
      <c r="W222" s="54"/>
      <c r="X222" s="54"/>
    </row>
    <row r="223" spans="1:24" s="1" customFormat="1" hidden="1" x14ac:dyDescent="0.3">
      <c r="A223" s="3"/>
      <c r="P223" s="53"/>
      <c r="Q223" s="53"/>
      <c r="R223" s="53"/>
      <c r="S223" s="53"/>
      <c r="T223" s="54"/>
      <c r="U223" s="54"/>
      <c r="V223" s="54"/>
      <c r="W223" s="54"/>
      <c r="X223" s="54"/>
    </row>
    <row r="224" spans="1:24" s="1" customFormat="1" hidden="1" x14ac:dyDescent="0.3">
      <c r="A224" s="3"/>
      <c r="P224" s="53"/>
      <c r="Q224" s="53"/>
      <c r="R224" s="53"/>
      <c r="S224" s="53"/>
      <c r="T224" s="54"/>
      <c r="U224" s="54"/>
      <c r="V224" s="54"/>
      <c r="W224" s="54"/>
      <c r="X224" s="54"/>
    </row>
    <row r="225" spans="1:24" s="1" customFormat="1" hidden="1" x14ac:dyDescent="0.3">
      <c r="A225" s="3"/>
      <c r="P225" s="53"/>
      <c r="Q225" s="53"/>
      <c r="R225" s="53"/>
      <c r="S225" s="53"/>
      <c r="T225" s="54"/>
      <c r="U225" s="54"/>
      <c r="V225" s="54"/>
      <c r="W225" s="54"/>
      <c r="X225" s="54"/>
    </row>
    <row r="226" spans="1:24" s="1" customFormat="1" hidden="1" x14ac:dyDescent="0.3">
      <c r="A226" s="3"/>
      <c r="P226" s="53"/>
      <c r="Q226" s="53"/>
      <c r="R226" s="53"/>
      <c r="S226" s="53"/>
      <c r="T226" s="54"/>
      <c r="U226" s="54"/>
      <c r="V226" s="54"/>
      <c r="W226" s="54"/>
      <c r="X226" s="54"/>
    </row>
    <row r="227" spans="1:24" s="1" customFormat="1" hidden="1" x14ac:dyDescent="0.3">
      <c r="A227" s="3"/>
      <c r="P227" s="53"/>
      <c r="Q227" s="53"/>
      <c r="R227" s="53"/>
      <c r="S227" s="53"/>
      <c r="T227" s="54"/>
      <c r="U227" s="54"/>
      <c r="V227" s="54"/>
      <c r="W227" s="54"/>
      <c r="X227" s="54"/>
    </row>
    <row r="228" spans="1:24" s="1" customFormat="1" hidden="1" x14ac:dyDescent="0.3">
      <c r="A228" s="3"/>
      <c r="P228" s="53"/>
      <c r="Q228" s="53"/>
      <c r="R228" s="53"/>
      <c r="S228" s="53"/>
      <c r="T228" s="54"/>
      <c r="U228" s="54"/>
      <c r="V228" s="54"/>
      <c r="W228" s="54"/>
      <c r="X228" s="54"/>
    </row>
    <row r="229" spans="1:24" s="1" customFormat="1" hidden="1" x14ac:dyDescent="0.3">
      <c r="A229" s="3"/>
      <c r="P229" s="53"/>
      <c r="Q229" s="53"/>
      <c r="R229" s="53"/>
      <c r="S229" s="53"/>
      <c r="T229" s="54"/>
      <c r="U229" s="54"/>
      <c r="V229" s="54"/>
      <c r="W229" s="54"/>
      <c r="X229" s="54"/>
    </row>
    <row r="230" spans="1:24" s="1" customFormat="1" hidden="1" x14ac:dyDescent="0.3">
      <c r="A230" s="3"/>
      <c r="P230" s="53"/>
      <c r="Q230" s="53"/>
      <c r="R230" s="53"/>
      <c r="S230" s="53"/>
      <c r="T230" s="54"/>
      <c r="U230" s="54"/>
      <c r="V230" s="54"/>
      <c r="W230" s="54"/>
      <c r="X230" s="54"/>
    </row>
    <row r="231" spans="1:24" s="1" customFormat="1" hidden="1" x14ac:dyDescent="0.3">
      <c r="A231" s="3"/>
      <c r="P231" s="53"/>
      <c r="Q231" s="53"/>
      <c r="R231" s="53"/>
      <c r="S231" s="53"/>
      <c r="T231" s="54"/>
      <c r="U231" s="54"/>
      <c r="V231" s="54"/>
      <c r="W231" s="54"/>
      <c r="X231" s="54"/>
    </row>
    <row r="232" spans="1:24" s="1" customFormat="1" hidden="1" x14ac:dyDescent="0.3">
      <c r="A232" s="3"/>
      <c r="P232" s="53"/>
      <c r="Q232" s="53"/>
      <c r="R232" s="53"/>
      <c r="S232" s="53"/>
      <c r="T232" s="54"/>
      <c r="U232" s="54"/>
      <c r="V232" s="54"/>
      <c r="W232" s="54"/>
      <c r="X232" s="54"/>
    </row>
    <row r="233" spans="1:24" s="1" customFormat="1" hidden="1" x14ac:dyDescent="0.3">
      <c r="A233" s="3"/>
      <c r="P233" s="53"/>
      <c r="Q233" s="53"/>
      <c r="R233" s="53"/>
      <c r="S233" s="53"/>
      <c r="T233" s="54"/>
      <c r="U233" s="54"/>
      <c r="V233" s="54"/>
      <c r="W233" s="54"/>
      <c r="X233" s="54"/>
    </row>
    <row r="234" spans="1:24" s="1" customFormat="1" hidden="1" x14ac:dyDescent="0.3">
      <c r="A234" s="3"/>
      <c r="P234" s="53"/>
      <c r="Q234" s="53"/>
      <c r="R234" s="53"/>
      <c r="S234" s="53"/>
      <c r="T234" s="54"/>
      <c r="U234" s="54"/>
      <c r="V234" s="54"/>
      <c r="W234" s="54"/>
      <c r="X234" s="54"/>
    </row>
    <row r="235" spans="1:24" s="1" customFormat="1" hidden="1" x14ac:dyDescent="0.3">
      <c r="A235" s="3"/>
      <c r="P235" s="53"/>
      <c r="Q235" s="53"/>
      <c r="R235" s="53"/>
      <c r="S235" s="53"/>
      <c r="T235" s="54"/>
      <c r="U235" s="54"/>
      <c r="V235" s="54"/>
      <c r="W235" s="54"/>
      <c r="X235" s="54"/>
    </row>
    <row r="236" spans="1:24" s="1" customFormat="1" hidden="1" x14ac:dyDescent="0.3">
      <c r="A236" s="3"/>
      <c r="P236" s="53"/>
      <c r="Q236" s="53"/>
      <c r="R236" s="53"/>
      <c r="S236" s="53"/>
      <c r="T236" s="54"/>
      <c r="U236" s="54"/>
      <c r="V236" s="54"/>
      <c r="W236" s="54"/>
      <c r="X236" s="54"/>
    </row>
    <row r="237" spans="1:24" s="1" customFormat="1" hidden="1" x14ac:dyDescent="0.3">
      <c r="A237" s="3"/>
      <c r="P237" s="53"/>
      <c r="Q237" s="53"/>
      <c r="R237" s="53"/>
      <c r="S237" s="53"/>
      <c r="T237" s="54"/>
      <c r="U237" s="54"/>
      <c r="V237" s="54"/>
      <c r="W237" s="54"/>
      <c r="X237" s="54"/>
    </row>
    <row r="238" spans="1:24" s="1" customFormat="1" hidden="1" x14ac:dyDescent="0.3">
      <c r="A238" s="3"/>
      <c r="P238" s="53"/>
      <c r="Q238" s="53"/>
      <c r="R238" s="53"/>
      <c r="S238" s="53"/>
      <c r="T238" s="54"/>
      <c r="U238" s="54"/>
      <c r="V238" s="54"/>
      <c r="W238" s="54"/>
      <c r="X238" s="54"/>
    </row>
    <row r="239" spans="1:24" s="1" customFormat="1" hidden="1" x14ac:dyDescent="0.3">
      <c r="A239" s="3"/>
      <c r="P239" s="53"/>
      <c r="Q239" s="53"/>
      <c r="R239" s="53"/>
      <c r="S239" s="53"/>
      <c r="T239" s="54"/>
      <c r="U239" s="54"/>
      <c r="V239" s="54"/>
      <c r="W239" s="54"/>
      <c r="X239" s="54"/>
    </row>
    <row r="240" spans="1:24" s="1" customFormat="1" hidden="1" x14ac:dyDescent="0.3">
      <c r="A240" s="3"/>
      <c r="P240" s="53"/>
      <c r="Q240" s="53"/>
      <c r="R240" s="53"/>
      <c r="S240" s="53"/>
      <c r="T240" s="54"/>
      <c r="U240" s="54"/>
      <c r="V240" s="54"/>
      <c r="W240" s="54"/>
      <c r="X240" s="54"/>
    </row>
    <row r="241" spans="1:27" s="1" customFormat="1" hidden="1" x14ac:dyDescent="0.3">
      <c r="A241" s="3"/>
      <c r="P241" s="53"/>
      <c r="Q241" s="53"/>
      <c r="R241" s="53"/>
      <c r="S241" s="53"/>
      <c r="T241" s="54"/>
      <c r="U241" s="54"/>
      <c r="V241" s="54"/>
      <c r="W241" s="54"/>
      <c r="X241" s="54"/>
    </row>
    <row r="242" spans="1:27" s="1" customFormat="1" hidden="1" x14ac:dyDescent="0.3">
      <c r="A242" s="3"/>
      <c r="P242" s="53"/>
      <c r="Q242" s="53"/>
      <c r="R242" s="53"/>
      <c r="S242" s="53"/>
      <c r="T242" s="54"/>
      <c r="U242" s="54"/>
      <c r="V242" s="54"/>
      <c r="W242" s="54"/>
      <c r="X242" s="54"/>
    </row>
    <row r="243" spans="1:27" s="1" customFormat="1" hidden="1" x14ac:dyDescent="0.3">
      <c r="A243" s="3"/>
      <c r="P243" s="53"/>
      <c r="Q243" s="53"/>
      <c r="R243" s="53"/>
      <c r="S243" s="53"/>
      <c r="T243" s="54"/>
      <c r="U243" s="54"/>
      <c r="V243" s="54"/>
      <c r="W243" s="54"/>
      <c r="X243" s="54"/>
    </row>
    <row r="244" spans="1:27" s="1" customFormat="1" hidden="1" x14ac:dyDescent="0.3">
      <c r="A244" s="3"/>
      <c r="P244" s="53"/>
      <c r="Q244" s="53"/>
      <c r="R244" s="53"/>
      <c r="S244" s="53"/>
      <c r="T244" s="54"/>
      <c r="U244" s="54"/>
      <c r="V244" s="54"/>
      <c r="W244" s="54"/>
      <c r="X244" s="54"/>
    </row>
    <row r="245" spans="1:27" s="1" customFormat="1" hidden="1" x14ac:dyDescent="0.3">
      <c r="A245" s="3"/>
      <c r="P245" s="53"/>
      <c r="Q245" s="53"/>
      <c r="R245" s="53"/>
      <c r="S245" s="53"/>
      <c r="T245" s="54"/>
      <c r="U245" s="54"/>
      <c r="V245" s="54"/>
      <c r="W245" s="54"/>
      <c r="X245" s="54"/>
    </row>
    <row r="246" spans="1:27" s="1" customFormat="1" hidden="1" x14ac:dyDescent="0.3">
      <c r="A246" s="3"/>
      <c r="P246" s="53"/>
      <c r="Q246" s="53"/>
      <c r="R246" s="53"/>
      <c r="S246" s="53"/>
      <c r="T246" s="54"/>
      <c r="U246" s="54"/>
      <c r="V246" s="54"/>
      <c r="W246" s="54"/>
      <c r="X246" s="54"/>
    </row>
    <row r="247" spans="1:27" s="1" customFormat="1" hidden="1" x14ac:dyDescent="0.3">
      <c r="A247" s="3"/>
      <c r="P247" s="53"/>
      <c r="Q247" s="53"/>
      <c r="R247" s="53"/>
      <c r="S247" s="53"/>
      <c r="T247" s="54"/>
      <c r="U247" s="54"/>
      <c r="V247" s="54"/>
      <c r="W247" s="54"/>
      <c r="X247" s="54"/>
    </row>
    <row r="248" spans="1:27" s="1" customFormat="1" hidden="1" x14ac:dyDescent="0.3">
      <c r="A248" s="3"/>
      <c r="P248" s="53"/>
      <c r="Q248" s="53"/>
      <c r="R248" s="53"/>
      <c r="S248" s="53"/>
      <c r="T248" s="54"/>
      <c r="U248" s="54"/>
      <c r="V248" s="54"/>
      <c r="W248" s="54"/>
      <c r="X248" s="54"/>
    </row>
    <row r="249" spans="1:27" s="1" customFormat="1" hidden="1" x14ac:dyDescent="0.3">
      <c r="A249" s="3"/>
      <c r="P249" s="53"/>
      <c r="Q249" s="53"/>
      <c r="R249" s="53"/>
      <c r="S249" s="53"/>
      <c r="T249" s="54"/>
      <c r="U249" s="54"/>
      <c r="V249" s="54"/>
      <c r="W249" s="54"/>
      <c r="X249" s="54"/>
    </row>
    <row r="250" spans="1:27" s="1" customFormat="1" hidden="1" x14ac:dyDescent="0.3">
      <c r="A250" s="3"/>
      <c r="P250" s="53"/>
      <c r="Q250" s="53"/>
      <c r="R250" s="53"/>
      <c r="S250" s="53"/>
      <c r="T250" s="54"/>
      <c r="U250" s="54"/>
      <c r="V250" s="54"/>
      <c r="W250" s="54"/>
      <c r="X250" s="54"/>
    </row>
    <row r="251" spans="1:27" s="1" customFormat="1" hidden="1" x14ac:dyDescent="0.3">
      <c r="A251" s="3"/>
      <c r="P251" s="53"/>
      <c r="Q251" s="53"/>
      <c r="R251" s="53"/>
      <c r="S251" s="53"/>
      <c r="T251" s="54"/>
      <c r="U251" s="54"/>
      <c r="V251" s="54"/>
      <c r="W251" s="54"/>
      <c r="X251" s="54"/>
    </row>
    <row r="252" spans="1:27" s="1" customFormat="1" hidden="1" x14ac:dyDescent="0.3">
      <c r="A252" s="3"/>
      <c r="P252" s="53"/>
      <c r="Q252" s="53"/>
      <c r="R252" s="53"/>
      <c r="S252" s="53"/>
      <c r="T252" s="54"/>
      <c r="U252" s="54"/>
      <c r="V252" s="54"/>
      <c r="W252" s="54"/>
      <c r="X252" s="54"/>
    </row>
    <row r="253" spans="1:27" s="1" customFormat="1" hidden="1" x14ac:dyDescent="0.3">
      <c r="A253" s="3"/>
      <c r="P253" s="53"/>
      <c r="Q253" s="53"/>
      <c r="R253" s="53"/>
      <c r="S253" s="53"/>
      <c r="T253" s="54"/>
      <c r="U253" s="54"/>
      <c r="V253" s="54"/>
      <c r="W253" s="54"/>
      <c r="X253" s="54"/>
    </row>
    <row r="254" spans="1:27" s="1" customFormat="1" hidden="1" x14ac:dyDescent="0.3">
      <c r="A254" s="3"/>
      <c r="P254" s="53"/>
      <c r="Q254" s="53"/>
      <c r="R254" s="53"/>
      <c r="S254" s="53"/>
      <c r="T254" s="54"/>
      <c r="U254" s="54"/>
      <c r="V254" s="54"/>
      <c r="W254" s="54"/>
      <c r="X254" s="54"/>
    </row>
    <row r="255" spans="1:27" s="1" customFormat="1" hidden="1" x14ac:dyDescent="0.3">
      <c r="A255" s="3"/>
      <c r="P255" s="53"/>
      <c r="Q255" s="53"/>
      <c r="R255" s="53"/>
      <c r="S255" s="53"/>
      <c r="T255" s="54"/>
      <c r="U255" s="54"/>
      <c r="V255" s="54"/>
      <c r="W255" s="54"/>
      <c r="X255" s="54"/>
    </row>
    <row r="256" spans="1:27" s="1" customFormat="1" hidden="1" x14ac:dyDescent="0.3">
      <c r="A256" s="3"/>
      <c r="P256" s="53"/>
      <c r="Q256" s="53"/>
      <c r="R256" s="53"/>
      <c r="S256" s="53"/>
      <c r="T256" s="54"/>
      <c r="U256" s="54"/>
      <c r="V256" s="54"/>
      <c r="W256" s="54"/>
      <c r="X256" s="54"/>
      <c r="AA256" s="1" t="s">
        <v>215</v>
      </c>
    </row>
    <row r="257" spans="1:24" s="1" customFormat="1" x14ac:dyDescent="0.3">
      <c r="A257" s="3"/>
      <c r="P257" s="53"/>
      <c r="Q257" s="53"/>
      <c r="R257" s="53"/>
      <c r="S257" s="53"/>
      <c r="T257" s="54"/>
      <c r="U257" s="54"/>
      <c r="V257" s="54"/>
      <c r="W257" s="54"/>
      <c r="X257" s="54"/>
    </row>
    <row r="258" spans="1:24" s="1" customFormat="1" x14ac:dyDescent="0.3">
      <c r="A258" s="3"/>
      <c r="P258" s="53"/>
      <c r="Q258" s="53"/>
      <c r="R258" s="53"/>
      <c r="S258" s="53"/>
      <c r="T258" s="54"/>
      <c r="U258" s="54"/>
      <c r="V258" s="54"/>
      <c r="W258" s="54"/>
      <c r="X258" s="54"/>
    </row>
    <row r="259" spans="1:24" s="1" customFormat="1" x14ac:dyDescent="0.3">
      <c r="A259" s="3"/>
      <c r="P259" s="53"/>
      <c r="Q259" s="53"/>
      <c r="R259" s="53"/>
      <c r="S259" s="53"/>
      <c r="T259" s="54"/>
      <c r="U259" s="54"/>
      <c r="V259" s="54"/>
      <c r="W259" s="54"/>
      <c r="X259" s="54"/>
    </row>
  </sheetData>
  <mergeCells count="33">
    <mergeCell ref="X2:X3"/>
    <mergeCell ref="B28:C28"/>
    <mergeCell ref="B45:C45"/>
    <mergeCell ref="B76:C76"/>
    <mergeCell ref="A30:A31"/>
    <mergeCell ref="A5:C5"/>
    <mergeCell ref="B17:C17"/>
    <mergeCell ref="A27:X27"/>
    <mergeCell ref="B22:C22"/>
    <mergeCell ref="A15:C15"/>
    <mergeCell ref="B10:B11"/>
    <mergeCell ref="A10:A11"/>
    <mergeCell ref="A1:W1"/>
    <mergeCell ref="A2:A3"/>
    <mergeCell ref="C2:C3"/>
    <mergeCell ref="D2:G2"/>
    <mergeCell ref="P2:S2"/>
    <mergeCell ref="T2:W2"/>
    <mergeCell ref="L2:O2"/>
    <mergeCell ref="H2:K2"/>
    <mergeCell ref="A119:A120"/>
    <mergeCell ref="B119:B120"/>
    <mergeCell ref="A16:X16"/>
    <mergeCell ref="A21:X21"/>
    <mergeCell ref="A44:X44"/>
    <mergeCell ref="A75:X75"/>
    <mergeCell ref="A114:X114"/>
    <mergeCell ref="A113:C113"/>
    <mergeCell ref="B111:B112"/>
    <mergeCell ref="A111:A112"/>
    <mergeCell ref="B91:B92"/>
    <mergeCell ref="A91:A92"/>
    <mergeCell ref="B30:B31"/>
  </mergeCells>
  <pageMargins left="0.19685039370078741" right="0.19685039370078741" top="0.39370078740157483" bottom="0.19685039370078741" header="0.31496062992125984" footer="0.31496062992125984"/>
  <pageSetup paperSize="8" scale="60" fitToHeight="6" orientation="landscape" horizontalDpi="4294967295" verticalDpi="4294967295" r:id="rId1"/>
  <headerFooter>
    <oddFooter>&amp;C&amp;P</oddFooter>
  </headerFooter>
  <rowBreaks count="1" manualBreakCount="1"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13" t="s">
        <v>117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32.25" customHeight="1" x14ac:dyDescent="0.25">
      <c r="A2" s="115" t="s">
        <v>0</v>
      </c>
      <c r="B2" s="7" t="s">
        <v>1</v>
      </c>
      <c r="C2" s="116" t="s">
        <v>34</v>
      </c>
      <c r="D2" s="117" t="s">
        <v>107</v>
      </c>
      <c r="E2" s="117"/>
      <c r="F2" s="117"/>
      <c r="G2" s="118" t="s">
        <v>122</v>
      </c>
      <c r="H2" s="118"/>
      <c r="I2" s="118"/>
      <c r="J2" s="119" t="s">
        <v>120</v>
      </c>
      <c r="K2" s="120"/>
      <c r="L2" s="121"/>
      <c r="M2" s="122" t="s">
        <v>115</v>
      </c>
      <c r="N2" s="122" t="s">
        <v>116</v>
      </c>
    </row>
    <row r="3" spans="1:14" ht="25.5" x14ac:dyDescent="0.25">
      <c r="A3" s="115"/>
      <c r="B3" s="8" t="s">
        <v>2</v>
      </c>
      <c r="C3" s="116"/>
      <c r="D3" s="9" t="s">
        <v>56</v>
      </c>
      <c r="E3" s="9" t="s">
        <v>57</v>
      </c>
      <c r="F3" s="9" t="s">
        <v>58</v>
      </c>
      <c r="G3" s="9" t="s">
        <v>56</v>
      </c>
      <c r="H3" s="9" t="s">
        <v>57</v>
      </c>
      <c r="I3" s="9" t="s">
        <v>58</v>
      </c>
      <c r="J3" s="9" t="s">
        <v>56</v>
      </c>
      <c r="K3" s="9" t="s">
        <v>57</v>
      </c>
      <c r="L3" s="9" t="s">
        <v>58</v>
      </c>
      <c r="M3" s="123"/>
      <c r="N3" s="123"/>
    </row>
    <row r="4" spans="1:14" x14ac:dyDescent="0.25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12" t="s">
        <v>118</v>
      </c>
      <c r="C5" s="112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13</v>
      </c>
      <c r="B6" s="16" t="s">
        <v>43</v>
      </c>
      <c r="C6" s="16" t="s">
        <v>121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14</v>
      </c>
      <c r="B7" s="16" t="s">
        <v>119</v>
      </c>
      <c r="C7" s="16" t="s">
        <v>121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2017-05-11T05:14:06Z</cp:lastPrinted>
  <dcterms:created xsi:type="dcterms:W3CDTF">2012-05-22T08:33:39Z</dcterms:created>
  <dcterms:modified xsi:type="dcterms:W3CDTF">2017-07-25T06:36:22Z</dcterms:modified>
</cp:coreProperties>
</file>