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12345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муниципальные!$A$4:$V$43</definedName>
    <definedName name="_xlnm.Print_Titles" localSheetId="0">муниципальные!$2:$3</definedName>
    <definedName name="_xlnm.Print_Area" localSheetId="0">муниципальные!$A$1:$S$43</definedName>
  </definedNames>
  <calcPr calcId="145621"/>
</workbook>
</file>

<file path=xl/calcChain.xml><?xml version="1.0" encoding="utf-8"?>
<calcChain xmlns="http://schemas.openxmlformats.org/spreadsheetml/2006/main">
  <c r="W9" i="38" l="1"/>
  <c r="O9" i="38"/>
  <c r="L31" i="33" l="1"/>
  <c r="H31" i="33"/>
  <c r="H9" i="38" l="1"/>
  <c r="Q38" i="33"/>
  <c r="Q37" i="33"/>
  <c r="Q36" i="33"/>
  <c r="S33" i="33"/>
  <c r="L8" i="38" l="1"/>
  <c r="L9" i="38"/>
  <c r="E8" i="38"/>
  <c r="F8" i="38"/>
  <c r="G8" i="38"/>
  <c r="D8" i="38"/>
  <c r="I17" i="38" l="1"/>
  <c r="I4" i="38" s="1"/>
  <c r="J17" i="38"/>
  <c r="J4" i="38" s="1"/>
  <c r="Z4" i="38" s="1"/>
  <c r="K17" i="38"/>
  <c r="K4" i="38" s="1"/>
  <c r="H21" i="38"/>
  <c r="H20" i="38"/>
  <c r="H19" i="38"/>
  <c r="H18" i="38"/>
  <c r="H17" i="38" l="1"/>
  <c r="H16" i="38" s="1"/>
  <c r="H15" i="38" s="1"/>
  <c r="H14" i="38" s="1"/>
  <c r="H13" i="38" s="1"/>
  <c r="H12" i="38" s="1"/>
  <c r="H11" i="38" s="1"/>
  <c r="H10" i="38" s="1"/>
  <c r="H8" i="38" s="1"/>
  <c r="H4" i="38" s="1"/>
  <c r="S5" i="33" l="1"/>
  <c r="S6" i="33"/>
  <c r="S7" i="33"/>
  <c r="S8" i="33"/>
  <c r="S9" i="33"/>
  <c r="S10" i="33"/>
  <c r="S11" i="33"/>
  <c r="S14" i="33"/>
  <c r="S18" i="33"/>
  <c r="S21" i="33"/>
  <c r="S22" i="33"/>
  <c r="S23" i="33"/>
  <c r="S24" i="33"/>
  <c r="S26" i="33"/>
  <c r="R26" i="33"/>
  <c r="Q26" i="33"/>
  <c r="Q27" i="33"/>
  <c r="Q28" i="33"/>
  <c r="Q29" i="33"/>
  <c r="Q30" i="33"/>
  <c r="Q32" i="33"/>
  <c r="Q33" i="33"/>
  <c r="E20" i="33" l="1"/>
  <c r="F20" i="33"/>
  <c r="G20" i="33"/>
  <c r="I20" i="33"/>
  <c r="J20" i="33"/>
  <c r="K20" i="33"/>
  <c r="M20" i="33"/>
  <c r="N20" i="33"/>
  <c r="O20" i="33"/>
  <c r="L24" i="33"/>
  <c r="H24" i="33"/>
  <c r="D24" i="33"/>
  <c r="P24" i="33" l="1"/>
  <c r="S20" i="33"/>
  <c r="E17" i="38" l="1"/>
  <c r="F17" i="38"/>
  <c r="G17" i="38"/>
  <c r="M17" i="38"/>
  <c r="N17" i="38"/>
  <c r="Q17" i="38"/>
  <c r="R17" i="38"/>
  <c r="S17" i="38"/>
  <c r="L19" i="38" l="1"/>
  <c r="L20" i="38"/>
  <c r="L21" i="38"/>
  <c r="D21" i="38"/>
  <c r="D19" i="38"/>
  <c r="D20" i="38"/>
  <c r="U6" i="38"/>
  <c r="V6" i="38"/>
  <c r="U7" i="38"/>
  <c r="V7" i="38"/>
  <c r="U11" i="38"/>
  <c r="U12" i="38"/>
  <c r="U14" i="38"/>
  <c r="V14" i="38"/>
  <c r="U16" i="38"/>
  <c r="V16" i="38"/>
  <c r="U17" i="38"/>
  <c r="U18" i="38"/>
  <c r="U19" i="38"/>
  <c r="U20" i="38"/>
  <c r="U21" i="38"/>
  <c r="P6" i="38"/>
  <c r="P7" i="38"/>
  <c r="P11" i="38"/>
  <c r="P12" i="38"/>
  <c r="P14" i="38"/>
  <c r="P16" i="38"/>
  <c r="P18" i="38"/>
  <c r="P19" i="38"/>
  <c r="T19" i="38" s="1"/>
  <c r="P20" i="38"/>
  <c r="T20" i="38" s="1"/>
  <c r="P21" i="38"/>
  <c r="T21" i="38" l="1"/>
  <c r="P17" i="38"/>
  <c r="H6" i="33" l="1"/>
  <c r="H7" i="33"/>
  <c r="H8" i="33"/>
  <c r="H9" i="33"/>
  <c r="H10" i="33"/>
  <c r="H11" i="33"/>
  <c r="H5" i="33"/>
  <c r="E25" i="33"/>
  <c r="F25" i="33"/>
  <c r="G25" i="33"/>
  <c r="I25" i="33"/>
  <c r="J25" i="33"/>
  <c r="K25" i="33"/>
  <c r="M25" i="33"/>
  <c r="N25" i="33"/>
  <c r="O25" i="33"/>
  <c r="I41" i="33"/>
  <c r="J41" i="33"/>
  <c r="K41" i="33"/>
  <c r="I39" i="33"/>
  <c r="J39" i="33"/>
  <c r="K39" i="33"/>
  <c r="L34" i="33"/>
  <c r="L35" i="33"/>
  <c r="L36" i="33"/>
  <c r="L37" i="33"/>
  <c r="L38" i="33"/>
  <c r="L33" i="33"/>
  <c r="H34" i="33"/>
  <c r="H35" i="33"/>
  <c r="H36" i="33"/>
  <c r="H37" i="33"/>
  <c r="H38" i="33"/>
  <c r="D34" i="33"/>
  <c r="D35" i="33"/>
  <c r="D36" i="33"/>
  <c r="D37" i="33"/>
  <c r="D38" i="33"/>
  <c r="H30" i="33"/>
  <c r="H23" i="33"/>
  <c r="H26" i="33"/>
  <c r="H27" i="33"/>
  <c r="H28" i="33"/>
  <c r="H29" i="33"/>
  <c r="H32" i="33"/>
  <c r="H33" i="33"/>
  <c r="H40" i="33"/>
  <c r="H39" i="33" s="1"/>
  <c r="H42" i="33"/>
  <c r="H43" i="33"/>
  <c r="H22" i="33"/>
  <c r="H21" i="33"/>
  <c r="I16" i="33"/>
  <c r="J16" i="33"/>
  <c r="K16" i="33"/>
  <c r="H17" i="33"/>
  <c r="H18" i="33"/>
  <c r="L13" i="33"/>
  <c r="L14" i="33"/>
  <c r="L15" i="33"/>
  <c r="J12" i="33"/>
  <c r="K12" i="33"/>
  <c r="I12" i="33"/>
  <c r="H13" i="33"/>
  <c r="H14" i="33"/>
  <c r="H15" i="33"/>
  <c r="G12" i="33"/>
  <c r="S25" i="33" l="1"/>
  <c r="Q25" i="33"/>
  <c r="R25" i="33"/>
  <c r="P38" i="33"/>
  <c r="P36" i="33"/>
  <c r="P37" i="33"/>
  <c r="P33" i="33"/>
  <c r="P14" i="33"/>
  <c r="H20" i="33"/>
  <c r="K19" i="33"/>
  <c r="H16" i="33"/>
  <c r="I19" i="33"/>
  <c r="J19" i="33"/>
  <c r="H25" i="33"/>
  <c r="H41" i="33"/>
  <c r="H12" i="33"/>
  <c r="H19" i="33" l="1"/>
  <c r="O14" i="38" l="1"/>
  <c r="O16" i="38"/>
  <c r="O18" i="38"/>
  <c r="O17" i="38" s="1"/>
  <c r="D5" i="33" l="1"/>
  <c r="L11" i="33" l="1"/>
  <c r="P11" i="33" s="1"/>
  <c r="D32" i="33" l="1"/>
  <c r="O6" i="38" l="1"/>
  <c r="O7" i="38"/>
  <c r="W18" i="38" l="1"/>
  <c r="L18" i="38"/>
  <c r="L17" i="38" s="1"/>
  <c r="D18" i="38"/>
  <c r="AA16" i="38"/>
  <c r="W16" i="38"/>
  <c r="L16" i="38"/>
  <c r="D16" i="38"/>
  <c r="T16" i="38" s="1"/>
  <c r="S15" i="38"/>
  <c r="O15" i="38" s="1"/>
  <c r="R15" i="38"/>
  <c r="Q15" i="38"/>
  <c r="N15" i="38"/>
  <c r="M15" i="38"/>
  <c r="G15" i="38"/>
  <c r="F15" i="38"/>
  <c r="E15" i="38"/>
  <c r="L14" i="38"/>
  <c r="D14" i="38"/>
  <c r="T14" i="38" s="1"/>
  <c r="S13" i="38"/>
  <c r="O13" i="38" s="1"/>
  <c r="R13" i="38"/>
  <c r="Q13" i="38"/>
  <c r="N13" i="38"/>
  <c r="M13" i="38"/>
  <c r="G13" i="38"/>
  <c r="F13" i="38"/>
  <c r="E13" i="38"/>
  <c r="L12" i="38"/>
  <c r="W12" i="38"/>
  <c r="T12" i="38"/>
  <c r="L11" i="38"/>
  <c r="D11" i="38"/>
  <c r="T11" i="38" s="1"/>
  <c r="S10" i="38"/>
  <c r="S4" i="38" s="1"/>
  <c r="R10" i="38"/>
  <c r="R4" i="38" s="1"/>
  <c r="Q10" i="38"/>
  <c r="Q4" i="38" s="1"/>
  <c r="N10" i="38"/>
  <c r="N4" i="38" s="1"/>
  <c r="M10" i="38"/>
  <c r="M4" i="38" s="1"/>
  <c r="G10" i="38"/>
  <c r="G4" i="38" s="1"/>
  <c r="F10" i="38"/>
  <c r="F4" i="38" s="1"/>
  <c r="E10" i="38"/>
  <c r="E4" i="38" s="1"/>
  <c r="W7" i="38"/>
  <c r="L7" i="38"/>
  <c r="D7" i="38"/>
  <c r="T7" i="38" s="1"/>
  <c r="W6" i="38"/>
  <c r="L6" i="38"/>
  <c r="D6" i="38"/>
  <c r="T6" i="38" s="1"/>
  <c r="S5" i="38"/>
  <c r="R5" i="38"/>
  <c r="Q5" i="38"/>
  <c r="O5" i="38"/>
  <c r="N5" i="38"/>
  <c r="M5" i="38"/>
  <c r="G5" i="38"/>
  <c r="F5" i="38"/>
  <c r="E5" i="38"/>
  <c r="O10" i="38" l="1"/>
  <c r="O4" i="38" s="1"/>
  <c r="T18" i="38"/>
  <c r="D17" i="38"/>
  <c r="V13" i="38"/>
  <c r="U5" i="38"/>
  <c r="V15" i="38"/>
  <c r="V5" i="38"/>
  <c r="U10" i="38"/>
  <c r="U13" i="38"/>
  <c r="U15" i="38"/>
  <c r="P5" i="38"/>
  <c r="P10" i="38"/>
  <c r="P4" i="38" s="1"/>
  <c r="P13" i="38"/>
  <c r="P15" i="38"/>
  <c r="D5" i="38"/>
  <c r="L5" i="38"/>
  <c r="D13" i="38"/>
  <c r="W17" i="38"/>
  <c r="D15" i="38"/>
  <c r="D10" i="38"/>
  <c r="AA15" i="38"/>
  <c r="W10" i="38"/>
  <c r="L13" i="38"/>
  <c r="L15" i="38"/>
  <c r="W5" i="38"/>
  <c r="X16" i="38"/>
  <c r="W15" i="38"/>
  <c r="D4" i="38" l="1"/>
  <c r="L10" i="38"/>
  <c r="L4" i="38" s="1"/>
  <c r="T17" i="38"/>
  <c r="T15" i="38"/>
  <c r="T13" i="38"/>
  <c r="T10" i="38"/>
  <c r="T5" i="38"/>
  <c r="W4" i="38"/>
  <c r="AA4" i="38" s="1"/>
  <c r="X15" i="38"/>
  <c r="U4" i="38"/>
  <c r="Y4" i="38" s="1"/>
  <c r="T4" i="38" l="1"/>
  <c r="X4" i="38" s="1"/>
  <c r="D18" i="33" l="1"/>
  <c r="D21" i="33"/>
  <c r="D22" i="33"/>
  <c r="D23" i="33"/>
  <c r="D26" i="33"/>
  <c r="D27" i="33"/>
  <c r="D28" i="33"/>
  <c r="D29" i="33"/>
  <c r="D30" i="33"/>
  <c r="D33" i="33"/>
  <c r="D40" i="33"/>
  <c r="D39" i="33" s="1"/>
  <c r="D42" i="33"/>
  <c r="D43" i="33"/>
  <c r="D20" i="33" l="1"/>
  <c r="D25" i="33"/>
  <c r="D41" i="33"/>
  <c r="D19" i="33" l="1"/>
  <c r="S43" i="33" l="1"/>
  <c r="S42" i="33"/>
  <c r="L43" i="33" l="1"/>
  <c r="L42" i="33"/>
  <c r="M41" i="33"/>
  <c r="N41" i="33"/>
  <c r="O41" i="33"/>
  <c r="M39" i="33"/>
  <c r="N39" i="33"/>
  <c r="L27" i="33"/>
  <c r="P27" i="33" s="1"/>
  <c r="L28" i="33"/>
  <c r="P28" i="33" s="1"/>
  <c r="L29" i="33"/>
  <c r="P29" i="33" s="1"/>
  <c r="L30" i="33"/>
  <c r="P30" i="33" s="1"/>
  <c r="L32" i="33"/>
  <c r="P32" i="33" s="1"/>
  <c r="L26" i="33"/>
  <c r="P26" i="33" s="1"/>
  <c r="M16" i="33"/>
  <c r="N16" i="33"/>
  <c r="O16" i="33"/>
  <c r="S16" i="33" s="1"/>
  <c r="L25" i="33" l="1"/>
  <c r="P25" i="33" s="1"/>
  <c r="L41" i="33"/>
  <c r="M19" i="33"/>
  <c r="Q19" i="33" s="1"/>
  <c r="N19" i="33"/>
  <c r="R19" i="33" s="1"/>
  <c r="E41" i="33" l="1"/>
  <c r="F41" i="33"/>
  <c r="G41" i="33"/>
  <c r="P43" i="33"/>
  <c r="E39" i="33"/>
  <c r="F39" i="33"/>
  <c r="G39" i="33"/>
  <c r="E16" i="33"/>
  <c r="F16" i="33"/>
  <c r="G16" i="33"/>
  <c r="D6" i="33"/>
  <c r="D7" i="33"/>
  <c r="D8" i="33"/>
  <c r="D9" i="33"/>
  <c r="D10" i="33"/>
  <c r="D11" i="33"/>
  <c r="F15" i="33" l="1"/>
  <c r="F14" i="33" s="1"/>
  <c r="F13" i="33" s="1"/>
  <c r="F12" i="33" s="1"/>
  <c r="E15" i="33"/>
  <c r="S41" i="33"/>
  <c r="G19" i="33"/>
  <c r="E19" i="33"/>
  <c r="P41" i="33"/>
  <c r="P42" i="33"/>
  <c r="F19" i="33"/>
  <c r="E14" i="33" l="1"/>
  <c r="D15" i="33"/>
  <c r="E13" i="33" l="1"/>
  <c r="D14" i="33"/>
  <c r="E12" i="33" l="1"/>
  <c r="D13" i="33"/>
  <c r="D12" i="33" l="1"/>
  <c r="L18" i="33" l="1"/>
  <c r="P18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O39" i="33" l="1"/>
  <c r="L21" i="33"/>
  <c r="P21" i="33" s="1"/>
  <c r="L22" i="33"/>
  <c r="P22" i="33" s="1"/>
  <c r="L23" i="33"/>
  <c r="P23" i="33" s="1"/>
  <c r="L40" i="33"/>
  <c r="L20" i="33" l="1"/>
  <c r="P20" i="33" s="1"/>
  <c r="L39" i="33"/>
  <c r="O19" i="33"/>
  <c r="S19" i="33" s="1"/>
  <c r="L19" i="33" l="1"/>
  <c r="P19" i="33" s="1"/>
  <c r="L7" i="33" l="1"/>
  <c r="P7" i="33" s="1"/>
  <c r="L8" i="33"/>
  <c r="P8" i="33" s="1"/>
  <c r="L9" i="33"/>
  <c r="P9" i="33" s="1"/>
  <c r="L10" i="33"/>
  <c r="P10" i="33" s="1"/>
  <c r="L6" i="33"/>
  <c r="P6" i="33" l="1"/>
  <c r="L17" i="33" l="1"/>
  <c r="D17" i="33"/>
  <c r="M12" i="33"/>
  <c r="O12" i="33"/>
  <c r="S12" i="33" s="1"/>
  <c r="L5" i="33"/>
  <c r="P5" i="33" l="1"/>
  <c r="L12" i="33"/>
  <c r="P12" i="33" s="1"/>
  <c r="L16" i="33"/>
  <c r="P16" i="33" s="1"/>
  <c r="D16" i="33"/>
</calcChain>
</file>

<file path=xl/sharedStrings.xml><?xml version="1.0" encoding="utf-8"?>
<sst xmlns="http://schemas.openxmlformats.org/spreadsheetml/2006/main" count="255" uniqueCount="138">
  <si>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</si>
  <si>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</si>
  <si>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</si>
  <si>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</si>
  <si>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</si>
  <si>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</si>
  <si>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</si>
  <si>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</si>
  <si>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</si>
  <si>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</si>
  <si>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</si>
  <si>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</si>
  <si>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</si>
  <si>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</si>
  <si>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</si>
  <si>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</si>
  <si>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</si>
  <si>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</si>
  <si>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</si>
  <si>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</si>
  <si>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</si>
  <si>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</si>
  <si>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</si>
  <si>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</si>
  <si>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</si>
  <si>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</si>
  <si>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</si>
  <si>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</si>
  <si>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</si>
  <si>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</si>
  <si>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</si>
  <si>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</si>
  <si>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</si>
  <si>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</si>
  <si>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</si>
  <si>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</si>
  <si>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</si>
  <si>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</si>
  <si>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</si>
  <si>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</si>
  <si>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</si>
  <si>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</si>
  <si>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</si>
  <si>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</si>
  <si>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</si>
  <si>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</si>
  <si>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</si>
  <si>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</si>
  <si>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</si>
  <si>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</si>
  <si>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</si>
  <si>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</si>
  <si>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</si>
  <si>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14.1.5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</si>
  <si>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</si>
  <si>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</si>
  <si>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</si>
  <si>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</si>
  <si>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</si>
  <si>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</si>
  <si>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</si>
  <si>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</si>
  <si>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</si>
  <si>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</si>
  <si>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</si>
  <si>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</si>
  <si>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</si>
  <si>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</si>
  <si>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</si>
  <si>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</si>
  <si>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</si>
  <si>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</si>
  <si>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</si>
  <si>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</si>
  <si>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</si>
  <si>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</si>
  <si>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</si>
  <si>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</si>
  <si>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</si>
  <si>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</si>
  <si>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</si>
  <si>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</si>
  <si>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</si>
  <si>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</si>
  <si>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</si>
  <si>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</si>
  <si>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</si>
  <si>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</si>
  <si>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</si>
  <si>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</si>
  <si>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Станция обезжелезивания 7 мкр.57/7 реестр.№ 522074</t>
  </si>
  <si>
    <t>16</t>
  </si>
  <si>
    <t>17</t>
  </si>
  <si>
    <t>18</t>
  </si>
  <si>
    <t>19</t>
  </si>
  <si>
    <t>20</t>
  </si>
  <si>
    <t>21</t>
  </si>
  <si>
    <t>22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</si>
  <si>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</si>
  <si>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</si>
  <si>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</si>
  <si>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</si>
  <si>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</si>
  <si>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</si>
  <si>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23</t>
  </si>
  <si>
    <t>Развитие транспортной системы в городе Нефтеюганске на 2014-2020 годы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</si>
  <si>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</si>
  <si>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</si>
  <si>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</si>
  <si>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</si>
  <si>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</si>
  <si>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ПЛАН  на 2017 год (рублей)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</si>
  <si>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</si>
  <si>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</si>
  <si>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</si>
  <si>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</si>
  <si>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ПЛАН  на 2017 год</t>
  </si>
  <si>
    <t>Повышение качества оказания муниципальных услуг, выполнение других обязательств муниципального образования</t>
  </si>
  <si>
    <t>ПЛАН  на 1 полугодие  2017 год (рублей)</t>
  </si>
  <si>
    <t>% исполнения  к плану 1 полугодия 2017  года</t>
  </si>
  <si>
    <t>14.1.6</t>
  </si>
  <si>
    <t>11.2.2</t>
  </si>
  <si>
    <t>ДМИ</t>
  </si>
  <si>
    <t>ДГиЗО</t>
  </si>
  <si>
    <t>24</t>
  </si>
  <si>
    <t>25</t>
  </si>
  <si>
    <t>26</t>
  </si>
  <si>
    <t>27</t>
  </si>
  <si>
    <t>ПЛАН  на 1 полугодие 2017 год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</si>
  <si>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</si>
  <si>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</si>
  <si>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Всего по программе "Развитие физической культуры и спорта в Ханты-Мансийском автономном округе – Югре на 2016-2020 годы"</t>
  </si>
  <si>
    <t xml:space="preserve">Крытый каток в 15 микрорайоне г.Нефтеюганск 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</si>
  <si>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</si>
  <si>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Кассовый расход по 01.06.2017  (рублей)</t>
  </si>
  <si>
    <t>Профинансировано на 01.06.2017</t>
  </si>
  <si>
    <t>Кассовый расход на 01.06.2017</t>
  </si>
  <si>
    <t>Отчет об исполнении сетевого плана-графика на 01.06.2017 год по реализации программ муниципального образования город Нефтеюганск и программ Ханты-Мансийского автономного округа - Югры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</si>
</sst>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0" xfId="0" applyFont="1" applyFill="1"/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5" fontId="5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0" fillId="0" borderId="0" xfId="0" applyFont="1" applyFill="1" applyBorder="1"/>
    <xf numFmtId="0" fontId="12" fillId="0" borderId="0" xfId="0" applyFont="1" applyFill="1" applyAlignment="1"/>
    <xf numFmtId="0" fontId="13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>
      <alignment horizontal="left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view="pageBreakPreview" zoomScale="49" zoomScaleNormal="49" zoomScaleSheetLayoutView="49" workbookViewId="0">
      <selection sqref="A1:S1"/>
    </sheetView>
  </sheetViews>
  <sheetFormatPr defaultRowHeight="18.75" x14ac:dyDescent="0.3"/>
  <cols>
    <col min="1" max="1" width="9.42578125" style="4" customWidth="1"/>
    <col min="2" max="2" width="54.85546875" style="1" customWidth="1"/>
    <col min="3" max="3" width="13.140625" style="1" customWidth="1"/>
    <col min="4" max="4" width="25.42578125" style="1" customWidth="1"/>
    <col min="5" max="5" width="25.28515625" style="1" hidden="1" customWidth="1"/>
    <col min="6" max="6" width="23.28515625" style="1" hidden="1" customWidth="1"/>
    <col min="7" max="7" width="25.42578125" style="1" hidden="1" customWidth="1"/>
    <col min="8" max="8" width="25.42578125" style="1" customWidth="1"/>
    <col min="9" max="10" width="22.140625" style="1" customWidth="1"/>
    <col min="11" max="11" width="26.85546875" style="1" customWidth="1"/>
    <col min="12" max="13" width="24.42578125" style="2" customWidth="1"/>
    <col min="14" max="14" width="22" style="2" customWidth="1"/>
    <col min="15" max="15" width="23.140625" style="2" customWidth="1"/>
    <col min="16" max="16" width="13.42578125" style="3" customWidth="1"/>
    <col min="17" max="18" width="14.140625" style="3" customWidth="1"/>
    <col min="19" max="19" width="13.7109375" style="3" customWidth="1"/>
    <col min="20" max="16384" width="9.140625" style="1"/>
  </cols>
  <sheetData>
    <row r="1" spans="1:19" s="37" customFormat="1" ht="62.25" customHeight="1" x14ac:dyDescent="0.3">
      <c r="A1" s="73" t="s">
        <v>137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s="35" customFormat="1" ht="18.75" customHeight="1" x14ac:dyDescent="0.3">
      <c r="A2" s="75" t="s">
        <v>0</v>
      </c>
      <c r="B2" s="38" t="s">
        <v>1</v>
      </c>
      <c r="C2" s="76" t="s">
        <v>26</v>
      </c>
      <c r="D2" s="77" t="s">
        <v>111</v>
      </c>
      <c r="E2" s="77"/>
      <c r="F2" s="77"/>
      <c r="G2" s="77"/>
      <c r="H2" s="77" t="s">
        <v>118</v>
      </c>
      <c r="I2" s="77"/>
      <c r="J2" s="77"/>
      <c r="K2" s="77"/>
      <c r="L2" s="78" t="s">
        <v>134</v>
      </c>
      <c r="M2" s="78"/>
      <c r="N2" s="78"/>
      <c r="O2" s="78"/>
      <c r="P2" s="79" t="s">
        <v>119</v>
      </c>
      <c r="Q2" s="80"/>
      <c r="R2" s="80"/>
      <c r="S2" s="81"/>
    </row>
    <row r="3" spans="1:19" s="35" customFormat="1" ht="56.25" x14ac:dyDescent="0.3">
      <c r="A3" s="75"/>
      <c r="B3" s="55" t="s">
        <v>2</v>
      </c>
      <c r="C3" s="76"/>
      <c r="D3" s="56" t="s">
        <v>33</v>
      </c>
      <c r="E3" s="56" t="s">
        <v>34</v>
      </c>
      <c r="F3" s="56" t="s">
        <v>65</v>
      </c>
      <c r="G3" s="56" t="s">
        <v>35</v>
      </c>
      <c r="H3" s="56" t="s">
        <v>33</v>
      </c>
      <c r="I3" s="56" t="s">
        <v>34</v>
      </c>
      <c r="J3" s="56" t="s">
        <v>65</v>
      </c>
      <c r="K3" s="56" t="s">
        <v>35</v>
      </c>
      <c r="L3" s="56" t="s">
        <v>33</v>
      </c>
      <c r="M3" s="56" t="s">
        <v>34</v>
      </c>
      <c r="N3" s="56" t="s">
        <v>65</v>
      </c>
      <c r="O3" s="56" t="s">
        <v>35</v>
      </c>
      <c r="P3" s="39" t="s">
        <v>33</v>
      </c>
      <c r="Q3" s="39" t="s">
        <v>34</v>
      </c>
      <c r="R3" s="39" t="s">
        <v>65</v>
      </c>
      <c r="S3" s="39" t="s">
        <v>35</v>
      </c>
    </row>
    <row r="4" spans="1:19" s="35" customFormat="1" x14ac:dyDescent="0.3">
      <c r="A4" s="54" t="s">
        <v>7</v>
      </c>
      <c r="B4" s="54" t="s">
        <v>19</v>
      </c>
      <c r="C4" s="54" t="s">
        <v>37</v>
      </c>
      <c r="D4" s="54" t="s">
        <v>39</v>
      </c>
      <c r="E4" s="54" t="s">
        <v>46</v>
      </c>
      <c r="F4" s="54" t="s">
        <v>47</v>
      </c>
      <c r="G4" s="54" t="s">
        <v>54</v>
      </c>
      <c r="H4" s="54" t="s">
        <v>24</v>
      </c>
      <c r="I4" s="54" t="s">
        <v>40</v>
      </c>
      <c r="J4" s="54" t="s">
        <v>55</v>
      </c>
      <c r="K4" s="54" t="s">
        <v>25</v>
      </c>
      <c r="L4" s="60" t="s">
        <v>41</v>
      </c>
      <c r="M4" s="60" t="s">
        <v>42</v>
      </c>
      <c r="N4" s="60" t="s">
        <v>43</v>
      </c>
      <c r="O4" s="60" t="s">
        <v>44</v>
      </c>
      <c r="P4" s="60" t="s">
        <v>46</v>
      </c>
      <c r="Q4" s="60" t="s">
        <v>47</v>
      </c>
      <c r="R4" s="60" t="s">
        <v>54</v>
      </c>
      <c r="S4" s="60" t="s">
        <v>91</v>
      </c>
    </row>
    <row r="5" spans="1:19" s="35" customFormat="1" hidden="1" x14ac:dyDescent="0.3">
      <c r="A5" s="61" t="s">
        <v>121</v>
      </c>
      <c r="B5" s="87" t="s">
        <v>66</v>
      </c>
      <c r="C5" s="41" t="s">
        <v>123</v>
      </c>
      <c r="D5" s="43">
        <f>SUM(E5:G5)</f>
        <v>66500</v>
      </c>
      <c r="E5" s="43">
        <v>0</v>
      </c>
      <c r="F5" s="43">
        <v>0</v>
      </c>
      <c r="G5" s="43">
        <v>66500</v>
      </c>
      <c r="H5" s="43">
        <f>I5+J5+K5</f>
        <v>23500</v>
      </c>
      <c r="I5" s="43">
        <v>0</v>
      </c>
      <c r="J5" s="43">
        <v>0</v>
      </c>
      <c r="K5" s="43">
        <v>23500</v>
      </c>
      <c r="L5" s="42">
        <f>M5+O5</f>
        <v>16000</v>
      </c>
      <c r="M5" s="42">
        <v>0</v>
      </c>
      <c r="N5" s="42">
        <v>0</v>
      </c>
      <c r="O5" s="42">
        <v>16000</v>
      </c>
      <c r="P5" s="34">
        <f t="shared" ref="P5:P12" si="0">L5/H5*100</f>
        <v>68.085106382978722</v>
      </c>
      <c r="Q5" s="34"/>
      <c r="R5" s="34"/>
      <c r="S5" s="34">
        <f t="shared" ref="S5:S12" si="1">O5/K5*100</f>
        <v>68.085106382978722</v>
      </c>
    </row>
    <row r="6" spans="1:19" s="35" customFormat="1" hidden="1" x14ac:dyDescent="0.3">
      <c r="A6" s="85"/>
      <c r="B6" s="87"/>
      <c r="C6" s="41" t="s">
        <v>18</v>
      </c>
      <c r="D6" s="43">
        <f t="shared" ref="D6:D11" si="2">SUM(E6:G6)</f>
        <v>151240</v>
      </c>
      <c r="E6" s="43">
        <v>0</v>
      </c>
      <c r="F6" s="43">
        <v>0</v>
      </c>
      <c r="G6" s="43">
        <v>151240</v>
      </c>
      <c r="H6" s="43">
        <f t="shared" ref="H6:H11" si="3">I6+J6+K6</f>
        <v>151240</v>
      </c>
      <c r="I6" s="43">
        <v>0</v>
      </c>
      <c r="J6" s="43">
        <v>0</v>
      </c>
      <c r="K6" s="43">
        <v>151240</v>
      </c>
      <c r="L6" s="42">
        <f>M6+O6</f>
        <v>27118.16</v>
      </c>
      <c r="M6" s="43">
        <v>0</v>
      </c>
      <c r="N6" s="43">
        <v>0</v>
      </c>
      <c r="O6" s="43">
        <v>27118.16</v>
      </c>
      <c r="P6" s="34">
        <f t="shared" si="0"/>
        <v>17.930547474213171</v>
      </c>
      <c r="Q6" s="34"/>
      <c r="R6" s="34"/>
      <c r="S6" s="34">
        <f t="shared" si="1"/>
        <v>17.930547474213171</v>
      </c>
    </row>
    <row r="7" spans="1:19" s="35" customFormat="1" hidden="1" x14ac:dyDescent="0.3">
      <c r="A7" s="85"/>
      <c r="B7" s="87"/>
      <c r="C7" s="41" t="s">
        <v>4</v>
      </c>
      <c r="D7" s="43">
        <f t="shared" si="2"/>
        <v>287100</v>
      </c>
      <c r="E7" s="43">
        <v>0</v>
      </c>
      <c r="F7" s="43">
        <v>0</v>
      </c>
      <c r="G7" s="43">
        <v>287100</v>
      </c>
      <c r="H7" s="43">
        <f t="shared" si="3"/>
        <v>127615</v>
      </c>
      <c r="I7" s="43">
        <v>0</v>
      </c>
      <c r="J7" s="43">
        <v>0</v>
      </c>
      <c r="K7" s="43">
        <v>127615</v>
      </c>
      <c r="L7" s="42">
        <f t="shared" ref="L7:L10" si="4">M7+O7</f>
        <v>73945.440000000002</v>
      </c>
      <c r="M7" s="42">
        <v>0</v>
      </c>
      <c r="N7" s="42">
        <v>0</v>
      </c>
      <c r="O7" s="42">
        <v>73945.440000000002</v>
      </c>
      <c r="P7" s="34">
        <f t="shared" si="0"/>
        <v>57.944160169259106</v>
      </c>
      <c r="Q7" s="34"/>
      <c r="R7" s="34"/>
      <c r="S7" s="34">
        <f t="shared" si="1"/>
        <v>57.944160169259106</v>
      </c>
    </row>
    <row r="8" spans="1:19" s="35" customFormat="1" hidden="1" x14ac:dyDescent="0.3">
      <c r="A8" s="85"/>
      <c r="B8" s="87"/>
      <c r="C8" s="41" t="s">
        <v>122</v>
      </c>
      <c r="D8" s="43">
        <f t="shared" si="2"/>
        <v>120000</v>
      </c>
      <c r="E8" s="43">
        <v>0</v>
      </c>
      <c r="F8" s="43">
        <v>0</v>
      </c>
      <c r="G8" s="43">
        <v>120000</v>
      </c>
      <c r="H8" s="43">
        <f t="shared" si="3"/>
        <v>45125</v>
      </c>
      <c r="I8" s="43">
        <v>0</v>
      </c>
      <c r="J8" s="43">
        <v>0</v>
      </c>
      <c r="K8" s="43">
        <v>45125</v>
      </c>
      <c r="L8" s="42">
        <f t="shared" si="4"/>
        <v>2427</v>
      </c>
      <c r="M8" s="42">
        <v>0</v>
      </c>
      <c r="N8" s="42">
        <v>0</v>
      </c>
      <c r="O8" s="42">
        <v>2427</v>
      </c>
      <c r="P8" s="34">
        <f t="shared" si="0"/>
        <v>5.378393351800554</v>
      </c>
      <c r="Q8" s="34"/>
      <c r="R8" s="34"/>
      <c r="S8" s="34">
        <f t="shared" si="1"/>
        <v>5.378393351800554</v>
      </c>
    </row>
    <row r="9" spans="1:19" s="35" customFormat="1" hidden="1" x14ac:dyDescent="0.3">
      <c r="A9" s="85"/>
      <c r="B9" s="87"/>
      <c r="C9" s="44" t="s">
        <v>5</v>
      </c>
      <c r="D9" s="43">
        <f t="shared" si="2"/>
        <v>9276000</v>
      </c>
      <c r="E9" s="43">
        <v>0</v>
      </c>
      <c r="F9" s="43">
        <v>0</v>
      </c>
      <c r="G9" s="43">
        <v>9276000</v>
      </c>
      <c r="H9" s="43">
        <f t="shared" si="3"/>
        <v>5255475</v>
      </c>
      <c r="I9" s="43">
        <v>0</v>
      </c>
      <c r="J9" s="43">
        <v>0</v>
      </c>
      <c r="K9" s="43">
        <v>5255475</v>
      </c>
      <c r="L9" s="42">
        <f t="shared" si="4"/>
        <v>1739156.97</v>
      </c>
      <c r="M9" s="42">
        <v>0</v>
      </c>
      <c r="N9" s="42">
        <v>0</v>
      </c>
      <c r="O9" s="42">
        <v>1739156.97</v>
      </c>
      <c r="P9" s="34">
        <f t="shared" si="0"/>
        <v>33.092288898719907</v>
      </c>
      <c r="Q9" s="34"/>
      <c r="R9" s="34"/>
      <c r="S9" s="34">
        <f t="shared" si="1"/>
        <v>33.092288898719907</v>
      </c>
    </row>
    <row r="10" spans="1:19" s="35" customFormat="1" hidden="1" x14ac:dyDescent="0.3">
      <c r="A10" s="85"/>
      <c r="B10" s="87"/>
      <c r="C10" s="41" t="s">
        <v>14</v>
      </c>
      <c r="D10" s="43">
        <f t="shared" si="2"/>
        <v>1150168</v>
      </c>
      <c r="E10" s="43">
        <v>0</v>
      </c>
      <c r="F10" s="43">
        <v>0</v>
      </c>
      <c r="G10" s="43">
        <v>1150168</v>
      </c>
      <c r="H10" s="43">
        <f t="shared" si="3"/>
        <v>530980</v>
      </c>
      <c r="I10" s="43">
        <v>0</v>
      </c>
      <c r="J10" s="43">
        <v>0</v>
      </c>
      <c r="K10" s="43">
        <v>530980</v>
      </c>
      <c r="L10" s="42">
        <f t="shared" si="4"/>
        <v>387238.96</v>
      </c>
      <c r="M10" s="42">
        <v>0</v>
      </c>
      <c r="N10" s="42">
        <v>0</v>
      </c>
      <c r="O10" s="42">
        <v>387238.96</v>
      </c>
      <c r="P10" s="34">
        <f t="shared" si="0"/>
        <v>72.929104674375694</v>
      </c>
      <c r="Q10" s="34"/>
      <c r="R10" s="34"/>
      <c r="S10" s="34">
        <f t="shared" si="1"/>
        <v>72.929104674375694</v>
      </c>
    </row>
    <row r="11" spans="1:19" s="35" customFormat="1" hidden="1" x14ac:dyDescent="0.3">
      <c r="A11" s="86"/>
      <c r="B11" s="87"/>
      <c r="C11" s="41" t="s">
        <v>6</v>
      </c>
      <c r="D11" s="43">
        <f t="shared" si="2"/>
        <v>998800</v>
      </c>
      <c r="E11" s="43">
        <v>0</v>
      </c>
      <c r="F11" s="43">
        <v>0</v>
      </c>
      <c r="G11" s="43">
        <v>998800</v>
      </c>
      <c r="H11" s="43">
        <f t="shared" si="3"/>
        <v>461881</v>
      </c>
      <c r="I11" s="43">
        <v>0</v>
      </c>
      <c r="J11" s="43">
        <v>0</v>
      </c>
      <c r="K11" s="43">
        <v>461881</v>
      </c>
      <c r="L11" s="42">
        <f>M11+O11</f>
        <v>285146.98</v>
      </c>
      <c r="M11" s="42">
        <v>0</v>
      </c>
      <c r="N11" s="42">
        <v>0</v>
      </c>
      <c r="O11" s="42">
        <v>285146.98</v>
      </c>
      <c r="P11" s="34">
        <f t="shared" si="0"/>
        <v>61.736027245112915</v>
      </c>
      <c r="Q11" s="34"/>
      <c r="R11" s="34"/>
      <c r="S11" s="34">
        <f t="shared" si="1"/>
        <v>61.736027245112915</v>
      </c>
    </row>
    <row r="12" spans="1:19" s="36" customFormat="1" ht="43.5" hidden="1" customHeight="1" x14ac:dyDescent="0.3">
      <c r="A12" s="32" t="s">
        <v>44</v>
      </c>
      <c r="B12" s="83" t="s">
        <v>21</v>
      </c>
      <c r="C12" s="83"/>
      <c r="D12" s="45">
        <f>E12+F12+G12</f>
        <v>1550182</v>
      </c>
      <c r="E12" s="45">
        <f t="shared" ref="E12:G14" si="5">E13+E14+E15</f>
        <v>0</v>
      </c>
      <c r="F12" s="45">
        <f t="shared" si="5"/>
        <v>0</v>
      </c>
      <c r="G12" s="45">
        <f t="shared" si="5"/>
        <v>1550182</v>
      </c>
      <c r="H12" s="45">
        <f>I12+J12+K12</f>
        <v>200621</v>
      </c>
      <c r="I12" s="45">
        <f>I13+I14+I15</f>
        <v>0</v>
      </c>
      <c r="J12" s="45">
        <f t="shared" ref="J12:K12" si="6">J13+J14+J15</f>
        <v>0</v>
      </c>
      <c r="K12" s="45">
        <f t="shared" si="6"/>
        <v>200621</v>
      </c>
      <c r="L12" s="33">
        <f>M12+N12+O12</f>
        <v>0</v>
      </c>
      <c r="M12" s="33">
        <f t="shared" ref="M12:O12" si="7">SUM(M15:M15)</f>
        <v>0</v>
      </c>
      <c r="N12" s="33">
        <v>0</v>
      </c>
      <c r="O12" s="33">
        <f t="shared" si="7"/>
        <v>0</v>
      </c>
      <c r="P12" s="34">
        <f t="shared" si="0"/>
        <v>0</v>
      </c>
      <c r="Q12" s="34"/>
      <c r="R12" s="34"/>
      <c r="S12" s="34">
        <f t="shared" si="1"/>
        <v>0</v>
      </c>
    </row>
    <row r="13" spans="1:19" s="36" customFormat="1" ht="43.5" hidden="1" customHeight="1" x14ac:dyDescent="0.3">
      <c r="A13" s="61" t="s">
        <v>45</v>
      </c>
      <c r="B13" s="64" t="s">
        <v>67</v>
      </c>
      <c r="C13" s="44" t="s">
        <v>123</v>
      </c>
      <c r="D13" s="46">
        <f t="shared" ref="D13:D15" si="8">E13+F13+G13</f>
        <v>967000</v>
      </c>
      <c r="E13" s="46">
        <f t="shared" si="5"/>
        <v>0</v>
      </c>
      <c r="F13" s="46">
        <f t="shared" si="5"/>
        <v>0</v>
      </c>
      <c r="G13" s="46">
        <v>967000</v>
      </c>
      <c r="H13" s="46">
        <f t="shared" ref="H13:H17" si="9">I13+J13+K13</f>
        <v>0</v>
      </c>
      <c r="I13" s="46">
        <v>0</v>
      </c>
      <c r="J13" s="46">
        <v>0</v>
      </c>
      <c r="K13" s="46">
        <v>0</v>
      </c>
      <c r="L13" s="43">
        <f t="shared" ref="L13:L15" si="10">M13+N13+O13</f>
        <v>0</v>
      </c>
      <c r="M13" s="43">
        <v>0</v>
      </c>
      <c r="N13" s="43">
        <v>0</v>
      </c>
      <c r="O13" s="43">
        <v>0</v>
      </c>
      <c r="P13" s="34"/>
      <c r="Q13" s="34"/>
      <c r="R13" s="34"/>
      <c r="S13" s="34"/>
    </row>
    <row r="14" spans="1:19" s="36" customFormat="1" ht="43.5" hidden="1" customHeight="1" x14ac:dyDescent="0.3">
      <c r="A14" s="62"/>
      <c r="B14" s="65"/>
      <c r="C14" s="44" t="s">
        <v>14</v>
      </c>
      <c r="D14" s="46">
        <f t="shared" si="8"/>
        <v>200621</v>
      </c>
      <c r="E14" s="46">
        <f t="shared" si="5"/>
        <v>0</v>
      </c>
      <c r="F14" s="46">
        <f t="shared" si="5"/>
        <v>0</v>
      </c>
      <c r="G14" s="46">
        <v>200621</v>
      </c>
      <c r="H14" s="46">
        <f t="shared" si="9"/>
        <v>200621</v>
      </c>
      <c r="I14" s="46">
        <v>0</v>
      </c>
      <c r="J14" s="46">
        <v>0</v>
      </c>
      <c r="K14" s="46">
        <v>200621</v>
      </c>
      <c r="L14" s="43">
        <f t="shared" si="10"/>
        <v>0</v>
      </c>
      <c r="M14" s="43">
        <v>0</v>
      </c>
      <c r="N14" s="43">
        <v>0</v>
      </c>
      <c r="O14" s="43">
        <v>0</v>
      </c>
      <c r="P14" s="34">
        <f>L14/H14*100</f>
        <v>0</v>
      </c>
      <c r="Q14" s="34"/>
      <c r="R14" s="34"/>
      <c r="S14" s="34">
        <f>O14/K14*100</f>
        <v>0</v>
      </c>
    </row>
    <row r="15" spans="1:19" s="35" customFormat="1" ht="34.5" hidden="1" customHeight="1" x14ac:dyDescent="0.3">
      <c r="A15" s="63"/>
      <c r="B15" s="66"/>
      <c r="C15" s="44" t="s">
        <v>5</v>
      </c>
      <c r="D15" s="46">
        <f t="shared" si="8"/>
        <v>382561</v>
      </c>
      <c r="E15" s="46">
        <f>E16+E17+E18</f>
        <v>0</v>
      </c>
      <c r="F15" s="46">
        <f>F16+F17+F18</f>
        <v>0</v>
      </c>
      <c r="G15" s="43">
        <v>382561</v>
      </c>
      <c r="H15" s="46">
        <f t="shared" si="9"/>
        <v>0</v>
      </c>
      <c r="I15" s="43">
        <v>0</v>
      </c>
      <c r="J15" s="43">
        <v>0</v>
      </c>
      <c r="K15" s="43">
        <v>0</v>
      </c>
      <c r="L15" s="43">
        <f t="shared" si="10"/>
        <v>0</v>
      </c>
      <c r="M15" s="43">
        <v>0</v>
      </c>
      <c r="N15" s="43">
        <v>0</v>
      </c>
      <c r="O15" s="43">
        <v>0</v>
      </c>
      <c r="P15" s="34"/>
      <c r="Q15" s="34"/>
      <c r="R15" s="34"/>
      <c r="S15" s="34"/>
    </row>
    <row r="16" spans="1:19" s="35" customFormat="1" ht="75.75" hidden="1" customHeight="1" x14ac:dyDescent="0.3">
      <c r="A16" s="32" t="s">
        <v>46</v>
      </c>
      <c r="B16" s="83" t="s">
        <v>22</v>
      </c>
      <c r="C16" s="83"/>
      <c r="D16" s="45">
        <f>SUM(D17:D18)</f>
        <v>4333200</v>
      </c>
      <c r="E16" s="45">
        <f>SUM(E17:E18)</f>
        <v>0</v>
      </c>
      <c r="F16" s="45">
        <f>SUM(F17:F18)</f>
        <v>0</v>
      </c>
      <c r="G16" s="45">
        <f>SUM(G17:G18)</f>
        <v>4333200</v>
      </c>
      <c r="H16" s="33">
        <f>H17+H18</f>
        <v>680150</v>
      </c>
      <c r="I16" s="33">
        <f>I17+I18</f>
        <v>0</v>
      </c>
      <c r="J16" s="33">
        <f>J17+J18</f>
        <v>0</v>
      </c>
      <c r="K16" s="33">
        <f>K17+K18</f>
        <v>680150</v>
      </c>
      <c r="L16" s="45">
        <f t="shared" ref="L16:O16" si="11">SUM(L17:L18)</f>
        <v>591396.02</v>
      </c>
      <c r="M16" s="45">
        <f t="shared" si="11"/>
        <v>0</v>
      </c>
      <c r="N16" s="45">
        <f t="shared" si="11"/>
        <v>0</v>
      </c>
      <c r="O16" s="45">
        <f t="shared" si="11"/>
        <v>591396.02</v>
      </c>
      <c r="P16" s="34">
        <f>L16/H16*100</f>
        <v>86.950822612658968</v>
      </c>
      <c r="Q16" s="34"/>
      <c r="R16" s="34"/>
      <c r="S16" s="34">
        <f>O16/K16*100</f>
        <v>86.950822612658968</v>
      </c>
    </row>
    <row r="17" spans="1:19" s="35" customFormat="1" ht="33" hidden="1" customHeight="1" x14ac:dyDescent="0.3">
      <c r="A17" s="84" t="s">
        <v>12</v>
      </c>
      <c r="B17" s="71" t="s">
        <v>68</v>
      </c>
      <c r="C17" s="41" t="s">
        <v>18</v>
      </c>
      <c r="D17" s="43">
        <f>E17+G17</f>
        <v>2950000</v>
      </c>
      <c r="E17" s="43">
        <v>0</v>
      </c>
      <c r="F17" s="43">
        <v>0</v>
      </c>
      <c r="G17" s="43">
        <v>2950000</v>
      </c>
      <c r="H17" s="43">
        <f t="shared" si="9"/>
        <v>0</v>
      </c>
      <c r="I17" s="43">
        <v>0</v>
      </c>
      <c r="J17" s="43">
        <v>0</v>
      </c>
      <c r="K17" s="43">
        <v>0</v>
      </c>
      <c r="L17" s="43">
        <f>M17+O17</f>
        <v>0</v>
      </c>
      <c r="M17" s="43">
        <v>0</v>
      </c>
      <c r="N17" s="43">
        <v>0</v>
      </c>
      <c r="O17" s="43">
        <v>0</v>
      </c>
      <c r="P17" s="34"/>
      <c r="Q17" s="34"/>
      <c r="R17" s="34"/>
      <c r="S17" s="34"/>
    </row>
    <row r="18" spans="1:19" s="35" customFormat="1" ht="39.75" hidden="1" customHeight="1" x14ac:dyDescent="0.3">
      <c r="A18" s="84"/>
      <c r="B18" s="71"/>
      <c r="C18" s="41" t="s">
        <v>5</v>
      </c>
      <c r="D18" s="43">
        <f>E18+G18</f>
        <v>1383200</v>
      </c>
      <c r="E18" s="43">
        <v>0</v>
      </c>
      <c r="F18" s="43">
        <v>0</v>
      </c>
      <c r="G18" s="43">
        <v>1383200</v>
      </c>
      <c r="H18" s="43">
        <f>I18+J18+K18</f>
        <v>680150</v>
      </c>
      <c r="I18" s="43">
        <v>0</v>
      </c>
      <c r="J18" s="43">
        <v>0</v>
      </c>
      <c r="K18" s="43">
        <v>680150</v>
      </c>
      <c r="L18" s="43">
        <f t="shared" ref="L18" si="12">M18+O18</f>
        <v>591396.02</v>
      </c>
      <c r="M18" s="43">
        <v>0</v>
      </c>
      <c r="N18" s="43">
        <v>0</v>
      </c>
      <c r="O18" s="43">
        <v>591396.02</v>
      </c>
      <c r="P18" s="34">
        <f t="shared" ref="P18:P30" si="13">L18/H18*100</f>
        <v>86.950822612658968</v>
      </c>
      <c r="Q18" s="34"/>
      <c r="R18" s="34"/>
      <c r="S18" s="34">
        <f t="shared" ref="S18:S26" si="14">O18/K18*100</f>
        <v>86.950822612658968</v>
      </c>
    </row>
    <row r="19" spans="1:19" s="35" customFormat="1" ht="53.25" customHeight="1" x14ac:dyDescent="0.3">
      <c r="A19" s="32" t="s">
        <v>47</v>
      </c>
      <c r="B19" s="83" t="s">
        <v>23</v>
      </c>
      <c r="C19" s="83"/>
      <c r="D19" s="45">
        <f t="shared" ref="D19:O19" si="15">D20+D25+D39+D41</f>
        <v>408742858</v>
      </c>
      <c r="E19" s="45">
        <f t="shared" si="15"/>
        <v>61827600</v>
      </c>
      <c r="F19" s="45">
        <f t="shared" si="15"/>
        <v>11492100</v>
      </c>
      <c r="G19" s="45">
        <f t="shared" si="15"/>
        <v>335419058</v>
      </c>
      <c r="H19" s="45">
        <f t="shared" si="15"/>
        <v>215188429</v>
      </c>
      <c r="I19" s="45">
        <f t="shared" si="15"/>
        <v>27711413</v>
      </c>
      <c r="J19" s="45">
        <f t="shared" si="15"/>
        <v>7749900</v>
      </c>
      <c r="K19" s="45">
        <f t="shared" si="15"/>
        <v>179727116</v>
      </c>
      <c r="L19" s="45">
        <f t="shared" si="15"/>
        <v>167422045.93000001</v>
      </c>
      <c r="M19" s="45">
        <f t="shared" si="15"/>
        <v>18632964.320000004</v>
      </c>
      <c r="N19" s="45">
        <f t="shared" si="15"/>
        <v>6396026.6900000004</v>
      </c>
      <c r="O19" s="45">
        <f t="shared" si="15"/>
        <v>142393054.92000002</v>
      </c>
      <c r="P19" s="34">
        <f t="shared" si="13"/>
        <v>77.802531812711919</v>
      </c>
      <c r="Q19" s="34">
        <f>M19/I19*100</f>
        <v>67.239315151486508</v>
      </c>
      <c r="R19" s="34">
        <f>N19/J19*100</f>
        <v>82.530441554084575</v>
      </c>
      <c r="S19" s="34">
        <f t="shared" si="14"/>
        <v>79.227363176517017</v>
      </c>
    </row>
    <row r="20" spans="1:19" s="35" customFormat="1" ht="40.5" customHeight="1" x14ac:dyDescent="0.3">
      <c r="A20" s="32" t="s">
        <v>48</v>
      </c>
      <c r="B20" s="57" t="s">
        <v>31</v>
      </c>
      <c r="C20" s="57"/>
      <c r="D20" s="45">
        <f>SUM(D21:D24)</f>
        <v>282782300</v>
      </c>
      <c r="E20" s="45">
        <f t="shared" ref="E20:O20" si="16">SUM(E21:E24)</f>
        <v>0</v>
      </c>
      <c r="F20" s="45">
        <f t="shared" si="16"/>
        <v>0</v>
      </c>
      <c r="G20" s="45">
        <f t="shared" si="16"/>
        <v>282782300</v>
      </c>
      <c r="H20" s="45">
        <f t="shared" si="16"/>
        <v>155220298</v>
      </c>
      <c r="I20" s="45">
        <f t="shared" si="16"/>
        <v>0</v>
      </c>
      <c r="J20" s="45">
        <f t="shared" si="16"/>
        <v>0</v>
      </c>
      <c r="K20" s="45">
        <f t="shared" si="16"/>
        <v>155220298</v>
      </c>
      <c r="L20" s="45">
        <f t="shared" si="16"/>
        <v>126533660.08000001</v>
      </c>
      <c r="M20" s="45">
        <f t="shared" si="16"/>
        <v>0</v>
      </c>
      <c r="N20" s="45">
        <f t="shared" si="16"/>
        <v>0</v>
      </c>
      <c r="O20" s="45">
        <f t="shared" si="16"/>
        <v>126533660.08000001</v>
      </c>
      <c r="P20" s="34">
        <f t="shared" si="13"/>
        <v>81.518758635549077</v>
      </c>
      <c r="Q20" s="34"/>
      <c r="R20" s="34"/>
      <c r="S20" s="34">
        <f t="shared" si="14"/>
        <v>81.518758635549077</v>
      </c>
    </row>
    <row r="21" spans="1:19" s="35" customFormat="1" ht="48" customHeight="1" x14ac:dyDescent="0.3">
      <c r="A21" s="52" t="s">
        <v>49</v>
      </c>
      <c r="B21" s="53" t="s">
        <v>27</v>
      </c>
      <c r="C21" s="41" t="s">
        <v>18</v>
      </c>
      <c r="D21" s="43">
        <f>SUM(E21:G21)</f>
        <v>71195300</v>
      </c>
      <c r="E21" s="43">
        <v>0</v>
      </c>
      <c r="F21" s="43">
        <v>0</v>
      </c>
      <c r="G21" s="43">
        <v>71195300</v>
      </c>
      <c r="H21" s="43">
        <f>I21+J21+K21</f>
        <v>36994050</v>
      </c>
      <c r="I21" s="43">
        <v>0</v>
      </c>
      <c r="J21" s="43">
        <v>0</v>
      </c>
      <c r="K21" s="43">
        <v>36994050</v>
      </c>
      <c r="L21" s="43">
        <f>M21+O21</f>
        <v>30454301.190000001</v>
      </c>
      <c r="M21" s="43">
        <v>0</v>
      </c>
      <c r="N21" s="43">
        <v>0</v>
      </c>
      <c r="O21" s="43">
        <v>30454301.190000001</v>
      </c>
      <c r="P21" s="34">
        <f t="shared" si="13"/>
        <v>82.322160428501348</v>
      </c>
      <c r="Q21" s="34"/>
      <c r="R21" s="34"/>
      <c r="S21" s="34">
        <f t="shared" si="14"/>
        <v>82.322160428501348</v>
      </c>
    </row>
    <row r="22" spans="1:19" s="35" customFormat="1" ht="37.5" x14ac:dyDescent="0.3">
      <c r="A22" s="52" t="s">
        <v>50</v>
      </c>
      <c r="B22" s="53" t="s">
        <v>30</v>
      </c>
      <c r="C22" s="41" t="s">
        <v>18</v>
      </c>
      <c r="D22" s="43">
        <f t="shared" ref="D22:D24" si="17">SUM(E22:G22)</f>
        <v>164301300</v>
      </c>
      <c r="E22" s="43">
        <v>0</v>
      </c>
      <c r="F22" s="43">
        <v>0</v>
      </c>
      <c r="G22" s="43">
        <v>164301300</v>
      </c>
      <c r="H22" s="43">
        <f>I22+J22+K22</f>
        <v>98436948</v>
      </c>
      <c r="I22" s="43">
        <v>0</v>
      </c>
      <c r="J22" s="43">
        <v>0</v>
      </c>
      <c r="K22" s="43">
        <v>98436948</v>
      </c>
      <c r="L22" s="43">
        <f t="shared" ref="L22:L24" si="18">M22+O22</f>
        <v>80655604.930000007</v>
      </c>
      <c r="M22" s="43">
        <v>0</v>
      </c>
      <c r="N22" s="43">
        <v>0</v>
      </c>
      <c r="O22" s="43">
        <v>80655604.930000007</v>
      </c>
      <c r="P22" s="34">
        <f t="shared" si="13"/>
        <v>81.936312094925995</v>
      </c>
      <c r="Q22" s="34"/>
      <c r="R22" s="34"/>
      <c r="S22" s="34">
        <f t="shared" si="14"/>
        <v>81.936312094925995</v>
      </c>
    </row>
    <row r="23" spans="1:19" s="35" customFormat="1" ht="37.5" x14ac:dyDescent="0.3">
      <c r="A23" s="52" t="s">
        <v>53</v>
      </c>
      <c r="B23" s="53" t="s">
        <v>69</v>
      </c>
      <c r="C23" s="41" t="s">
        <v>18</v>
      </c>
      <c r="D23" s="43">
        <f t="shared" si="17"/>
        <v>1904200</v>
      </c>
      <c r="E23" s="43">
        <v>0</v>
      </c>
      <c r="F23" s="43">
        <v>0</v>
      </c>
      <c r="G23" s="43">
        <v>1904200</v>
      </c>
      <c r="H23" s="43">
        <f t="shared" ref="H23:H43" si="19">I23+J23+K23</f>
        <v>899300</v>
      </c>
      <c r="I23" s="43">
        <v>0</v>
      </c>
      <c r="J23" s="43">
        <v>0</v>
      </c>
      <c r="K23" s="43">
        <v>899300</v>
      </c>
      <c r="L23" s="43">
        <f t="shared" si="18"/>
        <v>618053.64</v>
      </c>
      <c r="M23" s="43">
        <v>0</v>
      </c>
      <c r="N23" s="43">
        <v>0</v>
      </c>
      <c r="O23" s="43">
        <v>618053.64</v>
      </c>
      <c r="P23" s="34">
        <f t="shared" si="13"/>
        <v>68.726080284665855</v>
      </c>
      <c r="Q23" s="34"/>
      <c r="R23" s="34"/>
      <c r="S23" s="34">
        <f t="shared" si="14"/>
        <v>68.726080284665855</v>
      </c>
    </row>
    <row r="24" spans="1:19" s="35" customFormat="1" ht="60.75" customHeight="1" x14ac:dyDescent="0.3">
      <c r="A24" s="52" t="s">
        <v>120</v>
      </c>
      <c r="B24" s="53" t="s">
        <v>117</v>
      </c>
      <c r="C24" s="41" t="s">
        <v>18</v>
      </c>
      <c r="D24" s="43">
        <f t="shared" si="17"/>
        <v>45381500</v>
      </c>
      <c r="E24" s="43">
        <v>0</v>
      </c>
      <c r="F24" s="43">
        <v>0</v>
      </c>
      <c r="G24" s="43">
        <v>45381500</v>
      </c>
      <c r="H24" s="43">
        <f t="shared" si="19"/>
        <v>18890000</v>
      </c>
      <c r="I24" s="43">
        <v>0</v>
      </c>
      <c r="J24" s="43">
        <v>0</v>
      </c>
      <c r="K24" s="43">
        <v>18890000</v>
      </c>
      <c r="L24" s="43">
        <f t="shared" si="18"/>
        <v>14805700.32</v>
      </c>
      <c r="M24" s="43">
        <v>0</v>
      </c>
      <c r="N24" s="43">
        <v>0</v>
      </c>
      <c r="O24" s="43">
        <v>14805700.32</v>
      </c>
      <c r="P24" s="34">
        <f t="shared" si="13"/>
        <v>78.378508840656437</v>
      </c>
      <c r="Q24" s="34"/>
      <c r="R24" s="34"/>
      <c r="S24" s="34">
        <f t="shared" si="14"/>
        <v>78.378508840656437</v>
      </c>
    </row>
    <row r="25" spans="1:19" s="35" customFormat="1" ht="37.5" x14ac:dyDescent="0.3">
      <c r="A25" s="32" t="s">
        <v>51</v>
      </c>
      <c r="B25" s="57" t="s">
        <v>70</v>
      </c>
      <c r="C25" s="40"/>
      <c r="D25" s="33">
        <f t="shared" ref="D25:O25" si="20">SUM(D26:D38)</f>
        <v>76601158</v>
      </c>
      <c r="E25" s="33">
        <f t="shared" si="20"/>
        <v>57110100</v>
      </c>
      <c r="F25" s="33">
        <f t="shared" si="20"/>
        <v>11492100</v>
      </c>
      <c r="G25" s="33">
        <f t="shared" si="20"/>
        <v>7994858</v>
      </c>
      <c r="H25" s="33">
        <f t="shared" si="20"/>
        <v>39142371</v>
      </c>
      <c r="I25" s="33">
        <f t="shared" si="20"/>
        <v>27711413</v>
      </c>
      <c r="J25" s="33">
        <f t="shared" si="20"/>
        <v>7749900</v>
      </c>
      <c r="K25" s="33">
        <f t="shared" si="20"/>
        <v>3681058</v>
      </c>
      <c r="L25" s="33">
        <f t="shared" si="20"/>
        <v>26563364.040000003</v>
      </c>
      <c r="M25" s="33">
        <f t="shared" si="20"/>
        <v>18632964.320000004</v>
      </c>
      <c r="N25" s="33">
        <f t="shared" si="20"/>
        <v>6396026.6900000004</v>
      </c>
      <c r="O25" s="33">
        <f t="shared" si="20"/>
        <v>1534373.03</v>
      </c>
      <c r="P25" s="34">
        <f t="shared" si="13"/>
        <v>67.863451705569915</v>
      </c>
      <c r="Q25" s="34">
        <f>M25/I25*100</f>
        <v>67.239315151486508</v>
      </c>
      <c r="R25" s="34">
        <f>N25/J25*100</f>
        <v>82.530441554084575</v>
      </c>
      <c r="S25" s="34">
        <f t="shared" si="14"/>
        <v>41.682935449536515</v>
      </c>
    </row>
    <row r="26" spans="1:19" s="35" customFormat="1" ht="66" customHeight="1" x14ac:dyDescent="0.3">
      <c r="A26" s="52" t="s">
        <v>52</v>
      </c>
      <c r="B26" s="53" t="s">
        <v>71</v>
      </c>
      <c r="C26" s="41" t="s">
        <v>72</v>
      </c>
      <c r="D26" s="43">
        <f>SUM(E26:G26)</f>
        <v>15357158</v>
      </c>
      <c r="E26" s="43">
        <v>3599800</v>
      </c>
      <c r="F26" s="43">
        <v>11492100</v>
      </c>
      <c r="G26" s="43">
        <v>265258</v>
      </c>
      <c r="H26" s="43">
        <f t="shared" si="19"/>
        <v>9962558</v>
      </c>
      <c r="I26" s="43">
        <v>2031600</v>
      </c>
      <c r="J26" s="43">
        <v>7749900</v>
      </c>
      <c r="K26" s="43">
        <v>181058</v>
      </c>
      <c r="L26" s="43">
        <f>SUM(M26:O26)</f>
        <v>8164046.6600000001</v>
      </c>
      <c r="M26" s="43">
        <v>1652223.97</v>
      </c>
      <c r="N26" s="43">
        <v>6396026.6900000004</v>
      </c>
      <c r="O26" s="43">
        <v>115796</v>
      </c>
      <c r="P26" s="34">
        <f t="shared" si="13"/>
        <v>81.947293656910205</v>
      </c>
      <c r="Q26" s="34">
        <f>M26/I26*100</f>
        <v>81.326243847214016</v>
      </c>
      <c r="R26" s="34">
        <f>N26/J26*100</f>
        <v>82.530441554084575</v>
      </c>
      <c r="S26" s="34">
        <f t="shared" si="14"/>
        <v>63.955196677307825</v>
      </c>
    </row>
    <row r="27" spans="1:19" s="35" customFormat="1" ht="140.25" customHeight="1" x14ac:dyDescent="0.3">
      <c r="A27" s="58" t="s">
        <v>74</v>
      </c>
      <c r="B27" s="59" t="s">
        <v>73</v>
      </c>
      <c r="C27" s="41" t="s">
        <v>18</v>
      </c>
      <c r="D27" s="43">
        <f t="shared" ref="D27:D38" si="21">SUM(E27:G27)</f>
        <v>488100</v>
      </c>
      <c r="E27" s="43">
        <v>488100</v>
      </c>
      <c r="F27" s="43">
        <v>0</v>
      </c>
      <c r="G27" s="43">
        <v>0</v>
      </c>
      <c r="H27" s="43">
        <f t="shared" si="19"/>
        <v>344100</v>
      </c>
      <c r="I27" s="43">
        <v>344100</v>
      </c>
      <c r="J27" s="43">
        <v>0</v>
      </c>
      <c r="K27" s="43">
        <v>0</v>
      </c>
      <c r="L27" s="43">
        <f t="shared" ref="L27:L32" si="22">SUM(M27:O27)</f>
        <v>209719</v>
      </c>
      <c r="M27" s="43">
        <v>209719</v>
      </c>
      <c r="N27" s="43">
        <v>0</v>
      </c>
      <c r="O27" s="43">
        <v>0</v>
      </c>
      <c r="P27" s="42">
        <f t="shared" si="13"/>
        <v>60.947108398721305</v>
      </c>
      <c r="Q27" s="42">
        <f>M27/I27*100</f>
        <v>60.947108398721305</v>
      </c>
      <c r="R27" s="42"/>
      <c r="S27" s="42"/>
    </row>
    <row r="28" spans="1:19" s="35" customFormat="1" ht="65.25" customHeight="1" x14ac:dyDescent="0.3">
      <c r="A28" s="52" t="s">
        <v>77</v>
      </c>
      <c r="B28" s="53" t="s">
        <v>75</v>
      </c>
      <c r="C28" s="41" t="s">
        <v>18</v>
      </c>
      <c r="D28" s="43">
        <f t="shared" si="21"/>
        <v>3701700</v>
      </c>
      <c r="E28" s="43">
        <v>3701700</v>
      </c>
      <c r="F28" s="43">
        <v>0</v>
      </c>
      <c r="G28" s="43">
        <v>0</v>
      </c>
      <c r="H28" s="43">
        <f t="shared" si="19"/>
        <v>1907050</v>
      </c>
      <c r="I28" s="43">
        <v>1907050</v>
      </c>
      <c r="J28" s="43">
        <v>0</v>
      </c>
      <c r="K28" s="43">
        <v>0</v>
      </c>
      <c r="L28" s="43">
        <f t="shared" si="22"/>
        <v>1405614.85</v>
      </c>
      <c r="M28" s="43">
        <v>1405614.85</v>
      </c>
      <c r="N28" s="43">
        <v>0</v>
      </c>
      <c r="O28" s="43">
        <v>0</v>
      </c>
      <c r="P28" s="42">
        <f t="shared" si="13"/>
        <v>73.706240004194967</v>
      </c>
      <c r="Q28" s="42">
        <f>M28/I28*100</f>
        <v>73.706240004194967</v>
      </c>
      <c r="R28" s="42"/>
      <c r="S28" s="42"/>
    </row>
    <row r="29" spans="1:19" s="35" customFormat="1" ht="56.25" x14ac:dyDescent="0.3">
      <c r="A29" s="52" t="s">
        <v>78</v>
      </c>
      <c r="B29" s="53" t="s">
        <v>76</v>
      </c>
      <c r="C29" s="41" t="s">
        <v>18</v>
      </c>
      <c r="D29" s="43">
        <f t="shared" si="21"/>
        <v>4413500</v>
      </c>
      <c r="E29" s="43">
        <v>4413500</v>
      </c>
      <c r="F29" s="43">
        <v>0</v>
      </c>
      <c r="G29" s="43">
        <v>0</v>
      </c>
      <c r="H29" s="43">
        <f t="shared" si="19"/>
        <v>3228010</v>
      </c>
      <c r="I29" s="43">
        <v>3228010</v>
      </c>
      <c r="J29" s="43">
        <v>0</v>
      </c>
      <c r="K29" s="43">
        <v>0</v>
      </c>
      <c r="L29" s="43">
        <f t="shared" si="22"/>
        <v>2570577.4500000002</v>
      </c>
      <c r="M29" s="43">
        <v>2570577.4500000002</v>
      </c>
      <c r="N29" s="43">
        <v>0</v>
      </c>
      <c r="O29" s="43">
        <v>0</v>
      </c>
      <c r="P29" s="42">
        <f t="shared" si="13"/>
        <v>79.633503303893121</v>
      </c>
      <c r="Q29" s="42">
        <f>M29/I29*100</f>
        <v>79.633503303893121</v>
      </c>
      <c r="R29" s="42"/>
      <c r="S29" s="42"/>
    </row>
    <row r="30" spans="1:19" s="35" customFormat="1" ht="80.25" customHeight="1" x14ac:dyDescent="0.3">
      <c r="A30" s="52" t="s">
        <v>80</v>
      </c>
      <c r="B30" s="53" t="s">
        <v>79</v>
      </c>
      <c r="C30" s="41" t="s">
        <v>18</v>
      </c>
      <c r="D30" s="43">
        <f t="shared" si="21"/>
        <v>9576600</v>
      </c>
      <c r="E30" s="43">
        <v>9576600</v>
      </c>
      <c r="F30" s="43">
        <v>0</v>
      </c>
      <c r="G30" s="43">
        <v>0</v>
      </c>
      <c r="H30" s="43">
        <f>I30+J30+K30</f>
        <v>5778616</v>
      </c>
      <c r="I30" s="43">
        <v>5778616</v>
      </c>
      <c r="J30" s="43">
        <v>0</v>
      </c>
      <c r="K30" s="43">
        <v>0</v>
      </c>
      <c r="L30" s="43">
        <f t="shared" si="22"/>
        <v>3729007.33</v>
      </c>
      <c r="M30" s="43">
        <v>3729007.33</v>
      </c>
      <c r="N30" s="43">
        <v>0</v>
      </c>
      <c r="O30" s="43">
        <v>0</v>
      </c>
      <c r="P30" s="42">
        <f t="shared" si="13"/>
        <v>64.531149500157142</v>
      </c>
      <c r="Q30" s="42">
        <f>M30/I30*100</f>
        <v>64.531149500157142</v>
      </c>
      <c r="R30" s="42"/>
      <c r="S30" s="42"/>
    </row>
    <row r="31" spans="1:19" s="35" customFormat="1" ht="80.25" customHeight="1" x14ac:dyDescent="0.3">
      <c r="A31" s="52"/>
      <c r="B31" s="53" t="s">
        <v>133</v>
      </c>
      <c r="C31" s="41" t="s">
        <v>18</v>
      </c>
      <c r="D31" s="43">
        <v>4100</v>
      </c>
      <c r="E31" s="43"/>
      <c r="F31" s="43"/>
      <c r="G31" s="43"/>
      <c r="H31" s="43">
        <f>I31+J31+K31</f>
        <v>0</v>
      </c>
      <c r="I31" s="43">
        <v>0</v>
      </c>
      <c r="J31" s="43">
        <v>0</v>
      </c>
      <c r="K31" s="43">
        <v>0</v>
      </c>
      <c r="L31" s="43">
        <f t="shared" si="22"/>
        <v>0</v>
      </c>
      <c r="M31" s="43">
        <v>0</v>
      </c>
      <c r="N31" s="43">
        <v>0</v>
      </c>
      <c r="O31" s="43">
        <v>0</v>
      </c>
      <c r="P31" s="42"/>
      <c r="Q31" s="42"/>
      <c r="R31" s="42"/>
      <c r="S31" s="42"/>
    </row>
    <row r="32" spans="1:19" s="35" customFormat="1" ht="67.5" customHeight="1" x14ac:dyDescent="0.3">
      <c r="A32" s="52" t="s">
        <v>82</v>
      </c>
      <c r="B32" s="53" t="s">
        <v>81</v>
      </c>
      <c r="C32" s="41" t="s">
        <v>18</v>
      </c>
      <c r="D32" s="43">
        <f>SUM(E32:G32)</f>
        <v>26867000</v>
      </c>
      <c r="E32" s="43">
        <v>26867000</v>
      </c>
      <c r="F32" s="43">
        <v>0</v>
      </c>
      <c r="G32" s="43">
        <v>0</v>
      </c>
      <c r="H32" s="43">
        <f t="shared" si="19"/>
        <v>12771280</v>
      </c>
      <c r="I32" s="43">
        <v>12771280</v>
      </c>
      <c r="J32" s="43">
        <v>0</v>
      </c>
      <c r="K32" s="43">
        <v>0</v>
      </c>
      <c r="L32" s="43">
        <f t="shared" si="22"/>
        <v>8221920.7400000002</v>
      </c>
      <c r="M32" s="43">
        <v>8221920.7400000002</v>
      </c>
      <c r="N32" s="43">
        <v>0</v>
      </c>
      <c r="O32" s="43">
        <v>0</v>
      </c>
      <c r="P32" s="42">
        <f>L32/H32*100</f>
        <v>64.378204377321609</v>
      </c>
      <c r="Q32" s="42">
        <f>M32/I32*100</f>
        <v>64.378204377321609</v>
      </c>
      <c r="R32" s="42"/>
      <c r="S32" s="42"/>
    </row>
    <row r="33" spans="1:19" s="35" customFormat="1" ht="105.75" customHeight="1" x14ac:dyDescent="0.3">
      <c r="A33" s="52" t="s">
        <v>84</v>
      </c>
      <c r="B33" s="53" t="s">
        <v>83</v>
      </c>
      <c r="C33" s="41" t="s">
        <v>4</v>
      </c>
      <c r="D33" s="43">
        <f t="shared" si="21"/>
        <v>8563600</v>
      </c>
      <c r="E33" s="43">
        <v>834000</v>
      </c>
      <c r="F33" s="43">
        <v>0</v>
      </c>
      <c r="G33" s="43">
        <v>7729600</v>
      </c>
      <c r="H33" s="43">
        <f t="shared" si="19"/>
        <v>4334000</v>
      </c>
      <c r="I33" s="43">
        <v>834000</v>
      </c>
      <c r="J33" s="43">
        <v>0</v>
      </c>
      <c r="K33" s="43">
        <v>3500000</v>
      </c>
      <c r="L33" s="43">
        <f>SUM(M33:O33)</f>
        <v>2234183.37</v>
      </c>
      <c r="M33" s="43">
        <v>815606.34</v>
      </c>
      <c r="N33" s="43">
        <v>0</v>
      </c>
      <c r="O33" s="43">
        <v>1418577.03</v>
      </c>
      <c r="P33" s="42">
        <f>L33/H33*100</f>
        <v>51.550146977388103</v>
      </c>
      <c r="Q33" s="42">
        <f>M33/I33*100</f>
        <v>97.794525179856109</v>
      </c>
      <c r="R33" s="42"/>
      <c r="S33" s="42">
        <f>O33/K33*100</f>
        <v>40.530772285714285</v>
      </c>
    </row>
    <row r="34" spans="1:19" s="35" customFormat="1" ht="64.5" customHeight="1" x14ac:dyDescent="0.3">
      <c r="A34" s="52" t="s">
        <v>112</v>
      </c>
      <c r="B34" s="53" t="s">
        <v>114</v>
      </c>
      <c r="C34" s="41" t="s">
        <v>4</v>
      </c>
      <c r="D34" s="43">
        <f t="shared" si="21"/>
        <v>65900</v>
      </c>
      <c r="E34" s="43">
        <v>65900</v>
      </c>
      <c r="F34" s="43">
        <v>0</v>
      </c>
      <c r="G34" s="43">
        <v>0</v>
      </c>
      <c r="H34" s="43">
        <f t="shared" si="19"/>
        <v>0</v>
      </c>
      <c r="I34" s="43">
        <v>0</v>
      </c>
      <c r="J34" s="43">
        <v>0</v>
      </c>
      <c r="K34" s="43">
        <v>0</v>
      </c>
      <c r="L34" s="43">
        <f t="shared" ref="L34:L38" si="23">SUM(M34:O34)</f>
        <v>0</v>
      </c>
      <c r="M34" s="43">
        <v>0</v>
      </c>
      <c r="N34" s="43">
        <v>0</v>
      </c>
      <c r="O34" s="43">
        <v>0</v>
      </c>
      <c r="P34" s="42"/>
      <c r="Q34" s="42"/>
      <c r="R34" s="42"/>
      <c r="S34" s="42"/>
    </row>
    <row r="35" spans="1:19" s="35" customFormat="1" ht="25.5" customHeight="1" x14ac:dyDescent="0.3">
      <c r="A35" s="61" t="s">
        <v>113</v>
      </c>
      <c r="B35" s="64" t="s">
        <v>115</v>
      </c>
      <c r="C35" s="41" t="s">
        <v>4</v>
      </c>
      <c r="D35" s="43">
        <f t="shared" si="21"/>
        <v>5996697</v>
      </c>
      <c r="E35" s="43">
        <v>5996697</v>
      </c>
      <c r="F35" s="43">
        <v>0</v>
      </c>
      <c r="G35" s="43">
        <v>0</v>
      </c>
      <c r="H35" s="43">
        <f t="shared" si="19"/>
        <v>0</v>
      </c>
      <c r="I35" s="43">
        <v>0</v>
      </c>
      <c r="J35" s="43">
        <v>0</v>
      </c>
      <c r="K35" s="43">
        <v>0</v>
      </c>
      <c r="L35" s="43">
        <f t="shared" si="23"/>
        <v>0</v>
      </c>
      <c r="M35" s="43">
        <v>0</v>
      </c>
      <c r="N35" s="43">
        <v>0</v>
      </c>
      <c r="O35" s="43">
        <v>0</v>
      </c>
      <c r="P35" s="42"/>
      <c r="Q35" s="42"/>
      <c r="R35" s="42"/>
      <c r="S35" s="42"/>
    </row>
    <row r="36" spans="1:19" s="35" customFormat="1" x14ac:dyDescent="0.3">
      <c r="A36" s="67"/>
      <c r="B36" s="69"/>
      <c r="C36" s="41" t="s">
        <v>5</v>
      </c>
      <c r="D36" s="43">
        <f t="shared" si="21"/>
        <v>1450671</v>
      </c>
      <c r="E36" s="43">
        <v>1450671</v>
      </c>
      <c r="F36" s="43">
        <v>0</v>
      </c>
      <c r="G36" s="43">
        <v>0</v>
      </c>
      <c r="H36" s="43">
        <f t="shared" si="19"/>
        <v>728925</v>
      </c>
      <c r="I36" s="43">
        <v>728925</v>
      </c>
      <c r="J36" s="43">
        <v>0</v>
      </c>
      <c r="K36" s="43">
        <v>0</v>
      </c>
      <c r="L36" s="43">
        <f t="shared" si="23"/>
        <v>0</v>
      </c>
      <c r="M36" s="43">
        <v>0</v>
      </c>
      <c r="N36" s="43">
        <v>0</v>
      </c>
      <c r="O36" s="43">
        <v>0</v>
      </c>
      <c r="P36" s="42">
        <f t="shared" ref="P36:Q38" si="24">L36/H36*100</f>
        <v>0</v>
      </c>
      <c r="Q36" s="42">
        <f t="shared" si="24"/>
        <v>0</v>
      </c>
      <c r="R36" s="42"/>
      <c r="S36" s="42"/>
    </row>
    <row r="37" spans="1:19" s="35" customFormat="1" ht="19.5" customHeight="1" x14ac:dyDescent="0.3">
      <c r="A37" s="67"/>
      <c r="B37" s="69"/>
      <c r="C37" s="41" t="s">
        <v>14</v>
      </c>
      <c r="D37" s="43">
        <f t="shared" si="21"/>
        <v>20032</v>
      </c>
      <c r="E37" s="43">
        <v>20032</v>
      </c>
      <c r="F37" s="43">
        <v>0</v>
      </c>
      <c r="G37" s="43">
        <v>0</v>
      </c>
      <c r="H37" s="43">
        <f t="shared" si="19"/>
        <v>20032</v>
      </c>
      <c r="I37" s="43">
        <v>20032</v>
      </c>
      <c r="J37" s="43">
        <v>0</v>
      </c>
      <c r="K37" s="43">
        <v>0</v>
      </c>
      <c r="L37" s="43">
        <f t="shared" si="23"/>
        <v>2818.8</v>
      </c>
      <c r="M37" s="43">
        <v>2818.8</v>
      </c>
      <c r="N37" s="43">
        <v>0</v>
      </c>
      <c r="O37" s="43">
        <v>0</v>
      </c>
      <c r="P37" s="42">
        <f t="shared" si="24"/>
        <v>14.071485623003197</v>
      </c>
      <c r="Q37" s="42">
        <f t="shared" si="24"/>
        <v>14.071485623003197</v>
      </c>
      <c r="R37" s="42"/>
      <c r="S37" s="42"/>
    </row>
    <row r="38" spans="1:19" s="35" customFormat="1" ht="20.25" customHeight="1" x14ac:dyDescent="0.3">
      <c r="A38" s="68"/>
      <c r="B38" s="70"/>
      <c r="C38" s="41" t="s">
        <v>6</v>
      </c>
      <c r="D38" s="43">
        <f t="shared" si="21"/>
        <v>96100</v>
      </c>
      <c r="E38" s="43">
        <v>96100</v>
      </c>
      <c r="F38" s="43">
        <v>0</v>
      </c>
      <c r="G38" s="43">
        <v>0</v>
      </c>
      <c r="H38" s="43">
        <f t="shared" si="19"/>
        <v>67800</v>
      </c>
      <c r="I38" s="43">
        <v>67800</v>
      </c>
      <c r="J38" s="43">
        <v>0</v>
      </c>
      <c r="K38" s="43">
        <v>0</v>
      </c>
      <c r="L38" s="43">
        <f t="shared" si="23"/>
        <v>25475.84</v>
      </c>
      <c r="M38" s="43">
        <v>25475.84</v>
      </c>
      <c r="N38" s="43">
        <v>0</v>
      </c>
      <c r="O38" s="43">
        <v>0</v>
      </c>
      <c r="P38" s="42">
        <f t="shared" si="24"/>
        <v>37.574985250737463</v>
      </c>
      <c r="Q38" s="42">
        <f t="shared" si="24"/>
        <v>37.574985250737463</v>
      </c>
      <c r="R38" s="42"/>
      <c r="S38" s="42"/>
    </row>
    <row r="39" spans="1:19" s="36" customFormat="1" ht="42" customHeight="1" x14ac:dyDescent="0.3">
      <c r="A39" s="32" t="s">
        <v>86</v>
      </c>
      <c r="B39" s="57" t="s">
        <v>32</v>
      </c>
      <c r="C39" s="40"/>
      <c r="D39" s="33">
        <f>D40</f>
        <v>7047800</v>
      </c>
      <c r="E39" s="33">
        <f>E40</f>
        <v>4717500</v>
      </c>
      <c r="F39" s="33">
        <f>F40</f>
        <v>0</v>
      </c>
      <c r="G39" s="33">
        <f>G40</f>
        <v>2330300</v>
      </c>
      <c r="H39" s="33">
        <f t="shared" ref="H39:K39" si="25">H40</f>
        <v>0</v>
      </c>
      <c r="I39" s="33">
        <f t="shared" si="25"/>
        <v>0</v>
      </c>
      <c r="J39" s="33">
        <f t="shared" si="25"/>
        <v>0</v>
      </c>
      <c r="K39" s="33">
        <f t="shared" si="25"/>
        <v>0</v>
      </c>
      <c r="L39" s="33">
        <f t="shared" ref="L39:N39" si="26">L40</f>
        <v>0</v>
      </c>
      <c r="M39" s="33">
        <f t="shared" si="26"/>
        <v>0</v>
      </c>
      <c r="N39" s="33">
        <f t="shared" si="26"/>
        <v>0</v>
      </c>
      <c r="O39" s="33">
        <f t="shared" ref="O39" si="27">O40</f>
        <v>0</v>
      </c>
      <c r="P39" s="42"/>
      <c r="Q39" s="42"/>
      <c r="R39" s="42"/>
      <c r="S39" s="42"/>
    </row>
    <row r="40" spans="1:19" s="35" customFormat="1" ht="66" customHeight="1" x14ac:dyDescent="0.3">
      <c r="A40" s="52" t="s">
        <v>89</v>
      </c>
      <c r="B40" s="53" t="s">
        <v>85</v>
      </c>
      <c r="C40" s="41" t="s">
        <v>18</v>
      </c>
      <c r="D40" s="43">
        <f>E40+G40</f>
        <v>7047800</v>
      </c>
      <c r="E40" s="43">
        <v>4717500</v>
      </c>
      <c r="F40" s="43">
        <v>0</v>
      </c>
      <c r="G40" s="43">
        <v>2330300</v>
      </c>
      <c r="H40" s="43">
        <f t="shared" si="19"/>
        <v>0</v>
      </c>
      <c r="I40" s="43">
        <v>0</v>
      </c>
      <c r="J40" s="43">
        <v>0</v>
      </c>
      <c r="K40" s="43">
        <v>0</v>
      </c>
      <c r="L40" s="43">
        <f>M40+O40</f>
        <v>0</v>
      </c>
      <c r="M40" s="43">
        <v>0</v>
      </c>
      <c r="N40" s="43">
        <v>0</v>
      </c>
      <c r="O40" s="43">
        <v>0</v>
      </c>
      <c r="P40" s="42"/>
      <c r="Q40" s="42"/>
      <c r="R40" s="42"/>
      <c r="S40" s="42"/>
    </row>
    <row r="41" spans="1:19" s="35" customFormat="1" ht="110.25" customHeight="1" x14ac:dyDescent="0.3">
      <c r="A41" s="32" t="s">
        <v>106</v>
      </c>
      <c r="B41" s="57" t="s">
        <v>87</v>
      </c>
      <c r="C41" s="40"/>
      <c r="D41" s="47">
        <f>SUM(D42:D43)</f>
        <v>42311600</v>
      </c>
      <c r="E41" s="47">
        <f>SUM(E42:E43)</f>
        <v>0</v>
      </c>
      <c r="F41" s="47">
        <f>SUM(F42:F43)</f>
        <v>0</v>
      </c>
      <c r="G41" s="47">
        <f>SUM(G42:G43)</f>
        <v>42311600</v>
      </c>
      <c r="H41" s="47">
        <f t="shared" ref="H41:K41" si="28">SUM(H42:H43)</f>
        <v>20825760</v>
      </c>
      <c r="I41" s="47">
        <f t="shared" si="28"/>
        <v>0</v>
      </c>
      <c r="J41" s="47">
        <f t="shared" si="28"/>
        <v>0</v>
      </c>
      <c r="K41" s="47">
        <f t="shared" si="28"/>
        <v>20825760</v>
      </c>
      <c r="L41" s="47">
        <f t="shared" ref="L41:O41" si="29">SUM(L42:L43)</f>
        <v>14325021.809999999</v>
      </c>
      <c r="M41" s="47">
        <f t="shared" si="29"/>
        <v>0</v>
      </c>
      <c r="N41" s="47">
        <f t="shared" si="29"/>
        <v>0</v>
      </c>
      <c r="O41" s="47">
        <f t="shared" si="29"/>
        <v>14325021.809999999</v>
      </c>
      <c r="P41" s="34">
        <f>L41/D41*100</f>
        <v>33.856015395305306</v>
      </c>
      <c r="Q41" s="42"/>
      <c r="R41" s="34"/>
      <c r="S41" s="34">
        <f>O41/G41*100</f>
        <v>33.856015395305306</v>
      </c>
    </row>
    <row r="42" spans="1:19" s="35" customFormat="1" ht="50.25" customHeight="1" x14ac:dyDescent="0.3">
      <c r="A42" s="61" t="s">
        <v>107</v>
      </c>
      <c r="B42" s="64" t="s">
        <v>88</v>
      </c>
      <c r="C42" s="41" t="s">
        <v>18</v>
      </c>
      <c r="D42" s="43">
        <f>SUM(E42:G42)</f>
        <v>22257100</v>
      </c>
      <c r="E42" s="43">
        <v>0</v>
      </c>
      <c r="F42" s="43">
        <v>0</v>
      </c>
      <c r="G42" s="43">
        <v>22257100</v>
      </c>
      <c r="H42" s="43">
        <f t="shared" si="19"/>
        <v>10764650</v>
      </c>
      <c r="I42" s="43">
        <v>0</v>
      </c>
      <c r="J42" s="43">
        <v>0</v>
      </c>
      <c r="K42" s="43">
        <v>10764650</v>
      </c>
      <c r="L42" s="43">
        <f>SUM(M42:O42)</f>
        <v>6275661.8099999996</v>
      </c>
      <c r="M42" s="43">
        <v>0</v>
      </c>
      <c r="N42" s="43">
        <v>0</v>
      </c>
      <c r="O42" s="43">
        <v>6275661.8099999996</v>
      </c>
      <c r="P42" s="42">
        <f>L42/D42*100</f>
        <v>28.196224171163358</v>
      </c>
      <c r="Q42" s="42"/>
      <c r="R42" s="42"/>
      <c r="S42" s="42">
        <f>O42/G42*100</f>
        <v>28.196224171163358</v>
      </c>
    </row>
    <row r="43" spans="1:19" s="35" customFormat="1" ht="72.75" customHeight="1" x14ac:dyDescent="0.3">
      <c r="A43" s="82"/>
      <c r="B43" s="72"/>
      <c r="C43" s="41" t="s">
        <v>122</v>
      </c>
      <c r="D43" s="43">
        <f>SUM(E43:G43)</f>
        <v>20054500</v>
      </c>
      <c r="E43" s="43">
        <v>0</v>
      </c>
      <c r="F43" s="43">
        <v>0</v>
      </c>
      <c r="G43" s="43">
        <v>20054500</v>
      </c>
      <c r="H43" s="43">
        <f t="shared" si="19"/>
        <v>10061110</v>
      </c>
      <c r="I43" s="43">
        <v>0</v>
      </c>
      <c r="J43" s="43">
        <v>0</v>
      </c>
      <c r="K43" s="43">
        <v>10061110</v>
      </c>
      <c r="L43" s="43">
        <f>SUM(M43:O43)</f>
        <v>8049360</v>
      </c>
      <c r="M43" s="43">
        <v>0</v>
      </c>
      <c r="N43" s="43">
        <v>0</v>
      </c>
      <c r="O43" s="43">
        <v>8049360</v>
      </c>
      <c r="P43" s="42">
        <f>L43/D43*100</f>
        <v>40.137425515470341</v>
      </c>
      <c r="Q43" s="42"/>
      <c r="R43" s="42"/>
      <c r="S43" s="42">
        <f>O43/G43*100</f>
        <v>40.137425515470341</v>
      </c>
    </row>
  </sheetData>
  <mergeCells count="20">
    <mergeCell ref="B42:B43"/>
    <mergeCell ref="A1:S1"/>
    <mergeCell ref="A2:A3"/>
    <mergeCell ref="C2:C3"/>
    <mergeCell ref="D2:G2"/>
    <mergeCell ref="L2:O2"/>
    <mergeCell ref="P2:S2"/>
    <mergeCell ref="H2:K2"/>
    <mergeCell ref="A42:A43"/>
    <mergeCell ref="B19:C19"/>
    <mergeCell ref="B16:C16"/>
    <mergeCell ref="A17:A18"/>
    <mergeCell ref="A5:A11"/>
    <mergeCell ref="B5:B11"/>
    <mergeCell ref="B12:C12"/>
    <mergeCell ref="A13:A15"/>
    <mergeCell ref="B13:B15"/>
    <mergeCell ref="A35:A38"/>
    <mergeCell ref="B35:B38"/>
    <mergeCell ref="B17:B18"/>
  </mergeCells>
  <pageMargins left="0.19685039370078741" right="0.19685039370078741" top="0.39370078740157483" bottom="0.19685039370078741" header="0.31496062992125984" footer="0.31496062992125984"/>
  <pageSetup paperSize="8" scale="47" fitToHeight="6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9" t="s">
        <v>59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5" t="s">
        <v>1</v>
      </c>
      <c r="C2" s="92" t="s">
        <v>26</v>
      </c>
      <c r="D2" s="93" t="s">
        <v>56</v>
      </c>
      <c r="E2" s="93"/>
      <c r="F2" s="93"/>
      <c r="G2" s="94" t="s">
        <v>64</v>
      </c>
      <c r="H2" s="94"/>
      <c r="I2" s="94"/>
      <c r="J2" s="95" t="s">
        <v>62</v>
      </c>
      <c r="K2" s="96"/>
      <c r="L2" s="97"/>
      <c r="M2" s="98" t="s">
        <v>57</v>
      </c>
      <c r="N2" s="98" t="s">
        <v>58</v>
      </c>
    </row>
    <row r="3" spans="1:14" ht="25.5" x14ac:dyDescent="0.25">
      <c r="A3" s="91"/>
      <c r="B3" s="6" t="s">
        <v>2</v>
      </c>
      <c r="C3" s="92"/>
      <c r="D3" s="7" t="s">
        <v>33</v>
      </c>
      <c r="E3" s="7" t="s">
        <v>34</v>
      </c>
      <c r="F3" s="7" t="s">
        <v>35</v>
      </c>
      <c r="G3" s="7" t="s">
        <v>33</v>
      </c>
      <c r="H3" s="7" t="s">
        <v>34</v>
      </c>
      <c r="I3" s="7" t="s">
        <v>35</v>
      </c>
      <c r="J3" s="7" t="s">
        <v>33</v>
      </c>
      <c r="K3" s="7" t="s">
        <v>34</v>
      </c>
      <c r="L3" s="7" t="s">
        <v>35</v>
      </c>
      <c r="M3" s="99"/>
      <c r="N3" s="99"/>
    </row>
    <row r="4" spans="1:14" x14ac:dyDescent="0.25">
      <c r="A4" s="8" t="s">
        <v>7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8" t="s">
        <v>60</v>
      </c>
      <c r="C5" s="8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8</v>
      </c>
      <c r="B6" s="14" t="s">
        <v>29</v>
      </c>
      <c r="C6" s="14" t="s">
        <v>63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9</v>
      </c>
      <c r="B7" s="14" t="s">
        <v>61</v>
      </c>
      <c r="C7" s="14" t="s">
        <v>63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B1" zoomScale="73" zoomScaleNormal="73" zoomScaleSheetLayoutView="79" workbookViewId="0">
      <selection activeCell="W10" sqref="W10"/>
    </sheetView>
  </sheetViews>
  <sheetFormatPr defaultRowHeight="15" x14ac:dyDescent="0.25"/>
  <cols>
    <col min="1" max="1" width="9.140625" style="29"/>
    <col min="2" max="2" width="37.85546875" style="29" customWidth="1"/>
    <col min="3" max="3" width="9.140625" style="29"/>
    <col min="4" max="4" width="10.5703125" style="29" customWidth="1"/>
    <col min="5" max="5" width="11.7109375" style="29" hidden="1" customWidth="1"/>
    <col min="6" max="6" width="11.85546875" style="29" hidden="1" customWidth="1"/>
    <col min="7" max="7" width="11.5703125" style="29" hidden="1" customWidth="1"/>
    <col min="8" max="11" width="11.5703125" style="29" customWidth="1"/>
    <col min="12" max="12" width="10.5703125" style="29" customWidth="1"/>
    <col min="13" max="13" width="11.28515625" style="29" customWidth="1"/>
    <col min="14" max="14" width="12.28515625" style="29" customWidth="1"/>
    <col min="15" max="15" width="9.140625" style="29"/>
    <col min="16" max="16" width="9.85546875" style="29" bestFit="1" customWidth="1"/>
    <col min="17" max="17" width="16.5703125" style="29" bestFit="1" customWidth="1"/>
    <col min="18" max="18" width="12.42578125" style="29" customWidth="1"/>
    <col min="19" max="19" width="11.85546875" style="29" bestFit="1" customWidth="1"/>
    <col min="20" max="16384" width="9.140625" style="29"/>
  </cols>
  <sheetData>
    <row r="1" spans="1:27" x14ac:dyDescent="0.25">
      <c r="A1" s="91" t="s">
        <v>0</v>
      </c>
      <c r="B1" s="49" t="s">
        <v>1</v>
      </c>
      <c r="C1" s="92" t="s">
        <v>26</v>
      </c>
      <c r="D1" s="93" t="s">
        <v>116</v>
      </c>
      <c r="E1" s="93"/>
      <c r="F1" s="93"/>
      <c r="G1" s="93"/>
      <c r="H1" s="93" t="s">
        <v>128</v>
      </c>
      <c r="I1" s="93"/>
      <c r="J1" s="93"/>
      <c r="K1" s="93"/>
      <c r="L1" s="109" t="s">
        <v>135</v>
      </c>
      <c r="M1" s="110"/>
      <c r="N1" s="110"/>
      <c r="O1" s="111"/>
      <c r="P1" s="94" t="s">
        <v>136</v>
      </c>
      <c r="Q1" s="94"/>
      <c r="R1" s="94"/>
      <c r="S1" s="94"/>
      <c r="T1" s="94" t="s">
        <v>98</v>
      </c>
      <c r="U1" s="112"/>
      <c r="V1" s="112"/>
      <c r="W1" s="112"/>
      <c r="X1" s="103" t="s">
        <v>99</v>
      </c>
      <c r="Y1" s="104"/>
      <c r="Z1" s="104"/>
      <c r="AA1" s="105"/>
    </row>
    <row r="2" spans="1:27" ht="38.25" x14ac:dyDescent="0.25">
      <c r="A2" s="91"/>
      <c r="B2" s="49" t="s">
        <v>2</v>
      </c>
      <c r="C2" s="92"/>
      <c r="D2" s="50" t="s">
        <v>33</v>
      </c>
      <c r="E2" s="50" t="s">
        <v>34</v>
      </c>
      <c r="F2" s="50" t="s">
        <v>65</v>
      </c>
      <c r="G2" s="50" t="s">
        <v>35</v>
      </c>
      <c r="H2" s="50" t="s">
        <v>33</v>
      </c>
      <c r="I2" s="50" t="s">
        <v>34</v>
      </c>
      <c r="J2" s="50" t="s">
        <v>65</v>
      </c>
      <c r="K2" s="50" t="s">
        <v>35</v>
      </c>
      <c r="L2" s="50" t="s">
        <v>33</v>
      </c>
      <c r="M2" s="50" t="s">
        <v>34</v>
      </c>
      <c r="N2" s="50" t="s">
        <v>65</v>
      </c>
      <c r="O2" s="50" t="s">
        <v>35</v>
      </c>
      <c r="P2" s="50" t="s">
        <v>33</v>
      </c>
      <c r="Q2" s="50" t="s">
        <v>34</v>
      </c>
      <c r="R2" s="50" t="s">
        <v>65</v>
      </c>
      <c r="S2" s="50" t="s">
        <v>35</v>
      </c>
      <c r="T2" s="50" t="s">
        <v>33</v>
      </c>
      <c r="U2" s="18" t="s">
        <v>34</v>
      </c>
      <c r="V2" s="50" t="s">
        <v>65</v>
      </c>
      <c r="W2" s="50" t="s">
        <v>35</v>
      </c>
      <c r="X2" s="50" t="s">
        <v>33</v>
      </c>
      <c r="Y2" s="18" t="s">
        <v>34</v>
      </c>
      <c r="Z2" s="50" t="s">
        <v>65</v>
      </c>
      <c r="AA2" s="50" t="s">
        <v>35</v>
      </c>
    </row>
    <row r="3" spans="1:27" x14ac:dyDescent="0.25">
      <c r="A3" s="48" t="s">
        <v>7</v>
      </c>
      <c r="B3" s="48" t="s">
        <v>19</v>
      </c>
      <c r="C3" s="48" t="s">
        <v>37</v>
      </c>
      <c r="D3" s="48" t="s">
        <v>39</v>
      </c>
      <c r="E3" s="48" t="s">
        <v>24</v>
      </c>
      <c r="F3" s="48" t="s">
        <v>40</v>
      </c>
      <c r="G3" s="48" t="s">
        <v>55</v>
      </c>
      <c r="H3" s="48" t="s">
        <v>25</v>
      </c>
      <c r="I3" s="48" t="s">
        <v>41</v>
      </c>
      <c r="J3" s="48" t="s">
        <v>42</v>
      </c>
      <c r="K3" s="48" t="s">
        <v>43</v>
      </c>
      <c r="L3" s="48" t="s">
        <v>44</v>
      </c>
      <c r="M3" s="48" t="s">
        <v>46</v>
      </c>
      <c r="N3" s="48" t="s">
        <v>47</v>
      </c>
      <c r="O3" s="48" t="s">
        <v>54</v>
      </c>
      <c r="P3" s="48" t="s">
        <v>91</v>
      </c>
      <c r="Q3" s="48" t="s">
        <v>92</v>
      </c>
      <c r="R3" s="48" t="s">
        <v>93</v>
      </c>
      <c r="S3" s="48" t="s">
        <v>94</v>
      </c>
      <c r="T3" s="48" t="s">
        <v>95</v>
      </c>
      <c r="U3" s="48" t="s">
        <v>96</v>
      </c>
      <c r="V3" s="48" t="s">
        <v>97</v>
      </c>
      <c r="W3" s="48" t="s">
        <v>104</v>
      </c>
      <c r="X3" s="48" t="s">
        <v>124</v>
      </c>
      <c r="Y3" s="48" t="s">
        <v>125</v>
      </c>
      <c r="Z3" s="48" t="s">
        <v>126</v>
      </c>
      <c r="AA3" s="48" t="s">
        <v>127</v>
      </c>
    </row>
    <row r="4" spans="1:27" x14ac:dyDescent="0.25">
      <c r="A4" s="106" t="s">
        <v>36</v>
      </c>
      <c r="B4" s="106"/>
      <c r="C4" s="106"/>
      <c r="D4" s="19">
        <f>D8+D10+D17</f>
        <v>150125.6</v>
      </c>
      <c r="E4" s="19">
        <f t="shared" ref="E4:S4" si="0">E8+E10+E17</f>
        <v>137799.79999999999</v>
      </c>
      <c r="F4" s="19">
        <f t="shared" si="0"/>
        <v>0</v>
      </c>
      <c r="G4" s="19">
        <f t="shared" si="0"/>
        <v>14358.62</v>
      </c>
      <c r="H4" s="19">
        <f t="shared" si="0"/>
        <v>2673.82</v>
      </c>
      <c r="I4" s="19">
        <f t="shared" si="0"/>
        <v>0</v>
      </c>
      <c r="J4" s="19">
        <f t="shared" si="0"/>
        <v>0</v>
      </c>
      <c r="K4" s="19">
        <f t="shared" si="0"/>
        <v>0</v>
      </c>
      <c r="L4" s="19">
        <f t="shared" si="0"/>
        <v>0</v>
      </c>
      <c r="M4" s="19">
        <f t="shared" si="0"/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19">
        <f t="shared" ref="T4:T21" si="1">P4/D4*100</f>
        <v>0</v>
      </c>
      <c r="U4" s="19">
        <f>Q4/E4*100</f>
        <v>0</v>
      </c>
      <c r="V4" s="19">
        <v>0</v>
      </c>
      <c r="W4" s="19">
        <f t="shared" ref="W4:W7" si="2">S4/G4*100</f>
        <v>0</v>
      </c>
      <c r="X4" s="19">
        <f t="shared" ref="X4" si="3">T4/H4*100</f>
        <v>0</v>
      </c>
      <c r="Y4" s="19" t="e">
        <f t="shared" ref="Y4" si="4">U4/I4*100</f>
        <v>#DIV/0!</v>
      </c>
      <c r="Z4" s="19" t="e">
        <f t="shared" ref="Z4" si="5">V4/J4*100</f>
        <v>#DIV/0!</v>
      </c>
      <c r="AA4" s="19" t="e">
        <f t="shared" ref="AA4" si="6">W4/K4*100</f>
        <v>#DIV/0!</v>
      </c>
    </row>
    <row r="5" spans="1:27" ht="38.25" hidden="1" customHeight="1" x14ac:dyDescent="0.25">
      <c r="A5" s="20">
        <v>1</v>
      </c>
      <c r="B5" s="88" t="s">
        <v>13</v>
      </c>
      <c r="C5" s="88"/>
      <c r="D5" s="19">
        <f>E5+G5</f>
        <v>0</v>
      </c>
      <c r="E5" s="19">
        <f>E6+E7</f>
        <v>0</v>
      </c>
      <c r="F5" s="19">
        <f t="shared" ref="F5:G5" si="7">F6+F7</f>
        <v>0</v>
      </c>
      <c r="G5" s="19">
        <f t="shared" si="7"/>
        <v>0</v>
      </c>
      <c r="H5" s="19"/>
      <c r="I5" s="19"/>
      <c r="J5" s="19"/>
      <c r="K5" s="19"/>
      <c r="L5" s="19">
        <f>M5+O5</f>
        <v>0</v>
      </c>
      <c r="M5" s="19">
        <f>M6+M7</f>
        <v>0</v>
      </c>
      <c r="N5" s="19">
        <f t="shared" ref="N5:O5" si="8">N6+N7</f>
        <v>0</v>
      </c>
      <c r="O5" s="19">
        <f t="shared" si="8"/>
        <v>0</v>
      </c>
      <c r="P5" s="19">
        <f t="shared" ref="P5:P21" si="9">Q5+R5+S5</f>
        <v>0</v>
      </c>
      <c r="Q5" s="19">
        <f>Q6+Q7</f>
        <v>0</v>
      </c>
      <c r="R5" s="19">
        <f t="shared" ref="R5:S5" si="10">R6+R7</f>
        <v>0</v>
      </c>
      <c r="S5" s="19">
        <f t="shared" si="10"/>
        <v>0</v>
      </c>
      <c r="T5" s="19" t="e">
        <f t="shared" si="1"/>
        <v>#DIV/0!</v>
      </c>
      <c r="U5" s="19" t="e">
        <f t="shared" ref="U5:U21" si="11">Q5/E5*100</f>
        <v>#DIV/0!</v>
      </c>
      <c r="V5" s="19" t="e">
        <f t="shared" ref="V5:V16" si="12">R5/F5*100</f>
        <v>#DIV/0!</v>
      </c>
      <c r="W5" s="19" t="e">
        <f>S5/G5*100</f>
        <v>#DIV/0!</v>
      </c>
      <c r="X5" s="24"/>
      <c r="Y5" s="24"/>
      <c r="Z5" s="24"/>
      <c r="AA5" s="24"/>
    </row>
    <row r="6" spans="1:27" ht="38.25" hidden="1" x14ac:dyDescent="0.25">
      <c r="A6" s="21" t="s">
        <v>8</v>
      </c>
      <c r="B6" s="22" t="s">
        <v>100</v>
      </c>
      <c r="C6" s="5" t="s">
        <v>3</v>
      </c>
      <c r="D6" s="23">
        <f t="shared" ref="D6:D7" si="13">E6+G6</f>
        <v>0</v>
      </c>
      <c r="E6" s="23">
        <v>0</v>
      </c>
      <c r="F6" s="23">
        <v>0</v>
      </c>
      <c r="G6" s="23">
        <v>0</v>
      </c>
      <c r="H6" s="23"/>
      <c r="I6" s="23"/>
      <c r="J6" s="23"/>
      <c r="K6" s="23"/>
      <c r="L6" s="23">
        <f t="shared" ref="L6:L7" si="14">M6+O6</f>
        <v>0</v>
      </c>
      <c r="M6" s="23">
        <v>0</v>
      </c>
      <c r="N6" s="23">
        <v>0</v>
      </c>
      <c r="O6" s="23">
        <f>S6</f>
        <v>0</v>
      </c>
      <c r="P6" s="19">
        <f t="shared" si="9"/>
        <v>0</v>
      </c>
      <c r="Q6" s="14">
        <v>0</v>
      </c>
      <c r="R6" s="14">
        <v>0</v>
      </c>
      <c r="S6" s="23">
        <v>0</v>
      </c>
      <c r="T6" s="19" t="e">
        <f t="shared" si="1"/>
        <v>#DIV/0!</v>
      </c>
      <c r="U6" s="19" t="e">
        <f t="shared" si="11"/>
        <v>#DIV/0!</v>
      </c>
      <c r="V6" s="19" t="e">
        <f t="shared" si="12"/>
        <v>#DIV/0!</v>
      </c>
      <c r="W6" s="23" t="e">
        <f t="shared" si="2"/>
        <v>#DIV/0!</v>
      </c>
      <c r="X6" s="24"/>
      <c r="Y6" s="24"/>
      <c r="Z6" s="24"/>
      <c r="AA6" s="24"/>
    </row>
    <row r="7" spans="1:27" ht="29.25" hidden="1" customHeight="1" x14ac:dyDescent="0.25">
      <c r="A7" s="21" t="s">
        <v>9</v>
      </c>
      <c r="B7" s="22" t="s">
        <v>90</v>
      </c>
      <c r="C7" s="5" t="s">
        <v>3</v>
      </c>
      <c r="D7" s="23">
        <f t="shared" si="13"/>
        <v>0</v>
      </c>
      <c r="E7" s="23">
        <v>0</v>
      </c>
      <c r="F7" s="23">
        <v>0</v>
      </c>
      <c r="G7" s="23">
        <v>0</v>
      </c>
      <c r="H7" s="23"/>
      <c r="I7" s="23"/>
      <c r="J7" s="23"/>
      <c r="K7" s="23"/>
      <c r="L7" s="23">
        <f t="shared" si="14"/>
        <v>0</v>
      </c>
      <c r="M7" s="23">
        <v>0</v>
      </c>
      <c r="N7" s="23">
        <v>0</v>
      </c>
      <c r="O7" s="23">
        <f>S7</f>
        <v>0</v>
      </c>
      <c r="P7" s="19">
        <f t="shared" si="9"/>
        <v>0</v>
      </c>
      <c r="Q7" s="23">
        <v>0</v>
      </c>
      <c r="R7" s="23">
        <v>0</v>
      </c>
      <c r="S7" s="23">
        <v>0</v>
      </c>
      <c r="T7" s="19" t="e">
        <f t="shared" si="1"/>
        <v>#DIV/0!</v>
      </c>
      <c r="U7" s="19" t="e">
        <f t="shared" si="11"/>
        <v>#DIV/0!</v>
      </c>
      <c r="V7" s="19" t="e">
        <f t="shared" si="12"/>
        <v>#DIV/0!</v>
      </c>
      <c r="W7" s="23" t="e">
        <f t="shared" si="2"/>
        <v>#DIV/0!</v>
      </c>
      <c r="X7" s="24"/>
      <c r="Y7" s="24"/>
      <c r="Z7" s="24"/>
      <c r="AA7" s="24"/>
    </row>
    <row r="8" spans="1:27" ht="62.25" customHeight="1" x14ac:dyDescent="0.25">
      <c r="A8" s="21" t="s">
        <v>7</v>
      </c>
      <c r="B8" s="88" t="s">
        <v>131</v>
      </c>
      <c r="C8" s="88"/>
      <c r="D8" s="19">
        <f>D9</f>
        <v>641</v>
      </c>
      <c r="E8" s="19">
        <f t="shared" ref="E8:G8" si="15">E9</f>
        <v>2574</v>
      </c>
      <c r="F8" s="19">
        <f t="shared" si="15"/>
        <v>0</v>
      </c>
      <c r="G8" s="19">
        <f t="shared" si="15"/>
        <v>99.82</v>
      </c>
      <c r="H8" s="24">
        <f t="shared" ref="H8" si="16">H9+H10+H11+H12</f>
        <v>2673.82</v>
      </c>
      <c r="I8" s="26">
        <v>0</v>
      </c>
      <c r="J8" s="26">
        <v>0</v>
      </c>
      <c r="K8" s="26">
        <v>0</v>
      </c>
      <c r="L8" s="19">
        <f t="shared" ref="L8:L9" si="17">M8+N8+O8</f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3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</row>
    <row r="9" spans="1:27" ht="29.25" customHeight="1" x14ac:dyDescent="0.25">
      <c r="A9" s="21" t="s">
        <v>8</v>
      </c>
      <c r="B9" s="31" t="s">
        <v>132</v>
      </c>
      <c r="C9" s="5"/>
      <c r="D9" s="23">
        <v>641</v>
      </c>
      <c r="E9" s="26">
        <v>2574</v>
      </c>
      <c r="F9" s="26">
        <v>0</v>
      </c>
      <c r="G9" s="26">
        <v>99.82</v>
      </c>
      <c r="H9" s="23">
        <f>I9+J9+K9</f>
        <v>2673.82</v>
      </c>
      <c r="I9" s="26">
        <v>2574</v>
      </c>
      <c r="J9" s="26">
        <v>0</v>
      </c>
      <c r="K9" s="26">
        <v>99.82</v>
      </c>
      <c r="L9" s="19">
        <f t="shared" si="17"/>
        <v>0.81969000000000003</v>
      </c>
      <c r="M9" s="26">
        <v>0</v>
      </c>
      <c r="N9" s="26">
        <v>0</v>
      </c>
      <c r="O9" s="26">
        <f>S9</f>
        <v>0.81969000000000003</v>
      </c>
      <c r="P9" s="26">
        <v>0</v>
      </c>
      <c r="Q9" s="26">
        <v>0</v>
      </c>
      <c r="R9" s="26">
        <v>0</v>
      </c>
      <c r="S9" s="26">
        <v>0.81969000000000003</v>
      </c>
      <c r="T9" s="19">
        <v>0</v>
      </c>
      <c r="U9" s="19">
        <v>0</v>
      </c>
      <c r="V9" s="19">
        <v>0</v>
      </c>
      <c r="W9" s="19">
        <f>S9/K9*100</f>
        <v>0.82116810258465245</v>
      </c>
      <c r="X9" s="19">
        <v>0</v>
      </c>
      <c r="Y9" s="19">
        <v>0</v>
      </c>
      <c r="Z9" s="19">
        <v>0</v>
      </c>
      <c r="AA9" s="19">
        <v>0</v>
      </c>
    </row>
    <row r="10" spans="1:27" ht="29.25" customHeight="1" x14ac:dyDescent="0.25">
      <c r="A10" s="20" t="s">
        <v>19</v>
      </c>
      <c r="B10" s="88" t="s">
        <v>105</v>
      </c>
      <c r="C10" s="88"/>
      <c r="D10" s="19">
        <f>E10+F10+G10</f>
        <v>104166.5</v>
      </c>
      <c r="E10" s="19">
        <f>E11+E12</f>
        <v>98971.4</v>
      </c>
      <c r="F10" s="19">
        <f t="shared" ref="F10:G10" si="18">F11+F12</f>
        <v>0</v>
      </c>
      <c r="G10" s="19">
        <f t="shared" si="18"/>
        <v>5195.1000000000004</v>
      </c>
      <c r="H10" s="24">
        <f t="shared" ref="H10" si="19">H11+H12+H13+H14</f>
        <v>0</v>
      </c>
      <c r="I10" s="26">
        <v>0</v>
      </c>
      <c r="J10" s="26">
        <v>0</v>
      </c>
      <c r="K10" s="26">
        <v>0</v>
      </c>
      <c r="L10" s="19">
        <f>M10+N10+O10</f>
        <v>0</v>
      </c>
      <c r="M10" s="19">
        <f>M11+M12</f>
        <v>0</v>
      </c>
      <c r="N10" s="19">
        <f t="shared" ref="N10" si="20">N11+N12</f>
        <v>0</v>
      </c>
      <c r="O10" s="19">
        <f t="shared" ref="O10:O18" si="21">S10</f>
        <v>0</v>
      </c>
      <c r="P10" s="19">
        <f t="shared" si="9"/>
        <v>0</v>
      </c>
      <c r="Q10" s="19">
        <f>Q11+Q12</f>
        <v>0</v>
      </c>
      <c r="R10" s="19">
        <f t="shared" ref="R10:S10" si="22">R11+R12</f>
        <v>0</v>
      </c>
      <c r="S10" s="19">
        <f t="shared" si="22"/>
        <v>0</v>
      </c>
      <c r="T10" s="19">
        <f t="shared" si="1"/>
        <v>0</v>
      </c>
      <c r="U10" s="19">
        <f t="shared" si="11"/>
        <v>0</v>
      </c>
      <c r="V10" s="19">
        <v>0</v>
      </c>
      <c r="W10" s="24">
        <f t="shared" ref="W10:W12" si="23">S10/G10%</f>
        <v>0</v>
      </c>
      <c r="X10" s="24">
        <v>0</v>
      </c>
      <c r="Y10" s="24">
        <v>0</v>
      </c>
      <c r="Z10" s="24">
        <v>0</v>
      </c>
      <c r="AA10" s="24">
        <v>0</v>
      </c>
    </row>
    <row r="11" spans="1:27" ht="43.5" customHeight="1" x14ac:dyDescent="0.25">
      <c r="A11" s="21" t="s">
        <v>10</v>
      </c>
      <c r="B11" s="31" t="s">
        <v>129</v>
      </c>
      <c r="C11" s="25" t="s">
        <v>3</v>
      </c>
      <c r="D11" s="25">
        <f t="shared" ref="D11" si="24">E11+G11</f>
        <v>55200.3</v>
      </c>
      <c r="E11" s="51">
        <v>52453.5</v>
      </c>
      <c r="F11" s="25">
        <v>0</v>
      </c>
      <c r="G11" s="51">
        <v>2746.8</v>
      </c>
      <c r="H11" s="24">
        <f t="shared" ref="H11" si="25">H12+H13+H14+H15</f>
        <v>0</v>
      </c>
      <c r="I11" s="26">
        <v>0</v>
      </c>
      <c r="J11" s="26">
        <v>0</v>
      </c>
      <c r="K11" s="26">
        <v>0</v>
      </c>
      <c r="L11" s="25">
        <f t="shared" ref="L11:L12" si="26">M11+O11</f>
        <v>0</v>
      </c>
      <c r="M11" s="25">
        <v>0</v>
      </c>
      <c r="N11" s="25">
        <v>0</v>
      </c>
      <c r="O11" s="23">
        <v>0</v>
      </c>
      <c r="P11" s="19">
        <f t="shared" si="9"/>
        <v>0</v>
      </c>
      <c r="Q11" s="25">
        <v>0</v>
      </c>
      <c r="R11" s="25">
        <v>0</v>
      </c>
      <c r="S11" s="25">
        <v>0</v>
      </c>
      <c r="T11" s="23">
        <f t="shared" si="1"/>
        <v>0</v>
      </c>
      <c r="U11" s="23">
        <f t="shared" si="11"/>
        <v>0</v>
      </c>
      <c r="V11" s="23">
        <v>0</v>
      </c>
      <c r="W11" s="25">
        <v>0</v>
      </c>
      <c r="X11" s="24">
        <v>0</v>
      </c>
      <c r="Y11" s="24">
        <v>0</v>
      </c>
      <c r="Z11" s="24">
        <v>0</v>
      </c>
      <c r="AA11" s="24">
        <v>0</v>
      </c>
    </row>
    <row r="12" spans="1:27" ht="51" x14ac:dyDescent="0.25">
      <c r="A12" s="21" t="s">
        <v>11</v>
      </c>
      <c r="B12" s="31" t="s">
        <v>130</v>
      </c>
      <c r="C12" s="25" t="s">
        <v>3</v>
      </c>
      <c r="D12" s="25">
        <v>46517.9</v>
      </c>
      <c r="E12" s="51">
        <v>46517.9</v>
      </c>
      <c r="F12" s="23">
        <v>0</v>
      </c>
      <c r="G12" s="51">
        <v>2448.3000000000002</v>
      </c>
      <c r="H12" s="24">
        <f t="shared" ref="H12" si="27">H13+H14+H15+H16</f>
        <v>0</v>
      </c>
      <c r="I12" s="26">
        <v>0</v>
      </c>
      <c r="J12" s="26">
        <v>0</v>
      </c>
      <c r="K12" s="26">
        <v>0</v>
      </c>
      <c r="L12" s="25">
        <f t="shared" si="26"/>
        <v>0</v>
      </c>
      <c r="M12" s="25">
        <v>0</v>
      </c>
      <c r="N12" s="25">
        <v>0</v>
      </c>
      <c r="O12" s="23">
        <v>0</v>
      </c>
      <c r="P12" s="19">
        <f t="shared" si="9"/>
        <v>0</v>
      </c>
      <c r="Q12" s="25">
        <v>0</v>
      </c>
      <c r="R12" s="23">
        <v>0</v>
      </c>
      <c r="S12" s="25">
        <v>0</v>
      </c>
      <c r="T12" s="23">
        <f t="shared" si="1"/>
        <v>0</v>
      </c>
      <c r="U12" s="23">
        <f t="shared" si="11"/>
        <v>0</v>
      </c>
      <c r="V12" s="23">
        <v>0</v>
      </c>
      <c r="W12" s="25">
        <f t="shared" si="23"/>
        <v>0</v>
      </c>
      <c r="X12" s="24">
        <v>0</v>
      </c>
      <c r="Y12" s="24">
        <v>0</v>
      </c>
      <c r="Z12" s="24">
        <v>0</v>
      </c>
      <c r="AA12" s="24">
        <v>0</v>
      </c>
    </row>
    <row r="13" spans="1:27" ht="21.75" hidden="1" customHeight="1" x14ac:dyDescent="0.25">
      <c r="A13" s="20" t="s">
        <v>37</v>
      </c>
      <c r="B13" s="107" t="s">
        <v>15</v>
      </c>
      <c r="C13" s="108"/>
      <c r="D13" s="19">
        <f>E13+F13+G13</f>
        <v>1598.951</v>
      </c>
      <c r="E13" s="19">
        <f>E14</f>
        <v>1598.951</v>
      </c>
      <c r="F13" s="19">
        <f t="shared" ref="F13:G13" si="28">F14</f>
        <v>0</v>
      </c>
      <c r="G13" s="19">
        <f t="shared" si="28"/>
        <v>0</v>
      </c>
      <c r="H13" s="24">
        <f t="shared" ref="H13" si="29">H14+H15+H16+H17</f>
        <v>0</v>
      </c>
      <c r="I13" s="19"/>
      <c r="J13" s="19"/>
      <c r="K13" s="19"/>
      <c r="L13" s="19">
        <f>M13+N13+O13</f>
        <v>0</v>
      </c>
      <c r="M13" s="19">
        <f>M14</f>
        <v>0</v>
      </c>
      <c r="N13" s="19">
        <f t="shared" ref="N13" si="30">N14</f>
        <v>0</v>
      </c>
      <c r="O13" s="23">
        <f t="shared" si="21"/>
        <v>0</v>
      </c>
      <c r="P13" s="19">
        <f t="shared" si="9"/>
        <v>0</v>
      </c>
      <c r="Q13" s="19">
        <f>Q14</f>
        <v>0</v>
      </c>
      <c r="R13" s="19">
        <f t="shared" ref="R13:S13" si="31">R14</f>
        <v>0</v>
      </c>
      <c r="S13" s="19">
        <f t="shared" si="31"/>
        <v>0</v>
      </c>
      <c r="T13" s="19">
        <f t="shared" si="1"/>
        <v>0</v>
      </c>
      <c r="U13" s="19">
        <f t="shared" si="11"/>
        <v>0</v>
      </c>
      <c r="V13" s="19" t="e">
        <f t="shared" si="12"/>
        <v>#DIV/0!</v>
      </c>
      <c r="W13" s="24"/>
      <c r="X13" s="24"/>
      <c r="Y13" s="24"/>
      <c r="Z13" s="24"/>
      <c r="AA13" s="24"/>
    </row>
    <row r="14" spans="1:27" ht="38.25" hidden="1" x14ac:dyDescent="0.25">
      <c r="A14" s="21" t="s">
        <v>101</v>
      </c>
      <c r="B14" s="22" t="s">
        <v>102</v>
      </c>
      <c r="C14" s="23"/>
      <c r="D14" s="23">
        <f t="shared" ref="D14" si="32">E14+G14</f>
        <v>1598.951</v>
      </c>
      <c r="E14" s="26">
        <v>1598.951</v>
      </c>
      <c r="F14" s="26">
        <v>0</v>
      </c>
      <c r="G14" s="27">
        <v>0</v>
      </c>
      <c r="H14" s="24">
        <f t="shared" ref="H14" si="33">H15+H16+H17+H18</f>
        <v>0</v>
      </c>
      <c r="I14" s="27"/>
      <c r="J14" s="27"/>
      <c r="K14" s="27"/>
      <c r="L14" s="23">
        <f t="shared" ref="L14" si="34">M14+O14</f>
        <v>0</v>
      </c>
      <c r="M14" s="23">
        <v>0</v>
      </c>
      <c r="N14" s="23">
        <v>0</v>
      </c>
      <c r="O14" s="23">
        <f t="shared" si="21"/>
        <v>0</v>
      </c>
      <c r="P14" s="19">
        <f t="shared" si="9"/>
        <v>0</v>
      </c>
      <c r="Q14" s="26">
        <v>0</v>
      </c>
      <c r="R14" s="26">
        <v>0</v>
      </c>
      <c r="S14" s="26">
        <v>0</v>
      </c>
      <c r="T14" s="19">
        <f t="shared" si="1"/>
        <v>0</v>
      </c>
      <c r="U14" s="19">
        <f t="shared" si="11"/>
        <v>0</v>
      </c>
      <c r="V14" s="19" t="e">
        <f t="shared" si="12"/>
        <v>#DIV/0!</v>
      </c>
      <c r="W14" s="23"/>
      <c r="X14" s="24"/>
      <c r="Y14" s="24"/>
      <c r="Z14" s="24"/>
      <c r="AA14" s="24"/>
    </row>
    <row r="15" spans="1:27" ht="36" hidden="1" customHeight="1" x14ac:dyDescent="0.25">
      <c r="A15" s="20" t="s">
        <v>37</v>
      </c>
      <c r="B15" s="88" t="s">
        <v>16</v>
      </c>
      <c r="C15" s="88"/>
      <c r="D15" s="19">
        <f>E15+F15+G15</f>
        <v>49374.697</v>
      </c>
      <c r="E15" s="19">
        <f>E16</f>
        <v>46793.4</v>
      </c>
      <c r="F15" s="19">
        <f>F16</f>
        <v>0</v>
      </c>
      <c r="G15" s="19">
        <f>G16</f>
        <v>2581.297</v>
      </c>
      <c r="H15" s="24">
        <f t="shared" ref="H15" si="35">H16+H17+H18+H19</f>
        <v>0</v>
      </c>
      <c r="I15" s="19"/>
      <c r="J15" s="19"/>
      <c r="K15" s="19"/>
      <c r="L15" s="19">
        <f>M15+N15+O15</f>
        <v>44268.401660000003</v>
      </c>
      <c r="M15" s="19">
        <f>M16</f>
        <v>44268.401660000003</v>
      </c>
      <c r="N15" s="19">
        <f t="shared" ref="N15" si="36">N16</f>
        <v>0</v>
      </c>
      <c r="O15" s="23">
        <f t="shared" si="21"/>
        <v>0</v>
      </c>
      <c r="P15" s="19">
        <f t="shared" si="9"/>
        <v>0</v>
      </c>
      <c r="Q15" s="19">
        <f>Q16</f>
        <v>0</v>
      </c>
      <c r="R15" s="19">
        <f t="shared" ref="R15:S15" si="37">R16</f>
        <v>0</v>
      </c>
      <c r="S15" s="19">
        <f t="shared" si="37"/>
        <v>0</v>
      </c>
      <c r="T15" s="19">
        <f t="shared" si="1"/>
        <v>0</v>
      </c>
      <c r="U15" s="19">
        <f t="shared" si="11"/>
        <v>0</v>
      </c>
      <c r="V15" s="19" t="e">
        <f t="shared" si="12"/>
        <v>#DIV/0!</v>
      </c>
      <c r="W15" s="24">
        <f>S15/G15%</f>
        <v>0</v>
      </c>
      <c r="X15" s="24">
        <f t="shared" ref="X15:X16" si="38">P15/L15*100</f>
        <v>0</v>
      </c>
      <c r="Y15" s="24"/>
      <c r="Z15" s="24"/>
      <c r="AA15" s="24" t="e">
        <f t="shared" ref="AA15:AA16" si="39">S15/O15*100</f>
        <v>#DIV/0!</v>
      </c>
    </row>
    <row r="16" spans="1:27" ht="29.25" hidden="1" customHeight="1" x14ac:dyDescent="0.25">
      <c r="A16" s="21" t="s">
        <v>38</v>
      </c>
      <c r="B16" s="28" t="s">
        <v>20</v>
      </c>
      <c r="C16" s="5" t="s">
        <v>3</v>
      </c>
      <c r="D16" s="23">
        <f t="shared" ref="D16" si="40">E16+G16</f>
        <v>49374.697</v>
      </c>
      <c r="E16" s="26">
        <v>46793.4</v>
      </c>
      <c r="F16" s="26">
        <v>0</v>
      </c>
      <c r="G16" s="26">
        <v>2581.297</v>
      </c>
      <c r="H16" s="24">
        <f t="shared" ref="H16" si="41">H17+H18+H19+H20</f>
        <v>0</v>
      </c>
      <c r="I16" s="26"/>
      <c r="J16" s="26"/>
      <c r="K16" s="26"/>
      <c r="L16" s="23">
        <f>M16+O16</f>
        <v>44268.401660000003</v>
      </c>
      <c r="M16" s="23">
        <v>44268.401660000003</v>
      </c>
      <c r="N16" s="23">
        <v>0</v>
      </c>
      <c r="O16" s="23">
        <f t="shared" si="21"/>
        <v>0</v>
      </c>
      <c r="P16" s="19">
        <f t="shared" si="9"/>
        <v>0</v>
      </c>
      <c r="Q16" s="23">
        <v>0</v>
      </c>
      <c r="R16" s="23">
        <v>0</v>
      </c>
      <c r="S16" s="23">
        <v>0</v>
      </c>
      <c r="T16" s="19">
        <f t="shared" si="1"/>
        <v>0</v>
      </c>
      <c r="U16" s="19">
        <f t="shared" si="11"/>
        <v>0</v>
      </c>
      <c r="V16" s="19" t="e">
        <f t="shared" si="12"/>
        <v>#DIV/0!</v>
      </c>
      <c r="W16" s="23">
        <f>S16/G16*100</f>
        <v>0</v>
      </c>
      <c r="X16" s="25">
        <f t="shared" si="38"/>
        <v>0</v>
      </c>
      <c r="Y16" s="25"/>
      <c r="Z16" s="25"/>
      <c r="AA16" s="25" t="e">
        <f t="shared" si="39"/>
        <v>#DIV/0!</v>
      </c>
    </row>
    <row r="17" spans="1:27" ht="34.5" customHeight="1" x14ac:dyDescent="0.25">
      <c r="A17" s="20" t="s">
        <v>25</v>
      </c>
      <c r="B17" s="88" t="s">
        <v>17</v>
      </c>
      <c r="C17" s="88"/>
      <c r="D17" s="24">
        <f>D18+D19+D20+D21</f>
        <v>45318.100000000006</v>
      </c>
      <c r="E17" s="24">
        <f t="shared" ref="E17:S17" si="42">E18+E19+E20+E21</f>
        <v>36254.400000000001</v>
      </c>
      <c r="F17" s="24">
        <f t="shared" si="42"/>
        <v>0</v>
      </c>
      <c r="G17" s="24">
        <f t="shared" si="42"/>
        <v>9063.7000000000007</v>
      </c>
      <c r="H17" s="24">
        <f t="shared" si="42"/>
        <v>0</v>
      </c>
      <c r="I17" s="24">
        <f t="shared" si="42"/>
        <v>0</v>
      </c>
      <c r="J17" s="24">
        <f t="shared" si="42"/>
        <v>0</v>
      </c>
      <c r="K17" s="24">
        <f t="shared" si="42"/>
        <v>0</v>
      </c>
      <c r="L17" s="24">
        <f t="shared" si="42"/>
        <v>0</v>
      </c>
      <c r="M17" s="24">
        <f t="shared" si="42"/>
        <v>0</v>
      </c>
      <c r="N17" s="24">
        <f t="shared" si="42"/>
        <v>0</v>
      </c>
      <c r="O17" s="24">
        <f t="shared" si="42"/>
        <v>0</v>
      </c>
      <c r="P17" s="24">
        <f t="shared" si="42"/>
        <v>0</v>
      </c>
      <c r="Q17" s="24">
        <f t="shared" si="42"/>
        <v>0</v>
      </c>
      <c r="R17" s="24">
        <f t="shared" si="42"/>
        <v>0</v>
      </c>
      <c r="S17" s="24">
        <f t="shared" si="42"/>
        <v>0</v>
      </c>
      <c r="T17" s="19">
        <f t="shared" si="1"/>
        <v>0</v>
      </c>
      <c r="U17" s="19">
        <f t="shared" si="11"/>
        <v>0</v>
      </c>
      <c r="V17" s="19">
        <v>0</v>
      </c>
      <c r="W17" s="24">
        <f>S17/G17%</f>
        <v>0</v>
      </c>
      <c r="X17" s="24">
        <v>0</v>
      </c>
      <c r="Y17" s="24">
        <v>0</v>
      </c>
      <c r="Z17" s="24"/>
      <c r="AA17" s="24">
        <v>0</v>
      </c>
    </row>
    <row r="18" spans="1:27" ht="66" customHeight="1" x14ac:dyDescent="0.25">
      <c r="A18" s="100" t="s">
        <v>28</v>
      </c>
      <c r="B18" s="31" t="s">
        <v>103</v>
      </c>
      <c r="C18" s="49" t="s">
        <v>3</v>
      </c>
      <c r="D18" s="23">
        <f t="shared" ref="D18:D21" si="43">E18+G18</f>
        <v>4649.8</v>
      </c>
      <c r="E18" s="26">
        <v>3719.8</v>
      </c>
      <c r="F18" s="26">
        <v>0</v>
      </c>
      <c r="G18" s="26">
        <v>930</v>
      </c>
      <c r="H18" s="26">
        <f>I18+J18+K18</f>
        <v>0</v>
      </c>
      <c r="I18" s="26">
        <v>0</v>
      </c>
      <c r="J18" s="26">
        <v>0</v>
      </c>
      <c r="K18" s="26">
        <v>0</v>
      </c>
      <c r="L18" s="23">
        <f t="shared" ref="L18:L21" si="44">M18+O18</f>
        <v>0</v>
      </c>
      <c r="M18" s="23">
        <v>0</v>
      </c>
      <c r="N18" s="23">
        <v>0</v>
      </c>
      <c r="O18" s="23">
        <f t="shared" si="21"/>
        <v>0</v>
      </c>
      <c r="P18" s="19">
        <f t="shared" si="9"/>
        <v>0</v>
      </c>
      <c r="Q18" s="23">
        <v>0</v>
      </c>
      <c r="R18" s="23">
        <v>0</v>
      </c>
      <c r="S18" s="23">
        <v>0</v>
      </c>
      <c r="T18" s="23">
        <f t="shared" si="1"/>
        <v>0</v>
      </c>
      <c r="U18" s="23">
        <f t="shared" si="11"/>
        <v>0</v>
      </c>
      <c r="V18" s="23">
        <v>0</v>
      </c>
      <c r="W18" s="23">
        <f t="shared" ref="W18" si="45">S18/G18*100</f>
        <v>0</v>
      </c>
      <c r="X18" s="24">
        <v>0</v>
      </c>
      <c r="Y18" s="24">
        <v>0</v>
      </c>
      <c r="Z18" s="24">
        <v>0</v>
      </c>
      <c r="AA18" s="24">
        <v>0</v>
      </c>
    </row>
    <row r="19" spans="1:27" ht="72.75" customHeight="1" x14ac:dyDescent="0.25">
      <c r="A19" s="101"/>
      <c r="B19" s="31" t="s">
        <v>108</v>
      </c>
      <c r="C19" s="49" t="s">
        <v>3</v>
      </c>
      <c r="D19" s="23">
        <f t="shared" si="43"/>
        <v>12403.900000000001</v>
      </c>
      <c r="E19" s="26">
        <v>9923.1</v>
      </c>
      <c r="F19" s="30">
        <v>0</v>
      </c>
      <c r="G19" s="26">
        <v>2480.8000000000002</v>
      </c>
      <c r="H19" s="26">
        <f>I19+J19+K19</f>
        <v>0</v>
      </c>
      <c r="I19" s="26">
        <v>0</v>
      </c>
      <c r="J19" s="26">
        <v>0</v>
      </c>
      <c r="K19" s="26">
        <v>0</v>
      </c>
      <c r="L19" s="23">
        <f t="shared" si="44"/>
        <v>0</v>
      </c>
      <c r="M19" s="23">
        <v>0</v>
      </c>
      <c r="N19" s="23">
        <v>0</v>
      </c>
      <c r="O19" s="23">
        <v>0</v>
      </c>
      <c r="P19" s="19">
        <f t="shared" si="9"/>
        <v>0</v>
      </c>
      <c r="Q19" s="23">
        <v>0</v>
      </c>
      <c r="R19" s="23">
        <v>0</v>
      </c>
      <c r="S19" s="23">
        <v>0</v>
      </c>
      <c r="T19" s="23">
        <f t="shared" si="1"/>
        <v>0</v>
      </c>
      <c r="U19" s="23">
        <f t="shared" si="11"/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</row>
    <row r="20" spans="1:27" ht="72.75" customHeight="1" x14ac:dyDescent="0.25">
      <c r="A20" s="101"/>
      <c r="B20" s="31" t="s">
        <v>109</v>
      </c>
      <c r="C20" s="49" t="s">
        <v>3</v>
      </c>
      <c r="D20" s="23">
        <f t="shared" si="43"/>
        <v>6075.1</v>
      </c>
      <c r="E20" s="26">
        <v>4860.1000000000004</v>
      </c>
      <c r="F20" s="26">
        <v>0</v>
      </c>
      <c r="G20" s="26">
        <v>1215</v>
      </c>
      <c r="H20" s="26">
        <f>I20+J20+K20</f>
        <v>0</v>
      </c>
      <c r="I20" s="26">
        <v>0</v>
      </c>
      <c r="J20" s="26">
        <v>0</v>
      </c>
      <c r="K20" s="26">
        <v>0</v>
      </c>
      <c r="L20" s="23">
        <f t="shared" si="44"/>
        <v>0</v>
      </c>
      <c r="M20" s="23">
        <v>0</v>
      </c>
      <c r="N20" s="23">
        <v>0</v>
      </c>
      <c r="O20" s="23">
        <v>0</v>
      </c>
      <c r="P20" s="19">
        <f t="shared" si="9"/>
        <v>0</v>
      </c>
      <c r="Q20" s="23">
        <v>0</v>
      </c>
      <c r="R20" s="23">
        <v>0</v>
      </c>
      <c r="S20" s="23">
        <v>0</v>
      </c>
      <c r="T20" s="23">
        <f t="shared" si="1"/>
        <v>0</v>
      </c>
      <c r="U20" s="23">
        <f t="shared" si="11"/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</row>
    <row r="21" spans="1:27" ht="25.5" x14ac:dyDescent="0.25">
      <c r="A21" s="102"/>
      <c r="B21" s="31" t="s">
        <v>110</v>
      </c>
      <c r="C21" s="49" t="s">
        <v>3</v>
      </c>
      <c r="D21" s="23">
        <f t="shared" si="43"/>
        <v>22189.300000000003</v>
      </c>
      <c r="E21" s="26">
        <v>17751.400000000001</v>
      </c>
      <c r="F21" s="26">
        <v>0</v>
      </c>
      <c r="G21" s="26">
        <v>4437.8999999999996</v>
      </c>
      <c r="H21" s="26">
        <f>I21+J21+K21</f>
        <v>0</v>
      </c>
      <c r="I21" s="26">
        <v>0</v>
      </c>
      <c r="J21" s="26">
        <v>0</v>
      </c>
      <c r="K21" s="26">
        <v>0</v>
      </c>
      <c r="L21" s="23">
        <f t="shared" si="44"/>
        <v>0</v>
      </c>
      <c r="M21" s="23">
        <v>0</v>
      </c>
      <c r="N21" s="23">
        <v>0</v>
      </c>
      <c r="O21" s="23">
        <v>0</v>
      </c>
      <c r="P21" s="19">
        <f t="shared" si="9"/>
        <v>0</v>
      </c>
      <c r="Q21" s="23">
        <v>0</v>
      </c>
      <c r="R21" s="23">
        <v>0</v>
      </c>
      <c r="S21" s="23">
        <v>0</v>
      </c>
      <c r="T21" s="23">
        <f t="shared" si="1"/>
        <v>0</v>
      </c>
      <c r="U21" s="23">
        <f t="shared" si="11"/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/>
    </row>
  </sheetData>
  <mergeCells count="16">
    <mergeCell ref="A18:A21"/>
    <mergeCell ref="B17:C17"/>
    <mergeCell ref="X1:AA1"/>
    <mergeCell ref="A4:C4"/>
    <mergeCell ref="B5:C5"/>
    <mergeCell ref="B10:C10"/>
    <mergeCell ref="B13:C13"/>
    <mergeCell ref="B15:C15"/>
    <mergeCell ref="A1:A2"/>
    <mergeCell ref="C1:C2"/>
    <mergeCell ref="D1:G1"/>
    <mergeCell ref="L1:O1"/>
    <mergeCell ref="P1:S1"/>
    <mergeCell ref="T1:W1"/>
    <mergeCell ref="H1:K1"/>
    <mergeCell ref="B8:C8"/>
  </mergeCells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Duma</cp:lastModifiedBy>
  <cp:lastPrinted>2017-06-07T08:21:25Z</cp:lastPrinted>
  <dcterms:created xsi:type="dcterms:W3CDTF">2012-05-22T08:33:39Z</dcterms:created>
  <dcterms:modified xsi:type="dcterms:W3CDTF">2017-06-09T05:33:20Z</dcterms:modified>
</cp:coreProperties>
</file>