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9200" windowHeight="1131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муниципальные!$A$4:$AB$4</definedName>
    <definedName name="_xlnm.Print_Titles" localSheetId="0">муниципальные!$2:$3</definedName>
    <definedName name="_xlnm.Print_Area" localSheetId="0">муниципальные!$A$1:$X$303</definedName>
  </definedNames>
  <calcPr calcId="145621"/>
</workbook>
</file>

<file path=xl/calcChain.xml><?xml version="1.0" encoding="utf-8"?>
<calcChain xmlns="http://schemas.openxmlformats.org/spreadsheetml/2006/main">
  <c r="H152" i="33" l="1"/>
  <c r="H151" i="33" s="1"/>
  <c r="L152" i="33"/>
  <c r="I152" i="33"/>
  <c r="J152" i="33"/>
  <c r="K152" i="33"/>
  <c r="N152" i="33"/>
  <c r="P152" i="33"/>
  <c r="Q152" i="33"/>
  <c r="R152" i="33"/>
  <c r="S152" i="33"/>
  <c r="S151" i="33" s="1"/>
  <c r="M152" i="33"/>
  <c r="E152" i="33"/>
  <c r="E151" i="33" s="1"/>
  <c r="F152" i="33"/>
  <c r="F151" i="33" s="1"/>
  <c r="G152" i="33"/>
  <c r="G151" i="33" s="1"/>
  <c r="O152" i="33" l="1"/>
  <c r="X102" i="33" l="1"/>
  <c r="X101" i="33"/>
  <c r="X84" i="33"/>
  <c r="X85" i="33"/>
  <c r="X78" i="33"/>
  <c r="X79" i="33"/>
  <c r="X73" i="33"/>
  <c r="X74" i="33"/>
  <c r="X68" i="33"/>
  <c r="X70" i="33"/>
  <c r="L114" i="33"/>
  <c r="X114" i="33"/>
  <c r="U164" i="33" l="1"/>
  <c r="U166" i="33"/>
  <c r="W154" i="33"/>
  <c r="W130" i="33"/>
  <c r="W131" i="33"/>
  <c r="W132" i="33"/>
  <c r="W133" i="33"/>
  <c r="W143" i="33"/>
  <c r="W146" i="33"/>
  <c r="U143" i="33"/>
  <c r="W99" i="33"/>
  <c r="W108" i="33"/>
  <c r="W116" i="33"/>
  <c r="W120" i="33"/>
  <c r="W121" i="33"/>
  <c r="U100" i="33"/>
  <c r="U101" i="33"/>
  <c r="U102" i="33"/>
  <c r="U103" i="33"/>
  <c r="U104" i="33"/>
  <c r="U105" i="33"/>
  <c r="U106" i="33"/>
  <c r="U118" i="33"/>
  <c r="U121" i="33"/>
  <c r="U123" i="33"/>
  <c r="W68" i="33"/>
  <c r="W70" i="33"/>
  <c r="W71" i="33"/>
  <c r="W73" i="33"/>
  <c r="W74" i="33"/>
  <c r="W78" i="33"/>
  <c r="W79" i="33"/>
  <c r="W81" i="33"/>
  <c r="W82" i="33"/>
  <c r="W84" i="33"/>
  <c r="W85" i="33"/>
  <c r="U70" i="33"/>
  <c r="U71" i="33"/>
  <c r="U74" i="33"/>
  <c r="U79" i="33"/>
  <c r="U82" i="33"/>
  <c r="U85" i="33"/>
  <c r="W52" i="33"/>
  <c r="W56" i="33"/>
  <c r="W57" i="33"/>
  <c r="W58" i="33"/>
  <c r="U57" i="33"/>
  <c r="U58" i="33"/>
  <c r="W15" i="33"/>
  <c r="W16" i="33"/>
  <c r="W17" i="33"/>
  <c r="W18" i="33"/>
  <c r="W21" i="33"/>
  <c r="W22" i="33"/>
  <c r="W24" i="33"/>
  <c r="W25" i="33"/>
  <c r="W26" i="33"/>
  <c r="W29" i="33"/>
  <c r="W34" i="33"/>
  <c r="W35" i="33"/>
  <c r="W36" i="33"/>
  <c r="U11" i="33"/>
  <c r="I141" i="33" l="1"/>
  <c r="J141" i="33"/>
  <c r="K141" i="33"/>
  <c r="M141" i="33"/>
  <c r="N141" i="33"/>
  <c r="Q141" i="33"/>
  <c r="R141" i="33"/>
  <c r="S141" i="33"/>
  <c r="E141" i="33"/>
  <c r="F141" i="33"/>
  <c r="G141" i="33"/>
  <c r="E135" i="33"/>
  <c r="F135" i="33"/>
  <c r="G135" i="33"/>
  <c r="I135" i="33"/>
  <c r="J135" i="33"/>
  <c r="K135" i="33"/>
  <c r="M135" i="33"/>
  <c r="N135" i="33"/>
  <c r="Q135" i="33"/>
  <c r="R135" i="33"/>
  <c r="S135" i="33"/>
  <c r="O140" i="33"/>
  <c r="P140" i="33"/>
  <c r="H140" i="33"/>
  <c r="D140" i="33"/>
  <c r="O145" i="33"/>
  <c r="P145" i="33"/>
  <c r="H145" i="33"/>
  <c r="D145" i="33"/>
  <c r="O146" i="33"/>
  <c r="P146" i="33"/>
  <c r="D146" i="33"/>
  <c r="H146" i="33"/>
  <c r="H133" i="33"/>
  <c r="E112" i="33"/>
  <c r="F112" i="33"/>
  <c r="G112" i="33"/>
  <c r="I112" i="33"/>
  <c r="J112" i="33"/>
  <c r="K112" i="33"/>
  <c r="M112" i="33"/>
  <c r="N112" i="33"/>
  <c r="Q112" i="33"/>
  <c r="R112" i="33"/>
  <c r="S112" i="33"/>
  <c r="D114" i="33"/>
  <c r="H114" i="33"/>
  <c r="P114" i="33"/>
  <c r="I109" i="33"/>
  <c r="J109" i="33"/>
  <c r="K109" i="33"/>
  <c r="M109" i="33"/>
  <c r="N109" i="33"/>
  <c r="H111" i="33"/>
  <c r="H110" i="33"/>
  <c r="H106" i="33"/>
  <c r="U141" i="33" l="1"/>
  <c r="W141" i="33"/>
  <c r="T146" i="33"/>
  <c r="H109" i="33"/>
  <c r="E59" i="33"/>
  <c r="F59" i="33"/>
  <c r="G59" i="33"/>
  <c r="I59" i="33"/>
  <c r="J59" i="33"/>
  <c r="K59" i="33"/>
  <c r="M59" i="33"/>
  <c r="N59" i="33"/>
  <c r="Q59" i="33"/>
  <c r="R59" i="33"/>
  <c r="S59" i="33"/>
  <c r="H62" i="33"/>
  <c r="H63" i="33"/>
  <c r="P61" i="33"/>
  <c r="H61" i="33"/>
  <c r="D61" i="33"/>
  <c r="H53" i="33"/>
  <c r="P53" i="33"/>
  <c r="D53" i="33"/>
  <c r="E30" i="33"/>
  <c r="F30" i="33"/>
  <c r="G30" i="33"/>
  <c r="I30" i="33"/>
  <c r="J30" i="33"/>
  <c r="K30" i="33"/>
  <c r="M30" i="33"/>
  <c r="N30" i="33"/>
  <c r="Q30" i="33"/>
  <c r="R30" i="33"/>
  <c r="S30" i="33"/>
  <c r="P33" i="33"/>
  <c r="H33" i="33"/>
  <c r="D33" i="33"/>
  <c r="P32" i="33"/>
  <c r="H32" i="33"/>
  <c r="D32" i="33"/>
  <c r="H13" i="33"/>
  <c r="P10" i="33"/>
  <c r="H10" i="33"/>
  <c r="D10" i="33"/>
  <c r="W30" i="33" l="1"/>
  <c r="T61" i="33"/>
  <c r="X71" i="33"/>
  <c r="X120" i="33"/>
  <c r="X121" i="33"/>
  <c r="X122" i="33"/>
  <c r="X123" i="33"/>
  <c r="X106" i="33"/>
  <c r="X108" i="33"/>
  <c r="X110" i="33"/>
  <c r="X111" i="33"/>
  <c r="X113" i="33"/>
  <c r="X116" i="33"/>
  <c r="X118" i="33"/>
  <c r="X103" i="33"/>
  <c r="X81" i="33"/>
  <c r="X82" i="33"/>
  <c r="X52" i="33"/>
  <c r="X54" i="33"/>
  <c r="X56" i="33"/>
  <c r="X57" i="33"/>
  <c r="X11" i="33"/>
  <c r="X12" i="33"/>
  <c r="X13" i="33"/>
  <c r="X15" i="33"/>
  <c r="X16" i="33"/>
  <c r="X17" i="33"/>
  <c r="X18" i="33"/>
  <c r="X21" i="33"/>
  <c r="X22" i="33"/>
  <c r="X24" i="33"/>
  <c r="X25" i="33"/>
  <c r="X26" i="33"/>
  <c r="X29" i="33"/>
  <c r="X34" i="33"/>
  <c r="X35" i="33"/>
  <c r="X36" i="33"/>
  <c r="H166" i="33"/>
  <c r="E15" i="38" l="1"/>
  <c r="F15" i="38"/>
  <c r="G15" i="38"/>
  <c r="I15" i="38"/>
  <c r="J15" i="38"/>
  <c r="M15" i="38"/>
  <c r="N15" i="38"/>
  <c r="O15" i="38"/>
  <c r="H17" i="38" l="1"/>
  <c r="H18" i="38"/>
  <c r="H19" i="38"/>
  <c r="D19" i="38"/>
  <c r="D17" i="38"/>
  <c r="D18" i="38"/>
  <c r="Q6" i="38"/>
  <c r="R6" i="38"/>
  <c r="Q7" i="38"/>
  <c r="R7" i="38"/>
  <c r="Q9" i="38"/>
  <c r="Q10" i="38"/>
  <c r="Q12" i="38"/>
  <c r="R12" i="38"/>
  <c r="Q14" i="38"/>
  <c r="R14" i="38"/>
  <c r="Q15" i="38"/>
  <c r="Q16" i="38"/>
  <c r="Q17" i="38"/>
  <c r="Q18" i="38"/>
  <c r="Q19" i="38"/>
  <c r="L6" i="38"/>
  <c r="L7" i="38"/>
  <c r="L9" i="38"/>
  <c r="L10" i="38"/>
  <c r="L12" i="38"/>
  <c r="L14" i="38"/>
  <c r="L16" i="38"/>
  <c r="L17" i="38"/>
  <c r="P17" i="38" s="1"/>
  <c r="L18" i="38"/>
  <c r="P18" i="38" s="1"/>
  <c r="L19" i="38"/>
  <c r="P19" i="38" l="1"/>
  <c r="L15" i="38"/>
  <c r="H42" i="33"/>
  <c r="X164" i="33"/>
  <c r="X166" i="33"/>
  <c r="X104" i="33"/>
  <c r="X105" i="33"/>
  <c r="X100" i="33"/>
  <c r="W60" i="33"/>
  <c r="N165" i="33"/>
  <c r="E165" i="33"/>
  <c r="F165" i="33"/>
  <c r="G165" i="33"/>
  <c r="I165" i="33"/>
  <c r="J165" i="33"/>
  <c r="K165" i="33"/>
  <c r="H167" i="33"/>
  <c r="H165" i="33" s="1"/>
  <c r="D167" i="33"/>
  <c r="D166" i="33"/>
  <c r="D165" i="33" l="1"/>
  <c r="L92" i="33"/>
  <c r="L70" i="33"/>
  <c r="L75" i="33"/>
  <c r="O58" i="33"/>
  <c r="L58" i="33" s="1"/>
  <c r="H47" i="33"/>
  <c r="H48" i="33"/>
  <c r="O34" i="33"/>
  <c r="O35" i="33"/>
  <c r="O36" i="33"/>
  <c r="O31" i="33"/>
  <c r="O30" i="33" l="1"/>
  <c r="L167" i="33"/>
  <c r="M165" i="33"/>
  <c r="O15" i="33"/>
  <c r="O16" i="33"/>
  <c r="L16" i="33" s="1"/>
  <c r="O17" i="33"/>
  <c r="O18" i="33"/>
  <c r="O11" i="33"/>
  <c r="O12" i="33"/>
  <c r="O13" i="33"/>
  <c r="O9" i="33"/>
  <c r="L9" i="33" s="1"/>
  <c r="L34" i="33"/>
  <c r="L35" i="33"/>
  <c r="L31" i="33"/>
  <c r="P34" i="33"/>
  <c r="P35" i="33"/>
  <c r="H34" i="33"/>
  <c r="H35" i="33"/>
  <c r="D34" i="33"/>
  <c r="D35" i="33"/>
  <c r="H36" i="33"/>
  <c r="P31" i="33"/>
  <c r="H31" i="33"/>
  <c r="D31" i="33"/>
  <c r="H29" i="33"/>
  <c r="H28" i="33" s="1"/>
  <c r="I28" i="33"/>
  <c r="I27" i="33" s="1"/>
  <c r="J28" i="33"/>
  <c r="J27" i="33" s="1"/>
  <c r="K28" i="33"/>
  <c r="H25" i="33"/>
  <c r="H26" i="33"/>
  <c r="H24" i="33"/>
  <c r="I23" i="33"/>
  <c r="J23" i="33"/>
  <c r="K23" i="33"/>
  <c r="H22" i="33"/>
  <c r="H21" i="33"/>
  <c r="I20" i="33"/>
  <c r="J20" i="33"/>
  <c r="K20" i="33"/>
  <c r="I19" i="33"/>
  <c r="J19" i="33"/>
  <c r="K19" i="33"/>
  <c r="E8" i="33"/>
  <c r="F8" i="33"/>
  <c r="G8" i="33"/>
  <c r="I8" i="33"/>
  <c r="J8" i="33"/>
  <c r="K8" i="33"/>
  <c r="M8" i="33"/>
  <c r="N8" i="33"/>
  <c r="Q8" i="33"/>
  <c r="U8" i="33" s="1"/>
  <c r="R8" i="33"/>
  <c r="S8" i="33"/>
  <c r="I14" i="33"/>
  <c r="J14" i="33"/>
  <c r="K14" i="33"/>
  <c r="H18" i="33"/>
  <c r="D16" i="33"/>
  <c r="P16" i="33"/>
  <c r="P17" i="33"/>
  <c r="H16" i="33"/>
  <c r="H17" i="33"/>
  <c r="H15" i="33"/>
  <c r="H12" i="33"/>
  <c r="H11" i="33"/>
  <c r="P9" i="33"/>
  <c r="D9" i="33"/>
  <c r="H9" i="33"/>
  <c r="M98" i="33"/>
  <c r="N98" i="33"/>
  <c r="Q98" i="33"/>
  <c r="R98" i="33"/>
  <c r="S98" i="33"/>
  <c r="H125" i="33"/>
  <c r="H126" i="33"/>
  <c r="I124" i="33"/>
  <c r="J124" i="33"/>
  <c r="K124" i="33"/>
  <c r="H123" i="33"/>
  <c r="H122" i="33"/>
  <c r="H121" i="33"/>
  <c r="H120" i="33"/>
  <c r="I119" i="33"/>
  <c r="J119" i="33"/>
  <c r="K119" i="33"/>
  <c r="I115" i="33"/>
  <c r="J115" i="33"/>
  <c r="K115" i="33"/>
  <c r="H118" i="33"/>
  <c r="H117" i="33"/>
  <c r="H116" i="33"/>
  <c r="H113" i="33"/>
  <c r="H112" i="33" s="1"/>
  <c r="H108" i="33"/>
  <c r="H107" i="33"/>
  <c r="H105" i="33"/>
  <c r="H104" i="33"/>
  <c r="H103" i="33"/>
  <c r="H102" i="33"/>
  <c r="H101" i="33"/>
  <c r="H100" i="33"/>
  <c r="H99" i="33"/>
  <c r="I98" i="33"/>
  <c r="I97" i="33" s="1"/>
  <c r="J98" i="33"/>
  <c r="J97" i="33" s="1"/>
  <c r="K98" i="33"/>
  <c r="K97" i="33" s="1"/>
  <c r="I72" i="33"/>
  <c r="J72" i="33"/>
  <c r="K72" i="33"/>
  <c r="P69" i="33"/>
  <c r="P70" i="33"/>
  <c r="H69" i="33"/>
  <c r="H70" i="33"/>
  <c r="D70" i="33"/>
  <c r="P75" i="33"/>
  <c r="H75" i="33"/>
  <c r="D75" i="33"/>
  <c r="P92" i="33"/>
  <c r="E91" i="33"/>
  <c r="F91" i="33"/>
  <c r="G91" i="33"/>
  <c r="I91" i="33"/>
  <c r="J91" i="33"/>
  <c r="K91" i="33"/>
  <c r="L91" i="33"/>
  <c r="M91" i="33"/>
  <c r="N91" i="33"/>
  <c r="O91" i="33"/>
  <c r="Q91" i="33"/>
  <c r="R91" i="33"/>
  <c r="S91" i="33"/>
  <c r="H92" i="33"/>
  <c r="H91" i="33" s="1"/>
  <c r="D92" i="33"/>
  <c r="D91" i="33" s="1"/>
  <c r="I93" i="33"/>
  <c r="J93" i="33"/>
  <c r="K93" i="33"/>
  <c r="H94" i="33"/>
  <c r="H93" i="33" s="1"/>
  <c r="H89" i="33"/>
  <c r="H90" i="33"/>
  <c r="I87" i="33"/>
  <c r="J87" i="33"/>
  <c r="K87" i="33"/>
  <c r="H88" i="33"/>
  <c r="H86" i="33"/>
  <c r="H85" i="33"/>
  <c r="I83" i="33"/>
  <c r="J83" i="33"/>
  <c r="K83" i="33"/>
  <c r="H84" i="33"/>
  <c r="H82" i="33"/>
  <c r="H81" i="33"/>
  <c r="I80" i="33"/>
  <c r="J80" i="33"/>
  <c r="K80" i="33"/>
  <c r="M77" i="33"/>
  <c r="N77" i="33"/>
  <c r="Q77" i="33"/>
  <c r="R77" i="33"/>
  <c r="S77" i="33"/>
  <c r="I77" i="33"/>
  <c r="J77" i="33"/>
  <c r="K77" i="33"/>
  <c r="H79" i="33"/>
  <c r="H78" i="33"/>
  <c r="H74" i="33"/>
  <c r="H76" i="33"/>
  <c r="H73" i="33"/>
  <c r="H71" i="33"/>
  <c r="W77" i="33" l="1"/>
  <c r="X77" i="33"/>
  <c r="U77" i="33"/>
  <c r="T70" i="33"/>
  <c r="T16" i="33"/>
  <c r="T35" i="33"/>
  <c r="T17" i="33"/>
  <c r="T34" i="33"/>
  <c r="W98" i="33"/>
  <c r="U98" i="33"/>
  <c r="P91" i="33"/>
  <c r="H30" i="33"/>
  <c r="H27" i="33" s="1"/>
  <c r="X8" i="33"/>
  <c r="X98" i="33"/>
  <c r="H72" i="33"/>
  <c r="I96" i="33"/>
  <c r="H115" i="33"/>
  <c r="H14" i="33"/>
  <c r="K7" i="33"/>
  <c r="I7" i="33"/>
  <c r="I37" i="33" s="1"/>
  <c r="J96" i="33"/>
  <c r="H23" i="33"/>
  <c r="K27" i="33"/>
  <c r="J7" i="33"/>
  <c r="J37" i="33" s="1"/>
  <c r="H8" i="33"/>
  <c r="H77" i="33"/>
  <c r="H20" i="33"/>
  <c r="H19" i="33"/>
  <c r="K96" i="33"/>
  <c r="H124" i="33"/>
  <c r="H119" i="33"/>
  <c r="H98" i="33"/>
  <c r="H97" i="33" s="1"/>
  <c r="H87" i="33"/>
  <c r="H83" i="33"/>
  <c r="H80" i="33"/>
  <c r="I67" i="33"/>
  <c r="J67" i="33"/>
  <c r="K67" i="33"/>
  <c r="H68" i="33"/>
  <c r="H67" i="33" s="1"/>
  <c r="K66" i="33" l="1"/>
  <c r="K65" i="33" s="1"/>
  <c r="I66" i="33"/>
  <c r="I65" i="33" s="1"/>
  <c r="H66" i="33"/>
  <c r="H65" i="33" s="1"/>
  <c r="J66" i="33"/>
  <c r="J65" i="33" s="1"/>
  <c r="K37" i="33"/>
  <c r="H7" i="33"/>
  <c r="H37" i="33" s="1"/>
  <c r="H96" i="33"/>
  <c r="I147" i="33"/>
  <c r="J147" i="33"/>
  <c r="K147" i="33"/>
  <c r="I134" i="33"/>
  <c r="K134" i="33"/>
  <c r="H142" i="33"/>
  <c r="H143" i="33"/>
  <c r="H144" i="33"/>
  <c r="H148" i="33"/>
  <c r="H149" i="33"/>
  <c r="J134" i="33"/>
  <c r="H137" i="33"/>
  <c r="H138" i="33"/>
  <c r="H139" i="33"/>
  <c r="H136" i="33"/>
  <c r="S129" i="33"/>
  <c r="M129" i="33"/>
  <c r="N129" i="33"/>
  <c r="Q129" i="33"/>
  <c r="R129" i="33"/>
  <c r="H131" i="33"/>
  <c r="H132" i="33"/>
  <c r="I129" i="33"/>
  <c r="J129" i="33"/>
  <c r="K129" i="33"/>
  <c r="H130" i="33"/>
  <c r="H60" i="33"/>
  <c r="H59" i="33" s="1"/>
  <c r="P58" i="33"/>
  <c r="P57" i="33"/>
  <c r="D58" i="33"/>
  <c r="D57" i="33"/>
  <c r="H58" i="33"/>
  <c r="H57" i="33"/>
  <c r="H56" i="33"/>
  <c r="H55" i="33"/>
  <c r="H54" i="33"/>
  <c r="I51" i="33"/>
  <c r="J51" i="33"/>
  <c r="K51" i="33"/>
  <c r="H52" i="33"/>
  <c r="H41" i="33"/>
  <c r="I39" i="33"/>
  <c r="J39" i="33"/>
  <c r="K39" i="33"/>
  <c r="H40" i="33"/>
  <c r="H46" i="33"/>
  <c r="H45" i="33" s="1"/>
  <c r="H44" i="33" s="1"/>
  <c r="I45" i="33"/>
  <c r="I44" i="33" s="1"/>
  <c r="J45" i="33"/>
  <c r="J44" i="33" s="1"/>
  <c r="K45" i="33"/>
  <c r="K44" i="33" s="1"/>
  <c r="I151" i="33"/>
  <c r="J151" i="33"/>
  <c r="K151" i="33"/>
  <c r="H154" i="33"/>
  <c r="H153" i="33"/>
  <c r="I157" i="33"/>
  <c r="J157" i="33"/>
  <c r="K157" i="33"/>
  <c r="I155" i="33"/>
  <c r="J155" i="33"/>
  <c r="K155" i="33"/>
  <c r="H156" i="33"/>
  <c r="H155" i="33" s="1"/>
  <c r="H158" i="33"/>
  <c r="H159" i="33"/>
  <c r="I163" i="33"/>
  <c r="J163" i="33"/>
  <c r="J162" i="33" s="1"/>
  <c r="K163" i="33"/>
  <c r="K162" i="33" s="1"/>
  <c r="H164" i="33"/>
  <c r="H163" i="33" s="1"/>
  <c r="H135" i="33" l="1"/>
  <c r="T57" i="33"/>
  <c r="T58" i="33"/>
  <c r="W129" i="33"/>
  <c r="H141" i="33"/>
  <c r="J50" i="33"/>
  <c r="K50" i="33"/>
  <c r="I50" i="33"/>
  <c r="J128" i="33"/>
  <c r="I162" i="33"/>
  <c r="H129" i="33"/>
  <c r="I128" i="33"/>
  <c r="K128" i="33"/>
  <c r="H147" i="33"/>
  <c r="H51" i="33"/>
  <c r="H50" i="33" s="1"/>
  <c r="H39" i="33"/>
  <c r="H157" i="33"/>
  <c r="H162" i="33"/>
  <c r="H134" i="33" l="1"/>
  <c r="H128" i="33" s="1"/>
  <c r="J5" i="33"/>
  <c r="K5" i="33"/>
  <c r="J160" i="33"/>
  <c r="K160" i="33"/>
  <c r="I160" i="33"/>
  <c r="I5" i="33"/>
  <c r="H5" i="33" l="1"/>
  <c r="H160" i="33"/>
  <c r="K12" i="38"/>
  <c r="K14" i="38"/>
  <c r="K16" i="38"/>
  <c r="K15" i="38" s="1"/>
  <c r="E45" i="33"/>
  <c r="F45" i="33"/>
  <c r="G45" i="33"/>
  <c r="M45" i="33"/>
  <c r="N45" i="33"/>
  <c r="Q45" i="33"/>
  <c r="R45" i="33"/>
  <c r="S45" i="33"/>
  <c r="D46" i="33"/>
  <c r="D45" i="33" s="1"/>
  <c r="O46" i="33"/>
  <c r="L46" i="33" s="1"/>
  <c r="L45" i="33" s="1"/>
  <c r="P46" i="33"/>
  <c r="P45" i="33" s="1"/>
  <c r="W46" i="33"/>
  <c r="E47" i="33"/>
  <c r="F47" i="33"/>
  <c r="G47" i="33"/>
  <c r="M47" i="33"/>
  <c r="N47" i="33"/>
  <c r="Q47" i="33"/>
  <c r="R47" i="33"/>
  <c r="S47" i="33"/>
  <c r="D48" i="33"/>
  <c r="D47" i="33" s="1"/>
  <c r="O48" i="33"/>
  <c r="O47" i="33" s="1"/>
  <c r="P48" i="33"/>
  <c r="P47" i="33" s="1"/>
  <c r="W48" i="33"/>
  <c r="O133" i="33"/>
  <c r="L133" i="33" s="1"/>
  <c r="S44" i="33" l="1"/>
  <c r="Q44" i="33"/>
  <c r="M44" i="33"/>
  <c r="F44" i="33"/>
  <c r="D44" i="33"/>
  <c r="R44" i="33"/>
  <c r="N44" i="33"/>
  <c r="G44" i="33"/>
  <c r="E44" i="33"/>
  <c r="P44" i="33"/>
  <c r="W45" i="33"/>
  <c r="W47" i="33"/>
  <c r="L48" i="33"/>
  <c r="L47" i="33" s="1"/>
  <c r="L44" i="33" s="1"/>
  <c r="T46" i="33"/>
  <c r="T45" i="33"/>
  <c r="T47" i="33"/>
  <c r="O45" i="33"/>
  <c r="O44" i="33" s="1"/>
  <c r="T48" i="33"/>
  <c r="P133" i="33"/>
  <c r="T133" i="33" s="1"/>
  <c r="E129" i="33"/>
  <c r="F129" i="33"/>
  <c r="G129" i="33"/>
  <c r="D133" i="33"/>
  <c r="W44" i="33" l="1"/>
  <c r="T44" i="33"/>
  <c r="E72" i="33" l="1"/>
  <c r="F72" i="33"/>
  <c r="G72" i="33"/>
  <c r="M72" i="33"/>
  <c r="N72" i="33"/>
  <c r="Q72" i="33"/>
  <c r="R72" i="33"/>
  <c r="S72" i="33"/>
  <c r="W72" i="33" s="1"/>
  <c r="D74" i="33"/>
  <c r="D76" i="33"/>
  <c r="D73" i="33"/>
  <c r="D71" i="33"/>
  <c r="X72" i="33" l="1"/>
  <c r="U72" i="33"/>
  <c r="D72" i="33"/>
  <c r="O113" i="33"/>
  <c r="O112" i="33" s="1"/>
  <c r="V149" i="33" l="1"/>
  <c r="W94" i="33"/>
  <c r="D36" i="33" l="1"/>
  <c r="D30" i="33" s="1"/>
  <c r="W59" i="33" l="1"/>
  <c r="M51" i="33"/>
  <c r="M50" i="33" s="1"/>
  <c r="N51" i="33"/>
  <c r="N50" i="33" s="1"/>
  <c r="D111" i="33" l="1"/>
  <c r="O111" i="33"/>
  <c r="L111" i="33" s="1"/>
  <c r="P111" i="33"/>
  <c r="P62" i="33" l="1"/>
  <c r="O62" i="33"/>
  <c r="L62" i="33" s="1"/>
  <c r="D62" i="33"/>
  <c r="E80" i="33"/>
  <c r="F80" i="33"/>
  <c r="G80" i="33"/>
  <c r="M80" i="33"/>
  <c r="N80" i="33"/>
  <c r="Q80" i="33"/>
  <c r="U80" i="33" s="1"/>
  <c r="R80" i="33"/>
  <c r="S80" i="33"/>
  <c r="W80" i="33" s="1"/>
  <c r="T62" i="33" l="1"/>
  <c r="X80" i="33"/>
  <c r="D164" i="33" l="1"/>
  <c r="P68" i="33"/>
  <c r="T68" i="33" s="1"/>
  <c r="O94" i="33"/>
  <c r="O21" i="33"/>
  <c r="L21" i="33" s="1"/>
  <c r="L11" i="33"/>
  <c r="L12" i="33"/>
  <c r="O137" i="33"/>
  <c r="L137" i="33" s="1"/>
  <c r="O8" i="33" l="1"/>
  <c r="L13" i="33"/>
  <c r="P137" i="33"/>
  <c r="D137" i="33"/>
  <c r="E119" i="33"/>
  <c r="F119" i="33"/>
  <c r="G119" i="33"/>
  <c r="M119" i="33"/>
  <c r="N119" i="33"/>
  <c r="Q119" i="33"/>
  <c r="U119" i="33" s="1"/>
  <c r="R119" i="33"/>
  <c r="S119" i="33"/>
  <c r="W119" i="33" s="1"/>
  <c r="E67" i="33"/>
  <c r="F67" i="33"/>
  <c r="G67" i="33"/>
  <c r="M67" i="33"/>
  <c r="N67" i="33"/>
  <c r="Q67" i="33"/>
  <c r="U67" i="33" s="1"/>
  <c r="R67" i="33"/>
  <c r="S67" i="33"/>
  <c r="W67" i="33" s="1"/>
  <c r="P55" i="33"/>
  <c r="E51" i="33"/>
  <c r="E50" i="33" s="1"/>
  <c r="F51" i="33"/>
  <c r="F50" i="33" s="1"/>
  <c r="G51" i="33"/>
  <c r="G50" i="33" s="1"/>
  <c r="Q51" i="33"/>
  <c r="U51" i="33" s="1"/>
  <c r="R51" i="33"/>
  <c r="R50" i="33" s="1"/>
  <c r="S51" i="33"/>
  <c r="E20" i="33"/>
  <c r="F20" i="33"/>
  <c r="G20" i="33"/>
  <c r="M20" i="33"/>
  <c r="N20" i="33"/>
  <c r="Q20" i="33"/>
  <c r="R20" i="33"/>
  <c r="S20" i="33"/>
  <c r="W20" i="33" s="1"/>
  <c r="P21" i="33"/>
  <c r="T21" i="33" s="1"/>
  <c r="D21" i="33"/>
  <c r="D22" i="33"/>
  <c r="S50" i="33" l="1"/>
  <c r="W50" i="33" s="1"/>
  <c r="W51" i="33"/>
  <c r="X20" i="33"/>
  <c r="X51" i="33"/>
  <c r="X67" i="33"/>
  <c r="X119" i="33"/>
  <c r="Q50" i="33"/>
  <c r="U50" i="33" s="1"/>
  <c r="D20" i="33"/>
  <c r="X50" i="33" l="1"/>
  <c r="P149" i="33"/>
  <c r="P148" i="33"/>
  <c r="M147" i="33"/>
  <c r="N147" i="33"/>
  <c r="Q147" i="33"/>
  <c r="R147" i="33"/>
  <c r="V147" i="33" s="1"/>
  <c r="S147" i="33"/>
  <c r="G147" i="33"/>
  <c r="E109" i="33"/>
  <c r="F109" i="33"/>
  <c r="G109" i="33"/>
  <c r="M97" i="33"/>
  <c r="N97" i="33"/>
  <c r="Q109" i="33"/>
  <c r="R109" i="33"/>
  <c r="R97" i="33" s="1"/>
  <c r="S109" i="33"/>
  <c r="S97" i="33" l="1"/>
  <c r="W97" i="33" s="1"/>
  <c r="Q97" i="33"/>
  <c r="U97" i="33" s="1"/>
  <c r="X109" i="33"/>
  <c r="P147" i="33"/>
  <c r="T147" i="33" s="1"/>
  <c r="K6" i="38"/>
  <c r="K7" i="38"/>
  <c r="X97" i="33" l="1"/>
  <c r="O41" i="33"/>
  <c r="S16" i="38"/>
  <c r="H16" i="38"/>
  <c r="H15" i="38" s="1"/>
  <c r="D16" i="38"/>
  <c r="W14" i="38"/>
  <c r="S14" i="38"/>
  <c r="H14" i="38"/>
  <c r="D14" i="38"/>
  <c r="P14" i="38" s="1"/>
  <c r="O13" i="38"/>
  <c r="K13" i="38" s="1"/>
  <c r="N13" i="38"/>
  <c r="M13" i="38"/>
  <c r="J13" i="38"/>
  <c r="I13" i="38"/>
  <c r="G13" i="38"/>
  <c r="F13" i="38"/>
  <c r="E13" i="38"/>
  <c r="H12" i="38"/>
  <c r="D12" i="38"/>
  <c r="P12" i="38" s="1"/>
  <c r="O11" i="38"/>
  <c r="K11" i="38" s="1"/>
  <c r="N11" i="38"/>
  <c r="M11" i="38"/>
  <c r="J11" i="38"/>
  <c r="I11" i="38"/>
  <c r="G11" i="38"/>
  <c r="F11" i="38"/>
  <c r="E11" i="38"/>
  <c r="H10" i="38"/>
  <c r="S10" i="38"/>
  <c r="D10" i="38"/>
  <c r="P10" i="38" s="1"/>
  <c r="H9" i="38"/>
  <c r="D9" i="38"/>
  <c r="P9" i="38" s="1"/>
  <c r="O8" i="38"/>
  <c r="N8" i="38"/>
  <c r="N4" i="38" s="1"/>
  <c r="M8" i="38"/>
  <c r="M4" i="38" s="1"/>
  <c r="J8" i="38"/>
  <c r="J4" i="38" s="1"/>
  <c r="I8" i="38"/>
  <c r="I4" i="38" s="1"/>
  <c r="G8" i="38"/>
  <c r="G4" i="38" s="1"/>
  <c r="F8" i="38"/>
  <c r="F4" i="38" s="1"/>
  <c r="E8" i="38"/>
  <c r="E4" i="38" s="1"/>
  <c r="S7" i="38"/>
  <c r="H7" i="38"/>
  <c r="D7" i="38"/>
  <c r="P7" i="38" s="1"/>
  <c r="S6" i="38"/>
  <c r="H6" i="38"/>
  <c r="D6" i="38"/>
  <c r="P6" i="38" s="1"/>
  <c r="O5" i="38"/>
  <c r="N5" i="38"/>
  <c r="M5" i="38"/>
  <c r="K5" i="38"/>
  <c r="J5" i="38"/>
  <c r="I5" i="38"/>
  <c r="G5" i="38"/>
  <c r="F5" i="38"/>
  <c r="E5" i="38"/>
  <c r="K8" i="38" l="1"/>
  <c r="K4" i="38" s="1"/>
  <c r="O4" i="38"/>
  <c r="P16" i="38"/>
  <c r="D15" i="38"/>
  <c r="R11" i="38"/>
  <c r="Q5" i="38"/>
  <c r="R13" i="38"/>
  <c r="R5" i="38"/>
  <c r="Q8" i="38"/>
  <c r="Q11" i="38"/>
  <c r="Q13" i="38"/>
  <c r="L5" i="38"/>
  <c r="L8" i="38"/>
  <c r="L4" i="38" s="1"/>
  <c r="L11" i="38"/>
  <c r="L13" i="38"/>
  <c r="D5" i="38"/>
  <c r="H8" i="38"/>
  <c r="H4" i="38" s="1"/>
  <c r="H5" i="38"/>
  <c r="D11" i="38"/>
  <c r="S15" i="38"/>
  <c r="D13" i="38"/>
  <c r="D8" i="38"/>
  <c r="W13" i="38"/>
  <c r="S8" i="38"/>
  <c r="H11" i="38"/>
  <c r="H13" i="38"/>
  <c r="S5" i="38"/>
  <c r="T14" i="38"/>
  <c r="S13" i="38"/>
  <c r="D4" i="38" l="1"/>
  <c r="P15" i="38"/>
  <c r="P13" i="38"/>
  <c r="P11" i="38"/>
  <c r="P8" i="38"/>
  <c r="P5" i="38"/>
  <c r="S4" i="38"/>
  <c r="T13" i="38"/>
  <c r="Q4" i="38"/>
  <c r="P4" i="38" l="1"/>
  <c r="G19" i="33" l="1"/>
  <c r="M115" i="33" l="1"/>
  <c r="N115" i="33"/>
  <c r="D156" i="33" l="1"/>
  <c r="D155" i="33" s="1"/>
  <c r="D158" i="33"/>
  <c r="D159" i="33"/>
  <c r="D157" i="33" l="1"/>
  <c r="D11" i="33" l="1"/>
  <c r="P11" i="33"/>
  <c r="T11" i="33" s="1"/>
  <c r="P122" i="33" l="1"/>
  <c r="O122" i="33"/>
  <c r="L122" i="33" s="1"/>
  <c r="D122" i="33"/>
  <c r="M134" i="33" l="1"/>
  <c r="N134" i="33"/>
  <c r="P138" i="33"/>
  <c r="W159" i="33" l="1"/>
  <c r="W158" i="33"/>
  <c r="W126" i="33"/>
  <c r="W125" i="33"/>
  <c r="W41" i="33"/>
  <c r="W40" i="33"/>
  <c r="O166" i="33"/>
  <c r="O165" i="33" s="1"/>
  <c r="O164" i="33"/>
  <c r="O163" i="33" s="1"/>
  <c r="M157" i="33"/>
  <c r="N157" i="33"/>
  <c r="M155" i="33"/>
  <c r="N155" i="33"/>
  <c r="O156" i="33"/>
  <c r="O155" i="33" s="1"/>
  <c r="O158" i="33"/>
  <c r="O159" i="33"/>
  <c r="O154" i="33"/>
  <c r="O153" i="33"/>
  <c r="O136" i="33"/>
  <c r="O138" i="33"/>
  <c r="L138" i="33" s="1"/>
  <c r="O139" i="33"/>
  <c r="O142" i="33"/>
  <c r="O143" i="33"/>
  <c r="O144" i="33"/>
  <c r="O148" i="33"/>
  <c r="O149" i="33"/>
  <c r="O131" i="33"/>
  <c r="O132" i="33"/>
  <c r="O130" i="33"/>
  <c r="O126" i="33"/>
  <c r="O125" i="33"/>
  <c r="O121" i="33"/>
  <c r="O123" i="33"/>
  <c r="O120" i="33"/>
  <c r="O117" i="33"/>
  <c r="O118" i="33"/>
  <c r="O116" i="33"/>
  <c r="O110" i="33"/>
  <c r="O109" i="33" s="1"/>
  <c r="O100" i="33"/>
  <c r="O101" i="33"/>
  <c r="O102" i="33"/>
  <c r="O103" i="33"/>
  <c r="O104" i="33"/>
  <c r="O105" i="33"/>
  <c r="O106" i="33"/>
  <c r="O107" i="33"/>
  <c r="O108" i="33"/>
  <c r="O99" i="33"/>
  <c r="O89" i="33"/>
  <c r="O90" i="33"/>
  <c r="O88" i="33"/>
  <c r="O85" i="33"/>
  <c r="O86" i="33"/>
  <c r="O84" i="33"/>
  <c r="O82" i="33"/>
  <c r="O81" i="33"/>
  <c r="O79" i="33"/>
  <c r="O78" i="33"/>
  <c r="O74" i="33"/>
  <c r="O76" i="33"/>
  <c r="O73" i="33"/>
  <c r="O69" i="33"/>
  <c r="L69" i="33" s="1"/>
  <c r="O71" i="33"/>
  <c r="O68" i="33"/>
  <c r="O52" i="33"/>
  <c r="O54" i="33"/>
  <c r="L54" i="33" s="1"/>
  <c r="O55" i="33"/>
  <c r="L55" i="33" s="1"/>
  <c r="O56" i="33"/>
  <c r="L56" i="33" s="1"/>
  <c r="O57" i="33"/>
  <c r="L57" i="33" s="1"/>
  <c r="O60" i="33"/>
  <c r="O63" i="33"/>
  <c r="L63" i="33" s="1"/>
  <c r="L41" i="33"/>
  <c r="O42" i="33"/>
  <c r="O40" i="33"/>
  <c r="L40" i="33" s="1"/>
  <c r="M39" i="33"/>
  <c r="N39" i="33"/>
  <c r="M14" i="33"/>
  <c r="N14" i="33"/>
  <c r="M19" i="33"/>
  <c r="N19" i="33"/>
  <c r="M23" i="33"/>
  <c r="N23" i="33"/>
  <c r="L15" i="33"/>
  <c r="L17" i="33"/>
  <c r="L18" i="33"/>
  <c r="O22" i="33"/>
  <c r="O20" i="33" s="1"/>
  <c r="O24" i="33"/>
  <c r="O25" i="33"/>
  <c r="L25" i="33" s="1"/>
  <c r="O26" i="33"/>
  <c r="L26" i="33" s="1"/>
  <c r="O29" i="33"/>
  <c r="L29" i="33" s="1"/>
  <c r="L28" i="33" s="1"/>
  <c r="L36" i="33"/>
  <c r="L30" i="33" s="1"/>
  <c r="L8" i="33"/>
  <c r="D138" i="33"/>
  <c r="E98" i="33"/>
  <c r="F98" i="33"/>
  <c r="G98" i="33"/>
  <c r="P105" i="33"/>
  <c r="T105" i="33" s="1"/>
  <c r="D105" i="33"/>
  <c r="P13" i="33"/>
  <c r="D13" i="33"/>
  <c r="P25" i="33"/>
  <c r="T25" i="33" s="1"/>
  <c r="D25" i="33"/>
  <c r="M163" i="33"/>
  <c r="N163" i="33"/>
  <c r="M151" i="33"/>
  <c r="N151" i="33"/>
  <c r="M124" i="33"/>
  <c r="N124" i="33"/>
  <c r="N96" i="33" s="1"/>
  <c r="M93" i="33"/>
  <c r="N93" i="33"/>
  <c r="O93" i="33"/>
  <c r="M87" i="33"/>
  <c r="N87" i="33"/>
  <c r="M83" i="33"/>
  <c r="M66" i="33" s="1"/>
  <c r="N83" i="33"/>
  <c r="N66" i="33" s="1"/>
  <c r="M28" i="33"/>
  <c r="N28" i="33"/>
  <c r="O135" i="33" l="1"/>
  <c r="O141" i="33"/>
  <c r="O59" i="33"/>
  <c r="M96" i="33"/>
  <c r="O77" i="33"/>
  <c r="L105" i="33"/>
  <c r="O98" i="33"/>
  <c r="O129" i="33"/>
  <c r="O72" i="33"/>
  <c r="M27" i="33"/>
  <c r="N27" i="33"/>
  <c r="O51" i="33"/>
  <c r="O50" i="33" s="1"/>
  <c r="O80" i="33"/>
  <c r="L60" i="33"/>
  <c r="L59" i="33" s="1"/>
  <c r="O119" i="33"/>
  <c r="O67" i="33"/>
  <c r="O147" i="33"/>
  <c r="N162" i="33"/>
  <c r="O115" i="33"/>
  <c r="M128" i="33"/>
  <c r="N65" i="33"/>
  <c r="M162" i="33"/>
  <c r="O151" i="33"/>
  <c r="O83" i="33"/>
  <c r="O39" i="33"/>
  <c r="L42" i="33"/>
  <c r="L39" i="33" s="1"/>
  <c r="O87" i="33"/>
  <c r="O124" i="33"/>
  <c r="N128" i="33"/>
  <c r="O23" i="33"/>
  <c r="M7" i="33"/>
  <c r="N7" i="33"/>
  <c r="O157" i="33"/>
  <c r="O162" i="33"/>
  <c r="L24" i="33"/>
  <c r="L23" i="33" s="1"/>
  <c r="L22" i="33"/>
  <c r="L20" i="33" s="1"/>
  <c r="O19" i="33"/>
  <c r="L27" i="33"/>
  <c r="L19" i="33"/>
  <c r="L14" i="33"/>
  <c r="L153" i="33"/>
  <c r="L154" i="33"/>
  <c r="L156" i="33"/>
  <c r="L155" i="33" s="1"/>
  <c r="L158" i="33"/>
  <c r="L159" i="33"/>
  <c r="L164" i="33"/>
  <c r="L163" i="33" s="1"/>
  <c r="L166" i="33"/>
  <c r="L165" i="33" s="1"/>
  <c r="L130" i="33"/>
  <c r="L131" i="33"/>
  <c r="L132" i="33"/>
  <c r="L136" i="33"/>
  <c r="L139" i="33"/>
  <c r="L142" i="33"/>
  <c r="L143" i="33"/>
  <c r="L144" i="33"/>
  <c r="L148" i="33"/>
  <c r="L149" i="33"/>
  <c r="L99" i="33"/>
  <c r="L100" i="33"/>
  <c r="L101" i="33"/>
  <c r="L102" i="33"/>
  <c r="L103" i="33"/>
  <c r="L104" i="33"/>
  <c r="L106" i="33"/>
  <c r="L107" i="33"/>
  <c r="L108" i="33"/>
  <c r="L110" i="33"/>
  <c r="L109" i="33" s="1"/>
  <c r="L116" i="33"/>
  <c r="L117" i="33"/>
  <c r="L118" i="33"/>
  <c r="L120" i="33"/>
  <c r="L121" i="33"/>
  <c r="L123" i="33"/>
  <c r="L125" i="33"/>
  <c r="L126" i="33"/>
  <c r="L68" i="33"/>
  <c r="L73" i="33"/>
  <c r="L74" i="33"/>
  <c r="L76" i="33"/>
  <c r="L78" i="33"/>
  <c r="L79" i="33"/>
  <c r="L81" i="33"/>
  <c r="L82" i="33"/>
  <c r="L84" i="33"/>
  <c r="L85" i="33"/>
  <c r="L86" i="33"/>
  <c r="L88" i="33"/>
  <c r="L89" i="33"/>
  <c r="L90" i="33"/>
  <c r="L94" i="33"/>
  <c r="L93" i="33" s="1"/>
  <c r="L52" i="33"/>
  <c r="L51" i="33" s="1"/>
  <c r="L135" i="33" l="1"/>
  <c r="L141" i="33"/>
  <c r="O66" i="33"/>
  <c r="O65" i="33" s="1"/>
  <c r="L50" i="33"/>
  <c r="N5" i="33"/>
  <c r="O97" i="33"/>
  <c r="O96" i="33" s="1"/>
  <c r="L98" i="33"/>
  <c r="L77" i="33"/>
  <c r="L129" i="33"/>
  <c r="L72" i="33"/>
  <c r="L80" i="33"/>
  <c r="N37" i="33"/>
  <c r="M37" i="33"/>
  <c r="L119" i="33"/>
  <c r="L67" i="33"/>
  <c r="L147" i="33"/>
  <c r="L7" i="33"/>
  <c r="N160" i="33"/>
  <c r="O134" i="33"/>
  <c r="O128" i="33" s="1"/>
  <c r="L115" i="33"/>
  <c r="L113" i="33" s="1"/>
  <c r="L112" i="33" s="1"/>
  <c r="M160" i="33"/>
  <c r="M65" i="33"/>
  <c r="M5" i="33" s="1"/>
  <c r="L124" i="33"/>
  <c r="L162" i="33"/>
  <c r="L157" i="33"/>
  <c r="L151" i="33"/>
  <c r="L87" i="33"/>
  <c r="L83" i="33"/>
  <c r="P123" i="33"/>
  <c r="T123" i="33" s="1"/>
  <c r="D123" i="33"/>
  <c r="E83" i="33"/>
  <c r="F83" i="33"/>
  <c r="G83" i="33"/>
  <c r="Q83" i="33"/>
  <c r="R83" i="33"/>
  <c r="S83" i="33"/>
  <c r="W83" i="33" s="1"/>
  <c r="D86" i="33"/>
  <c r="P86" i="33"/>
  <c r="E77" i="33"/>
  <c r="F77" i="33"/>
  <c r="G77" i="33"/>
  <c r="P76" i="33"/>
  <c r="X83" i="33" l="1"/>
  <c r="U83" i="33"/>
  <c r="L66" i="33"/>
  <c r="L65" i="33" s="1"/>
  <c r="L97" i="33"/>
  <c r="L96" i="33" s="1"/>
  <c r="L37" i="33"/>
  <c r="L134" i="33"/>
  <c r="L128" i="33" s="1"/>
  <c r="O160" i="33"/>
  <c r="L5" i="33" l="1"/>
  <c r="L160" i="33"/>
  <c r="P166" i="33"/>
  <c r="T166" i="33" s="1"/>
  <c r="Q165" i="33"/>
  <c r="U165" i="33" s="1"/>
  <c r="R165" i="33"/>
  <c r="S165" i="33"/>
  <c r="P164" i="33"/>
  <c r="T164" i="33" s="1"/>
  <c r="G163" i="33"/>
  <c r="Q163" i="33"/>
  <c r="U163" i="33" s="1"/>
  <c r="R163" i="33"/>
  <c r="S163" i="33"/>
  <c r="P159" i="33"/>
  <c r="P158" i="33"/>
  <c r="Q157" i="33"/>
  <c r="R157" i="33"/>
  <c r="S157" i="33"/>
  <c r="Q155" i="33"/>
  <c r="R155" i="33"/>
  <c r="T152" i="33"/>
  <c r="Q151" i="33"/>
  <c r="R151" i="33"/>
  <c r="P136" i="33"/>
  <c r="P139" i="33"/>
  <c r="P142" i="33"/>
  <c r="P143" i="33"/>
  <c r="T143" i="33" s="1"/>
  <c r="P144" i="33"/>
  <c r="R134" i="33"/>
  <c r="P131" i="33"/>
  <c r="T131" i="33" s="1"/>
  <c r="P132" i="33"/>
  <c r="T132" i="33" s="1"/>
  <c r="P130" i="33"/>
  <c r="T130" i="33" s="1"/>
  <c r="Q124" i="33"/>
  <c r="R124" i="33"/>
  <c r="S124" i="33"/>
  <c r="Q115" i="33"/>
  <c r="U115" i="33" s="1"/>
  <c r="R115" i="33"/>
  <c r="S115" i="33"/>
  <c r="W115" i="33" s="1"/>
  <c r="P110" i="33"/>
  <c r="Q93" i="33"/>
  <c r="R93" i="33"/>
  <c r="S93" i="33"/>
  <c r="Q87" i="33"/>
  <c r="Q66" i="33" s="1"/>
  <c r="U66" i="33" s="1"/>
  <c r="R87" i="33"/>
  <c r="S87" i="33"/>
  <c r="P82" i="33"/>
  <c r="T82" i="33" s="1"/>
  <c r="P81" i="33"/>
  <c r="T81" i="33" s="1"/>
  <c r="P79" i="33"/>
  <c r="T79" i="33" s="1"/>
  <c r="P84" i="33"/>
  <c r="T84" i="33" s="1"/>
  <c r="P85" i="33"/>
  <c r="T85" i="33" s="1"/>
  <c r="P88" i="33"/>
  <c r="P89" i="33"/>
  <c r="P90" i="33"/>
  <c r="P94" i="33"/>
  <c r="T94" i="33" s="1"/>
  <c r="P78" i="33"/>
  <c r="T78" i="33" s="1"/>
  <c r="P52" i="33"/>
  <c r="T52" i="33" s="1"/>
  <c r="P54" i="33"/>
  <c r="P56" i="33"/>
  <c r="T56" i="33" s="1"/>
  <c r="R39" i="33"/>
  <c r="R28" i="33"/>
  <c r="P22" i="33"/>
  <c r="R23" i="33"/>
  <c r="P20" i="33" l="1"/>
  <c r="T20" i="33" s="1"/>
  <c r="T22" i="33"/>
  <c r="S66" i="33"/>
  <c r="W66" i="33" s="1"/>
  <c r="W87" i="33"/>
  <c r="W151" i="33"/>
  <c r="W152" i="33"/>
  <c r="P135" i="33"/>
  <c r="P77" i="33"/>
  <c r="T77" i="33" s="1"/>
  <c r="P141" i="33"/>
  <c r="T141" i="33" s="1"/>
  <c r="R65" i="33"/>
  <c r="R66" i="33"/>
  <c r="S65" i="33"/>
  <c r="W65" i="33" s="1"/>
  <c r="Q65" i="33"/>
  <c r="X112" i="33"/>
  <c r="X165" i="33"/>
  <c r="X115" i="33"/>
  <c r="X163" i="33"/>
  <c r="Q96" i="33"/>
  <c r="U96" i="33" s="1"/>
  <c r="R96" i="33"/>
  <c r="S96" i="33"/>
  <c r="W96" i="33" s="1"/>
  <c r="P129" i="33"/>
  <c r="T129" i="33" s="1"/>
  <c r="P51" i="33"/>
  <c r="T51" i="33" s="1"/>
  <c r="P80" i="33"/>
  <c r="T80" i="33" s="1"/>
  <c r="P109" i="33"/>
  <c r="R128" i="33"/>
  <c r="V128" i="33" s="1"/>
  <c r="R162" i="33"/>
  <c r="P163" i="33"/>
  <c r="T163" i="33" s="1"/>
  <c r="P93" i="33"/>
  <c r="T93" i="33" s="1"/>
  <c r="S162" i="33"/>
  <c r="Q162" i="33"/>
  <c r="U162" i="33" s="1"/>
  <c r="P83" i="33"/>
  <c r="T83" i="33" s="1"/>
  <c r="P165" i="33"/>
  <c r="T165" i="33" s="1"/>
  <c r="P157" i="33"/>
  <c r="S134" i="33"/>
  <c r="W134" i="33" s="1"/>
  <c r="Q134" i="33"/>
  <c r="U134" i="33" s="1"/>
  <c r="P87" i="33"/>
  <c r="T87" i="33" s="1"/>
  <c r="R27" i="33"/>
  <c r="P18" i="33"/>
  <c r="T18" i="33" s="1"/>
  <c r="P12" i="33"/>
  <c r="R19" i="33"/>
  <c r="R14" i="33"/>
  <c r="Q23" i="33"/>
  <c r="S23" i="33"/>
  <c r="W23" i="33" s="1"/>
  <c r="Q19" i="33"/>
  <c r="S19" i="33"/>
  <c r="W19" i="33" s="1"/>
  <c r="Q14" i="33"/>
  <c r="S14" i="33"/>
  <c r="Q28" i="33"/>
  <c r="S28" i="33"/>
  <c r="W28" i="33" s="1"/>
  <c r="O14" i="33" l="1"/>
  <c r="O7" i="33" s="1"/>
  <c r="W14" i="33"/>
  <c r="X65" i="33"/>
  <c r="U65" i="33"/>
  <c r="X28" i="33"/>
  <c r="X14" i="33"/>
  <c r="X19" i="33"/>
  <c r="X23" i="33"/>
  <c r="X66" i="33"/>
  <c r="X162" i="33"/>
  <c r="X96" i="33"/>
  <c r="O28" i="33"/>
  <c r="P162" i="33"/>
  <c r="T162" i="33" s="1"/>
  <c r="R160" i="33"/>
  <c r="R7" i="33"/>
  <c r="Q7" i="33"/>
  <c r="U7" i="33" s="1"/>
  <c r="S7" i="33"/>
  <c r="W7" i="33" s="1"/>
  <c r="E163" i="33"/>
  <c r="F163" i="33"/>
  <c r="E157" i="33"/>
  <c r="F157" i="33"/>
  <c r="G157" i="33"/>
  <c r="T159" i="33"/>
  <c r="E155" i="33"/>
  <c r="F155" i="33"/>
  <c r="G155" i="33"/>
  <c r="X7" i="33" l="1"/>
  <c r="R37" i="33"/>
  <c r="W157" i="33"/>
  <c r="D163" i="33"/>
  <c r="D162" i="33" s="1"/>
  <c r="T157" i="33"/>
  <c r="T158" i="33"/>
  <c r="G162" i="33"/>
  <c r="E162" i="33"/>
  <c r="F162" i="33"/>
  <c r="D144" i="33"/>
  <c r="D130" i="33"/>
  <c r="E147" i="33"/>
  <c r="F147" i="33"/>
  <c r="D149" i="33"/>
  <c r="D148" i="33"/>
  <c r="D143" i="33"/>
  <c r="D142" i="33"/>
  <c r="D139" i="33"/>
  <c r="D136" i="33"/>
  <c r="D131" i="33"/>
  <c r="D132" i="33"/>
  <c r="E124" i="33"/>
  <c r="F124" i="33"/>
  <c r="G124" i="33"/>
  <c r="W124" i="33" s="1"/>
  <c r="E115" i="33"/>
  <c r="F115" i="33"/>
  <c r="G115" i="33"/>
  <c r="D110" i="33"/>
  <c r="D135" i="33" l="1"/>
  <c r="D141" i="33"/>
  <c r="D129" i="33"/>
  <c r="D109" i="33"/>
  <c r="T149" i="33"/>
  <c r="F134" i="33"/>
  <c r="G134" i="33"/>
  <c r="E134" i="33"/>
  <c r="D147" i="33"/>
  <c r="G97" i="33"/>
  <c r="E97" i="33"/>
  <c r="F97" i="33"/>
  <c r="E93" i="33"/>
  <c r="F93" i="33"/>
  <c r="G93" i="33"/>
  <c r="W93" i="33" s="1"/>
  <c r="D69" i="33"/>
  <c r="D68" i="33"/>
  <c r="E87" i="33"/>
  <c r="E66" i="33" s="1"/>
  <c r="F87" i="33"/>
  <c r="F66" i="33" s="1"/>
  <c r="G87" i="33"/>
  <c r="D90" i="33"/>
  <c r="D89" i="33"/>
  <c r="D88" i="33"/>
  <c r="D85" i="33"/>
  <c r="D84" i="33"/>
  <c r="D82" i="33"/>
  <c r="D81" i="33"/>
  <c r="D79" i="33"/>
  <c r="D78" i="33"/>
  <c r="G66" i="33" l="1"/>
  <c r="G65" i="33" s="1"/>
  <c r="F160" i="33"/>
  <c r="V160" i="33" s="1"/>
  <c r="F128" i="33"/>
  <c r="D80" i="33"/>
  <c r="D67" i="33"/>
  <c r="E128" i="33"/>
  <c r="F65" i="33"/>
  <c r="E65" i="33"/>
  <c r="G160" i="33"/>
  <c r="D77" i="33"/>
  <c r="G128" i="33"/>
  <c r="D83" i="33"/>
  <c r="D134" i="33"/>
  <c r="D128" i="33" s="1"/>
  <c r="D87" i="33"/>
  <c r="D52" i="33"/>
  <c r="D66" i="33" l="1"/>
  <c r="E39" i="33"/>
  <c r="F39" i="33"/>
  <c r="G39" i="33"/>
  <c r="Q39" i="33"/>
  <c r="S39" i="33"/>
  <c r="E14" i="33"/>
  <c r="F14" i="33"/>
  <c r="G14" i="33"/>
  <c r="D18" i="33"/>
  <c r="D12" i="33"/>
  <c r="F28" i="33"/>
  <c r="F23" i="33"/>
  <c r="F19" i="33"/>
  <c r="E160" i="33" l="1"/>
  <c r="F96" i="33"/>
  <c r="W39" i="33"/>
  <c r="F7" i="33"/>
  <c r="F27" i="33"/>
  <c r="P36" i="33"/>
  <c r="P30" i="33" l="1"/>
  <c r="T30" i="33" s="1"/>
  <c r="T36" i="33"/>
  <c r="F5" i="33"/>
  <c r="S27" i="33"/>
  <c r="W27" i="33" s="1"/>
  <c r="Q27" i="33"/>
  <c r="F37" i="33"/>
  <c r="O27" i="33" l="1"/>
  <c r="O5" i="33" s="1"/>
  <c r="D29" i="33"/>
  <c r="D28" i="33" s="1"/>
  <c r="O37" i="33" l="1"/>
  <c r="Q128" i="33" l="1"/>
  <c r="U128" i="33" s="1"/>
  <c r="S128" i="33"/>
  <c r="W128" i="33" s="1"/>
  <c r="M7" i="36"/>
  <c r="M6" i="36"/>
  <c r="D55" i="33" l="1"/>
  <c r="E28" i="33" l="1"/>
  <c r="G28" i="33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E19" i="33" l="1"/>
  <c r="S155" i="33" l="1"/>
  <c r="P156" i="33"/>
  <c r="P155" i="33" l="1"/>
  <c r="G27" i="33" l="1"/>
  <c r="E27" i="33"/>
  <c r="P113" i="33" l="1"/>
  <c r="D113" i="33"/>
  <c r="D112" i="33" s="1"/>
  <c r="P112" i="33" l="1"/>
  <c r="E96" i="33"/>
  <c r="G96" i="33"/>
  <c r="D100" i="33" l="1"/>
  <c r="D101" i="33"/>
  <c r="D102" i="33"/>
  <c r="D103" i="33"/>
  <c r="D104" i="33"/>
  <c r="D106" i="33"/>
  <c r="D107" i="33"/>
  <c r="D108" i="33"/>
  <c r="P134" i="33" l="1"/>
  <c r="T134" i="33" s="1"/>
  <c r="D63" i="33"/>
  <c r="P8" i="33" l="1"/>
  <c r="T8" i="33" s="1"/>
  <c r="P154" i="33"/>
  <c r="T154" i="33" s="1"/>
  <c r="D154" i="33"/>
  <c r="P103" i="33" l="1"/>
  <c r="T103" i="33" s="1"/>
  <c r="P102" i="33"/>
  <c r="T102" i="33" s="1"/>
  <c r="P74" i="33"/>
  <c r="T74" i="33" s="1"/>
  <c r="P73" i="33"/>
  <c r="T73" i="33" s="1"/>
  <c r="D56" i="33"/>
  <c r="P72" i="33" l="1"/>
  <c r="T72" i="33" s="1"/>
  <c r="E23" i="33" l="1"/>
  <c r="G23" i="33"/>
  <c r="G7" i="33" l="1"/>
  <c r="G5" i="33" s="1"/>
  <c r="E7" i="33"/>
  <c r="E5" i="33" s="1"/>
  <c r="P71" i="33" l="1"/>
  <c r="T71" i="33" s="1"/>
  <c r="P126" i="33" l="1"/>
  <c r="P125" i="33"/>
  <c r="D126" i="33"/>
  <c r="D125" i="33"/>
  <c r="P121" i="33"/>
  <c r="T121" i="33" s="1"/>
  <c r="P120" i="33"/>
  <c r="T120" i="33" s="1"/>
  <c r="D121" i="33"/>
  <c r="D120" i="33"/>
  <c r="P117" i="33"/>
  <c r="P118" i="33"/>
  <c r="T118" i="33" s="1"/>
  <c r="D118" i="33"/>
  <c r="D117" i="33"/>
  <c r="P116" i="33"/>
  <c r="T116" i="33" s="1"/>
  <c r="D116" i="33"/>
  <c r="P104" i="33"/>
  <c r="T104" i="33" s="1"/>
  <c r="P106" i="33"/>
  <c r="T106" i="33" s="1"/>
  <c r="P107" i="33"/>
  <c r="P108" i="33"/>
  <c r="T108" i="33" s="1"/>
  <c r="P100" i="33"/>
  <c r="T100" i="33" s="1"/>
  <c r="P101" i="33"/>
  <c r="T101" i="33" s="1"/>
  <c r="P99" i="33"/>
  <c r="T99" i="33" s="1"/>
  <c r="D99" i="33"/>
  <c r="D98" i="33" s="1"/>
  <c r="D97" i="33" s="1"/>
  <c r="P98" i="33" l="1"/>
  <c r="P119" i="33"/>
  <c r="T119" i="33" s="1"/>
  <c r="D119" i="33"/>
  <c r="T126" i="33"/>
  <c r="T125" i="33"/>
  <c r="P124" i="33"/>
  <c r="P115" i="33"/>
  <c r="T115" i="33" s="1"/>
  <c r="D124" i="33"/>
  <c r="D115" i="33"/>
  <c r="D152" i="33"/>
  <c r="P153" i="33"/>
  <c r="D153" i="33"/>
  <c r="D151" i="33" l="1"/>
  <c r="P97" i="33"/>
  <c r="T97" i="33" s="1"/>
  <c r="T98" i="33"/>
  <c r="T124" i="33"/>
  <c r="S160" i="33"/>
  <c r="D96" i="33"/>
  <c r="Q160" i="33"/>
  <c r="D94" i="33"/>
  <c r="P63" i="33"/>
  <c r="P60" i="33"/>
  <c r="P151" i="33" l="1"/>
  <c r="T151" i="33" s="1"/>
  <c r="P96" i="33"/>
  <c r="T96" i="33" s="1"/>
  <c r="P59" i="33"/>
  <c r="X160" i="33"/>
  <c r="U160" i="33"/>
  <c r="P67" i="33"/>
  <c r="W160" i="33"/>
  <c r="D160" i="33"/>
  <c r="T63" i="33"/>
  <c r="D93" i="33"/>
  <c r="D65" i="33" s="1"/>
  <c r="D60" i="33"/>
  <c r="D59" i="33" s="1"/>
  <c r="D54" i="33"/>
  <c r="P41" i="33"/>
  <c r="P42" i="33"/>
  <c r="P40" i="33"/>
  <c r="D41" i="33"/>
  <c r="D42" i="33"/>
  <c r="D40" i="33"/>
  <c r="P66" i="33" l="1"/>
  <c r="T66" i="33" s="1"/>
  <c r="T67" i="33"/>
  <c r="T42" i="33"/>
  <c r="P65" i="33"/>
  <c r="T65" i="33" s="1"/>
  <c r="P50" i="33"/>
  <c r="T50" i="33" s="1"/>
  <c r="T59" i="33"/>
  <c r="T60" i="33"/>
  <c r="D51" i="33"/>
  <c r="D50" i="33" s="1"/>
  <c r="D39" i="33"/>
  <c r="P160" i="33"/>
  <c r="T40" i="33"/>
  <c r="T41" i="33"/>
  <c r="P39" i="33"/>
  <c r="T160" i="33" l="1"/>
  <c r="T39" i="33"/>
  <c r="P29" i="33"/>
  <c r="T29" i="33" s="1"/>
  <c r="P26" i="33"/>
  <c r="T26" i="33" s="1"/>
  <c r="P24" i="33"/>
  <c r="T24" i="33" s="1"/>
  <c r="D26" i="33"/>
  <c r="D24" i="33"/>
  <c r="P28" i="33" l="1"/>
  <c r="T28" i="33" s="1"/>
  <c r="D27" i="33"/>
  <c r="P23" i="33"/>
  <c r="T23" i="33" s="1"/>
  <c r="D23" i="33"/>
  <c r="D17" i="33"/>
  <c r="P15" i="33"/>
  <c r="T15" i="33" s="1"/>
  <c r="D15" i="33"/>
  <c r="D8" i="33" l="1"/>
  <c r="P27" i="33"/>
  <c r="T27" i="33" s="1"/>
  <c r="P14" i="33"/>
  <c r="T14" i="33" s="1"/>
  <c r="D14" i="33"/>
  <c r="D19" i="33"/>
  <c r="Q37" i="33"/>
  <c r="U37" i="33" s="1"/>
  <c r="X37" i="33" l="1"/>
  <c r="D7" i="33"/>
  <c r="D5" i="33" s="1"/>
  <c r="E37" i="33"/>
  <c r="G37" i="33"/>
  <c r="D37" i="33" l="1"/>
  <c r="P19" i="33" l="1"/>
  <c r="T19" i="33" s="1"/>
  <c r="S37" i="33"/>
  <c r="W37" i="33" s="1"/>
  <c r="P7" i="33" l="1"/>
  <c r="T7" i="33" s="1"/>
  <c r="P37" i="33" l="1"/>
  <c r="T37" i="33" s="1"/>
  <c r="R5" i="33" l="1"/>
  <c r="S5" i="33"/>
  <c r="Q5" i="33"/>
  <c r="X5" i="33" s="1"/>
  <c r="U5" i="33" l="1"/>
  <c r="V5" i="33" l="1"/>
  <c r="W5" i="33"/>
  <c r="P128" i="33" l="1"/>
  <c r="P5" i="33" l="1"/>
  <c r="T5" i="33" s="1"/>
  <c r="T128" i="33"/>
</calcChain>
</file>

<file path=xl/sharedStrings.xml><?xml version="1.0" encoding="utf-8"?>
<sst xmlns="http://schemas.openxmlformats.org/spreadsheetml/2006/main" count="629" uniqueCount="330">
  <si>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</si>
  <si>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</si>
  <si>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</si>
  <si>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</si>
  <si>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</si>
  <si>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</si>
  <si>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</si>
  <si>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</si>
  <si>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</si>
  <si>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</si>
  <si>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</si>
  <si>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</si>
  <si>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</si>
  <si>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</si>
  <si>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</si>
  <si>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</si>
  <si>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</si>
  <si>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</si>
  <si>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</si>
  <si>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</si>
  <si>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</si>
  <si>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</si>
  <si>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</si>
  <si>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</si>
  <si>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</si>
  <si>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</si>
  <si>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</si>
  <si>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</si>
  <si>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</si>
  <si>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</si>
  <si>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</si>
  <si>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</si>
  <si>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</si>
  <si>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</si>
  <si>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</si>
  <si>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</si>
  <si>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</si>
  <si>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</si>
  <si>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</si>
  <si>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</si>
  <si>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</si>
  <si>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</si>
  <si>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</si>
  <si>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</si>
  <si>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</si>
  <si>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</si>
  <si>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</si>
  <si>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</si>
  <si>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</si>
  <si>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</si>
  <si>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</si>
  <si>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</si>
  <si>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</si>
  <si>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</si>
  <si>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</si>
  <si>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</si>
  <si>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</si>
  <si>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</si>
  <si>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</si>
  <si>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</si>
  <si>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</si>
  <si>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</si>
  <si>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</si>
  <si>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</si>
  <si>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</si>
  <si>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</si>
  <si>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</si>
  <si>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</si>
  <si>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</si>
  <si>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</si>
  <si>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</si>
  <si>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</si>
  <si>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</si>
  <si>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</si>
  <si>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</si>
  <si>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</si>
  <si>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</si>
  <si>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</si>
  <si>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</si>
  <si>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</si>
  <si>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</si>
  <si>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</si>
  <si>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</si>
  <si>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</si>
  <si>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</si>
  <si>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</si>
  <si>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</si>
  <si>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</si>
  <si>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</si>
  <si>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</si>
  <si>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</si>
  <si>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</si>
  <si>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</si>
  <si>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</si>
  <si>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</si>
  <si>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2.2.7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</si>
  <si>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</si>
  <si>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</si>
  <si>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</si>
  <si>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</si>
  <si>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</si>
  <si>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</si>
  <si>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</si>
  <si>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</si>
  <si>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</si>
  <si>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</si>
  <si>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</si>
  <si>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</si>
  <si>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</si>
  <si>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</si>
  <si>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</si>
  <si>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</si>
  <si>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</si>
  <si>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</si>
  <si>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</si>
  <si>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</si>
  <si>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</si>
  <si>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</si>
  <si>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</si>
  <si>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</si>
  <si>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</si>
  <si>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</si>
  <si>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9.1.3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</si>
  <si>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</si>
  <si>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</si>
  <si>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</si>
  <si>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</si>
  <si>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</si>
  <si>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</si>
  <si>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</si>
  <si>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</si>
  <si>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</si>
  <si>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</si>
  <si>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</si>
  <si>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</si>
  <si>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</si>
  <si>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</si>
  <si>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</si>
  <si>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</si>
  <si>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</si>
  <si>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</si>
  <si>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</si>
  <si>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</si>
  <si>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</si>
  <si>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</si>
  <si>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</si>
  <si>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</si>
  <si>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</si>
  <si>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</si>
  <si>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</si>
  <si>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</si>
  <si>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</si>
  <si>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</si>
  <si>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</si>
  <si>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</si>
  <si>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</si>
  <si>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</si>
  <si>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</si>
  <si>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</si>
  <si>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</si>
  <si>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</si>
  <si>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</si>
  <si>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</si>
  <si>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</si>
  <si>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</si>
  <si>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</si>
  <si>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</si>
  <si>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</si>
  <si>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</si>
  <si>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</si>
  <si>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</si>
  <si>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</si>
  <si>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</si>
  <si>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</si>
  <si>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</si>
  <si>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</si>
  <si>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</si>
  <si>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</si>
  <si>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</si>
  <si>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</si>
  <si>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</si>
  <si>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</si>
  <si>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</si>
  <si>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</si>
  <si>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</si>
  <si>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</si>
  <si>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</si>
  <si>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</si>
  <si>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</si>
  <si>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</si>
  <si>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</si>
  <si>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</si>
  <si>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</si>
  <si>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</si>
  <si>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</si>
  <si>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</si>
  <si>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</si>
  <si>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</si>
  <si>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</si>
  <si>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</si>
  <si>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</si>
  <si>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</si>
  <si>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</si>
  <si>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</si>
  <si>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</si>
  <si>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</si>
  <si>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</si>
  <si>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</si>
  <si>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</si>
  <si>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</si>
  <si>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</si>
  <si>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</si>
  <si>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</si>
  <si>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</si>
  <si>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</si>
  <si>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</si>
  <si>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</si>
  <si>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</si>
  <si>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</si>
  <si>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</si>
  <si>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</si>
  <si>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</si>
  <si>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</si>
  <si>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</si>
  <si>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</si>
  <si>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</si>
  <si>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</si>
  <si>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</si>
  <si>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</si>
  <si>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</si>
  <si>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</si>
  <si>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</si>
  <si>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</si>
  <si>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</si>
  <si>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</si>
  <si>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</si>
  <si>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</si>
  <si>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1.1.6</t>
  </si>
  <si>
    <t>Станция обезжелезивания 7 мкр.57/7 реестр.№ 522074</t>
  </si>
  <si>
    <t>% исполнения  к финансированию (окружной б-т)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</si>
  <si>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</si>
  <si>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</si>
  <si>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</si>
  <si>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</si>
  <si>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</si>
  <si>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</si>
  <si>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</si>
  <si>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</si>
  <si>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</si>
  <si>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</si>
  <si>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</si>
  <si>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</si>
  <si>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</si>
  <si>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</si>
  <si>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</si>
  <si>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</si>
  <si>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</si>
  <si>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</si>
  <si>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</si>
  <si>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</si>
  <si>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Развитие транспортной системы в городе Нефтеюганске на 2014-2020 годы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</si>
  <si>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</si>
  <si>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</si>
  <si>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</si>
  <si>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</si>
  <si>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</si>
  <si>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</si>
  <si>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</si>
  <si>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</si>
  <si>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</si>
  <si>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</si>
  <si>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</si>
  <si>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</si>
  <si>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8.1.5</t>
  </si>
  <si>
    <t>Дорога №5 (ул.Киевская (от ул.Парковая до ул. Объездная-1) (участок от ул. Парковая до ул.Жилая)</t>
  </si>
  <si>
    <t>Автодорога по ул. Мамонтовская (развязка перекрестка ул. Мамонтовская- ул. Молодежная)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</si>
  <si>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</si>
  <si>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</si>
  <si>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</si>
  <si>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4.3</t>
  </si>
  <si>
    <t>ПЛАН  на 2017 год (рублей)</t>
  </si>
  <si>
    <t>ПЛАН  на 1 квартал 2017 год (рублей)</t>
  </si>
  <si>
    <t>% исполнения  к плану 1 квартала 2017  года</t>
  </si>
  <si>
    <t>4.3.1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</si>
  <si>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</si>
  <si>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</si>
  <si>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</si>
  <si>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</si>
  <si>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</si>
  <si>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</si>
  <si>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Капитальный ремонт участка напорного канализационного коллектора 2Ду500мм от камеры КК-1сущ.К КНС-3А до камеры КК-2сущ.У въезда на центральный рынок (1 нитка)</t>
  </si>
  <si>
    <t>Отсутствует финансирование</t>
  </si>
  <si>
    <t>денежные средства на 1 квартал 2017 года не запланированы</t>
  </si>
  <si>
    <t>Ожидаемое исполнение за первый квартал 2017 года 100%.</t>
  </si>
  <si>
    <t xml:space="preserve"> Выплата заработной платы за февраль и перечисление страховых взносов  в ПФР производится в месяце, следующем за отчетным до 05.03.2017 г., Заработная плата начисленна за фактически отработанное время</t>
  </si>
  <si>
    <t>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</si>
  <si>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</si>
  <si>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</si>
  <si>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</si>
  <si>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</si>
  <si>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</si>
  <si>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Выплата заработной платы (гачисления по заработной плате) производится до 27.03.2017 года</t>
  </si>
  <si>
    <t>Оплата услуг  на предосталение учащимся муниц общеобразов учреждений завтраков и обедов будет произведена по факту выполнения до 31.03.2017</t>
  </si>
  <si>
    <t>Выплата компенсации  части родительской платы за февраль 2017 будет произведена по графику выплат в срок до 31.03.2017</t>
  </si>
  <si>
    <t>исполнение 100%</t>
  </si>
  <si>
    <t xml:space="preserve">Командировочные расходы в части проезда в сумме 231 000,00 рублей исполнены по состоянию на 07.03.2017 г. </t>
  </si>
  <si>
    <t>оплата будетет произведена в конце марта, после проведения отдыха детей</t>
  </si>
  <si>
    <t xml:space="preserve">Профинансировано 30 %, согласно п.3.2 Договора № 4 от 25.01.2017 г. о совместной деятельности по организации временного трудоустройства граждан. Заработная плата за март будет выплачена 31.03.2017 г. </t>
  </si>
  <si>
    <t>Оплата будет произведена в марте месяце</t>
  </si>
  <si>
    <t>ПЛАН  на 2017 год</t>
  </si>
  <si>
    <t>Кассовый расход на 01.03.2017</t>
  </si>
  <si>
    <t>Профинансировано на 01.03..2017</t>
  </si>
  <si>
    <t>в связи с внесением изменений  в  порядок взаимодействия департамента финансов администрации города Нефтеюганска с субъектами контроля при осуществлении контроля, предусмотренного частью 5 статьи 99 Федерального закона № 44 от 05.04.2013 «О контрактной системе в сфере закупок товаров, работ, услуг для обеспечения государственных и муниципальных нужд» на основании приказа департамента финансов администрации города Нефтеюганска от 17.02.2017 № 5</t>
  </si>
  <si>
    <t>заработная плата приемных родителей выплачитвается в течении следующего за текущим месяцем, оставшиеся денежные средства будут исполнены  в марте 2017 г.</t>
  </si>
  <si>
    <t xml:space="preserve"> г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</si>
  <si>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</si>
  <si>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</si>
  <si>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Строительство (реконструкция), капитальный ремонт и ремонт автомобильных дорог общего пользования местного значения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</si>
  <si>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</si>
  <si>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</si>
  <si>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</si>
  <si>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</si>
  <si>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</si>
  <si>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</si>
  <si>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</si>
  <si>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</si>
  <si>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Профинансировано  на 01.04.2017  (рублей)</t>
  </si>
  <si>
    <t>7.2.2</t>
  </si>
  <si>
    <t>Кассовый расход по 01.04.2017  (рублей)</t>
  </si>
  <si>
    <t>Отчет об исполнении сетевого плана-графика на 01 апреля 2017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</si>
</sst>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2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  <scheme val="minor"/>
    </font>
    <font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9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7" fontId="6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3" fillId="0" borderId="0" xfId="0" applyFont="1" applyFill="1" applyAlignment="1"/>
    <xf numFmtId="0" fontId="14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Font="1" applyFill="1" applyBorder="1" applyAlignment="1"/>
    <xf numFmtId="2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166" fontId="13" fillId="0" borderId="1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/>
    <xf numFmtId="165" fontId="13" fillId="0" borderId="0" xfId="0" applyNumberFormat="1" applyFont="1" applyFill="1"/>
    <xf numFmtId="49" fontId="13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2" fontId="14" fillId="0" borderId="4" xfId="0" applyNumberFormat="1" applyFont="1" applyFill="1" applyBorder="1" applyAlignment="1">
      <alignment horizontal="left" vertical="center" wrapText="1"/>
    </xf>
    <xf numFmtId="2" fontId="14" fillId="0" borderId="5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/>
    <xf numFmtId="49" fontId="11" fillId="0" borderId="1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3"/>
  <sheetViews>
    <sheetView tabSelected="1" view="pageBreakPreview" zoomScale="60" zoomScaleNormal="46" workbookViewId="0">
      <pane ySplit="3" topLeftCell="A4" activePane="bottomLeft" state="frozen"/>
      <selection pane="bottomLeft" sqref="A1:W1"/>
    </sheetView>
  </sheetViews>
  <sheetFormatPr defaultColWidth="9.140625"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5.42578125" style="2" bestFit="1" customWidth="1"/>
    <col min="9" max="11" width="23" style="2" customWidth="1"/>
    <col min="12" max="12" width="24.5703125" style="2" hidden="1" customWidth="1"/>
    <col min="13" max="13" width="22.5703125" style="2" hidden="1" customWidth="1"/>
    <col min="14" max="14" width="22" style="2" hidden="1" customWidth="1"/>
    <col min="15" max="15" width="26.7109375" style="2" hidden="1" customWidth="1"/>
    <col min="16" max="17" width="24.42578125" style="4" customWidth="1"/>
    <col min="18" max="18" width="22" style="4" customWidth="1"/>
    <col min="19" max="19" width="23.140625" style="4" customWidth="1"/>
    <col min="20" max="20" width="13.42578125" style="5" customWidth="1"/>
    <col min="21" max="22" width="14.140625" style="5" customWidth="1"/>
    <col min="23" max="23" width="13.7109375" style="5" customWidth="1"/>
    <col min="24" max="24" width="23" style="5" hidden="1" customWidth="1"/>
    <col min="25" max="25" width="37.28515625" style="2" hidden="1" customWidth="1"/>
    <col min="26" max="16384" width="9.140625" style="2"/>
  </cols>
  <sheetData>
    <row r="1" spans="1:25" s="55" customFormat="1" ht="62.25" customHeight="1" x14ac:dyDescent="0.3">
      <c r="A1" s="137" t="s">
        <v>329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90"/>
    </row>
    <row r="2" spans="1:25" s="52" customFormat="1" x14ac:dyDescent="0.3">
      <c r="A2" s="139" t="s">
        <v>0</v>
      </c>
      <c r="B2" s="56" t="s">
        <v>1</v>
      </c>
      <c r="C2" s="140" t="s">
        <v>53</v>
      </c>
      <c r="D2" s="141" t="s">
        <v>280</v>
      </c>
      <c r="E2" s="141"/>
      <c r="F2" s="141"/>
      <c r="G2" s="141"/>
      <c r="H2" s="141" t="s">
        <v>281</v>
      </c>
      <c r="I2" s="141"/>
      <c r="J2" s="141"/>
      <c r="K2" s="141"/>
      <c r="L2" s="142" t="s">
        <v>326</v>
      </c>
      <c r="M2" s="142"/>
      <c r="N2" s="142"/>
      <c r="O2" s="142"/>
      <c r="P2" s="142" t="s">
        <v>328</v>
      </c>
      <c r="Q2" s="142"/>
      <c r="R2" s="142"/>
      <c r="S2" s="142"/>
      <c r="T2" s="143" t="s">
        <v>282</v>
      </c>
      <c r="U2" s="144"/>
      <c r="V2" s="144"/>
      <c r="W2" s="145"/>
      <c r="X2" s="105" t="s">
        <v>239</v>
      </c>
      <c r="Y2" s="104" t="s">
        <v>245</v>
      </c>
    </row>
    <row r="3" spans="1:25" s="52" customFormat="1" ht="56.25" x14ac:dyDescent="0.3">
      <c r="A3" s="139"/>
      <c r="B3" s="92" t="s">
        <v>2</v>
      </c>
      <c r="C3" s="140"/>
      <c r="D3" s="93" t="s">
        <v>91</v>
      </c>
      <c r="E3" s="93" t="s">
        <v>92</v>
      </c>
      <c r="F3" s="93" t="s">
        <v>167</v>
      </c>
      <c r="G3" s="93" t="s">
        <v>93</v>
      </c>
      <c r="H3" s="93" t="s">
        <v>91</v>
      </c>
      <c r="I3" s="93" t="s">
        <v>92</v>
      </c>
      <c r="J3" s="93" t="s">
        <v>167</v>
      </c>
      <c r="K3" s="93" t="s">
        <v>93</v>
      </c>
      <c r="L3" s="93" t="s">
        <v>91</v>
      </c>
      <c r="M3" s="93" t="s">
        <v>92</v>
      </c>
      <c r="N3" s="93" t="s">
        <v>167</v>
      </c>
      <c r="O3" s="93" t="s">
        <v>93</v>
      </c>
      <c r="P3" s="93" t="s">
        <v>91</v>
      </c>
      <c r="Q3" s="93" t="s">
        <v>92</v>
      </c>
      <c r="R3" s="93" t="s">
        <v>167</v>
      </c>
      <c r="S3" s="93" t="s">
        <v>93</v>
      </c>
      <c r="T3" s="57" t="s">
        <v>91</v>
      </c>
      <c r="U3" s="57" t="s">
        <v>92</v>
      </c>
      <c r="V3" s="57" t="s">
        <v>167</v>
      </c>
      <c r="W3" s="57" t="s">
        <v>93</v>
      </c>
      <c r="X3" s="106"/>
      <c r="Y3" s="104"/>
    </row>
    <row r="4" spans="1:25" s="52" customFormat="1" x14ac:dyDescent="0.3">
      <c r="A4" s="91" t="s">
        <v>9</v>
      </c>
      <c r="B4" s="91" t="s">
        <v>43</v>
      </c>
      <c r="C4" s="91" t="s">
        <v>96</v>
      </c>
      <c r="D4" s="91" t="s">
        <v>100</v>
      </c>
      <c r="E4" s="91" t="s">
        <v>126</v>
      </c>
      <c r="F4" s="91" t="s">
        <v>127</v>
      </c>
      <c r="G4" s="91" t="s">
        <v>128</v>
      </c>
      <c r="H4" s="91" t="s">
        <v>48</v>
      </c>
      <c r="I4" s="91" t="s">
        <v>109</v>
      </c>
      <c r="J4" s="91" t="s">
        <v>131</v>
      </c>
      <c r="K4" s="91" t="s">
        <v>49</v>
      </c>
      <c r="L4" s="91" t="s">
        <v>119</v>
      </c>
      <c r="M4" s="91" t="s">
        <v>123</v>
      </c>
      <c r="N4" s="91" t="s">
        <v>124</v>
      </c>
      <c r="O4" s="91" t="s">
        <v>125</v>
      </c>
      <c r="P4" s="91" t="s">
        <v>126</v>
      </c>
      <c r="Q4" s="91" t="s">
        <v>127</v>
      </c>
      <c r="R4" s="91" t="s">
        <v>128</v>
      </c>
      <c r="S4" s="91" t="s">
        <v>246</v>
      </c>
      <c r="T4" s="91" t="s">
        <v>247</v>
      </c>
      <c r="U4" s="91" t="s">
        <v>248</v>
      </c>
      <c r="V4" s="91" t="s">
        <v>249</v>
      </c>
      <c r="W4" s="91" t="s">
        <v>250</v>
      </c>
      <c r="X4" s="91" t="s">
        <v>251</v>
      </c>
      <c r="Y4" s="91" t="s">
        <v>252</v>
      </c>
    </row>
    <row r="5" spans="1:25" s="54" customFormat="1" ht="22.5" hidden="1" x14ac:dyDescent="0.3">
      <c r="A5" s="123" t="s">
        <v>94</v>
      </c>
      <c r="B5" s="123"/>
      <c r="C5" s="123"/>
      <c r="D5" s="50" t="e">
        <f>D7+D27+D39+D44+D50+D65+D128+D151+#REF!+#REF!+#REF!+#REF!+#REF!+D96+D162</f>
        <v>#REF!</v>
      </c>
      <c r="E5" s="50" t="e">
        <f>E7+E27+E39+E44+E50+E65+E128+E151+#REF!+#REF!+#REF!+#REF!+#REF!+E96+E162</f>
        <v>#REF!</v>
      </c>
      <c r="F5" s="50" t="e">
        <f>F7+F27+F39+F44+F50+F65+F128+F151+#REF!+#REF!+#REF!+#REF!+#REF!+F96+F162</f>
        <v>#REF!</v>
      </c>
      <c r="G5" s="50" t="e">
        <f>G7+G27+G39+G44+G50+G65+G128+G151+#REF!+#REF!+#REF!+#REF!+#REF!+G96+G162</f>
        <v>#REF!</v>
      </c>
      <c r="H5" s="50" t="e">
        <f>H7+H27+H39+H44+H50+H65+H128+H151+#REF!+#REF!+#REF!+#REF!+#REF!+H96+H162</f>
        <v>#REF!</v>
      </c>
      <c r="I5" s="50" t="e">
        <f>I7+I27+I39+I44+I50+I65+I128+I151+#REF!+#REF!+#REF!+#REF!+#REF!+I96+I162</f>
        <v>#REF!</v>
      </c>
      <c r="J5" s="50" t="e">
        <f>J7+J27+J39+J44+J50+J65+J128+J151+#REF!+#REF!+#REF!+#REF!+#REF!+J96+J162</f>
        <v>#REF!</v>
      </c>
      <c r="K5" s="50" t="e">
        <f>K7+K27+K39+K44+K50+K65+K128+K151+#REF!+#REF!+#REF!+#REF!+#REF!+K96+K162</f>
        <v>#REF!</v>
      </c>
      <c r="L5" s="50" t="e">
        <f>L7+L27+L39+L44+L50+L65+L128+L151+#REF!+#REF!+#REF!+#REF!+#REF!+L96+L162</f>
        <v>#REF!</v>
      </c>
      <c r="M5" s="50" t="e">
        <f>M7+M27+M39+M44+M50+M65+M128+M151+#REF!+#REF!+#REF!+#REF!+#REF!+M96+M162</f>
        <v>#REF!</v>
      </c>
      <c r="N5" s="50" t="e">
        <f>N7+N27+N39+N44+N50+N65+N128+N151+#REF!+#REF!+#REF!+#REF!+#REF!+N96+N162</f>
        <v>#REF!</v>
      </c>
      <c r="O5" s="50" t="e">
        <f>O7+O27+O39+O44+O50+O65+O128+O151+#REF!+#REF!+#REF!+#REF!+#REF!+O96+O162</f>
        <v>#REF!</v>
      </c>
      <c r="P5" s="50" t="e">
        <f>P7+P27+P39+P44+P50+P65+P128+P151+#REF!+#REF!+#REF!+#REF!+#REF!+P96+P162</f>
        <v>#REF!</v>
      </c>
      <c r="Q5" s="50" t="e">
        <f>Q7+Q27+Q39+Q44+Q50+Q65+Q128+Q151+#REF!+#REF!+#REF!+#REF!+#REF!+Q96+Q162</f>
        <v>#REF!</v>
      </c>
      <c r="R5" s="50" t="e">
        <f>R7+R27+R39+R44+R50+R65+R128+R151+#REF!+#REF!+#REF!+#REF!+#REF!+R96+R162</f>
        <v>#REF!</v>
      </c>
      <c r="S5" s="50" t="e">
        <f>S7+S27+S39+S44+S50+S65+S128+S151+#REF!+#REF!+#REF!+#REF!+#REF!+S96+S162</f>
        <v>#REF!</v>
      </c>
      <c r="T5" s="50" t="e">
        <f>P5/D5*100</f>
        <v>#REF!</v>
      </c>
      <c r="U5" s="50" t="e">
        <f>Q5/I5*100</f>
        <v>#REF!</v>
      </c>
      <c r="V5" s="50" t="e">
        <f>R5/F5*100</f>
        <v>#REF!</v>
      </c>
      <c r="W5" s="50" t="e">
        <f>S5/G5*100</f>
        <v>#REF!</v>
      </c>
      <c r="X5" s="50" t="e">
        <f>Q5/M5*100</f>
        <v>#REF!</v>
      </c>
      <c r="Y5" s="53"/>
    </row>
    <row r="6" spans="1:25" s="52" customFormat="1" hidden="1" x14ac:dyDescent="0.3">
      <c r="A6" s="126" t="s">
        <v>10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51"/>
    </row>
    <row r="7" spans="1:25" s="54" customFormat="1" ht="48" hidden="1" customHeight="1" x14ac:dyDescent="0.3">
      <c r="A7" s="48">
        <v>1</v>
      </c>
      <c r="B7" s="112" t="s">
        <v>27</v>
      </c>
      <c r="C7" s="112"/>
      <c r="D7" s="49" t="e">
        <f>D8+D14+D19+D23+D20</f>
        <v>#REF!</v>
      </c>
      <c r="E7" s="49" t="e">
        <f>E8+E14+E19+E23+E20</f>
        <v>#REF!</v>
      </c>
      <c r="F7" s="49" t="e">
        <f>F8+F14+F19+F23+F20</f>
        <v>#REF!</v>
      </c>
      <c r="G7" s="49" t="e">
        <f>G8+G14+G19+G23+G20</f>
        <v>#REF!</v>
      </c>
      <c r="H7" s="49" t="e">
        <f>H8+H14+H19+H23+H20</f>
        <v>#REF!</v>
      </c>
      <c r="I7" s="49" t="e">
        <f>I8+I14+I19+I23+I20</f>
        <v>#REF!</v>
      </c>
      <c r="J7" s="49" t="e">
        <f>J8+J14+J19+J23+J20</f>
        <v>#REF!</v>
      </c>
      <c r="K7" s="49" t="e">
        <f>K8+K14+K19+K23+K20</f>
        <v>#REF!</v>
      </c>
      <c r="L7" s="49" t="e">
        <f>L8+L14+L19+L23+L20</f>
        <v>#REF!</v>
      </c>
      <c r="M7" s="49" t="e">
        <f>M8+M14+M19+M23+M20</f>
        <v>#REF!</v>
      </c>
      <c r="N7" s="49" t="e">
        <f>N8+N14+N19+N23+N20</f>
        <v>#REF!</v>
      </c>
      <c r="O7" s="49" t="e">
        <f>O8+O14+O19+O23+O20</f>
        <v>#REF!</v>
      </c>
      <c r="P7" s="49" t="e">
        <f>P8+P14+P19+P23+P20</f>
        <v>#REF!</v>
      </c>
      <c r="Q7" s="49" t="e">
        <f>Q8+Q14+Q19+Q23+Q20</f>
        <v>#REF!</v>
      </c>
      <c r="R7" s="49" t="e">
        <f>R8+R14+R19+R23+R20</f>
        <v>#REF!</v>
      </c>
      <c r="S7" s="49" t="e">
        <f>S8+S14+S19+S23+S20</f>
        <v>#REF!</v>
      </c>
      <c r="T7" s="50" t="e">
        <f>P7/H7*100</f>
        <v>#REF!</v>
      </c>
      <c r="U7" s="50" t="e">
        <f>Q7/I7*100</f>
        <v>#REF!</v>
      </c>
      <c r="V7" s="50"/>
      <c r="W7" s="50" t="e">
        <f t="shared" ref="W7:W19" si="0">S7/K7*100</f>
        <v>#REF!</v>
      </c>
      <c r="X7" s="50" t="e">
        <f>Q7/M7*100</f>
        <v>#REF!</v>
      </c>
      <c r="Y7" s="53"/>
    </row>
    <row r="8" spans="1:25" s="52" customFormat="1" ht="56.25" hidden="1" x14ac:dyDescent="0.3">
      <c r="A8" s="48" t="s">
        <v>16</v>
      </c>
      <c r="B8" s="89" t="s">
        <v>54</v>
      </c>
      <c r="C8" s="58"/>
      <c r="D8" s="50">
        <f t="shared" ref="D8:S8" si="1">SUM(D9:D13)</f>
        <v>30547351</v>
      </c>
      <c r="E8" s="50">
        <f t="shared" si="1"/>
        <v>19065500</v>
      </c>
      <c r="F8" s="50">
        <f t="shared" si="1"/>
        <v>0</v>
      </c>
      <c r="G8" s="50">
        <f t="shared" si="1"/>
        <v>11481851</v>
      </c>
      <c r="H8" s="50">
        <f t="shared" si="1"/>
        <v>106400</v>
      </c>
      <c r="I8" s="50">
        <f t="shared" si="1"/>
        <v>106400</v>
      </c>
      <c r="J8" s="50">
        <f t="shared" si="1"/>
        <v>0</v>
      </c>
      <c r="K8" s="50">
        <f t="shared" si="1"/>
        <v>0</v>
      </c>
      <c r="L8" s="50">
        <f t="shared" si="1"/>
        <v>165800</v>
      </c>
      <c r="M8" s="50">
        <f t="shared" si="1"/>
        <v>165800</v>
      </c>
      <c r="N8" s="50">
        <f t="shared" si="1"/>
        <v>0</v>
      </c>
      <c r="O8" s="50">
        <f t="shared" si="1"/>
        <v>0</v>
      </c>
      <c r="P8" s="50">
        <f t="shared" si="1"/>
        <v>87482.559999999998</v>
      </c>
      <c r="Q8" s="50">
        <f t="shared" si="1"/>
        <v>87482.559999999998</v>
      </c>
      <c r="R8" s="50">
        <f t="shared" si="1"/>
        <v>0</v>
      </c>
      <c r="S8" s="50">
        <f t="shared" si="1"/>
        <v>0</v>
      </c>
      <c r="T8" s="50">
        <f t="shared" ref="T8:T37" si="2">P8/H8*100</f>
        <v>82.220451127819544</v>
      </c>
      <c r="U8" s="50">
        <f t="shared" ref="U8:W37" si="3">Q8/I8*100</f>
        <v>82.220451127819544</v>
      </c>
      <c r="V8" s="50"/>
      <c r="W8" s="50"/>
      <c r="X8" s="50">
        <f t="shared" ref="X8:X37" si="4">Q8/M8*100</f>
        <v>52.763908323281058</v>
      </c>
      <c r="Y8" s="51"/>
    </row>
    <row r="9" spans="1:25" s="52" customFormat="1" ht="84" hidden="1" customHeight="1" x14ac:dyDescent="0.3">
      <c r="A9" s="96" t="s">
        <v>39</v>
      </c>
      <c r="B9" s="95" t="s">
        <v>290</v>
      </c>
      <c r="C9" s="59" t="s">
        <v>4</v>
      </c>
      <c r="D9" s="60">
        <f>E9+F9+G9</f>
        <v>19394300</v>
      </c>
      <c r="E9" s="60">
        <v>18424500</v>
      </c>
      <c r="F9" s="60">
        <v>0</v>
      </c>
      <c r="G9" s="60">
        <v>969800</v>
      </c>
      <c r="H9" s="60">
        <f>I9+J9+K9</f>
        <v>0</v>
      </c>
      <c r="I9" s="60">
        <v>0</v>
      </c>
      <c r="J9" s="60">
        <v>0</v>
      </c>
      <c r="K9" s="60">
        <v>0</v>
      </c>
      <c r="L9" s="60">
        <f t="shared" ref="L9:L13" si="5">M9+N9+O9</f>
        <v>0</v>
      </c>
      <c r="M9" s="60">
        <v>0</v>
      </c>
      <c r="N9" s="60">
        <v>0</v>
      </c>
      <c r="O9" s="60">
        <f>S9</f>
        <v>0</v>
      </c>
      <c r="P9" s="60">
        <f>Q9+R9+S9</f>
        <v>0</v>
      </c>
      <c r="Q9" s="60">
        <v>0</v>
      </c>
      <c r="R9" s="60">
        <v>0</v>
      </c>
      <c r="S9" s="60">
        <v>0</v>
      </c>
      <c r="T9" s="50"/>
      <c r="U9" s="50"/>
      <c r="V9" s="50"/>
      <c r="W9" s="50"/>
      <c r="X9" s="60"/>
      <c r="Y9" s="62" t="s">
        <v>291</v>
      </c>
    </row>
    <row r="10" spans="1:25" s="52" customFormat="1" ht="75" hidden="1" x14ac:dyDescent="0.3">
      <c r="A10" s="96"/>
      <c r="B10" s="95" t="s">
        <v>315</v>
      </c>
      <c r="C10" s="59" t="s">
        <v>4</v>
      </c>
      <c r="D10" s="60">
        <f>E10+F10+G10</f>
        <v>3862000</v>
      </c>
      <c r="E10" s="60">
        <v>0</v>
      </c>
      <c r="F10" s="60">
        <v>0</v>
      </c>
      <c r="G10" s="60">
        <v>3862000</v>
      </c>
      <c r="H10" s="60">
        <f t="shared" ref="H10" si="6">I10+J10+K10</f>
        <v>0</v>
      </c>
      <c r="I10" s="60">
        <v>0</v>
      </c>
      <c r="J10" s="60">
        <v>0</v>
      </c>
      <c r="K10" s="60">
        <v>0</v>
      </c>
      <c r="L10" s="60"/>
      <c r="M10" s="60"/>
      <c r="N10" s="60"/>
      <c r="O10" s="60"/>
      <c r="P10" s="60">
        <f>Q10+R10+S10</f>
        <v>0</v>
      </c>
      <c r="Q10" s="60">
        <v>0</v>
      </c>
      <c r="R10" s="60">
        <v>0</v>
      </c>
      <c r="S10" s="60">
        <v>0</v>
      </c>
      <c r="T10" s="50"/>
      <c r="U10" s="50"/>
      <c r="V10" s="50"/>
      <c r="W10" s="50"/>
      <c r="X10" s="60"/>
      <c r="Y10" s="62"/>
    </row>
    <row r="11" spans="1:25" s="52" customFormat="1" ht="128.25" hidden="1" customHeight="1" x14ac:dyDescent="0.3">
      <c r="A11" s="96" t="s">
        <v>268</v>
      </c>
      <c r="B11" s="95" t="s">
        <v>316</v>
      </c>
      <c r="C11" s="59" t="s">
        <v>4</v>
      </c>
      <c r="D11" s="60">
        <f t="shared" ref="D11:D13" si="7">E11+G11</f>
        <v>641000</v>
      </c>
      <c r="E11" s="60">
        <v>641000</v>
      </c>
      <c r="F11" s="60">
        <v>0</v>
      </c>
      <c r="G11" s="60">
        <v>0</v>
      </c>
      <c r="H11" s="60">
        <f>I11+J11+K11</f>
        <v>106400</v>
      </c>
      <c r="I11" s="60">
        <v>106400</v>
      </c>
      <c r="J11" s="60">
        <v>0</v>
      </c>
      <c r="K11" s="60">
        <v>0</v>
      </c>
      <c r="L11" s="60">
        <f t="shared" si="5"/>
        <v>165800</v>
      </c>
      <c r="M11" s="60">
        <v>165800</v>
      </c>
      <c r="N11" s="60">
        <v>0</v>
      </c>
      <c r="O11" s="60">
        <f t="shared" ref="O11:O18" si="8">S11</f>
        <v>0</v>
      </c>
      <c r="P11" s="60">
        <f t="shared" ref="P11:P13" si="9">Q11+S11</f>
        <v>87482.559999999998</v>
      </c>
      <c r="Q11" s="60">
        <v>87482.559999999998</v>
      </c>
      <c r="R11" s="60">
        <v>0</v>
      </c>
      <c r="S11" s="60">
        <v>0</v>
      </c>
      <c r="T11" s="60">
        <f t="shared" si="2"/>
        <v>82.220451127819544</v>
      </c>
      <c r="U11" s="60">
        <f t="shared" si="3"/>
        <v>82.220451127819544</v>
      </c>
      <c r="V11" s="60"/>
      <c r="W11" s="60"/>
      <c r="X11" s="60">
        <f t="shared" si="4"/>
        <v>52.763908323281058</v>
      </c>
      <c r="Y11" s="62" t="s">
        <v>308</v>
      </c>
    </row>
    <row r="12" spans="1:25" s="52" customFormat="1" ht="75" hidden="1" x14ac:dyDescent="0.3">
      <c r="A12" s="96" t="s">
        <v>40</v>
      </c>
      <c r="B12" s="95" t="s">
        <v>168</v>
      </c>
      <c r="C12" s="59" t="s">
        <v>4</v>
      </c>
      <c r="D12" s="60">
        <f t="shared" si="7"/>
        <v>5996300</v>
      </c>
      <c r="E12" s="60">
        <v>0</v>
      </c>
      <c r="F12" s="60">
        <v>0</v>
      </c>
      <c r="G12" s="60">
        <v>5996300</v>
      </c>
      <c r="H12" s="60">
        <f>I12+J12+K12</f>
        <v>0</v>
      </c>
      <c r="I12" s="60">
        <v>0</v>
      </c>
      <c r="J12" s="60">
        <v>0</v>
      </c>
      <c r="K12" s="60">
        <v>0</v>
      </c>
      <c r="L12" s="60">
        <f t="shared" si="5"/>
        <v>0</v>
      </c>
      <c r="M12" s="60">
        <v>0</v>
      </c>
      <c r="N12" s="60">
        <v>0</v>
      </c>
      <c r="O12" s="60">
        <f t="shared" si="8"/>
        <v>0</v>
      </c>
      <c r="P12" s="60">
        <f t="shared" si="9"/>
        <v>0</v>
      </c>
      <c r="Q12" s="60">
        <v>0</v>
      </c>
      <c r="R12" s="60">
        <v>0</v>
      </c>
      <c r="S12" s="60">
        <v>0</v>
      </c>
      <c r="T12" s="50"/>
      <c r="U12" s="50"/>
      <c r="V12" s="50"/>
      <c r="W12" s="50"/>
      <c r="X12" s="50" t="e">
        <f t="shared" si="4"/>
        <v>#DIV/0!</v>
      </c>
      <c r="Y12" s="51"/>
    </row>
    <row r="13" spans="1:25" s="52" customFormat="1" ht="37.5" hidden="1" x14ac:dyDescent="0.3">
      <c r="A13" s="96" t="s">
        <v>237</v>
      </c>
      <c r="B13" s="95" t="s">
        <v>238</v>
      </c>
      <c r="C13" s="59" t="s">
        <v>3</v>
      </c>
      <c r="D13" s="60">
        <f t="shared" si="7"/>
        <v>653751</v>
      </c>
      <c r="E13" s="60">
        <v>0</v>
      </c>
      <c r="F13" s="60">
        <v>0</v>
      </c>
      <c r="G13" s="60">
        <v>653751</v>
      </c>
      <c r="H13" s="60">
        <f t="shared" ref="H13" si="10">I13+J13+K13</f>
        <v>0</v>
      </c>
      <c r="I13" s="60">
        <v>0</v>
      </c>
      <c r="J13" s="60">
        <v>0</v>
      </c>
      <c r="K13" s="60">
        <v>0</v>
      </c>
      <c r="L13" s="60">
        <f t="shared" si="5"/>
        <v>0</v>
      </c>
      <c r="M13" s="60">
        <v>0</v>
      </c>
      <c r="N13" s="60">
        <v>0</v>
      </c>
      <c r="O13" s="60">
        <f t="shared" si="8"/>
        <v>0</v>
      </c>
      <c r="P13" s="60">
        <f t="shared" si="9"/>
        <v>0</v>
      </c>
      <c r="Q13" s="60">
        <v>0</v>
      </c>
      <c r="R13" s="60">
        <v>0</v>
      </c>
      <c r="S13" s="60">
        <v>0</v>
      </c>
      <c r="T13" s="50"/>
      <c r="U13" s="50"/>
      <c r="V13" s="50"/>
      <c r="W13" s="50"/>
      <c r="X13" s="50" t="e">
        <f t="shared" si="4"/>
        <v>#DIV/0!</v>
      </c>
      <c r="Y13" s="62"/>
    </row>
    <row r="14" spans="1:25" s="54" customFormat="1" ht="56.25" hidden="1" x14ac:dyDescent="0.3">
      <c r="A14" s="48" t="s">
        <v>17</v>
      </c>
      <c r="B14" s="89" t="s">
        <v>55</v>
      </c>
      <c r="C14" s="58"/>
      <c r="D14" s="50">
        <f>SUM(D15:D18)</f>
        <v>44310162</v>
      </c>
      <c r="E14" s="50">
        <f>SUM(E15:E18)</f>
        <v>0</v>
      </c>
      <c r="F14" s="50">
        <f>SUM(F15:F18)</f>
        <v>0</v>
      </c>
      <c r="G14" s="50">
        <f>SUM(G15:G18)</f>
        <v>44310162</v>
      </c>
      <c r="H14" s="50">
        <f t="shared" ref="H14:K14" si="11">SUM(H15:H18)</f>
        <v>3404270</v>
      </c>
      <c r="I14" s="50">
        <f t="shared" si="11"/>
        <v>0</v>
      </c>
      <c r="J14" s="50">
        <f t="shared" si="11"/>
        <v>0</v>
      </c>
      <c r="K14" s="50">
        <f t="shared" si="11"/>
        <v>3404270</v>
      </c>
      <c r="L14" s="50">
        <f t="shared" ref="L14:S14" si="12">SUM(L15:L18)</f>
        <v>2583348.5</v>
      </c>
      <c r="M14" s="50">
        <f t="shared" si="12"/>
        <v>0</v>
      </c>
      <c r="N14" s="50">
        <f t="shared" si="12"/>
        <v>0</v>
      </c>
      <c r="O14" s="50">
        <f t="shared" si="8"/>
        <v>2583348.5</v>
      </c>
      <c r="P14" s="50">
        <f t="shared" si="12"/>
        <v>2583348.5</v>
      </c>
      <c r="Q14" s="50">
        <f t="shared" si="12"/>
        <v>0</v>
      </c>
      <c r="R14" s="50">
        <f t="shared" si="12"/>
        <v>0</v>
      </c>
      <c r="S14" s="50">
        <f t="shared" si="12"/>
        <v>2583348.5</v>
      </c>
      <c r="T14" s="50">
        <f t="shared" si="2"/>
        <v>75.885534931130607</v>
      </c>
      <c r="U14" s="50"/>
      <c r="V14" s="50"/>
      <c r="W14" s="50">
        <f t="shared" si="0"/>
        <v>75.885534931130607</v>
      </c>
      <c r="X14" s="50" t="e">
        <f t="shared" si="4"/>
        <v>#DIV/0!</v>
      </c>
      <c r="Y14" s="53"/>
    </row>
    <row r="15" spans="1:25" s="52" customFormat="1" ht="37.5" hidden="1" x14ac:dyDescent="0.3">
      <c r="A15" s="96" t="s">
        <v>41</v>
      </c>
      <c r="B15" s="95" t="s">
        <v>166</v>
      </c>
      <c r="C15" s="59" t="s">
        <v>4</v>
      </c>
      <c r="D15" s="60">
        <f>E15+G15</f>
        <v>26866420</v>
      </c>
      <c r="E15" s="60">
        <v>0</v>
      </c>
      <c r="F15" s="60">
        <v>0</v>
      </c>
      <c r="G15" s="60">
        <v>26866420</v>
      </c>
      <c r="H15" s="60">
        <f>I15+J15+K15</f>
        <v>337873</v>
      </c>
      <c r="I15" s="60">
        <v>0</v>
      </c>
      <c r="J15" s="60">
        <v>0</v>
      </c>
      <c r="K15" s="60">
        <v>337873</v>
      </c>
      <c r="L15" s="60">
        <f t="shared" ref="L15:L17" si="13">M15+N15+O15</f>
        <v>235680</v>
      </c>
      <c r="M15" s="60">
        <v>0</v>
      </c>
      <c r="N15" s="60">
        <v>0</v>
      </c>
      <c r="O15" s="60">
        <f t="shared" si="8"/>
        <v>235680</v>
      </c>
      <c r="P15" s="60">
        <f>Q15+S15</f>
        <v>235680</v>
      </c>
      <c r="Q15" s="60">
        <v>0</v>
      </c>
      <c r="R15" s="60">
        <v>0</v>
      </c>
      <c r="S15" s="60">
        <v>235680</v>
      </c>
      <c r="T15" s="50">
        <f t="shared" si="2"/>
        <v>69.754020001598235</v>
      </c>
      <c r="U15" s="50"/>
      <c r="V15" s="50"/>
      <c r="W15" s="50">
        <f t="shared" si="0"/>
        <v>69.754020001598235</v>
      </c>
      <c r="X15" s="50" t="e">
        <f t="shared" si="4"/>
        <v>#DIV/0!</v>
      </c>
      <c r="Y15" s="62"/>
    </row>
    <row r="16" spans="1:25" s="52" customFormat="1" hidden="1" x14ac:dyDescent="0.3">
      <c r="A16" s="109" t="s">
        <v>42</v>
      </c>
      <c r="B16" s="120" t="s">
        <v>150</v>
      </c>
      <c r="C16" s="59" t="s">
        <v>4</v>
      </c>
      <c r="D16" s="60">
        <f>E16+G16</f>
        <v>11061300</v>
      </c>
      <c r="E16" s="60">
        <v>0</v>
      </c>
      <c r="F16" s="60">
        <v>0</v>
      </c>
      <c r="G16" s="60">
        <v>11061300</v>
      </c>
      <c r="H16" s="60">
        <f t="shared" ref="H16:H18" si="14">I16+J16+K16</f>
        <v>2200625</v>
      </c>
      <c r="I16" s="60">
        <v>0</v>
      </c>
      <c r="J16" s="60">
        <v>0</v>
      </c>
      <c r="K16" s="60">
        <v>2200625</v>
      </c>
      <c r="L16" s="60">
        <f t="shared" si="13"/>
        <v>2033368.5</v>
      </c>
      <c r="M16" s="60">
        <v>0</v>
      </c>
      <c r="N16" s="60">
        <v>0</v>
      </c>
      <c r="O16" s="60">
        <f t="shared" si="8"/>
        <v>2033368.5</v>
      </c>
      <c r="P16" s="60">
        <f t="shared" ref="P16:P17" si="15">Q16+S16</f>
        <v>2033368.5</v>
      </c>
      <c r="Q16" s="60">
        <v>0</v>
      </c>
      <c r="R16" s="60">
        <v>0</v>
      </c>
      <c r="S16" s="60">
        <v>2033368.5</v>
      </c>
      <c r="T16" s="50">
        <f t="shared" si="2"/>
        <v>92.399591025276905</v>
      </c>
      <c r="U16" s="50"/>
      <c r="V16" s="50"/>
      <c r="W16" s="50">
        <f t="shared" si="0"/>
        <v>92.399591025276905</v>
      </c>
      <c r="X16" s="50" t="e">
        <f t="shared" si="4"/>
        <v>#DIV/0!</v>
      </c>
      <c r="Y16" s="62"/>
    </row>
    <row r="17" spans="1:25" s="52" customFormat="1" hidden="1" x14ac:dyDescent="0.3">
      <c r="A17" s="122"/>
      <c r="B17" s="121"/>
      <c r="C17" s="59" t="s">
        <v>6</v>
      </c>
      <c r="D17" s="60">
        <f>E17+G17</f>
        <v>1885300</v>
      </c>
      <c r="E17" s="60">
        <v>0</v>
      </c>
      <c r="F17" s="60">
        <v>0</v>
      </c>
      <c r="G17" s="60">
        <v>1885300</v>
      </c>
      <c r="H17" s="60">
        <f t="shared" si="14"/>
        <v>314300</v>
      </c>
      <c r="I17" s="60">
        <v>0</v>
      </c>
      <c r="J17" s="60">
        <v>0</v>
      </c>
      <c r="K17" s="60">
        <v>314300</v>
      </c>
      <c r="L17" s="60">
        <f t="shared" si="13"/>
        <v>314300</v>
      </c>
      <c r="M17" s="60">
        <v>0</v>
      </c>
      <c r="N17" s="60">
        <v>0</v>
      </c>
      <c r="O17" s="60">
        <f t="shared" si="8"/>
        <v>314300</v>
      </c>
      <c r="P17" s="60">
        <f t="shared" si="15"/>
        <v>314300</v>
      </c>
      <c r="Q17" s="60">
        <v>0</v>
      </c>
      <c r="R17" s="60">
        <v>0</v>
      </c>
      <c r="S17" s="60">
        <v>314300</v>
      </c>
      <c r="T17" s="50">
        <f t="shared" si="2"/>
        <v>100</v>
      </c>
      <c r="U17" s="50"/>
      <c r="V17" s="50"/>
      <c r="W17" s="50">
        <f t="shared" si="0"/>
        <v>100</v>
      </c>
      <c r="X17" s="50" t="e">
        <f t="shared" si="4"/>
        <v>#DIV/0!</v>
      </c>
      <c r="Y17" s="62"/>
    </row>
    <row r="18" spans="1:25" s="52" customFormat="1" hidden="1" x14ac:dyDescent="0.3">
      <c r="A18" s="86" t="s">
        <v>169</v>
      </c>
      <c r="B18" s="94" t="s">
        <v>170</v>
      </c>
      <c r="C18" s="59" t="s">
        <v>4</v>
      </c>
      <c r="D18" s="60">
        <f>E18+G18</f>
        <v>4497142</v>
      </c>
      <c r="E18" s="60">
        <v>0</v>
      </c>
      <c r="F18" s="60">
        <v>0</v>
      </c>
      <c r="G18" s="60">
        <v>4497142</v>
      </c>
      <c r="H18" s="60">
        <f t="shared" si="14"/>
        <v>551472</v>
      </c>
      <c r="I18" s="60">
        <v>0</v>
      </c>
      <c r="J18" s="60">
        <v>0</v>
      </c>
      <c r="K18" s="60">
        <v>551472</v>
      </c>
      <c r="L18" s="60">
        <f>M18+N18+O18</f>
        <v>0</v>
      </c>
      <c r="M18" s="60">
        <v>0</v>
      </c>
      <c r="N18" s="60">
        <v>0</v>
      </c>
      <c r="O18" s="60">
        <f t="shared" si="8"/>
        <v>0</v>
      </c>
      <c r="P18" s="60">
        <f t="shared" ref="P18" si="16">Q18+S18</f>
        <v>0</v>
      </c>
      <c r="Q18" s="60">
        <v>0</v>
      </c>
      <c r="R18" s="60">
        <v>0</v>
      </c>
      <c r="S18" s="60">
        <v>0</v>
      </c>
      <c r="T18" s="50">
        <f t="shared" si="2"/>
        <v>0</v>
      </c>
      <c r="U18" s="50"/>
      <c r="V18" s="50"/>
      <c r="W18" s="50">
        <f t="shared" si="0"/>
        <v>0</v>
      </c>
      <c r="X18" s="50" t="e">
        <f t="shared" si="4"/>
        <v>#DIV/0!</v>
      </c>
      <c r="Y18" s="62"/>
    </row>
    <row r="19" spans="1:25" s="54" customFormat="1" ht="56.25" hidden="1" x14ac:dyDescent="0.3">
      <c r="A19" s="48" t="s">
        <v>18</v>
      </c>
      <c r="B19" s="89" t="s">
        <v>57</v>
      </c>
      <c r="C19" s="58"/>
      <c r="D19" s="50" t="e">
        <f>SUM(#REF!)</f>
        <v>#REF!</v>
      </c>
      <c r="E19" s="50" t="e">
        <f>SUM(#REF!)</f>
        <v>#REF!</v>
      </c>
      <c r="F19" s="50" t="e">
        <f>SUM(#REF!)</f>
        <v>#REF!</v>
      </c>
      <c r="G19" s="50" t="e">
        <f>SUM(#REF!)</f>
        <v>#REF!</v>
      </c>
      <c r="H19" s="50" t="e">
        <f>SUM(#REF!)</f>
        <v>#REF!</v>
      </c>
      <c r="I19" s="50" t="e">
        <f>SUM(#REF!)</f>
        <v>#REF!</v>
      </c>
      <c r="J19" s="50" t="e">
        <f>SUM(#REF!)</f>
        <v>#REF!</v>
      </c>
      <c r="K19" s="50" t="e">
        <f>SUM(#REF!)</f>
        <v>#REF!</v>
      </c>
      <c r="L19" s="50" t="e">
        <f>SUM(#REF!)</f>
        <v>#REF!</v>
      </c>
      <c r="M19" s="50" t="e">
        <f>SUM(#REF!)</f>
        <v>#REF!</v>
      </c>
      <c r="N19" s="50" t="e">
        <f>SUM(#REF!)</f>
        <v>#REF!</v>
      </c>
      <c r="O19" s="50" t="e">
        <f>SUM(#REF!)</f>
        <v>#REF!</v>
      </c>
      <c r="P19" s="50" t="e">
        <f>SUM(#REF!)</f>
        <v>#REF!</v>
      </c>
      <c r="Q19" s="50" t="e">
        <f>SUM(#REF!)</f>
        <v>#REF!</v>
      </c>
      <c r="R19" s="50" t="e">
        <f>SUM(#REF!)</f>
        <v>#REF!</v>
      </c>
      <c r="S19" s="50" t="e">
        <f>SUM(#REF!)</f>
        <v>#REF!</v>
      </c>
      <c r="T19" s="50" t="e">
        <f t="shared" si="2"/>
        <v>#REF!</v>
      </c>
      <c r="U19" s="50"/>
      <c r="V19" s="50"/>
      <c r="W19" s="50" t="e">
        <f t="shared" si="0"/>
        <v>#REF!</v>
      </c>
      <c r="X19" s="50" t="e">
        <f t="shared" si="4"/>
        <v>#REF!</v>
      </c>
      <c r="Y19" s="53"/>
    </row>
    <row r="20" spans="1:25" s="52" customFormat="1" ht="37.5" hidden="1" x14ac:dyDescent="0.3">
      <c r="A20" s="48" t="s">
        <v>19</v>
      </c>
      <c r="B20" s="89" t="s">
        <v>56</v>
      </c>
      <c r="C20" s="58"/>
      <c r="D20" s="49">
        <f t="shared" ref="D20:S20" si="17">SUM(D21:D22)</f>
        <v>235160839</v>
      </c>
      <c r="E20" s="49">
        <f t="shared" si="17"/>
        <v>0</v>
      </c>
      <c r="F20" s="49">
        <f t="shared" si="17"/>
        <v>0</v>
      </c>
      <c r="G20" s="49">
        <f t="shared" si="17"/>
        <v>235160839</v>
      </c>
      <c r="H20" s="49">
        <f t="shared" si="17"/>
        <v>43803122</v>
      </c>
      <c r="I20" s="49">
        <f t="shared" si="17"/>
        <v>0</v>
      </c>
      <c r="J20" s="49">
        <f t="shared" si="17"/>
        <v>0</v>
      </c>
      <c r="K20" s="49">
        <f t="shared" si="17"/>
        <v>43803122</v>
      </c>
      <c r="L20" s="49">
        <f t="shared" si="17"/>
        <v>34186854.960000001</v>
      </c>
      <c r="M20" s="49">
        <f t="shared" si="17"/>
        <v>0</v>
      </c>
      <c r="N20" s="49">
        <f t="shared" si="17"/>
        <v>0</v>
      </c>
      <c r="O20" s="49">
        <f t="shared" si="17"/>
        <v>34186854.960000001</v>
      </c>
      <c r="P20" s="49">
        <f t="shared" si="17"/>
        <v>34186854.960000001</v>
      </c>
      <c r="Q20" s="49">
        <f t="shared" si="17"/>
        <v>0</v>
      </c>
      <c r="R20" s="49">
        <f t="shared" si="17"/>
        <v>0</v>
      </c>
      <c r="S20" s="49">
        <f t="shared" si="17"/>
        <v>34186854.960000001</v>
      </c>
      <c r="T20" s="50">
        <f t="shared" si="2"/>
        <v>78.04661722513751</v>
      </c>
      <c r="U20" s="50"/>
      <c r="V20" s="50"/>
      <c r="W20" s="50">
        <f t="shared" si="3"/>
        <v>78.04661722513751</v>
      </c>
      <c r="X20" s="50" t="e">
        <f t="shared" si="4"/>
        <v>#DIV/0!</v>
      </c>
      <c r="Y20" s="51"/>
    </row>
    <row r="21" spans="1:25" s="52" customFormat="1" ht="37.5" hidden="1" x14ac:dyDescent="0.3">
      <c r="A21" s="96" t="s">
        <v>58</v>
      </c>
      <c r="B21" s="95" t="s">
        <v>261</v>
      </c>
      <c r="C21" s="59" t="s">
        <v>4</v>
      </c>
      <c r="D21" s="60">
        <f>SUM(E21:G21)</f>
        <v>118044890</v>
      </c>
      <c r="E21" s="61">
        <v>0</v>
      </c>
      <c r="F21" s="61">
        <v>0</v>
      </c>
      <c r="G21" s="61">
        <v>118044890</v>
      </c>
      <c r="H21" s="61">
        <f>I21+J21+K21</f>
        <v>34499949</v>
      </c>
      <c r="I21" s="61">
        <v>0</v>
      </c>
      <c r="J21" s="61">
        <v>0</v>
      </c>
      <c r="K21" s="61">
        <v>34499949</v>
      </c>
      <c r="L21" s="60">
        <f t="shared" ref="L21:L22" si="18">M21+N21+O21</f>
        <v>34132173.509999998</v>
      </c>
      <c r="M21" s="61">
        <v>0</v>
      </c>
      <c r="N21" s="61">
        <v>0</v>
      </c>
      <c r="O21" s="61">
        <f>S21</f>
        <v>34132173.509999998</v>
      </c>
      <c r="P21" s="60">
        <f>SUM(Q21:S21)</f>
        <v>34132173.509999998</v>
      </c>
      <c r="Q21" s="61">
        <v>0</v>
      </c>
      <c r="R21" s="61">
        <v>0</v>
      </c>
      <c r="S21" s="61">
        <v>34132173.509999998</v>
      </c>
      <c r="T21" s="50">
        <f t="shared" si="2"/>
        <v>98.933982511104574</v>
      </c>
      <c r="U21" s="50"/>
      <c r="V21" s="50"/>
      <c r="W21" s="50">
        <f t="shared" si="3"/>
        <v>98.933982511104574</v>
      </c>
      <c r="X21" s="50" t="e">
        <f t="shared" si="4"/>
        <v>#DIV/0!</v>
      </c>
      <c r="Y21" s="51"/>
    </row>
    <row r="22" spans="1:25" s="52" customFormat="1" ht="26.25" hidden="1" customHeight="1" x14ac:dyDescent="0.3">
      <c r="A22" s="96" t="s">
        <v>59</v>
      </c>
      <c r="B22" s="95" t="s">
        <v>262</v>
      </c>
      <c r="C22" s="59" t="s">
        <v>4</v>
      </c>
      <c r="D22" s="60">
        <f>SUM(E22:G22)</f>
        <v>117115949</v>
      </c>
      <c r="E22" s="60">
        <v>0</v>
      </c>
      <c r="F22" s="60">
        <v>0</v>
      </c>
      <c r="G22" s="60">
        <v>117115949</v>
      </c>
      <c r="H22" s="61">
        <f>I22+J22+K22</f>
        <v>9303173</v>
      </c>
      <c r="I22" s="60">
        <v>0</v>
      </c>
      <c r="J22" s="60">
        <v>0</v>
      </c>
      <c r="K22" s="60">
        <v>9303173</v>
      </c>
      <c r="L22" s="60">
        <f t="shared" si="18"/>
        <v>54681.45</v>
      </c>
      <c r="M22" s="60"/>
      <c r="N22" s="60">
        <v>0</v>
      </c>
      <c r="O22" s="60">
        <f t="shared" ref="O22:O36" si="19">S22</f>
        <v>54681.45</v>
      </c>
      <c r="P22" s="60">
        <f>SUM(Q22:S22)</f>
        <v>54681.45</v>
      </c>
      <c r="Q22" s="60">
        <v>0</v>
      </c>
      <c r="R22" s="60">
        <v>0</v>
      </c>
      <c r="S22" s="60">
        <v>54681.45</v>
      </c>
      <c r="T22" s="50">
        <f t="shared" si="2"/>
        <v>0.58777204293631857</v>
      </c>
      <c r="U22" s="50"/>
      <c r="V22" s="50"/>
      <c r="W22" s="50">
        <f t="shared" si="3"/>
        <v>0.58777204293631857</v>
      </c>
      <c r="X22" s="50" t="e">
        <f t="shared" si="4"/>
        <v>#DIV/0!</v>
      </c>
      <c r="Y22" s="62"/>
    </row>
    <row r="23" spans="1:25" s="52" customFormat="1" ht="37.5" hidden="1" x14ac:dyDescent="0.3">
      <c r="A23" s="48" t="s">
        <v>20</v>
      </c>
      <c r="B23" s="89" t="s">
        <v>60</v>
      </c>
      <c r="C23" s="58"/>
      <c r="D23" s="50">
        <f>SUM(D24:D26)</f>
        <v>202728960</v>
      </c>
      <c r="E23" s="50">
        <f>SUM(E24:E26)</f>
        <v>0</v>
      </c>
      <c r="F23" s="50">
        <f>SUM(F24:F26)</f>
        <v>0</v>
      </c>
      <c r="G23" s="50">
        <f>SUM(G24:G26)</f>
        <v>202728960</v>
      </c>
      <c r="H23" s="50">
        <f t="shared" ref="H23:K23" si="20">SUM(H24:H26)</f>
        <v>50650368</v>
      </c>
      <c r="I23" s="50">
        <f t="shared" si="20"/>
        <v>0</v>
      </c>
      <c r="J23" s="50">
        <f t="shared" si="20"/>
        <v>0</v>
      </c>
      <c r="K23" s="50">
        <f t="shared" si="20"/>
        <v>50650368</v>
      </c>
      <c r="L23" s="50">
        <f t="shared" ref="L23:S23" si="21">SUM(L24:L26)</f>
        <v>47752330.289999999</v>
      </c>
      <c r="M23" s="50">
        <f t="shared" si="21"/>
        <v>0</v>
      </c>
      <c r="N23" s="50">
        <f t="shared" si="21"/>
        <v>0</v>
      </c>
      <c r="O23" s="50">
        <f t="shared" si="21"/>
        <v>47752330.289999999</v>
      </c>
      <c r="P23" s="50">
        <f t="shared" si="21"/>
        <v>47752330.289999999</v>
      </c>
      <c r="Q23" s="50">
        <f t="shared" si="21"/>
        <v>0</v>
      </c>
      <c r="R23" s="50">
        <f t="shared" si="21"/>
        <v>0</v>
      </c>
      <c r="S23" s="50">
        <f t="shared" si="21"/>
        <v>47752330.289999999</v>
      </c>
      <c r="T23" s="50">
        <f t="shared" si="2"/>
        <v>94.278348165209778</v>
      </c>
      <c r="U23" s="50"/>
      <c r="V23" s="50"/>
      <c r="W23" s="50">
        <f t="shared" si="3"/>
        <v>94.278348165209778</v>
      </c>
      <c r="X23" s="50" t="e">
        <f t="shared" si="4"/>
        <v>#DIV/0!</v>
      </c>
      <c r="Y23" s="51"/>
    </row>
    <row r="24" spans="1:25" s="52" customFormat="1" ht="56.25" hidden="1" x14ac:dyDescent="0.3">
      <c r="A24" s="96" t="s">
        <v>61</v>
      </c>
      <c r="B24" s="95" t="s">
        <v>63</v>
      </c>
      <c r="C24" s="59" t="s">
        <v>4</v>
      </c>
      <c r="D24" s="60">
        <f t="shared" ref="D24:D26" si="22">E24+G24</f>
        <v>138190120</v>
      </c>
      <c r="E24" s="60">
        <v>0</v>
      </c>
      <c r="F24" s="60">
        <v>0</v>
      </c>
      <c r="G24" s="60">
        <v>138190120</v>
      </c>
      <c r="H24" s="60">
        <f>I24+J24+K24</f>
        <v>31112768</v>
      </c>
      <c r="I24" s="60">
        <v>0</v>
      </c>
      <c r="J24" s="60">
        <v>0</v>
      </c>
      <c r="K24" s="60">
        <v>31112768</v>
      </c>
      <c r="L24" s="60">
        <f t="shared" ref="L24:L25" si="23">M24+N24+O24</f>
        <v>28760802.039999999</v>
      </c>
      <c r="M24" s="60">
        <v>0</v>
      </c>
      <c r="N24" s="60">
        <v>0</v>
      </c>
      <c r="O24" s="60">
        <f t="shared" si="19"/>
        <v>28760802.039999999</v>
      </c>
      <c r="P24" s="60">
        <f>Q24+S24</f>
        <v>28760802.039999999</v>
      </c>
      <c r="Q24" s="60">
        <v>0</v>
      </c>
      <c r="R24" s="60">
        <v>0</v>
      </c>
      <c r="S24" s="60">
        <v>28760802.039999999</v>
      </c>
      <c r="T24" s="50">
        <f t="shared" si="2"/>
        <v>92.440512011017475</v>
      </c>
      <c r="U24" s="50"/>
      <c r="V24" s="50"/>
      <c r="W24" s="50">
        <f t="shared" si="3"/>
        <v>92.440512011017475</v>
      </c>
      <c r="X24" s="50" t="e">
        <f t="shared" si="4"/>
        <v>#DIV/0!</v>
      </c>
      <c r="Y24" s="51"/>
    </row>
    <row r="25" spans="1:25" s="52" customFormat="1" ht="37.5" hidden="1" x14ac:dyDescent="0.3">
      <c r="A25" s="96" t="s">
        <v>62</v>
      </c>
      <c r="B25" s="95" t="s">
        <v>218</v>
      </c>
      <c r="C25" s="59" t="s">
        <v>4</v>
      </c>
      <c r="D25" s="60">
        <f t="shared" si="22"/>
        <v>7351840</v>
      </c>
      <c r="E25" s="60">
        <v>0</v>
      </c>
      <c r="F25" s="60">
        <v>0</v>
      </c>
      <c r="G25" s="60">
        <v>7351840</v>
      </c>
      <c r="H25" s="60">
        <f t="shared" ref="H25:H26" si="24">I25+J25+K25</f>
        <v>341840</v>
      </c>
      <c r="I25" s="60">
        <v>0</v>
      </c>
      <c r="J25" s="60">
        <v>0</v>
      </c>
      <c r="K25" s="60">
        <v>341840</v>
      </c>
      <c r="L25" s="60">
        <f t="shared" si="23"/>
        <v>85583</v>
      </c>
      <c r="M25" s="60">
        <v>0</v>
      </c>
      <c r="N25" s="60">
        <v>0</v>
      </c>
      <c r="O25" s="60">
        <f t="shared" si="19"/>
        <v>85583</v>
      </c>
      <c r="P25" s="60">
        <f>Q25+S25</f>
        <v>85583</v>
      </c>
      <c r="Q25" s="60">
        <v>0</v>
      </c>
      <c r="R25" s="60">
        <v>0</v>
      </c>
      <c r="S25" s="60">
        <v>85583</v>
      </c>
      <c r="T25" s="50">
        <f t="shared" si="2"/>
        <v>25.035981745846009</v>
      </c>
      <c r="U25" s="50"/>
      <c r="V25" s="50"/>
      <c r="W25" s="50">
        <f t="shared" si="3"/>
        <v>25.035981745846009</v>
      </c>
      <c r="X25" s="50" t="e">
        <f t="shared" si="4"/>
        <v>#DIV/0!</v>
      </c>
      <c r="Y25" s="51"/>
    </row>
    <row r="26" spans="1:25" s="52" customFormat="1" ht="37.5" hidden="1" x14ac:dyDescent="0.3">
      <c r="A26" s="96" t="s">
        <v>62</v>
      </c>
      <c r="B26" s="95" t="s">
        <v>64</v>
      </c>
      <c r="C26" s="59" t="s">
        <v>4</v>
      </c>
      <c r="D26" s="60">
        <f t="shared" si="22"/>
        <v>57187000</v>
      </c>
      <c r="E26" s="60">
        <v>0</v>
      </c>
      <c r="F26" s="60">
        <v>0</v>
      </c>
      <c r="G26" s="60">
        <v>57187000</v>
      </c>
      <c r="H26" s="60">
        <f t="shared" si="24"/>
        <v>19195760</v>
      </c>
      <c r="I26" s="60">
        <v>0</v>
      </c>
      <c r="J26" s="60">
        <v>0</v>
      </c>
      <c r="K26" s="60">
        <v>19195760</v>
      </c>
      <c r="L26" s="60">
        <f>M26+N26+O26</f>
        <v>18905945.25</v>
      </c>
      <c r="M26" s="60">
        <v>0</v>
      </c>
      <c r="N26" s="60">
        <v>0</v>
      </c>
      <c r="O26" s="60">
        <f t="shared" si="19"/>
        <v>18905945.25</v>
      </c>
      <c r="P26" s="60">
        <f t="shared" ref="P26" si="25">Q26+S26</f>
        <v>18905945.25</v>
      </c>
      <c r="Q26" s="60">
        <v>0</v>
      </c>
      <c r="R26" s="60">
        <v>0</v>
      </c>
      <c r="S26" s="60">
        <v>18905945.25</v>
      </c>
      <c r="T26" s="50">
        <f t="shared" si="2"/>
        <v>98.49021476617753</v>
      </c>
      <c r="U26" s="50"/>
      <c r="V26" s="50"/>
      <c r="W26" s="50">
        <f t="shared" si="3"/>
        <v>98.49021476617753</v>
      </c>
      <c r="X26" s="50" t="e">
        <f t="shared" si="4"/>
        <v>#DIV/0!</v>
      </c>
      <c r="Y26" s="51"/>
    </row>
    <row r="27" spans="1:25" s="52" customFormat="1" ht="67.5" hidden="1" customHeight="1" x14ac:dyDescent="0.3">
      <c r="A27" s="48" t="s">
        <v>43</v>
      </c>
      <c r="B27" s="111" t="s">
        <v>34</v>
      </c>
      <c r="C27" s="111"/>
      <c r="D27" s="47">
        <f>D28+D30</f>
        <v>547682607</v>
      </c>
      <c r="E27" s="47">
        <f>E28+E30</f>
        <v>98971400</v>
      </c>
      <c r="F27" s="47">
        <f>F28+F30</f>
        <v>0</v>
      </c>
      <c r="G27" s="47">
        <f>G28+G30</f>
        <v>448711207</v>
      </c>
      <c r="H27" s="47">
        <f t="shared" ref="H27:K27" si="26">H28+H30</f>
        <v>85589471</v>
      </c>
      <c r="I27" s="47">
        <f t="shared" si="26"/>
        <v>0</v>
      </c>
      <c r="J27" s="47">
        <f t="shared" si="26"/>
        <v>0</v>
      </c>
      <c r="K27" s="47">
        <f t="shared" si="26"/>
        <v>85589471</v>
      </c>
      <c r="L27" s="47">
        <f>L28+L30</f>
        <v>82557439.200000003</v>
      </c>
      <c r="M27" s="47">
        <f t="shared" ref="M27:N27" si="27">M28+M30</f>
        <v>0</v>
      </c>
      <c r="N27" s="47">
        <f t="shared" si="27"/>
        <v>0</v>
      </c>
      <c r="O27" s="50">
        <f t="shared" si="19"/>
        <v>82557439.200000003</v>
      </c>
      <c r="P27" s="47">
        <f t="shared" ref="P27:S27" si="28">P28+P30</f>
        <v>82557439.200000003</v>
      </c>
      <c r="Q27" s="47">
        <f t="shared" si="28"/>
        <v>0</v>
      </c>
      <c r="R27" s="47">
        <f t="shared" si="28"/>
        <v>0</v>
      </c>
      <c r="S27" s="47">
        <f t="shared" si="28"/>
        <v>82557439.200000003</v>
      </c>
      <c r="T27" s="50">
        <f t="shared" si="2"/>
        <v>96.457471036361468</v>
      </c>
      <c r="U27" s="50"/>
      <c r="V27" s="50"/>
      <c r="W27" s="50">
        <f t="shared" si="3"/>
        <v>96.457471036361468</v>
      </c>
      <c r="X27" s="50"/>
      <c r="Y27" s="62" t="s">
        <v>291</v>
      </c>
    </row>
    <row r="28" spans="1:25" s="54" customFormat="1" ht="25.5" hidden="1" customHeight="1" x14ac:dyDescent="0.3">
      <c r="A28" s="48" t="s">
        <v>21</v>
      </c>
      <c r="B28" s="89" t="s">
        <v>65</v>
      </c>
      <c r="C28" s="58"/>
      <c r="D28" s="50">
        <f>D29</f>
        <v>189764420</v>
      </c>
      <c r="E28" s="50">
        <f>E29</f>
        <v>0</v>
      </c>
      <c r="F28" s="50">
        <f>F29</f>
        <v>0</v>
      </c>
      <c r="G28" s="50">
        <f>G29</f>
        <v>189764420</v>
      </c>
      <c r="H28" s="50">
        <f t="shared" ref="H28:K28" si="29">H29</f>
        <v>41655046</v>
      </c>
      <c r="I28" s="50">
        <f t="shared" si="29"/>
        <v>0</v>
      </c>
      <c r="J28" s="50">
        <f t="shared" si="29"/>
        <v>0</v>
      </c>
      <c r="K28" s="50">
        <f t="shared" si="29"/>
        <v>41655046</v>
      </c>
      <c r="L28" s="50">
        <f t="shared" ref="L28:N28" si="30">L29</f>
        <v>39519747</v>
      </c>
      <c r="M28" s="50">
        <f t="shared" si="30"/>
        <v>0</v>
      </c>
      <c r="N28" s="50">
        <f t="shared" si="30"/>
        <v>0</v>
      </c>
      <c r="O28" s="50">
        <f t="shared" si="19"/>
        <v>39519747</v>
      </c>
      <c r="P28" s="50">
        <f t="shared" ref="P28:S28" si="31">P29</f>
        <v>39519747</v>
      </c>
      <c r="Q28" s="50">
        <f t="shared" si="31"/>
        <v>0</v>
      </c>
      <c r="R28" s="50">
        <f t="shared" si="31"/>
        <v>0</v>
      </c>
      <c r="S28" s="50">
        <f t="shared" si="31"/>
        <v>39519747</v>
      </c>
      <c r="T28" s="50">
        <f t="shared" si="2"/>
        <v>94.873852738033221</v>
      </c>
      <c r="U28" s="50"/>
      <c r="V28" s="50"/>
      <c r="W28" s="50">
        <f t="shared" si="3"/>
        <v>94.873852738033221</v>
      </c>
      <c r="X28" s="50" t="e">
        <f t="shared" si="4"/>
        <v>#DIV/0!</v>
      </c>
      <c r="Y28" s="62" t="s">
        <v>291</v>
      </c>
    </row>
    <row r="29" spans="1:25" s="52" customFormat="1" ht="37.5" hidden="1" x14ac:dyDescent="0.3">
      <c r="A29" s="96" t="s">
        <v>44</v>
      </c>
      <c r="B29" s="95" t="s">
        <v>66</v>
      </c>
      <c r="C29" s="59" t="s">
        <v>4</v>
      </c>
      <c r="D29" s="60">
        <f>E29+G29</f>
        <v>189764420</v>
      </c>
      <c r="E29" s="60">
        <v>0</v>
      </c>
      <c r="F29" s="60">
        <v>0</v>
      </c>
      <c r="G29" s="60">
        <v>189764420</v>
      </c>
      <c r="H29" s="60">
        <f>I29+J29+K29</f>
        <v>41655046</v>
      </c>
      <c r="I29" s="60">
        <v>0</v>
      </c>
      <c r="J29" s="60">
        <v>0</v>
      </c>
      <c r="K29" s="60">
        <v>41655046</v>
      </c>
      <c r="L29" s="60">
        <f t="shared" ref="L29:L36" si="32">M29+N29+O29</f>
        <v>39519747</v>
      </c>
      <c r="M29" s="60">
        <v>0</v>
      </c>
      <c r="N29" s="60">
        <v>0</v>
      </c>
      <c r="O29" s="60">
        <f t="shared" si="19"/>
        <v>39519747</v>
      </c>
      <c r="P29" s="60">
        <f>Q29+S29</f>
        <v>39519747</v>
      </c>
      <c r="Q29" s="60">
        <v>0</v>
      </c>
      <c r="R29" s="60">
        <v>0</v>
      </c>
      <c r="S29" s="60">
        <v>39519747</v>
      </c>
      <c r="T29" s="50">
        <f t="shared" si="2"/>
        <v>94.873852738033221</v>
      </c>
      <c r="U29" s="50"/>
      <c r="V29" s="50"/>
      <c r="W29" s="50">
        <f t="shared" si="3"/>
        <v>94.873852738033221</v>
      </c>
      <c r="X29" s="50" t="e">
        <f t="shared" si="4"/>
        <v>#DIV/0!</v>
      </c>
      <c r="Y29" s="62" t="s">
        <v>291</v>
      </c>
    </row>
    <row r="30" spans="1:25" s="54" customFormat="1" hidden="1" x14ac:dyDescent="0.3">
      <c r="A30" s="48" t="s">
        <v>22</v>
      </c>
      <c r="B30" s="89" t="s">
        <v>67</v>
      </c>
      <c r="C30" s="58"/>
      <c r="D30" s="50">
        <f>SUM(D31:D36)</f>
        <v>357918187</v>
      </c>
      <c r="E30" s="50">
        <f t="shared" ref="E30:S30" si="33">SUM(E31:E36)</f>
        <v>98971400</v>
      </c>
      <c r="F30" s="50">
        <f t="shared" si="33"/>
        <v>0</v>
      </c>
      <c r="G30" s="50">
        <f t="shared" si="33"/>
        <v>258946787</v>
      </c>
      <c r="H30" s="50">
        <f t="shared" si="33"/>
        <v>43934425</v>
      </c>
      <c r="I30" s="50">
        <f t="shared" si="33"/>
        <v>0</v>
      </c>
      <c r="J30" s="50">
        <f t="shared" si="33"/>
        <v>0</v>
      </c>
      <c r="K30" s="50">
        <f t="shared" si="33"/>
        <v>43934425</v>
      </c>
      <c r="L30" s="50">
        <f t="shared" si="33"/>
        <v>43037692.200000003</v>
      </c>
      <c r="M30" s="50">
        <f t="shared" si="33"/>
        <v>0</v>
      </c>
      <c r="N30" s="50">
        <f t="shared" si="33"/>
        <v>0</v>
      </c>
      <c r="O30" s="50">
        <f t="shared" si="33"/>
        <v>43037692.200000003</v>
      </c>
      <c r="P30" s="50">
        <f t="shared" si="33"/>
        <v>43037692.200000003</v>
      </c>
      <c r="Q30" s="50">
        <f t="shared" si="33"/>
        <v>0</v>
      </c>
      <c r="R30" s="50">
        <f t="shared" si="33"/>
        <v>0</v>
      </c>
      <c r="S30" s="50">
        <f t="shared" si="33"/>
        <v>43037692.200000003</v>
      </c>
      <c r="T30" s="50">
        <f t="shared" si="2"/>
        <v>97.958929017507344</v>
      </c>
      <c r="U30" s="50"/>
      <c r="V30" s="50"/>
      <c r="W30" s="50">
        <f t="shared" si="3"/>
        <v>97.958929017507344</v>
      </c>
      <c r="X30" s="50"/>
      <c r="Y30" s="62" t="s">
        <v>291</v>
      </c>
    </row>
    <row r="31" spans="1:25" s="54" customFormat="1" ht="21.75" hidden="1" customHeight="1" x14ac:dyDescent="0.3">
      <c r="A31" s="96" t="s">
        <v>153</v>
      </c>
      <c r="B31" s="95" t="s">
        <v>269</v>
      </c>
      <c r="C31" s="59" t="s">
        <v>4</v>
      </c>
      <c r="D31" s="60">
        <f>E31+F31+G31</f>
        <v>66733287</v>
      </c>
      <c r="E31" s="60">
        <v>0</v>
      </c>
      <c r="F31" s="60">
        <v>0</v>
      </c>
      <c r="G31" s="60">
        <v>66733287</v>
      </c>
      <c r="H31" s="60">
        <f>I31+J31+K31</f>
        <v>0</v>
      </c>
      <c r="I31" s="60">
        <v>0</v>
      </c>
      <c r="J31" s="60">
        <v>0</v>
      </c>
      <c r="K31" s="60">
        <v>0</v>
      </c>
      <c r="L31" s="60">
        <f>M31+N31+O31</f>
        <v>0</v>
      </c>
      <c r="M31" s="60">
        <v>0</v>
      </c>
      <c r="N31" s="60">
        <v>0</v>
      </c>
      <c r="O31" s="60">
        <f t="shared" si="19"/>
        <v>0</v>
      </c>
      <c r="P31" s="60">
        <f t="shared" ref="P31:P35" si="34">Q31+S31</f>
        <v>0</v>
      </c>
      <c r="Q31" s="60">
        <v>0</v>
      </c>
      <c r="R31" s="60">
        <v>0</v>
      </c>
      <c r="S31" s="60">
        <v>0</v>
      </c>
      <c r="T31" s="50"/>
      <c r="U31" s="50"/>
      <c r="V31" s="50"/>
      <c r="W31" s="50"/>
      <c r="X31" s="60"/>
      <c r="Y31" s="62" t="s">
        <v>291</v>
      </c>
    </row>
    <row r="32" spans="1:25" s="54" customFormat="1" ht="72" hidden="1" customHeight="1" x14ac:dyDescent="0.3">
      <c r="A32" s="109"/>
      <c r="B32" s="135" t="s">
        <v>317</v>
      </c>
      <c r="C32" s="59" t="s">
        <v>3</v>
      </c>
      <c r="D32" s="60">
        <f>E32+F32+G32</f>
        <v>103519300</v>
      </c>
      <c r="E32" s="60">
        <v>98971400</v>
      </c>
      <c r="F32" s="60">
        <v>0</v>
      </c>
      <c r="G32" s="60">
        <v>4547900</v>
      </c>
      <c r="H32" s="60">
        <f>I32+J32+K32</f>
        <v>0</v>
      </c>
      <c r="I32" s="60">
        <v>0</v>
      </c>
      <c r="J32" s="60">
        <v>0</v>
      </c>
      <c r="K32" s="60">
        <v>0</v>
      </c>
      <c r="L32" s="60"/>
      <c r="M32" s="60"/>
      <c r="N32" s="60"/>
      <c r="O32" s="60"/>
      <c r="P32" s="60">
        <f t="shared" si="34"/>
        <v>0</v>
      </c>
      <c r="Q32" s="60">
        <v>0</v>
      </c>
      <c r="R32" s="60">
        <v>0</v>
      </c>
      <c r="S32" s="60">
        <v>0</v>
      </c>
      <c r="T32" s="50"/>
      <c r="U32" s="50"/>
      <c r="V32" s="50"/>
      <c r="W32" s="50"/>
      <c r="X32" s="60"/>
      <c r="Y32" s="62"/>
    </row>
    <row r="33" spans="1:25" s="54" customFormat="1" ht="27" hidden="1" customHeight="1" x14ac:dyDescent="0.3">
      <c r="A33" s="110"/>
      <c r="B33" s="136"/>
      <c r="C33" s="59" t="s">
        <v>4</v>
      </c>
      <c r="D33" s="60">
        <f>E33+F33+G33</f>
        <v>661100</v>
      </c>
      <c r="E33" s="60">
        <v>0</v>
      </c>
      <c r="F33" s="60">
        <v>0</v>
      </c>
      <c r="G33" s="60">
        <v>661100</v>
      </c>
      <c r="H33" s="60">
        <f>I33+J33+K33</f>
        <v>0</v>
      </c>
      <c r="I33" s="60">
        <v>0</v>
      </c>
      <c r="J33" s="60">
        <v>0</v>
      </c>
      <c r="K33" s="60">
        <v>0</v>
      </c>
      <c r="L33" s="60"/>
      <c r="M33" s="60"/>
      <c r="N33" s="60"/>
      <c r="O33" s="60"/>
      <c r="P33" s="60">
        <f t="shared" si="34"/>
        <v>0</v>
      </c>
      <c r="Q33" s="60">
        <v>0</v>
      </c>
      <c r="R33" s="60">
        <v>0</v>
      </c>
      <c r="S33" s="60">
        <v>0</v>
      </c>
      <c r="T33" s="50"/>
      <c r="U33" s="50"/>
      <c r="V33" s="50"/>
      <c r="W33" s="50"/>
      <c r="X33" s="60"/>
      <c r="Y33" s="62"/>
    </row>
    <row r="34" spans="1:25" s="52" customFormat="1" ht="18.75" hidden="1" customHeight="1" x14ac:dyDescent="0.3">
      <c r="A34" s="96" t="s">
        <v>154</v>
      </c>
      <c r="B34" s="95" t="s">
        <v>51</v>
      </c>
      <c r="C34" s="59" t="s">
        <v>4</v>
      </c>
      <c r="D34" s="60">
        <f t="shared" ref="D34:D35" si="35">E34+F34+G34</f>
        <v>459684</v>
      </c>
      <c r="E34" s="60">
        <v>0</v>
      </c>
      <c r="F34" s="60">
        <v>0</v>
      </c>
      <c r="G34" s="60">
        <v>459684</v>
      </c>
      <c r="H34" s="60">
        <f t="shared" ref="H34:H35" si="36">I34+J34+K34</f>
        <v>84040</v>
      </c>
      <c r="I34" s="60">
        <v>0</v>
      </c>
      <c r="J34" s="60">
        <v>0</v>
      </c>
      <c r="K34" s="60">
        <v>84040</v>
      </c>
      <c r="L34" s="60">
        <f t="shared" ref="L34:L35" si="37">M34+N34+O34</f>
        <v>76385.94</v>
      </c>
      <c r="M34" s="60">
        <v>0</v>
      </c>
      <c r="N34" s="60">
        <v>0</v>
      </c>
      <c r="O34" s="60">
        <f t="shared" si="19"/>
        <v>76385.94</v>
      </c>
      <c r="P34" s="60">
        <f t="shared" si="34"/>
        <v>76385.94</v>
      </c>
      <c r="Q34" s="60">
        <v>0</v>
      </c>
      <c r="R34" s="60">
        <v>0</v>
      </c>
      <c r="S34" s="60">
        <v>76385.94</v>
      </c>
      <c r="T34" s="50">
        <f t="shared" si="2"/>
        <v>90.892360780580688</v>
      </c>
      <c r="U34" s="50"/>
      <c r="V34" s="50"/>
      <c r="W34" s="50">
        <f t="shared" si="3"/>
        <v>90.892360780580688</v>
      </c>
      <c r="X34" s="50" t="e">
        <f t="shared" si="4"/>
        <v>#DIV/0!</v>
      </c>
      <c r="Y34" s="62"/>
    </row>
    <row r="35" spans="1:25" s="52" customFormat="1" ht="37.5" hidden="1" customHeight="1" x14ac:dyDescent="0.3">
      <c r="A35" s="96" t="s">
        <v>155</v>
      </c>
      <c r="B35" s="95" t="s">
        <v>152</v>
      </c>
      <c r="C35" s="59" t="s">
        <v>4</v>
      </c>
      <c r="D35" s="60">
        <f t="shared" si="35"/>
        <v>10415416</v>
      </c>
      <c r="E35" s="60">
        <v>0</v>
      </c>
      <c r="F35" s="60">
        <v>0</v>
      </c>
      <c r="G35" s="60">
        <v>10415416</v>
      </c>
      <c r="H35" s="60">
        <f t="shared" si="36"/>
        <v>1739960</v>
      </c>
      <c r="I35" s="60">
        <v>0</v>
      </c>
      <c r="J35" s="60">
        <v>0</v>
      </c>
      <c r="K35" s="60">
        <v>1739960</v>
      </c>
      <c r="L35" s="60">
        <f t="shared" si="37"/>
        <v>850881.26</v>
      </c>
      <c r="M35" s="60">
        <v>0</v>
      </c>
      <c r="N35" s="60">
        <v>0</v>
      </c>
      <c r="O35" s="60">
        <f t="shared" si="19"/>
        <v>850881.26</v>
      </c>
      <c r="P35" s="60">
        <f t="shared" si="34"/>
        <v>850881.26</v>
      </c>
      <c r="Q35" s="60">
        <v>0</v>
      </c>
      <c r="R35" s="60">
        <v>0</v>
      </c>
      <c r="S35" s="60">
        <v>850881.26</v>
      </c>
      <c r="T35" s="50">
        <f t="shared" si="2"/>
        <v>48.902346030943242</v>
      </c>
      <c r="U35" s="50"/>
      <c r="V35" s="50"/>
      <c r="W35" s="50">
        <f t="shared" si="3"/>
        <v>48.902346030943242</v>
      </c>
      <c r="X35" s="50" t="e">
        <f t="shared" si="4"/>
        <v>#DIV/0!</v>
      </c>
      <c r="Y35" s="62"/>
    </row>
    <row r="36" spans="1:25" s="52" customFormat="1" ht="18.75" hidden="1" customHeight="1" x14ac:dyDescent="0.3">
      <c r="A36" s="96" t="s">
        <v>95</v>
      </c>
      <c r="B36" s="95" t="s">
        <v>52</v>
      </c>
      <c r="C36" s="59" t="s">
        <v>4</v>
      </c>
      <c r="D36" s="60">
        <f t="shared" ref="D36" si="38">E36+G36</f>
        <v>176129400</v>
      </c>
      <c r="E36" s="60">
        <v>0</v>
      </c>
      <c r="F36" s="60">
        <v>0</v>
      </c>
      <c r="G36" s="60">
        <v>176129400</v>
      </c>
      <c r="H36" s="60">
        <f>I36+J36+K36</f>
        <v>42110425</v>
      </c>
      <c r="I36" s="60">
        <v>0</v>
      </c>
      <c r="J36" s="60">
        <v>0</v>
      </c>
      <c r="K36" s="60">
        <v>42110425</v>
      </c>
      <c r="L36" s="60">
        <f t="shared" si="32"/>
        <v>42110425</v>
      </c>
      <c r="M36" s="60">
        <v>0</v>
      </c>
      <c r="N36" s="60">
        <v>0</v>
      </c>
      <c r="O36" s="60">
        <f t="shared" si="19"/>
        <v>42110425</v>
      </c>
      <c r="P36" s="60">
        <f t="shared" ref="P36" si="39">Q36+S36</f>
        <v>42110425</v>
      </c>
      <c r="Q36" s="60">
        <v>0</v>
      </c>
      <c r="R36" s="60">
        <v>0</v>
      </c>
      <c r="S36" s="60">
        <v>42110425</v>
      </c>
      <c r="T36" s="50">
        <f t="shared" si="2"/>
        <v>100</v>
      </c>
      <c r="U36" s="50"/>
      <c r="V36" s="50"/>
      <c r="W36" s="50">
        <f t="shared" si="3"/>
        <v>100</v>
      </c>
      <c r="X36" s="50" t="e">
        <f t="shared" si="4"/>
        <v>#DIV/0!</v>
      </c>
      <c r="Y36" s="51"/>
    </row>
    <row r="37" spans="1:25" s="65" customFormat="1" hidden="1" x14ac:dyDescent="0.25">
      <c r="A37" s="130" t="s">
        <v>156</v>
      </c>
      <c r="B37" s="131"/>
      <c r="C37" s="132"/>
      <c r="D37" s="63" t="e">
        <f>D27+D7</f>
        <v>#REF!</v>
      </c>
      <c r="E37" s="63" t="e">
        <f>E27+E7</f>
        <v>#REF!</v>
      </c>
      <c r="F37" s="63" t="e">
        <f>F27+F7</f>
        <v>#REF!</v>
      </c>
      <c r="G37" s="63" t="e">
        <f>G27+G7</f>
        <v>#REF!</v>
      </c>
      <c r="H37" s="63" t="e">
        <f>H27+H7</f>
        <v>#REF!</v>
      </c>
      <c r="I37" s="63" t="e">
        <f>I27+I7</f>
        <v>#REF!</v>
      </c>
      <c r="J37" s="63" t="e">
        <f>J27+J7</f>
        <v>#REF!</v>
      </c>
      <c r="K37" s="63" t="e">
        <f>K27+K7</f>
        <v>#REF!</v>
      </c>
      <c r="L37" s="63" t="e">
        <f>L27+L7</f>
        <v>#REF!</v>
      </c>
      <c r="M37" s="63" t="e">
        <f>M27+M7</f>
        <v>#REF!</v>
      </c>
      <c r="N37" s="63" t="e">
        <f>N27+N7</f>
        <v>#REF!</v>
      </c>
      <c r="O37" s="63" t="e">
        <f>O27+O7</f>
        <v>#REF!</v>
      </c>
      <c r="P37" s="63" t="e">
        <f>P27+P7</f>
        <v>#REF!</v>
      </c>
      <c r="Q37" s="63" t="e">
        <f>Q27+Q7</f>
        <v>#REF!</v>
      </c>
      <c r="R37" s="63" t="e">
        <f>R27+R7</f>
        <v>#REF!</v>
      </c>
      <c r="S37" s="63" t="e">
        <f>S27+S7</f>
        <v>#REF!</v>
      </c>
      <c r="T37" s="50" t="e">
        <f t="shared" si="2"/>
        <v>#REF!</v>
      </c>
      <c r="U37" s="50" t="e">
        <f t="shared" si="3"/>
        <v>#REF!</v>
      </c>
      <c r="V37" s="50"/>
      <c r="W37" s="50" t="e">
        <f t="shared" si="3"/>
        <v>#REF!</v>
      </c>
      <c r="X37" s="50" t="e">
        <f t="shared" si="4"/>
        <v>#REF!</v>
      </c>
      <c r="Y37" s="64"/>
    </row>
    <row r="38" spans="1:25" s="54" customFormat="1" hidden="1" x14ac:dyDescent="0.3">
      <c r="A38" s="113" t="s">
        <v>14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48"/>
    </row>
    <row r="39" spans="1:25" s="54" customFormat="1" ht="45.75" hidden="1" customHeight="1" x14ac:dyDescent="0.3">
      <c r="A39" s="48" t="s">
        <v>96</v>
      </c>
      <c r="B39" s="124" t="s">
        <v>29</v>
      </c>
      <c r="C39" s="125"/>
      <c r="D39" s="49">
        <f t="shared" ref="D39:S39" si="40">SUM(D40:D42)</f>
        <v>76691218</v>
      </c>
      <c r="E39" s="49">
        <f t="shared" si="40"/>
        <v>0</v>
      </c>
      <c r="F39" s="49">
        <f t="shared" si="40"/>
        <v>0</v>
      </c>
      <c r="G39" s="49">
        <f t="shared" si="40"/>
        <v>76691218</v>
      </c>
      <c r="H39" s="49">
        <f t="shared" si="40"/>
        <v>26218200</v>
      </c>
      <c r="I39" s="49">
        <f t="shared" si="40"/>
        <v>0</v>
      </c>
      <c r="J39" s="49">
        <f t="shared" si="40"/>
        <v>0</v>
      </c>
      <c r="K39" s="49">
        <f>SUM(K40:K42)</f>
        <v>26218200</v>
      </c>
      <c r="L39" s="49">
        <f t="shared" si="40"/>
        <v>25248765.969999999</v>
      </c>
      <c r="M39" s="49">
        <f t="shared" si="40"/>
        <v>0</v>
      </c>
      <c r="N39" s="49">
        <f t="shared" si="40"/>
        <v>0</v>
      </c>
      <c r="O39" s="49">
        <f t="shared" si="40"/>
        <v>25248765.969999999</v>
      </c>
      <c r="P39" s="49">
        <f t="shared" si="40"/>
        <v>25248765.969999999</v>
      </c>
      <c r="Q39" s="49">
        <f t="shared" si="40"/>
        <v>0</v>
      </c>
      <c r="R39" s="49">
        <f t="shared" si="40"/>
        <v>0</v>
      </c>
      <c r="S39" s="49">
        <f t="shared" si="40"/>
        <v>25248765.969999999</v>
      </c>
      <c r="T39" s="50">
        <f>P39/D39*100</f>
        <v>32.922630033076281</v>
      </c>
      <c r="U39" s="50"/>
      <c r="V39" s="50">
        <v>0</v>
      </c>
      <c r="W39" s="50">
        <f>S39/G39*100</f>
        <v>32.922630033076281</v>
      </c>
      <c r="X39" s="50"/>
      <c r="Y39" s="53"/>
    </row>
    <row r="40" spans="1:25" s="54" customFormat="1" ht="37.5" hidden="1" x14ac:dyDescent="0.3">
      <c r="A40" s="96" t="s">
        <v>97</v>
      </c>
      <c r="B40" s="95" t="s">
        <v>263</v>
      </c>
      <c r="C40" s="66" t="s">
        <v>6</v>
      </c>
      <c r="D40" s="61">
        <f t="shared" ref="D40:D42" si="41">E40+G40</f>
        <v>5315222</v>
      </c>
      <c r="E40" s="61">
        <v>0</v>
      </c>
      <c r="F40" s="61">
        <v>0</v>
      </c>
      <c r="G40" s="60">
        <v>5315222</v>
      </c>
      <c r="H40" s="60">
        <f>I40+J40+K40</f>
        <v>752901</v>
      </c>
      <c r="I40" s="60">
        <v>0</v>
      </c>
      <c r="J40" s="60">
        <v>0</v>
      </c>
      <c r="K40" s="60">
        <v>752901</v>
      </c>
      <c r="L40" s="60">
        <f>M40+N40+O40</f>
        <v>482044.24</v>
      </c>
      <c r="M40" s="61">
        <v>0</v>
      </c>
      <c r="N40" s="61">
        <v>0</v>
      </c>
      <c r="O40" s="61">
        <f>S40</f>
        <v>482044.24</v>
      </c>
      <c r="P40" s="61">
        <f>Q40+S40</f>
        <v>482044.24</v>
      </c>
      <c r="Q40" s="61">
        <v>0</v>
      </c>
      <c r="R40" s="61">
        <v>0</v>
      </c>
      <c r="S40" s="61">
        <v>482044.24</v>
      </c>
      <c r="T40" s="60">
        <f>P40/D40*100</f>
        <v>9.0691271220656446</v>
      </c>
      <c r="U40" s="60"/>
      <c r="V40" s="60">
        <v>0</v>
      </c>
      <c r="W40" s="60">
        <f>S40/G40*100</f>
        <v>9.0691271220656446</v>
      </c>
      <c r="X40" s="50"/>
      <c r="Y40" s="62"/>
    </row>
    <row r="41" spans="1:25" s="54" customFormat="1" ht="37.5" hidden="1" x14ac:dyDescent="0.3">
      <c r="A41" s="96" t="s">
        <v>98</v>
      </c>
      <c r="B41" s="95" t="s">
        <v>264</v>
      </c>
      <c r="C41" s="66" t="s">
        <v>6</v>
      </c>
      <c r="D41" s="61">
        <f t="shared" si="41"/>
        <v>68566978</v>
      </c>
      <c r="E41" s="61">
        <v>0</v>
      </c>
      <c r="F41" s="61">
        <v>0</v>
      </c>
      <c r="G41" s="60">
        <v>68566978</v>
      </c>
      <c r="H41" s="60">
        <f>I41+J41+K41</f>
        <v>25465299</v>
      </c>
      <c r="I41" s="60">
        <v>0</v>
      </c>
      <c r="J41" s="60">
        <v>0</v>
      </c>
      <c r="K41" s="60">
        <v>25465299</v>
      </c>
      <c r="L41" s="60">
        <f t="shared" ref="L41:L42" si="42">M41+N41+O41</f>
        <v>24766721.73</v>
      </c>
      <c r="M41" s="61">
        <v>0</v>
      </c>
      <c r="N41" s="61">
        <v>0</v>
      </c>
      <c r="O41" s="61">
        <f t="shared" ref="O41:O42" si="43">S41</f>
        <v>24766721.73</v>
      </c>
      <c r="P41" s="61">
        <f t="shared" ref="P41:P42" si="44">Q41+S41</f>
        <v>24766721.73</v>
      </c>
      <c r="Q41" s="61">
        <v>0</v>
      </c>
      <c r="R41" s="61">
        <v>0</v>
      </c>
      <c r="S41" s="61">
        <v>24766721.73</v>
      </c>
      <c r="T41" s="60">
        <f>P41/D41*100</f>
        <v>36.120480225918669</v>
      </c>
      <c r="U41" s="60"/>
      <c r="V41" s="60">
        <v>0</v>
      </c>
      <c r="W41" s="60">
        <f>S41/G41*100</f>
        <v>36.120480225918669</v>
      </c>
      <c r="X41" s="50"/>
      <c r="Y41" s="62"/>
    </row>
    <row r="42" spans="1:25" s="54" customFormat="1" ht="80.25" hidden="1" customHeight="1" x14ac:dyDescent="0.3">
      <c r="A42" s="96" t="s">
        <v>99</v>
      </c>
      <c r="B42" s="95" t="s">
        <v>265</v>
      </c>
      <c r="C42" s="66" t="s">
        <v>3</v>
      </c>
      <c r="D42" s="61">
        <f t="shared" si="41"/>
        <v>2809018</v>
      </c>
      <c r="E42" s="61">
        <v>0</v>
      </c>
      <c r="F42" s="61">
        <v>0</v>
      </c>
      <c r="G42" s="60">
        <v>2809018</v>
      </c>
      <c r="H42" s="60">
        <f>I42+J42+K42</f>
        <v>0</v>
      </c>
      <c r="I42" s="60">
        <v>0</v>
      </c>
      <c r="J42" s="60">
        <v>0</v>
      </c>
      <c r="K42" s="60">
        <v>0</v>
      </c>
      <c r="L42" s="60">
        <f t="shared" si="42"/>
        <v>0</v>
      </c>
      <c r="M42" s="61"/>
      <c r="N42" s="61">
        <v>0</v>
      </c>
      <c r="O42" s="61">
        <f t="shared" si="43"/>
        <v>0</v>
      </c>
      <c r="P42" s="61">
        <f t="shared" si="44"/>
        <v>0</v>
      </c>
      <c r="Q42" s="61">
        <v>0</v>
      </c>
      <c r="R42" s="61">
        <v>0</v>
      </c>
      <c r="S42" s="61">
        <v>0</v>
      </c>
      <c r="T42" s="60">
        <f>P42/D42*100</f>
        <v>0</v>
      </c>
      <c r="U42" s="60"/>
      <c r="V42" s="60">
        <v>0</v>
      </c>
      <c r="W42" s="60"/>
      <c r="X42" s="50"/>
      <c r="Y42" s="62"/>
    </row>
    <row r="43" spans="1:25" s="54" customFormat="1" ht="24.75" hidden="1" customHeight="1" x14ac:dyDescent="0.3">
      <c r="A43" s="113" t="s">
        <v>13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48"/>
    </row>
    <row r="44" spans="1:25" s="54" customFormat="1" ht="68.25" hidden="1" customHeight="1" x14ac:dyDescent="0.3">
      <c r="A44" s="48" t="s">
        <v>100</v>
      </c>
      <c r="B44" s="128" t="s">
        <v>30</v>
      </c>
      <c r="C44" s="129"/>
      <c r="D44" s="49">
        <f t="shared" ref="D44" si="45">D45+D47</f>
        <v>58394700</v>
      </c>
      <c r="E44" s="49">
        <f t="shared" ref="E44:S44" si="46">E45+E47</f>
        <v>0</v>
      </c>
      <c r="F44" s="49">
        <f t="shared" si="46"/>
        <v>0</v>
      </c>
      <c r="G44" s="49">
        <f t="shared" si="46"/>
        <v>58394700</v>
      </c>
      <c r="H44" s="49">
        <f t="shared" si="46"/>
        <v>20159825</v>
      </c>
      <c r="I44" s="49">
        <f t="shared" si="46"/>
        <v>0</v>
      </c>
      <c r="J44" s="49">
        <f t="shared" si="46"/>
        <v>0</v>
      </c>
      <c r="K44" s="49">
        <f t="shared" si="46"/>
        <v>20159825</v>
      </c>
      <c r="L44" s="49">
        <f t="shared" si="46"/>
        <v>18995770.539999999</v>
      </c>
      <c r="M44" s="49">
        <f t="shared" si="46"/>
        <v>0</v>
      </c>
      <c r="N44" s="49">
        <f t="shared" si="46"/>
        <v>0</v>
      </c>
      <c r="O44" s="49">
        <f t="shared" si="46"/>
        <v>18995770.539999999</v>
      </c>
      <c r="P44" s="49">
        <f t="shared" si="46"/>
        <v>18995770.539999999</v>
      </c>
      <c r="Q44" s="49">
        <f t="shared" si="46"/>
        <v>0</v>
      </c>
      <c r="R44" s="49">
        <f t="shared" si="46"/>
        <v>0</v>
      </c>
      <c r="S44" s="49">
        <f t="shared" si="46"/>
        <v>18995770.539999999</v>
      </c>
      <c r="T44" s="50">
        <f>P44/D44*100</f>
        <v>32.529956554276332</v>
      </c>
      <c r="U44" s="50"/>
      <c r="V44" s="50"/>
      <c r="W44" s="50">
        <f>S44/G44*100</f>
        <v>32.529956554276332</v>
      </c>
      <c r="X44" s="50"/>
      <c r="Y44" s="53"/>
    </row>
    <row r="45" spans="1:25" s="54" customFormat="1" ht="72.75" hidden="1" customHeight="1" x14ac:dyDescent="0.3">
      <c r="A45" s="48" t="s">
        <v>101</v>
      </c>
      <c r="B45" s="88" t="s">
        <v>68</v>
      </c>
      <c r="C45" s="66"/>
      <c r="D45" s="49">
        <f>D46</f>
        <v>55894700</v>
      </c>
      <c r="E45" s="49">
        <f t="shared" ref="E45:K45" si="47">E46</f>
        <v>0</v>
      </c>
      <c r="F45" s="49">
        <f t="shared" si="47"/>
        <v>0</v>
      </c>
      <c r="G45" s="49">
        <f t="shared" si="47"/>
        <v>55894700</v>
      </c>
      <c r="H45" s="49">
        <f t="shared" si="47"/>
        <v>20159825</v>
      </c>
      <c r="I45" s="49">
        <f t="shared" si="47"/>
        <v>0</v>
      </c>
      <c r="J45" s="49">
        <f t="shared" si="47"/>
        <v>0</v>
      </c>
      <c r="K45" s="49">
        <f t="shared" si="47"/>
        <v>20159825</v>
      </c>
      <c r="L45" s="49">
        <f>L46</f>
        <v>18995770.539999999</v>
      </c>
      <c r="M45" s="49">
        <f t="shared" ref="M45:O45" si="48">M46</f>
        <v>0</v>
      </c>
      <c r="N45" s="49">
        <f t="shared" si="48"/>
        <v>0</v>
      </c>
      <c r="O45" s="49">
        <f t="shared" si="48"/>
        <v>18995770.539999999</v>
      </c>
      <c r="P45" s="49">
        <f t="shared" ref="P45:S45" si="49">P46</f>
        <v>18995770.539999999</v>
      </c>
      <c r="Q45" s="49">
        <f t="shared" si="49"/>
        <v>0</v>
      </c>
      <c r="R45" s="49">
        <f t="shared" si="49"/>
        <v>0</v>
      </c>
      <c r="S45" s="49">
        <f t="shared" si="49"/>
        <v>18995770.539999999</v>
      </c>
      <c r="T45" s="50">
        <f>P45/D45*100</f>
        <v>33.984922613414149</v>
      </c>
      <c r="U45" s="50"/>
      <c r="V45" s="50"/>
      <c r="W45" s="50">
        <f>S45/G45*100</f>
        <v>33.984922613414149</v>
      </c>
      <c r="X45" s="50"/>
      <c r="Y45" s="53"/>
    </row>
    <row r="46" spans="1:25" s="54" customFormat="1" ht="37.5" hidden="1" x14ac:dyDescent="0.3">
      <c r="A46" s="96" t="s">
        <v>102</v>
      </c>
      <c r="B46" s="98" t="s">
        <v>64</v>
      </c>
      <c r="C46" s="66" t="s">
        <v>5</v>
      </c>
      <c r="D46" s="61">
        <f>E46+G46</f>
        <v>55894700</v>
      </c>
      <c r="E46" s="61">
        <v>0</v>
      </c>
      <c r="F46" s="61">
        <v>0</v>
      </c>
      <c r="G46" s="61">
        <v>55894700</v>
      </c>
      <c r="H46" s="61">
        <f>I46+J46+K46</f>
        <v>20159825</v>
      </c>
      <c r="I46" s="61">
        <v>0</v>
      </c>
      <c r="J46" s="61">
        <v>0</v>
      </c>
      <c r="K46" s="61">
        <v>20159825</v>
      </c>
      <c r="L46" s="60">
        <f t="shared" ref="L46:L63" si="50">M46+N46+O46</f>
        <v>18995770.539999999</v>
      </c>
      <c r="M46" s="61">
        <v>0</v>
      </c>
      <c r="N46" s="61">
        <v>0</v>
      </c>
      <c r="O46" s="60">
        <f t="shared" ref="O46" si="51">S46</f>
        <v>18995770.539999999</v>
      </c>
      <c r="P46" s="61">
        <f t="shared" ref="P46:P48" si="52">Q46+S46</f>
        <v>18995770.539999999</v>
      </c>
      <c r="Q46" s="61">
        <v>0</v>
      </c>
      <c r="R46" s="61">
        <v>0</v>
      </c>
      <c r="S46" s="61">
        <v>18995770.539999999</v>
      </c>
      <c r="T46" s="60">
        <f>P46/D46*100</f>
        <v>33.984922613414149</v>
      </c>
      <c r="U46" s="50"/>
      <c r="V46" s="50"/>
      <c r="W46" s="60">
        <f>S46/G46*100</f>
        <v>33.984922613414149</v>
      </c>
      <c r="X46" s="50"/>
      <c r="Y46" s="53"/>
    </row>
    <row r="47" spans="1:25" s="54" customFormat="1" ht="75" hidden="1" x14ac:dyDescent="0.3">
      <c r="A47" s="48" t="s">
        <v>279</v>
      </c>
      <c r="B47" s="88" t="s">
        <v>71</v>
      </c>
      <c r="C47" s="68"/>
      <c r="D47" s="49">
        <f>D48</f>
        <v>2500000</v>
      </c>
      <c r="E47" s="49">
        <f>E48</f>
        <v>0</v>
      </c>
      <c r="F47" s="49">
        <f>F48</f>
        <v>0</v>
      </c>
      <c r="G47" s="49">
        <f>G48</f>
        <v>2500000</v>
      </c>
      <c r="H47" s="61">
        <f t="shared" ref="H47:H48" si="53">I47+J47+K47</f>
        <v>0</v>
      </c>
      <c r="I47" s="49">
        <v>0</v>
      </c>
      <c r="J47" s="49">
        <v>0</v>
      </c>
      <c r="K47" s="49">
        <v>0</v>
      </c>
      <c r="L47" s="49">
        <f t="shared" ref="L47:S47" si="54">L48</f>
        <v>0</v>
      </c>
      <c r="M47" s="49">
        <f t="shared" si="54"/>
        <v>0</v>
      </c>
      <c r="N47" s="49">
        <f t="shared" si="54"/>
        <v>0</v>
      </c>
      <c r="O47" s="49">
        <f t="shared" si="54"/>
        <v>0</v>
      </c>
      <c r="P47" s="49">
        <f t="shared" si="54"/>
        <v>0</v>
      </c>
      <c r="Q47" s="49">
        <f t="shared" si="54"/>
        <v>0</v>
      </c>
      <c r="R47" s="49">
        <f t="shared" si="54"/>
        <v>0</v>
      </c>
      <c r="S47" s="49">
        <f t="shared" si="54"/>
        <v>0</v>
      </c>
      <c r="T47" s="50">
        <f>P47/D47*100</f>
        <v>0</v>
      </c>
      <c r="U47" s="50"/>
      <c r="V47" s="50"/>
      <c r="W47" s="50">
        <f>S47/G47*100</f>
        <v>0</v>
      </c>
      <c r="X47" s="50"/>
      <c r="Y47" s="53"/>
    </row>
    <row r="48" spans="1:25" s="54" customFormat="1" ht="56.25" hidden="1" x14ac:dyDescent="0.3">
      <c r="A48" s="96" t="s">
        <v>283</v>
      </c>
      <c r="B48" s="98" t="s">
        <v>284</v>
      </c>
      <c r="C48" s="66" t="s">
        <v>5</v>
      </c>
      <c r="D48" s="61">
        <f>E48+G48</f>
        <v>2500000</v>
      </c>
      <c r="E48" s="61">
        <v>0</v>
      </c>
      <c r="F48" s="61">
        <v>0</v>
      </c>
      <c r="G48" s="61">
        <v>2500000</v>
      </c>
      <c r="H48" s="61">
        <f t="shared" si="53"/>
        <v>0</v>
      </c>
      <c r="I48" s="61">
        <v>0</v>
      </c>
      <c r="J48" s="61">
        <v>0</v>
      </c>
      <c r="K48" s="61">
        <v>0</v>
      </c>
      <c r="L48" s="60">
        <f t="shared" si="50"/>
        <v>0</v>
      </c>
      <c r="M48" s="61">
        <v>0</v>
      </c>
      <c r="N48" s="61">
        <v>0</v>
      </c>
      <c r="O48" s="61">
        <f t="shared" ref="O48" si="55">S48</f>
        <v>0</v>
      </c>
      <c r="P48" s="61">
        <f t="shared" si="52"/>
        <v>0</v>
      </c>
      <c r="Q48" s="60">
        <v>0</v>
      </c>
      <c r="R48" s="60">
        <v>0</v>
      </c>
      <c r="S48" s="60">
        <v>0</v>
      </c>
      <c r="T48" s="60">
        <f>P48/D48*100</f>
        <v>0</v>
      </c>
      <c r="U48" s="50"/>
      <c r="V48" s="50"/>
      <c r="W48" s="60">
        <f>S48/G48*100</f>
        <v>0</v>
      </c>
      <c r="X48" s="50"/>
      <c r="Y48" s="53"/>
    </row>
    <row r="49" spans="1:25" s="70" customFormat="1" hidden="1" x14ac:dyDescent="0.3">
      <c r="A49" s="113" t="s">
        <v>15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69"/>
    </row>
    <row r="50" spans="1:25" s="52" customFormat="1" ht="63.75" hidden="1" customHeight="1" x14ac:dyDescent="0.3">
      <c r="A50" s="48" t="s">
        <v>48</v>
      </c>
      <c r="B50" s="111" t="s">
        <v>31</v>
      </c>
      <c r="C50" s="111"/>
      <c r="D50" s="47">
        <f t="shared" ref="D50:S50" si="56">D51+D59</f>
        <v>481861297</v>
      </c>
      <c r="E50" s="47">
        <f t="shared" si="56"/>
        <v>19088986</v>
      </c>
      <c r="F50" s="47">
        <f t="shared" si="56"/>
        <v>0</v>
      </c>
      <c r="G50" s="47">
        <f t="shared" si="56"/>
        <v>462772311</v>
      </c>
      <c r="H50" s="47">
        <f t="shared" si="56"/>
        <v>120811707</v>
      </c>
      <c r="I50" s="47">
        <f t="shared" si="56"/>
        <v>1210741</v>
      </c>
      <c r="J50" s="47">
        <f t="shared" si="56"/>
        <v>0</v>
      </c>
      <c r="K50" s="47">
        <f t="shared" si="56"/>
        <v>119600966</v>
      </c>
      <c r="L50" s="47">
        <f t="shared" si="56"/>
        <v>116651191.09999999</v>
      </c>
      <c r="M50" s="47">
        <f t="shared" si="56"/>
        <v>927700</v>
      </c>
      <c r="N50" s="47">
        <f t="shared" si="56"/>
        <v>0</v>
      </c>
      <c r="O50" s="47">
        <f t="shared" si="56"/>
        <v>115723491.09999999</v>
      </c>
      <c r="P50" s="47">
        <f t="shared" si="56"/>
        <v>116734045.19</v>
      </c>
      <c r="Q50" s="47">
        <f t="shared" si="56"/>
        <v>927700</v>
      </c>
      <c r="R50" s="47">
        <f t="shared" si="56"/>
        <v>0</v>
      </c>
      <c r="S50" s="47">
        <f t="shared" si="56"/>
        <v>115806345.19</v>
      </c>
      <c r="T50" s="50">
        <f>P50/H50*100</f>
        <v>96.624779244283005</v>
      </c>
      <c r="U50" s="50">
        <f t="shared" ref="U50:W58" si="57">Q50/I50*100</f>
        <v>76.622498123050264</v>
      </c>
      <c r="V50" s="50"/>
      <c r="W50" s="50">
        <f t="shared" si="57"/>
        <v>96.82726575134852</v>
      </c>
      <c r="X50" s="50">
        <f t="shared" ref="X50:X57" si="58">Q50/M50*100</f>
        <v>100</v>
      </c>
      <c r="Y50" s="51"/>
    </row>
    <row r="51" spans="1:25" s="52" customFormat="1" ht="75" hidden="1" x14ac:dyDescent="0.3">
      <c r="A51" s="48" t="s">
        <v>23</v>
      </c>
      <c r="B51" s="88" t="s">
        <v>73</v>
      </c>
      <c r="C51" s="88"/>
      <c r="D51" s="47">
        <f t="shared" ref="D51:S51" si="59">SUM(D52:D58)</f>
        <v>462582772</v>
      </c>
      <c r="E51" s="47">
        <f t="shared" si="59"/>
        <v>19088986</v>
      </c>
      <c r="F51" s="47">
        <f t="shared" si="59"/>
        <v>0</v>
      </c>
      <c r="G51" s="47">
        <f t="shared" si="59"/>
        <v>443493786</v>
      </c>
      <c r="H51" s="47">
        <f t="shared" si="59"/>
        <v>115292096</v>
      </c>
      <c r="I51" s="47">
        <f t="shared" si="59"/>
        <v>1210741</v>
      </c>
      <c r="J51" s="47">
        <f t="shared" si="59"/>
        <v>0</v>
      </c>
      <c r="K51" s="47">
        <f t="shared" si="59"/>
        <v>114081355</v>
      </c>
      <c r="L51" s="47">
        <f t="shared" si="59"/>
        <v>112056656.63</v>
      </c>
      <c r="M51" s="47">
        <f t="shared" si="59"/>
        <v>927700</v>
      </c>
      <c r="N51" s="47">
        <f t="shared" si="59"/>
        <v>0</v>
      </c>
      <c r="O51" s="47">
        <f t="shared" si="59"/>
        <v>111128956.63</v>
      </c>
      <c r="P51" s="47">
        <f t="shared" si="59"/>
        <v>112056656.63</v>
      </c>
      <c r="Q51" s="47">
        <f t="shared" si="59"/>
        <v>927700</v>
      </c>
      <c r="R51" s="47">
        <f t="shared" si="59"/>
        <v>0</v>
      </c>
      <c r="S51" s="47">
        <f t="shared" si="59"/>
        <v>111128956.63</v>
      </c>
      <c r="T51" s="50">
        <f t="shared" ref="T51:T58" si="60">P51/H51*100</f>
        <v>97.19370235926668</v>
      </c>
      <c r="U51" s="50">
        <f t="shared" si="57"/>
        <v>76.622498123050264</v>
      </c>
      <c r="V51" s="50"/>
      <c r="W51" s="50">
        <f t="shared" si="57"/>
        <v>97.412023752698246</v>
      </c>
      <c r="X51" s="50">
        <f t="shared" si="58"/>
        <v>100</v>
      </c>
      <c r="Y51" s="51"/>
    </row>
    <row r="52" spans="1:25" s="52" customFormat="1" ht="51.75" hidden="1" customHeight="1" x14ac:dyDescent="0.3">
      <c r="A52" s="109" t="s">
        <v>103</v>
      </c>
      <c r="B52" s="107" t="s">
        <v>171</v>
      </c>
      <c r="C52" s="59" t="s">
        <v>7</v>
      </c>
      <c r="D52" s="61">
        <f t="shared" ref="D52:D56" si="61">E52+G52</f>
        <v>299170</v>
      </c>
      <c r="E52" s="61">
        <v>0</v>
      </c>
      <c r="F52" s="61">
        <v>0</v>
      </c>
      <c r="G52" s="61">
        <v>299170</v>
      </c>
      <c r="H52" s="61">
        <f t="shared" ref="H52:H57" si="62">I52+J52+K52</f>
        <v>69700</v>
      </c>
      <c r="I52" s="61">
        <v>0</v>
      </c>
      <c r="J52" s="61">
        <v>0</v>
      </c>
      <c r="K52" s="61">
        <v>69700</v>
      </c>
      <c r="L52" s="60">
        <f t="shared" si="50"/>
        <v>69700</v>
      </c>
      <c r="M52" s="61">
        <v>0</v>
      </c>
      <c r="N52" s="61">
        <v>0</v>
      </c>
      <c r="O52" s="61">
        <f t="shared" ref="O52:O58" si="63">S52</f>
        <v>69700</v>
      </c>
      <c r="P52" s="60">
        <f t="shared" ref="P52:P56" si="64">SUM(Q52:S52)</f>
        <v>69700</v>
      </c>
      <c r="Q52" s="60">
        <v>0</v>
      </c>
      <c r="R52" s="60">
        <v>0</v>
      </c>
      <c r="S52" s="60">
        <v>69700</v>
      </c>
      <c r="T52" s="50">
        <f t="shared" si="60"/>
        <v>100</v>
      </c>
      <c r="U52" s="50"/>
      <c r="V52" s="50"/>
      <c r="W52" s="50">
        <f t="shared" si="57"/>
        <v>100</v>
      </c>
      <c r="X52" s="50" t="e">
        <f t="shared" si="58"/>
        <v>#DIV/0!</v>
      </c>
      <c r="Y52" s="51"/>
    </row>
    <row r="53" spans="1:25" s="52" customFormat="1" ht="51.75" hidden="1" customHeight="1" x14ac:dyDescent="0.3">
      <c r="A53" s="110"/>
      <c r="B53" s="108"/>
      <c r="C53" s="59" t="s">
        <v>8</v>
      </c>
      <c r="D53" s="61">
        <f t="shared" si="61"/>
        <v>1823079</v>
      </c>
      <c r="E53" s="61">
        <v>0</v>
      </c>
      <c r="F53" s="61">
        <v>0</v>
      </c>
      <c r="G53" s="61">
        <v>1823079</v>
      </c>
      <c r="H53" s="61">
        <f t="shared" si="62"/>
        <v>0</v>
      </c>
      <c r="I53" s="61">
        <v>0</v>
      </c>
      <c r="J53" s="61">
        <v>0</v>
      </c>
      <c r="K53" s="61">
        <v>0</v>
      </c>
      <c r="L53" s="60"/>
      <c r="M53" s="61"/>
      <c r="N53" s="61"/>
      <c r="O53" s="61"/>
      <c r="P53" s="60">
        <f t="shared" si="64"/>
        <v>0</v>
      </c>
      <c r="Q53" s="60">
        <v>0</v>
      </c>
      <c r="R53" s="60">
        <v>0</v>
      </c>
      <c r="S53" s="60">
        <v>0</v>
      </c>
      <c r="T53" s="50"/>
      <c r="U53" s="50"/>
      <c r="V53" s="50"/>
      <c r="W53" s="50"/>
      <c r="X53" s="50"/>
      <c r="Y53" s="51"/>
    </row>
    <row r="54" spans="1:25" s="52" customFormat="1" ht="37.5" hidden="1" x14ac:dyDescent="0.3">
      <c r="A54" s="96" t="s">
        <v>104</v>
      </c>
      <c r="B54" s="98" t="s">
        <v>74</v>
      </c>
      <c r="C54" s="59" t="s">
        <v>8</v>
      </c>
      <c r="D54" s="61">
        <f t="shared" si="61"/>
        <v>452460</v>
      </c>
      <c r="E54" s="61">
        <v>0</v>
      </c>
      <c r="F54" s="61">
        <v>0</v>
      </c>
      <c r="G54" s="61">
        <v>452460</v>
      </c>
      <c r="H54" s="61">
        <f t="shared" si="62"/>
        <v>0</v>
      </c>
      <c r="I54" s="61">
        <v>0</v>
      </c>
      <c r="J54" s="61">
        <v>0</v>
      </c>
      <c r="K54" s="61">
        <v>0</v>
      </c>
      <c r="L54" s="60">
        <f t="shared" si="50"/>
        <v>0</v>
      </c>
      <c r="M54" s="61">
        <v>0</v>
      </c>
      <c r="N54" s="61">
        <v>0</v>
      </c>
      <c r="O54" s="61">
        <f t="shared" si="63"/>
        <v>0</v>
      </c>
      <c r="P54" s="60">
        <f t="shared" si="64"/>
        <v>0</v>
      </c>
      <c r="Q54" s="60">
        <v>0</v>
      </c>
      <c r="R54" s="60">
        <v>0</v>
      </c>
      <c r="S54" s="61">
        <v>0</v>
      </c>
      <c r="T54" s="50"/>
      <c r="U54" s="50"/>
      <c r="V54" s="50"/>
      <c r="W54" s="50"/>
      <c r="X54" s="50" t="e">
        <f t="shared" si="58"/>
        <v>#DIV/0!</v>
      </c>
      <c r="Y54" s="62"/>
    </row>
    <row r="55" spans="1:25" s="52" customFormat="1" ht="75" hidden="1" x14ac:dyDescent="0.3">
      <c r="A55" s="96" t="s">
        <v>105</v>
      </c>
      <c r="B55" s="98" t="s">
        <v>45</v>
      </c>
      <c r="C55" s="59" t="s">
        <v>8</v>
      </c>
      <c r="D55" s="61">
        <f t="shared" si="61"/>
        <v>2018837</v>
      </c>
      <c r="E55" s="61">
        <v>1413186</v>
      </c>
      <c r="F55" s="61">
        <v>0</v>
      </c>
      <c r="G55" s="61">
        <v>605651</v>
      </c>
      <c r="H55" s="61">
        <f t="shared" si="62"/>
        <v>0</v>
      </c>
      <c r="I55" s="61">
        <v>0</v>
      </c>
      <c r="J55" s="61">
        <v>0</v>
      </c>
      <c r="K55" s="61">
        <v>0</v>
      </c>
      <c r="L55" s="60">
        <f t="shared" si="50"/>
        <v>0</v>
      </c>
      <c r="M55" s="61">
        <v>0</v>
      </c>
      <c r="N55" s="61">
        <v>0</v>
      </c>
      <c r="O55" s="61">
        <f t="shared" si="63"/>
        <v>0</v>
      </c>
      <c r="P55" s="60">
        <f>SUM(Q55:S55)</f>
        <v>0</v>
      </c>
      <c r="Q55" s="60">
        <v>0</v>
      </c>
      <c r="R55" s="60">
        <v>0</v>
      </c>
      <c r="S55" s="61">
        <v>0</v>
      </c>
      <c r="T55" s="60"/>
      <c r="U55" s="60"/>
      <c r="V55" s="60"/>
      <c r="W55" s="60"/>
      <c r="X55" s="50"/>
      <c r="Y55" s="62" t="s">
        <v>291</v>
      </c>
    </row>
    <row r="56" spans="1:25" s="52" customFormat="1" ht="48.75" hidden="1" customHeight="1" x14ac:dyDescent="0.3">
      <c r="A56" s="96" t="s">
        <v>106</v>
      </c>
      <c r="B56" s="98" t="s">
        <v>63</v>
      </c>
      <c r="C56" s="59" t="s">
        <v>8</v>
      </c>
      <c r="D56" s="61">
        <f t="shared" si="61"/>
        <v>439380789</v>
      </c>
      <c r="E56" s="61">
        <v>0</v>
      </c>
      <c r="F56" s="61">
        <v>0</v>
      </c>
      <c r="G56" s="61">
        <v>439380789</v>
      </c>
      <c r="H56" s="61">
        <f t="shared" si="62"/>
        <v>113848302</v>
      </c>
      <c r="I56" s="61">
        <v>0</v>
      </c>
      <c r="J56" s="61">
        <v>0</v>
      </c>
      <c r="K56" s="61">
        <v>113848302</v>
      </c>
      <c r="L56" s="60">
        <f t="shared" si="50"/>
        <v>110896955.63</v>
      </c>
      <c r="M56" s="61">
        <v>0</v>
      </c>
      <c r="N56" s="61">
        <v>0</v>
      </c>
      <c r="O56" s="61">
        <f t="shared" si="63"/>
        <v>110896955.63</v>
      </c>
      <c r="P56" s="60">
        <f t="shared" si="64"/>
        <v>110896955.63</v>
      </c>
      <c r="Q56" s="60">
        <v>0</v>
      </c>
      <c r="R56" s="60">
        <v>0</v>
      </c>
      <c r="S56" s="60">
        <v>110896955.63</v>
      </c>
      <c r="T56" s="60">
        <f t="shared" si="60"/>
        <v>97.407650076327002</v>
      </c>
      <c r="U56" s="60"/>
      <c r="V56" s="60"/>
      <c r="W56" s="60">
        <f t="shared" si="57"/>
        <v>97.407650076327002</v>
      </c>
      <c r="X56" s="50" t="e">
        <f t="shared" si="58"/>
        <v>#DIV/0!</v>
      </c>
      <c r="Y56" s="51"/>
    </row>
    <row r="57" spans="1:25" s="52" customFormat="1" ht="171" hidden="1" customHeight="1" x14ac:dyDescent="0.3">
      <c r="A57" s="96" t="s">
        <v>107</v>
      </c>
      <c r="B57" s="98" t="s">
        <v>172</v>
      </c>
      <c r="C57" s="59" t="s">
        <v>8</v>
      </c>
      <c r="D57" s="61">
        <f>E57+G57</f>
        <v>16397700</v>
      </c>
      <c r="E57" s="61">
        <v>15577800</v>
      </c>
      <c r="F57" s="61">
        <v>0</v>
      </c>
      <c r="G57" s="61">
        <v>819900</v>
      </c>
      <c r="H57" s="61">
        <f t="shared" si="62"/>
        <v>1026094</v>
      </c>
      <c r="I57" s="61">
        <v>927741</v>
      </c>
      <c r="J57" s="61">
        <v>0</v>
      </c>
      <c r="K57" s="61">
        <v>98353</v>
      </c>
      <c r="L57" s="60">
        <f t="shared" si="50"/>
        <v>1026053</v>
      </c>
      <c r="M57" s="61">
        <v>927700</v>
      </c>
      <c r="N57" s="61">
        <v>0</v>
      </c>
      <c r="O57" s="61">
        <f t="shared" si="63"/>
        <v>98353</v>
      </c>
      <c r="P57" s="60">
        <f>SUM(Q57:S57)</f>
        <v>1026053</v>
      </c>
      <c r="Q57" s="60">
        <v>927700</v>
      </c>
      <c r="R57" s="60">
        <v>0</v>
      </c>
      <c r="S57" s="60">
        <v>98353</v>
      </c>
      <c r="T57" s="60">
        <f t="shared" si="60"/>
        <v>99.99600426471649</v>
      </c>
      <c r="U57" s="60">
        <f t="shared" si="57"/>
        <v>99.995580663137659</v>
      </c>
      <c r="V57" s="60"/>
      <c r="W57" s="60">
        <f t="shared" si="57"/>
        <v>100</v>
      </c>
      <c r="X57" s="60">
        <f t="shared" si="58"/>
        <v>100</v>
      </c>
      <c r="Y57" s="62" t="s">
        <v>293</v>
      </c>
    </row>
    <row r="58" spans="1:25" s="52" customFormat="1" ht="75" hidden="1" x14ac:dyDescent="0.3">
      <c r="A58" s="96" t="s">
        <v>149</v>
      </c>
      <c r="B58" s="98" t="s">
        <v>285</v>
      </c>
      <c r="C58" s="59" t="s">
        <v>8</v>
      </c>
      <c r="D58" s="61">
        <f>E58+G58</f>
        <v>2210737</v>
      </c>
      <c r="E58" s="61">
        <v>2098000</v>
      </c>
      <c r="F58" s="61">
        <v>0</v>
      </c>
      <c r="G58" s="61">
        <v>112737</v>
      </c>
      <c r="H58" s="61">
        <f t="shared" ref="H58:H63" si="65">I58+J58+K58</f>
        <v>348000</v>
      </c>
      <c r="I58" s="61">
        <v>283000</v>
      </c>
      <c r="J58" s="61">
        <v>0</v>
      </c>
      <c r="K58" s="61">
        <v>65000</v>
      </c>
      <c r="L58" s="60">
        <f t="shared" si="50"/>
        <v>63948</v>
      </c>
      <c r="M58" s="61">
        <v>0</v>
      </c>
      <c r="N58" s="61">
        <v>0</v>
      </c>
      <c r="O58" s="61">
        <f t="shared" si="63"/>
        <v>63948</v>
      </c>
      <c r="P58" s="60">
        <f>SUM(Q58:S58)</f>
        <v>63948</v>
      </c>
      <c r="Q58" s="60">
        <v>0</v>
      </c>
      <c r="R58" s="60">
        <v>0</v>
      </c>
      <c r="S58" s="60">
        <v>63948</v>
      </c>
      <c r="T58" s="60">
        <f t="shared" si="60"/>
        <v>18.375862068965517</v>
      </c>
      <c r="U58" s="60">
        <f t="shared" si="57"/>
        <v>0</v>
      </c>
      <c r="V58" s="60"/>
      <c r="W58" s="60">
        <f t="shared" si="57"/>
        <v>98.381538461538469</v>
      </c>
      <c r="X58" s="50"/>
      <c r="Y58" s="62" t="s">
        <v>291</v>
      </c>
    </row>
    <row r="59" spans="1:25" s="54" customFormat="1" ht="75" hidden="1" x14ac:dyDescent="0.3">
      <c r="A59" s="48" t="s">
        <v>24</v>
      </c>
      <c r="B59" s="88" t="s">
        <v>75</v>
      </c>
      <c r="C59" s="58"/>
      <c r="D59" s="49">
        <f t="shared" ref="D59" si="66">SUM(D60:D63)</f>
        <v>19278525</v>
      </c>
      <c r="E59" s="49">
        <f t="shared" ref="E59:S59" si="67">SUM(E60:E63)</f>
        <v>0</v>
      </c>
      <c r="F59" s="49">
        <f t="shared" si="67"/>
        <v>0</v>
      </c>
      <c r="G59" s="49">
        <f t="shared" si="67"/>
        <v>19278525</v>
      </c>
      <c r="H59" s="49">
        <f t="shared" si="67"/>
        <v>5519611</v>
      </c>
      <c r="I59" s="49">
        <f t="shared" si="67"/>
        <v>0</v>
      </c>
      <c r="J59" s="49">
        <f t="shared" si="67"/>
        <v>0</v>
      </c>
      <c r="K59" s="49">
        <f t="shared" si="67"/>
        <v>5519611</v>
      </c>
      <c r="L59" s="49">
        <f t="shared" si="67"/>
        <v>4594534.47</v>
      </c>
      <c r="M59" s="49">
        <f t="shared" si="67"/>
        <v>0</v>
      </c>
      <c r="N59" s="49">
        <f t="shared" si="67"/>
        <v>0</v>
      </c>
      <c r="O59" s="49">
        <f t="shared" si="67"/>
        <v>4594534.47</v>
      </c>
      <c r="P59" s="49">
        <f t="shared" si="67"/>
        <v>4677388.5599999996</v>
      </c>
      <c r="Q59" s="49">
        <f t="shared" si="67"/>
        <v>0</v>
      </c>
      <c r="R59" s="49">
        <f t="shared" si="67"/>
        <v>0</v>
      </c>
      <c r="S59" s="49">
        <f t="shared" si="67"/>
        <v>4677388.5599999996</v>
      </c>
      <c r="T59" s="50">
        <f t="shared" ref="T59:T62" si="68">P59/D59*100</f>
        <v>24.262170264581961</v>
      </c>
      <c r="U59" s="50"/>
      <c r="V59" s="50"/>
      <c r="W59" s="50">
        <f t="shared" ref="W59:W60" si="69">S59/G59*100</f>
        <v>24.262170264581961</v>
      </c>
      <c r="X59" s="50"/>
      <c r="Y59" s="53"/>
    </row>
    <row r="60" spans="1:25" s="52" customFormat="1" ht="37.5" hidden="1" x14ac:dyDescent="0.3">
      <c r="A60" s="96" t="s">
        <v>108</v>
      </c>
      <c r="B60" s="98" t="s">
        <v>76</v>
      </c>
      <c r="C60" s="59" t="s">
        <v>8</v>
      </c>
      <c r="D60" s="61">
        <f t="shared" ref="D60:D63" si="70">E60+G60</f>
        <v>18007200</v>
      </c>
      <c r="E60" s="61">
        <v>0</v>
      </c>
      <c r="F60" s="61">
        <v>0</v>
      </c>
      <c r="G60" s="61">
        <v>18007200</v>
      </c>
      <c r="H60" s="61">
        <f t="shared" si="65"/>
        <v>5434111</v>
      </c>
      <c r="I60" s="61">
        <v>0</v>
      </c>
      <c r="J60" s="61">
        <v>0</v>
      </c>
      <c r="K60" s="61">
        <v>5434111</v>
      </c>
      <c r="L60" s="60">
        <f t="shared" si="50"/>
        <v>4594534.47</v>
      </c>
      <c r="M60" s="61">
        <v>0</v>
      </c>
      <c r="N60" s="61">
        <v>0</v>
      </c>
      <c r="O60" s="61">
        <f>S60</f>
        <v>4594534.47</v>
      </c>
      <c r="P60" s="60">
        <f>Q60+S60</f>
        <v>4594534.47</v>
      </c>
      <c r="Q60" s="60">
        <v>0</v>
      </c>
      <c r="R60" s="60">
        <v>0</v>
      </c>
      <c r="S60" s="60">
        <v>4594534.47</v>
      </c>
      <c r="T60" s="60">
        <f t="shared" si="68"/>
        <v>25.514985505797679</v>
      </c>
      <c r="U60" s="60"/>
      <c r="V60" s="60"/>
      <c r="W60" s="60">
        <f t="shared" si="69"/>
        <v>25.514985505797679</v>
      </c>
      <c r="X60" s="50"/>
      <c r="Y60" s="51"/>
    </row>
    <row r="61" spans="1:25" s="52" customFormat="1" ht="37.5" hidden="1" x14ac:dyDescent="0.3">
      <c r="A61" s="96"/>
      <c r="B61" s="98" t="s">
        <v>218</v>
      </c>
      <c r="C61" s="59" t="s">
        <v>8</v>
      </c>
      <c r="D61" s="61">
        <f t="shared" si="70"/>
        <v>312000</v>
      </c>
      <c r="E61" s="61">
        <v>0</v>
      </c>
      <c r="F61" s="61">
        <v>0</v>
      </c>
      <c r="G61" s="61">
        <v>312000</v>
      </c>
      <c r="H61" s="61">
        <f t="shared" si="65"/>
        <v>85500</v>
      </c>
      <c r="I61" s="61">
        <v>0</v>
      </c>
      <c r="J61" s="61">
        <v>0</v>
      </c>
      <c r="K61" s="61">
        <v>85500</v>
      </c>
      <c r="L61" s="60"/>
      <c r="M61" s="61"/>
      <c r="N61" s="61"/>
      <c r="O61" s="61"/>
      <c r="P61" s="60">
        <f>Q61+S61</f>
        <v>82854.09</v>
      </c>
      <c r="Q61" s="60">
        <v>0</v>
      </c>
      <c r="R61" s="60">
        <v>0</v>
      </c>
      <c r="S61" s="60">
        <v>82854.09</v>
      </c>
      <c r="T61" s="60">
        <f t="shared" si="68"/>
        <v>26.555798076923075</v>
      </c>
      <c r="U61" s="60"/>
      <c r="V61" s="60"/>
      <c r="W61" s="60"/>
      <c r="X61" s="50"/>
      <c r="Y61" s="51"/>
    </row>
    <row r="62" spans="1:25" s="52" customFormat="1" ht="75" hidden="1" x14ac:dyDescent="0.3">
      <c r="A62" s="96" t="s">
        <v>241</v>
      </c>
      <c r="B62" s="98" t="s">
        <v>270</v>
      </c>
      <c r="C62" s="59" t="s">
        <v>3</v>
      </c>
      <c r="D62" s="61">
        <f t="shared" si="70"/>
        <v>859505</v>
      </c>
      <c r="E62" s="61">
        <v>0</v>
      </c>
      <c r="F62" s="61">
        <v>0</v>
      </c>
      <c r="G62" s="61">
        <v>859505</v>
      </c>
      <c r="H62" s="61">
        <f t="shared" si="65"/>
        <v>0</v>
      </c>
      <c r="I62" s="61">
        <v>0</v>
      </c>
      <c r="J62" s="61">
        <v>0</v>
      </c>
      <c r="K62" s="61">
        <v>0</v>
      </c>
      <c r="L62" s="60">
        <f t="shared" si="50"/>
        <v>0</v>
      </c>
      <c r="M62" s="61">
        <v>0</v>
      </c>
      <c r="N62" s="61">
        <v>0</v>
      </c>
      <c r="O62" s="61">
        <f>S62</f>
        <v>0</v>
      </c>
      <c r="P62" s="60">
        <f>Q62+S62</f>
        <v>0</v>
      </c>
      <c r="Q62" s="60">
        <v>0</v>
      </c>
      <c r="R62" s="60">
        <v>0</v>
      </c>
      <c r="S62" s="60">
        <v>0</v>
      </c>
      <c r="T62" s="60">
        <f t="shared" si="68"/>
        <v>0</v>
      </c>
      <c r="U62" s="60"/>
      <c r="V62" s="60"/>
      <c r="W62" s="60"/>
      <c r="X62" s="50"/>
      <c r="Y62" s="51"/>
    </row>
    <row r="63" spans="1:25" s="52" customFormat="1" ht="37.5" hidden="1" x14ac:dyDescent="0.3">
      <c r="A63" s="96" t="s">
        <v>271</v>
      </c>
      <c r="B63" s="95" t="s">
        <v>46</v>
      </c>
      <c r="C63" s="59" t="s">
        <v>3</v>
      </c>
      <c r="D63" s="61">
        <f t="shared" si="70"/>
        <v>99820</v>
      </c>
      <c r="E63" s="61">
        <v>0</v>
      </c>
      <c r="F63" s="61">
        <v>0</v>
      </c>
      <c r="G63" s="61">
        <v>99820</v>
      </c>
      <c r="H63" s="61">
        <f t="shared" si="65"/>
        <v>0</v>
      </c>
      <c r="I63" s="61">
        <v>0</v>
      </c>
      <c r="J63" s="61">
        <v>0</v>
      </c>
      <c r="K63" s="61">
        <v>0</v>
      </c>
      <c r="L63" s="60">
        <f t="shared" si="50"/>
        <v>0</v>
      </c>
      <c r="M63" s="61"/>
      <c r="N63" s="61">
        <v>0</v>
      </c>
      <c r="O63" s="61">
        <f>S63</f>
        <v>0</v>
      </c>
      <c r="P63" s="60">
        <f t="shared" ref="P63" si="71">Q63+S63</f>
        <v>0</v>
      </c>
      <c r="Q63" s="60">
        <v>0</v>
      </c>
      <c r="R63" s="60">
        <v>0</v>
      </c>
      <c r="S63" s="60">
        <v>0</v>
      </c>
      <c r="T63" s="60">
        <f t="shared" ref="T63" si="72">P63/D63*100</f>
        <v>0</v>
      </c>
      <c r="U63" s="60"/>
      <c r="V63" s="60"/>
      <c r="W63" s="60"/>
      <c r="X63" s="50"/>
      <c r="Y63" s="62"/>
    </row>
    <row r="64" spans="1:25" s="54" customFormat="1" x14ac:dyDescent="0.3">
      <c r="A64" s="113" t="s">
        <v>11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48"/>
    </row>
    <row r="65" spans="1:25" s="52" customFormat="1" ht="44.25" customHeight="1" x14ac:dyDescent="0.3">
      <c r="A65" s="48" t="s">
        <v>109</v>
      </c>
      <c r="B65" s="111" t="s">
        <v>32</v>
      </c>
      <c r="C65" s="111"/>
      <c r="D65" s="47">
        <f t="shared" ref="D65:O65" si="73">D66+D93</f>
        <v>472573287</v>
      </c>
      <c r="E65" s="47">
        <f t="shared" si="73"/>
        <v>46403299</v>
      </c>
      <c r="F65" s="47">
        <f t="shared" si="73"/>
        <v>0</v>
      </c>
      <c r="G65" s="47">
        <f t="shared" si="73"/>
        <v>426169988</v>
      </c>
      <c r="H65" s="47">
        <f t="shared" si="73"/>
        <v>99372065</v>
      </c>
      <c r="I65" s="47">
        <f t="shared" si="73"/>
        <v>8539281</v>
      </c>
      <c r="J65" s="47">
        <f t="shared" si="73"/>
        <v>0</v>
      </c>
      <c r="K65" s="47">
        <f t="shared" si="73"/>
        <v>90832784</v>
      </c>
      <c r="L65" s="47">
        <f t="shared" si="73"/>
        <v>94436716.649999991</v>
      </c>
      <c r="M65" s="47">
        <f t="shared" si="73"/>
        <v>8539331</v>
      </c>
      <c r="N65" s="47">
        <f t="shared" si="73"/>
        <v>0</v>
      </c>
      <c r="O65" s="47">
        <f t="shared" si="73"/>
        <v>86876318.649999991</v>
      </c>
      <c r="P65" s="47">
        <f>P67+P72+P77+P80+P83+P87+P93</f>
        <v>95209499.649999991</v>
      </c>
      <c r="Q65" s="47">
        <f>Q67+Q72+Q77+Q80+Q83+Q87+Q93</f>
        <v>8323081</v>
      </c>
      <c r="R65" s="47">
        <f>R67+R72+R77+R80+R83+R87+R93</f>
        <v>0</v>
      </c>
      <c r="S65" s="47">
        <f>S67+S72+S77+S80+S83+S87+S93</f>
        <v>86886418.649999991</v>
      </c>
      <c r="T65" s="50">
        <f>P65/H65*100</f>
        <v>95.811131277185382</v>
      </c>
      <c r="U65" s="50">
        <f t="shared" ref="U65:U80" si="74">Q65/I65*100</f>
        <v>97.468170915092273</v>
      </c>
      <c r="V65" s="50"/>
      <c r="W65" s="50">
        <f t="shared" ref="W65:W87" si="75">S65/K65*100</f>
        <v>95.655351321170542</v>
      </c>
      <c r="X65" s="50">
        <f>Q65/M65*100</f>
        <v>97.467600213646705</v>
      </c>
      <c r="Y65" s="51"/>
    </row>
    <row r="66" spans="1:25" s="52" customFormat="1" ht="66" customHeight="1" x14ac:dyDescent="0.3">
      <c r="A66" s="48" t="s">
        <v>110</v>
      </c>
      <c r="B66" s="88" t="s">
        <v>77</v>
      </c>
      <c r="C66" s="88"/>
      <c r="D66" s="47">
        <f>D67+D72+D77+D80+D83+D87+D91</f>
        <v>449066587</v>
      </c>
      <c r="E66" s="47">
        <f t="shared" ref="E66:S66" si="76">E67+E72+E77+E80+E83+E87+E91</f>
        <v>46403299</v>
      </c>
      <c r="F66" s="47">
        <f t="shared" si="76"/>
        <v>0</v>
      </c>
      <c r="G66" s="47">
        <f t="shared" si="76"/>
        <v>402663288</v>
      </c>
      <c r="H66" s="47">
        <f t="shared" si="76"/>
        <v>90983745</v>
      </c>
      <c r="I66" s="47">
        <f t="shared" si="76"/>
        <v>8539281</v>
      </c>
      <c r="J66" s="47">
        <f t="shared" si="76"/>
        <v>0</v>
      </c>
      <c r="K66" s="47">
        <f t="shared" si="76"/>
        <v>82444464</v>
      </c>
      <c r="L66" s="47">
        <f t="shared" si="76"/>
        <v>87189260.129999995</v>
      </c>
      <c r="M66" s="47">
        <f t="shared" si="76"/>
        <v>8539331</v>
      </c>
      <c r="N66" s="47">
        <f t="shared" si="76"/>
        <v>0</v>
      </c>
      <c r="O66" s="47">
        <f t="shared" si="76"/>
        <v>79628862.129999995</v>
      </c>
      <c r="P66" s="47">
        <f t="shared" si="76"/>
        <v>87962043.129999995</v>
      </c>
      <c r="Q66" s="47">
        <f t="shared" si="76"/>
        <v>8323081</v>
      </c>
      <c r="R66" s="47">
        <f t="shared" si="76"/>
        <v>0</v>
      </c>
      <c r="S66" s="47">
        <f t="shared" si="76"/>
        <v>79638962.129999995</v>
      </c>
      <c r="T66" s="50">
        <f t="shared" ref="T66:U94" si="77">P66/H66*100</f>
        <v>96.67885525046259</v>
      </c>
      <c r="U66" s="50">
        <f t="shared" si="74"/>
        <v>97.468170915092273</v>
      </c>
      <c r="V66" s="50"/>
      <c r="W66" s="50">
        <f t="shared" si="75"/>
        <v>96.597100964838575</v>
      </c>
      <c r="X66" s="50">
        <f t="shared" ref="X66:X85" si="78">Q66/M66*100</f>
        <v>97.467600213646705</v>
      </c>
      <c r="Y66" s="51"/>
    </row>
    <row r="67" spans="1:25" s="52" customFormat="1" x14ac:dyDescent="0.3">
      <c r="A67" s="48" t="s">
        <v>111</v>
      </c>
      <c r="B67" s="88" t="s">
        <v>173</v>
      </c>
      <c r="C67" s="71"/>
      <c r="D67" s="50">
        <f t="shared" ref="D67:S67" si="79">SUM(D68:D71)</f>
        <v>66152011</v>
      </c>
      <c r="E67" s="50">
        <f t="shared" si="79"/>
        <v>5947800</v>
      </c>
      <c r="F67" s="50">
        <f t="shared" si="79"/>
        <v>0</v>
      </c>
      <c r="G67" s="50">
        <f t="shared" si="79"/>
        <v>60204211</v>
      </c>
      <c r="H67" s="50">
        <f t="shared" si="79"/>
        <v>14639653</v>
      </c>
      <c r="I67" s="50">
        <f t="shared" si="79"/>
        <v>987231</v>
      </c>
      <c r="J67" s="50">
        <f t="shared" si="79"/>
        <v>0</v>
      </c>
      <c r="K67" s="50">
        <f t="shared" si="79"/>
        <v>13652422</v>
      </c>
      <c r="L67" s="50">
        <f t="shared" si="79"/>
        <v>13617022</v>
      </c>
      <c r="M67" s="50">
        <f t="shared" si="79"/>
        <v>987231</v>
      </c>
      <c r="N67" s="50">
        <f t="shared" si="79"/>
        <v>0</v>
      </c>
      <c r="O67" s="50">
        <f t="shared" si="79"/>
        <v>13608724</v>
      </c>
      <c r="P67" s="50">
        <f t="shared" si="79"/>
        <v>14606055</v>
      </c>
      <c r="Q67" s="50">
        <f t="shared" si="79"/>
        <v>987231</v>
      </c>
      <c r="R67" s="50">
        <f t="shared" si="79"/>
        <v>0</v>
      </c>
      <c r="S67" s="50">
        <f t="shared" si="79"/>
        <v>13618824</v>
      </c>
      <c r="T67" s="50">
        <f t="shared" si="77"/>
        <v>99.770500024829829</v>
      </c>
      <c r="U67" s="50">
        <f t="shared" si="74"/>
        <v>100</v>
      </c>
      <c r="V67" s="50"/>
      <c r="W67" s="50">
        <f t="shared" si="75"/>
        <v>99.753904472041668</v>
      </c>
      <c r="X67" s="50">
        <f t="shared" si="78"/>
        <v>100</v>
      </c>
      <c r="Y67" s="51"/>
    </row>
    <row r="68" spans="1:25" s="52" customFormat="1" ht="50.25" customHeight="1" x14ac:dyDescent="0.3">
      <c r="A68" s="96" t="s">
        <v>174</v>
      </c>
      <c r="B68" s="72" t="s">
        <v>63</v>
      </c>
      <c r="C68" s="93" t="s">
        <v>28</v>
      </c>
      <c r="D68" s="67">
        <f>SUM(E68:G68)</f>
        <v>59759816</v>
      </c>
      <c r="E68" s="61">
        <v>0</v>
      </c>
      <c r="F68" s="61">
        <v>0</v>
      </c>
      <c r="G68" s="61">
        <v>59759816</v>
      </c>
      <c r="H68" s="61">
        <f>I68+J68+K68</f>
        <v>13593389</v>
      </c>
      <c r="I68" s="61">
        <v>0</v>
      </c>
      <c r="J68" s="61">
        <v>0</v>
      </c>
      <c r="K68" s="61">
        <v>13593389</v>
      </c>
      <c r="L68" s="60">
        <f t="shared" ref="L68:L120" si="80">M68+N68+O68</f>
        <v>13559791</v>
      </c>
      <c r="M68" s="67">
        <v>0</v>
      </c>
      <c r="N68" s="67">
        <v>0</v>
      </c>
      <c r="O68" s="67">
        <f>S68</f>
        <v>13559791</v>
      </c>
      <c r="P68" s="60">
        <f>SUM(Q68:S68)</f>
        <v>13559791</v>
      </c>
      <c r="Q68" s="60">
        <v>0</v>
      </c>
      <c r="R68" s="60">
        <v>0</v>
      </c>
      <c r="S68" s="60">
        <v>13559791</v>
      </c>
      <c r="T68" s="50">
        <f t="shared" si="77"/>
        <v>99.7528357350768</v>
      </c>
      <c r="U68" s="50"/>
      <c r="V68" s="50"/>
      <c r="W68" s="50">
        <f t="shared" si="75"/>
        <v>99.7528357350768</v>
      </c>
      <c r="X68" s="50" t="e">
        <f t="shared" si="78"/>
        <v>#DIV/0!</v>
      </c>
      <c r="Y68" s="51"/>
    </row>
    <row r="69" spans="1:25" s="52" customFormat="1" ht="33.75" customHeight="1" x14ac:dyDescent="0.3">
      <c r="A69" s="96" t="s">
        <v>175</v>
      </c>
      <c r="B69" s="72" t="s">
        <v>318</v>
      </c>
      <c r="C69" s="93" t="s">
        <v>28</v>
      </c>
      <c r="D69" s="67">
        <f t="shared" ref="D69" si="81">SUM(E69:G69)</f>
        <v>142824</v>
      </c>
      <c r="E69" s="61">
        <v>121400</v>
      </c>
      <c r="F69" s="61">
        <v>0</v>
      </c>
      <c r="G69" s="61">
        <v>21424</v>
      </c>
      <c r="H69" s="61">
        <f t="shared" ref="H69:H70" si="82">I69+J69+K69</f>
        <v>0</v>
      </c>
      <c r="I69" s="61">
        <v>0</v>
      </c>
      <c r="J69" s="61">
        <v>0</v>
      </c>
      <c r="K69" s="61">
        <v>0</v>
      </c>
      <c r="L69" s="60">
        <f t="shared" si="80"/>
        <v>0</v>
      </c>
      <c r="M69" s="67">
        <v>0</v>
      </c>
      <c r="N69" s="67"/>
      <c r="O69" s="67">
        <f t="shared" ref="O69:O71" si="83">S69</f>
        <v>0</v>
      </c>
      <c r="P69" s="60">
        <f t="shared" ref="P69:P70" si="84">SUM(Q69:S69)</f>
        <v>0</v>
      </c>
      <c r="Q69" s="60">
        <v>0</v>
      </c>
      <c r="R69" s="60">
        <v>0</v>
      </c>
      <c r="S69" s="60">
        <v>0</v>
      </c>
      <c r="T69" s="60"/>
      <c r="U69" s="60"/>
      <c r="V69" s="60"/>
      <c r="W69" s="60"/>
      <c r="X69" s="50"/>
      <c r="Y69" s="62"/>
    </row>
    <row r="70" spans="1:25" s="52" customFormat="1" ht="51.75" customHeight="1" x14ac:dyDescent="0.3">
      <c r="A70" s="96" t="s">
        <v>175</v>
      </c>
      <c r="B70" s="72" t="s">
        <v>289</v>
      </c>
      <c r="C70" s="93" t="s">
        <v>28</v>
      </c>
      <c r="D70" s="67">
        <f>E70+F70+G70</f>
        <v>1104471</v>
      </c>
      <c r="E70" s="61">
        <v>938800</v>
      </c>
      <c r="F70" s="61">
        <v>0</v>
      </c>
      <c r="G70" s="61">
        <v>165671</v>
      </c>
      <c r="H70" s="61">
        <f t="shared" si="82"/>
        <v>67331</v>
      </c>
      <c r="I70" s="61">
        <v>57231</v>
      </c>
      <c r="J70" s="61">
        <v>0</v>
      </c>
      <c r="K70" s="61">
        <v>10100</v>
      </c>
      <c r="L70" s="60">
        <f t="shared" si="80"/>
        <v>57231</v>
      </c>
      <c r="M70" s="67">
        <v>57231</v>
      </c>
      <c r="N70" s="67">
        <v>0</v>
      </c>
      <c r="O70" s="67">
        <v>0</v>
      </c>
      <c r="P70" s="60">
        <f t="shared" si="84"/>
        <v>67331</v>
      </c>
      <c r="Q70" s="60">
        <v>57231</v>
      </c>
      <c r="R70" s="60">
        <v>0</v>
      </c>
      <c r="S70" s="60">
        <v>10100</v>
      </c>
      <c r="T70" s="60">
        <f t="shared" si="77"/>
        <v>100</v>
      </c>
      <c r="U70" s="60">
        <f t="shared" si="74"/>
        <v>100</v>
      </c>
      <c r="V70" s="60"/>
      <c r="W70" s="60">
        <f t="shared" si="75"/>
        <v>100</v>
      </c>
      <c r="X70" s="60">
        <f t="shared" si="78"/>
        <v>100</v>
      </c>
      <c r="Y70" s="62"/>
    </row>
    <row r="71" spans="1:25" s="52" customFormat="1" ht="209.25" customHeight="1" x14ac:dyDescent="0.3">
      <c r="A71" s="96" t="s">
        <v>176</v>
      </c>
      <c r="B71" s="98" t="s">
        <v>172</v>
      </c>
      <c r="C71" s="93" t="s">
        <v>28</v>
      </c>
      <c r="D71" s="67">
        <f>SUM(E71:G71)</f>
        <v>5144900</v>
      </c>
      <c r="E71" s="61">
        <v>4887600</v>
      </c>
      <c r="F71" s="61">
        <v>0</v>
      </c>
      <c r="G71" s="61">
        <v>257300</v>
      </c>
      <c r="H71" s="61">
        <f>I71+J71+K71</f>
        <v>978933</v>
      </c>
      <c r="I71" s="61">
        <v>930000</v>
      </c>
      <c r="J71" s="61">
        <v>0</v>
      </c>
      <c r="K71" s="61">
        <v>48933</v>
      </c>
      <c r="L71" s="60">
        <v>0</v>
      </c>
      <c r="M71" s="60">
        <v>930000</v>
      </c>
      <c r="N71" s="67">
        <v>0</v>
      </c>
      <c r="O71" s="67">
        <f t="shared" si="83"/>
        <v>48933</v>
      </c>
      <c r="P71" s="60">
        <f t="shared" ref="P71:P76" si="85">Q71+S71</f>
        <v>978933</v>
      </c>
      <c r="Q71" s="60">
        <v>930000</v>
      </c>
      <c r="R71" s="60">
        <v>0</v>
      </c>
      <c r="S71" s="60">
        <v>48933</v>
      </c>
      <c r="T71" s="60">
        <f t="shared" si="77"/>
        <v>100</v>
      </c>
      <c r="U71" s="60">
        <f t="shared" si="74"/>
        <v>100</v>
      </c>
      <c r="V71" s="60"/>
      <c r="W71" s="60">
        <f t="shared" si="75"/>
        <v>100</v>
      </c>
      <c r="X71" s="60">
        <f>Q71/M71*100</f>
        <v>100</v>
      </c>
      <c r="Y71" s="62" t="s">
        <v>294</v>
      </c>
    </row>
    <row r="72" spans="1:25" s="52" customFormat="1" ht="25.5" customHeight="1" x14ac:dyDescent="0.3">
      <c r="A72" s="48" t="s">
        <v>112</v>
      </c>
      <c r="B72" s="73" t="s">
        <v>177</v>
      </c>
      <c r="C72" s="71"/>
      <c r="D72" s="50">
        <f t="shared" ref="D72:S72" si="86">SUM(D73:D76)</f>
        <v>30531097</v>
      </c>
      <c r="E72" s="50">
        <f t="shared" si="86"/>
        <v>3002900</v>
      </c>
      <c r="F72" s="50">
        <f t="shared" si="86"/>
        <v>0</v>
      </c>
      <c r="G72" s="50">
        <f t="shared" si="86"/>
        <v>27528197</v>
      </c>
      <c r="H72" s="50">
        <f t="shared" si="86"/>
        <v>6938839</v>
      </c>
      <c r="I72" s="50">
        <f t="shared" si="86"/>
        <v>551500</v>
      </c>
      <c r="J72" s="50">
        <f t="shared" si="86"/>
        <v>0</v>
      </c>
      <c r="K72" s="50">
        <f t="shared" si="86"/>
        <v>6387339</v>
      </c>
      <c r="L72" s="50">
        <f t="shared" si="86"/>
        <v>6928564</v>
      </c>
      <c r="M72" s="50">
        <f t="shared" si="86"/>
        <v>551500</v>
      </c>
      <c r="N72" s="50">
        <f t="shared" si="86"/>
        <v>0</v>
      </c>
      <c r="O72" s="50">
        <f t="shared" si="86"/>
        <v>6377064</v>
      </c>
      <c r="P72" s="50">
        <f t="shared" si="86"/>
        <v>6928564</v>
      </c>
      <c r="Q72" s="50">
        <f t="shared" si="86"/>
        <v>551500</v>
      </c>
      <c r="R72" s="50">
        <f t="shared" si="86"/>
        <v>0</v>
      </c>
      <c r="S72" s="50">
        <f t="shared" si="86"/>
        <v>6377064</v>
      </c>
      <c r="T72" s="50">
        <f t="shared" si="77"/>
        <v>99.851920472574733</v>
      </c>
      <c r="U72" s="50">
        <f t="shared" si="74"/>
        <v>100</v>
      </c>
      <c r="V72" s="50"/>
      <c r="W72" s="50">
        <f t="shared" si="75"/>
        <v>99.839134888566278</v>
      </c>
      <c r="X72" s="50">
        <f t="shared" ref="X72:X79" si="87">Q72/M72*100</f>
        <v>100</v>
      </c>
      <c r="Y72" s="62" t="s">
        <v>291</v>
      </c>
    </row>
    <row r="73" spans="1:25" s="52" customFormat="1" ht="56.25" x14ac:dyDescent="0.3">
      <c r="A73" s="96" t="s">
        <v>178</v>
      </c>
      <c r="B73" s="72" t="s">
        <v>63</v>
      </c>
      <c r="C73" s="93" t="s">
        <v>28</v>
      </c>
      <c r="D73" s="67">
        <f>E73+F73+G73</f>
        <v>27299697</v>
      </c>
      <c r="E73" s="61">
        <v>0</v>
      </c>
      <c r="F73" s="61">
        <v>0</v>
      </c>
      <c r="G73" s="61">
        <v>27299697</v>
      </c>
      <c r="H73" s="61">
        <f>I73+J73+K73</f>
        <v>6358339</v>
      </c>
      <c r="I73" s="61">
        <v>0</v>
      </c>
      <c r="J73" s="61">
        <v>0</v>
      </c>
      <c r="K73" s="61">
        <v>6358339</v>
      </c>
      <c r="L73" s="60">
        <f t="shared" si="80"/>
        <v>6348064</v>
      </c>
      <c r="M73" s="67">
        <v>0</v>
      </c>
      <c r="N73" s="67">
        <v>0</v>
      </c>
      <c r="O73" s="67">
        <f>S73</f>
        <v>6348064</v>
      </c>
      <c r="P73" s="60">
        <f t="shared" si="85"/>
        <v>6348064</v>
      </c>
      <c r="Q73" s="60">
        <v>0</v>
      </c>
      <c r="R73" s="60">
        <v>0</v>
      </c>
      <c r="S73" s="60">
        <v>6348064</v>
      </c>
      <c r="T73" s="50">
        <f t="shared" si="77"/>
        <v>99.838401192512691</v>
      </c>
      <c r="U73" s="50"/>
      <c r="V73" s="50"/>
      <c r="W73" s="50">
        <f t="shared" si="75"/>
        <v>99.838401192512691</v>
      </c>
      <c r="X73" s="60" t="e">
        <f t="shared" si="87"/>
        <v>#DIV/0!</v>
      </c>
      <c r="Y73" s="62" t="s">
        <v>291</v>
      </c>
    </row>
    <row r="74" spans="1:25" s="52" customFormat="1" ht="198.75" customHeight="1" x14ac:dyDescent="0.3">
      <c r="A74" s="96" t="s">
        <v>179</v>
      </c>
      <c r="B74" s="98" t="s">
        <v>172</v>
      </c>
      <c r="C74" s="93" t="s">
        <v>28</v>
      </c>
      <c r="D74" s="67">
        <f t="shared" ref="D74:D76" si="88">E74+F74+G74</f>
        <v>2321400</v>
      </c>
      <c r="E74" s="61">
        <v>2205400</v>
      </c>
      <c r="F74" s="61">
        <v>0</v>
      </c>
      <c r="G74" s="61">
        <v>116000</v>
      </c>
      <c r="H74" s="61">
        <f t="shared" ref="H74:H76" si="89">I74+J74+K74</f>
        <v>580500</v>
      </c>
      <c r="I74" s="61">
        <v>551500</v>
      </c>
      <c r="J74" s="61">
        <v>0</v>
      </c>
      <c r="K74" s="61">
        <v>29000</v>
      </c>
      <c r="L74" s="60">
        <f t="shared" si="80"/>
        <v>580500</v>
      </c>
      <c r="M74" s="61">
        <v>551500</v>
      </c>
      <c r="N74" s="67">
        <v>0</v>
      </c>
      <c r="O74" s="67">
        <f t="shared" ref="O74:O76" si="90">S74</f>
        <v>29000</v>
      </c>
      <c r="P74" s="60">
        <f t="shared" si="85"/>
        <v>580500</v>
      </c>
      <c r="Q74" s="60">
        <v>551500</v>
      </c>
      <c r="R74" s="60">
        <v>0</v>
      </c>
      <c r="S74" s="60">
        <v>29000</v>
      </c>
      <c r="T74" s="60">
        <f t="shared" si="77"/>
        <v>100</v>
      </c>
      <c r="U74" s="60">
        <f t="shared" si="74"/>
        <v>100</v>
      </c>
      <c r="V74" s="60"/>
      <c r="W74" s="60">
        <f t="shared" si="75"/>
        <v>100</v>
      </c>
      <c r="X74" s="60">
        <f t="shared" si="87"/>
        <v>100</v>
      </c>
      <c r="Y74" s="62" t="s">
        <v>291</v>
      </c>
    </row>
    <row r="75" spans="1:25" s="52" customFormat="1" ht="37.5" x14ac:dyDescent="0.3">
      <c r="A75" s="96" t="s">
        <v>234</v>
      </c>
      <c r="B75" s="98" t="s">
        <v>289</v>
      </c>
      <c r="C75" s="93" t="s">
        <v>28</v>
      </c>
      <c r="D75" s="67">
        <f t="shared" si="88"/>
        <v>750000</v>
      </c>
      <c r="E75" s="61">
        <v>637500</v>
      </c>
      <c r="F75" s="61">
        <v>0</v>
      </c>
      <c r="G75" s="61">
        <v>112500</v>
      </c>
      <c r="H75" s="61">
        <f t="shared" si="89"/>
        <v>0</v>
      </c>
      <c r="I75" s="61">
        <v>0</v>
      </c>
      <c r="J75" s="61">
        <v>0</v>
      </c>
      <c r="K75" s="61">
        <v>0</v>
      </c>
      <c r="L75" s="60">
        <f t="shared" si="80"/>
        <v>0</v>
      </c>
      <c r="M75" s="61">
        <v>0</v>
      </c>
      <c r="N75" s="67">
        <v>0</v>
      </c>
      <c r="O75" s="67">
        <v>0</v>
      </c>
      <c r="P75" s="60">
        <f t="shared" si="85"/>
        <v>0</v>
      </c>
      <c r="Q75" s="60">
        <v>0</v>
      </c>
      <c r="R75" s="60">
        <v>0</v>
      </c>
      <c r="S75" s="60">
        <v>0</v>
      </c>
      <c r="T75" s="60"/>
      <c r="U75" s="60"/>
      <c r="V75" s="60"/>
      <c r="W75" s="60"/>
      <c r="X75" s="60"/>
      <c r="Y75" s="62" t="s">
        <v>291</v>
      </c>
    </row>
    <row r="76" spans="1:25" s="52" customFormat="1" ht="78.75" customHeight="1" x14ac:dyDescent="0.3">
      <c r="A76" s="96" t="s">
        <v>272</v>
      </c>
      <c r="B76" s="98" t="s">
        <v>319</v>
      </c>
      <c r="C76" s="93" t="s">
        <v>28</v>
      </c>
      <c r="D76" s="67">
        <f t="shared" si="88"/>
        <v>160000</v>
      </c>
      <c r="E76" s="61">
        <v>160000</v>
      </c>
      <c r="F76" s="61">
        <v>0</v>
      </c>
      <c r="G76" s="61">
        <v>0</v>
      </c>
      <c r="H76" s="61">
        <f t="shared" si="89"/>
        <v>0</v>
      </c>
      <c r="I76" s="61">
        <v>0</v>
      </c>
      <c r="J76" s="61">
        <v>0</v>
      </c>
      <c r="K76" s="61">
        <v>0</v>
      </c>
      <c r="L76" s="60">
        <f t="shared" si="80"/>
        <v>0</v>
      </c>
      <c r="M76" s="67">
        <v>0</v>
      </c>
      <c r="N76" s="67">
        <v>0</v>
      </c>
      <c r="O76" s="67">
        <f t="shared" si="90"/>
        <v>0</v>
      </c>
      <c r="P76" s="60">
        <f t="shared" si="85"/>
        <v>0</v>
      </c>
      <c r="Q76" s="60">
        <v>0</v>
      </c>
      <c r="R76" s="60">
        <v>0</v>
      </c>
      <c r="S76" s="60">
        <v>0</v>
      </c>
      <c r="T76" s="60"/>
      <c r="U76" s="60"/>
      <c r="V76" s="60"/>
      <c r="W76" s="60"/>
      <c r="X76" s="60"/>
      <c r="Y76" s="62" t="s">
        <v>291</v>
      </c>
    </row>
    <row r="77" spans="1:25" s="52" customFormat="1" ht="21.75" customHeight="1" x14ac:dyDescent="0.3">
      <c r="A77" s="48" t="s">
        <v>113</v>
      </c>
      <c r="B77" s="73" t="s">
        <v>180</v>
      </c>
      <c r="C77" s="71"/>
      <c r="D77" s="50">
        <f t="shared" ref="D77:S77" si="91">SUM(D78:D79)</f>
        <v>31058700</v>
      </c>
      <c r="E77" s="50">
        <f t="shared" si="91"/>
        <v>2473600</v>
      </c>
      <c r="F77" s="50">
        <f t="shared" si="91"/>
        <v>0</v>
      </c>
      <c r="G77" s="50">
        <f t="shared" si="91"/>
        <v>28585100</v>
      </c>
      <c r="H77" s="50">
        <f t="shared" si="91"/>
        <v>5766200</v>
      </c>
      <c r="I77" s="50">
        <f t="shared" si="91"/>
        <v>618450</v>
      </c>
      <c r="J77" s="50">
        <f t="shared" si="91"/>
        <v>0</v>
      </c>
      <c r="K77" s="50">
        <f t="shared" si="91"/>
        <v>5147750</v>
      </c>
      <c r="L77" s="50">
        <f t="shared" si="91"/>
        <v>5679000</v>
      </c>
      <c r="M77" s="50">
        <f t="shared" si="91"/>
        <v>618450</v>
      </c>
      <c r="N77" s="50">
        <f t="shared" si="91"/>
        <v>0</v>
      </c>
      <c r="O77" s="50">
        <f t="shared" si="91"/>
        <v>5060550</v>
      </c>
      <c r="P77" s="50">
        <f t="shared" si="91"/>
        <v>5679000</v>
      </c>
      <c r="Q77" s="50">
        <f t="shared" si="91"/>
        <v>618450</v>
      </c>
      <c r="R77" s="50">
        <f t="shared" si="91"/>
        <v>0</v>
      </c>
      <c r="S77" s="50">
        <f t="shared" si="91"/>
        <v>5060550</v>
      </c>
      <c r="T77" s="50">
        <f t="shared" si="77"/>
        <v>98.487738892164685</v>
      </c>
      <c r="U77" s="50">
        <f t="shared" si="74"/>
        <v>100</v>
      </c>
      <c r="V77" s="50"/>
      <c r="W77" s="50">
        <f t="shared" si="75"/>
        <v>98.306056043902686</v>
      </c>
      <c r="X77" s="50">
        <f t="shared" si="87"/>
        <v>100</v>
      </c>
      <c r="Y77" s="62" t="s">
        <v>291</v>
      </c>
    </row>
    <row r="78" spans="1:25" s="52" customFormat="1" ht="56.25" x14ac:dyDescent="0.3">
      <c r="A78" s="96" t="s">
        <v>182</v>
      </c>
      <c r="B78" s="72" t="s">
        <v>63</v>
      </c>
      <c r="C78" s="93" t="s">
        <v>28</v>
      </c>
      <c r="D78" s="67">
        <f>SUM(E78:G78)</f>
        <v>28454900</v>
      </c>
      <c r="E78" s="61">
        <v>0</v>
      </c>
      <c r="F78" s="61">
        <v>0</v>
      </c>
      <c r="G78" s="61">
        <v>28454900</v>
      </c>
      <c r="H78" s="61">
        <f>I78+J78+K78</f>
        <v>5115200</v>
      </c>
      <c r="I78" s="61">
        <v>0</v>
      </c>
      <c r="J78" s="61">
        <v>0</v>
      </c>
      <c r="K78" s="61">
        <v>5115200</v>
      </c>
      <c r="L78" s="60">
        <f t="shared" si="80"/>
        <v>5028000</v>
      </c>
      <c r="M78" s="67">
        <v>0</v>
      </c>
      <c r="N78" s="67">
        <v>0</v>
      </c>
      <c r="O78" s="67">
        <f>S78</f>
        <v>5028000</v>
      </c>
      <c r="P78" s="60">
        <f>SUM(Q78:S78)</f>
        <v>5028000</v>
      </c>
      <c r="Q78" s="60">
        <v>0</v>
      </c>
      <c r="R78" s="60">
        <v>0</v>
      </c>
      <c r="S78" s="60">
        <v>5028000</v>
      </c>
      <c r="T78" s="50">
        <f t="shared" si="77"/>
        <v>98.295276822020654</v>
      </c>
      <c r="U78" s="50"/>
      <c r="V78" s="50"/>
      <c r="W78" s="50">
        <f t="shared" si="75"/>
        <v>98.295276822020654</v>
      </c>
      <c r="X78" s="50" t="e">
        <f t="shared" si="87"/>
        <v>#DIV/0!</v>
      </c>
      <c r="Y78" s="62" t="s">
        <v>291</v>
      </c>
    </row>
    <row r="79" spans="1:25" s="52" customFormat="1" ht="198.75" customHeight="1" x14ac:dyDescent="0.3">
      <c r="A79" s="96" t="s">
        <v>183</v>
      </c>
      <c r="B79" s="98" t="s">
        <v>172</v>
      </c>
      <c r="C79" s="93" t="s">
        <v>28</v>
      </c>
      <c r="D79" s="67">
        <f>SUM(E79:G79)</f>
        <v>2603800</v>
      </c>
      <c r="E79" s="61">
        <v>2473600</v>
      </c>
      <c r="F79" s="61">
        <v>0</v>
      </c>
      <c r="G79" s="61">
        <v>130200</v>
      </c>
      <c r="H79" s="61">
        <f>I79+J79+K79</f>
        <v>651000</v>
      </c>
      <c r="I79" s="61">
        <v>618450</v>
      </c>
      <c r="J79" s="61">
        <v>0</v>
      </c>
      <c r="K79" s="61">
        <v>32550</v>
      </c>
      <c r="L79" s="60">
        <f t="shared" si="80"/>
        <v>651000</v>
      </c>
      <c r="M79" s="60">
        <v>618450</v>
      </c>
      <c r="N79" s="67">
        <v>0</v>
      </c>
      <c r="O79" s="67">
        <f t="shared" ref="O79" si="92">S79</f>
        <v>32550</v>
      </c>
      <c r="P79" s="60">
        <f t="shared" ref="P79:P94" si="93">SUM(Q79:S79)</f>
        <v>651000</v>
      </c>
      <c r="Q79" s="60">
        <v>618450</v>
      </c>
      <c r="R79" s="60">
        <v>0</v>
      </c>
      <c r="S79" s="60">
        <v>32550</v>
      </c>
      <c r="T79" s="50">
        <f t="shared" si="77"/>
        <v>100</v>
      </c>
      <c r="U79" s="50">
        <f t="shared" si="74"/>
        <v>100</v>
      </c>
      <c r="V79" s="50"/>
      <c r="W79" s="50">
        <f t="shared" si="75"/>
        <v>100</v>
      </c>
      <c r="X79" s="60">
        <f t="shared" si="87"/>
        <v>100</v>
      </c>
      <c r="Y79" s="62" t="s">
        <v>291</v>
      </c>
    </row>
    <row r="80" spans="1:25" s="52" customFormat="1" ht="72.75" customHeight="1" x14ac:dyDescent="0.3">
      <c r="A80" s="48" t="s">
        <v>114</v>
      </c>
      <c r="B80" s="73" t="s">
        <v>181</v>
      </c>
      <c r="C80" s="71"/>
      <c r="D80" s="50">
        <f t="shared" ref="D80:S80" si="94">SUM(D81:D82)</f>
        <v>121982100</v>
      </c>
      <c r="E80" s="50">
        <f t="shared" si="94"/>
        <v>7838100</v>
      </c>
      <c r="F80" s="50">
        <f t="shared" si="94"/>
        <v>0</v>
      </c>
      <c r="G80" s="50">
        <f t="shared" si="94"/>
        <v>114144000</v>
      </c>
      <c r="H80" s="50">
        <f t="shared" si="94"/>
        <v>24282382</v>
      </c>
      <c r="I80" s="50">
        <f t="shared" si="94"/>
        <v>1607100</v>
      </c>
      <c r="J80" s="50">
        <f t="shared" si="94"/>
        <v>0</v>
      </c>
      <c r="K80" s="50">
        <f t="shared" si="94"/>
        <v>22675282</v>
      </c>
      <c r="L80" s="50">
        <f t="shared" si="94"/>
        <v>23709433.030000001</v>
      </c>
      <c r="M80" s="50">
        <f t="shared" si="94"/>
        <v>1607150</v>
      </c>
      <c r="N80" s="50">
        <f t="shared" si="94"/>
        <v>0</v>
      </c>
      <c r="O80" s="50">
        <f t="shared" si="94"/>
        <v>22102283.030000001</v>
      </c>
      <c r="P80" s="50">
        <f t="shared" si="94"/>
        <v>23493183.030000001</v>
      </c>
      <c r="Q80" s="50">
        <f t="shared" si="94"/>
        <v>1390900</v>
      </c>
      <c r="R80" s="50">
        <f t="shared" si="94"/>
        <v>0</v>
      </c>
      <c r="S80" s="50">
        <f t="shared" si="94"/>
        <v>22102283.030000001</v>
      </c>
      <c r="T80" s="50">
        <f t="shared" si="77"/>
        <v>96.749911231937631</v>
      </c>
      <c r="U80" s="50">
        <f t="shared" si="74"/>
        <v>86.547196814137266</v>
      </c>
      <c r="V80" s="50"/>
      <c r="W80" s="50">
        <f t="shared" si="75"/>
        <v>97.473023841555758</v>
      </c>
      <c r="X80" s="50">
        <f t="shared" si="78"/>
        <v>86.54450424664779</v>
      </c>
      <c r="Y80" s="51"/>
    </row>
    <row r="81" spans="1:25" s="52" customFormat="1" ht="56.25" x14ac:dyDescent="0.3">
      <c r="A81" s="96" t="s">
        <v>184</v>
      </c>
      <c r="B81" s="72" t="s">
        <v>63</v>
      </c>
      <c r="C81" s="93" t="s">
        <v>28</v>
      </c>
      <c r="D81" s="67">
        <f>SUM(E81:G81)</f>
        <v>113731500</v>
      </c>
      <c r="E81" s="61">
        <v>0</v>
      </c>
      <c r="F81" s="61">
        <v>0</v>
      </c>
      <c r="G81" s="61">
        <v>113731500</v>
      </c>
      <c r="H81" s="61">
        <f>I81+J81+K81</f>
        <v>22590638</v>
      </c>
      <c r="I81" s="61">
        <v>0</v>
      </c>
      <c r="J81" s="61">
        <v>0</v>
      </c>
      <c r="K81" s="61">
        <v>22590638</v>
      </c>
      <c r="L81" s="60">
        <f t="shared" si="80"/>
        <v>22017639.030000001</v>
      </c>
      <c r="M81" s="67">
        <v>0</v>
      </c>
      <c r="N81" s="67">
        <v>0</v>
      </c>
      <c r="O81" s="67">
        <f>S81</f>
        <v>22017639.030000001</v>
      </c>
      <c r="P81" s="60">
        <f>SUM(Q81:S81)</f>
        <v>22017639.030000001</v>
      </c>
      <c r="Q81" s="60">
        <v>0</v>
      </c>
      <c r="R81" s="60">
        <v>0</v>
      </c>
      <c r="S81" s="60">
        <v>22017639.030000001</v>
      </c>
      <c r="T81" s="50">
        <f t="shared" si="77"/>
        <v>97.463555610957073</v>
      </c>
      <c r="U81" s="50"/>
      <c r="V81" s="50"/>
      <c r="W81" s="50">
        <f t="shared" si="75"/>
        <v>97.463555610957073</v>
      </c>
      <c r="X81" s="60" t="e">
        <f t="shared" si="78"/>
        <v>#DIV/0!</v>
      </c>
      <c r="Y81" s="51"/>
    </row>
    <row r="82" spans="1:25" s="52" customFormat="1" ht="200.25" customHeight="1" x14ac:dyDescent="0.3">
      <c r="A82" s="96" t="s">
        <v>185</v>
      </c>
      <c r="B82" s="98" t="s">
        <v>172</v>
      </c>
      <c r="C82" s="93" t="s">
        <v>28</v>
      </c>
      <c r="D82" s="67">
        <f>SUM(E82:G82)</f>
        <v>8250600</v>
      </c>
      <c r="E82" s="61">
        <v>7838100</v>
      </c>
      <c r="F82" s="61">
        <v>0</v>
      </c>
      <c r="G82" s="61">
        <v>412500</v>
      </c>
      <c r="H82" s="61">
        <f>I82+J82+K82</f>
        <v>1691744</v>
      </c>
      <c r="I82" s="61">
        <v>1607100</v>
      </c>
      <c r="J82" s="61">
        <v>0</v>
      </c>
      <c r="K82" s="61">
        <v>84644</v>
      </c>
      <c r="L82" s="60">
        <f t="shared" si="80"/>
        <v>1691794</v>
      </c>
      <c r="M82" s="61">
        <v>1607150</v>
      </c>
      <c r="N82" s="67">
        <v>0</v>
      </c>
      <c r="O82" s="67">
        <f t="shared" ref="O82" si="95">S82</f>
        <v>84644</v>
      </c>
      <c r="P82" s="60">
        <f t="shared" ref="P82" si="96">SUM(Q82:S82)</f>
        <v>1475544</v>
      </c>
      <c r="Q82" s="60">
        <v>1390900</v>
      </c>
      <c r="R82" s="60">
        <v>0</v>
      </c>
      <c r="S82" s="60">
        <v>84644</v>
      </c>
      <c r="T82" s="60">
        <f t="shared" si="77"/>
        <v>87.220288648873591</v>
      </c>
      <c r="U82" s="60">
        <f t="shared" si="77"/>
        <v>86.547196814137266</v>
      </c>
      <c r="V82" s="60"/>
      <c r="W82" s="60">
        <f t="shared" si="75"/>
        <v>100</v>
      </c>
      <c r="X82" s="60">
        <f t="shared" si="78"/>
        <v>86.54450424664779</v>
      </c>
      <c r="Y82" s="62" t="s">
        <v>294</v>
      </c>
    </row>
    <row r="83" spans="1:25" s="52" customFormat="1" ht="37.5" x14ac:dyDescent="0.3">
      <c r="A83" s="48" t="s">
        <v>187</v>
      </c>
      <c r="B83" s="73" t="s">
        <v>186</v>
      </c>
      <c r="C83" s="71"/>
      <c r="D83" s="50">
        <f>SUM(D84:D86)</f>
        <v>165241400</v>
      </c>
      <c r="E83" s="50">
        <f>SUM(E84:E86)</f>
        <v>20532900</v>
      </c>
      <c r="F83" s="50">
        <f>SUM(F84:F86)</f>
        <v>0</v>
      </c>
      <c r="G83" s="50">
        <f>SUM(G84:G86)</f>
        <v>144708500</v>
      </c>
      <c r="H83" s="50">
        <f t="shared" ref="H83:K83" si="97">SUM(H84:H86)</f>
        <v>37129671</v>
      </c>
      <c r="I83" s="50">
        <f t="shared" si="97"/>
        <v>4775000</v>
      </c>
      <c r="J83" s="50">
        <f t="shared" si="97"/>
        <v>0</v>
      </c>
      <c r="K83" s="50">
        <f t="shared" si="97"/>
        <v>32354671</v>
      </c>
      <c r="L83" s="50">
        <f t="shared" ref="L83:S83" si="98">SUM(L84:L86)</f>
        <v>36760241.100000001</v>
      </c>
      <c r="M83" s="50">
        <f t="shared" si="98"/>
        <v>4775000</v>
      </c>
      <c r="N83" s="50">
        <f t="shared" si="98"/>
        <v>0</v>
      </c>
      <c r="O83" s="50">
        <f t="shared" si="98"/>
        <v>31985241.100000001</v>
      </c>
      <c r="P83" s="50">
        <f t="shared" si="98"/>
        <v>36760241.100000001</v>
      </c>
      <c r="Q83" s="50">
        <f t="shared" si="98"/>
        <v>4775000</v>
      </c>
      <c r="R83" s="50">
        <f t="shared" si="98"/>
        <v>0</v>
      </c>
      <c r="S83" s="50">
        <f t="shared" si="98"/>
        <v>31985241.100000001</v>
      </c>
      <c r="T83" s="50">
        <f t="shared" si="77"/>
        <v>99.005027811854305</v>
      </c>
      <c r="U83" s="50">
        <f t="shared" si="77"/>
        <v>100</v>
      </c>
      <c r="V83" s="50"/>
      <c r="W83" s="50">
        <f t="shared" si="75"/>
        <v>98.858186813273434</v>
      </c>
      <c r="X83" s="50">
        <f t="shared" si="78"/>
        <v>100</v>
      </c>
      <c r="Y83" s="62" t="s">
        <v>291</v>
      </c>
    </row>
    <row r="84" spans="1:25" s="52" customFormat="1" ht="56.25" x14ac:dyDescent="0.3">
      <c r="A84" s="96" t="s">
        <v>188</v>
      </c>
      <c r="B84" s="72" t="s">
        <v>63</v>
      </c>
      <c r="C84" s="93" t="s">
        <v>28</v>
      </c>
      <c r="D84" s="67">
        <f>SUM(E84:G84)</f>
        <v>143641800</v>
      </c>
      <c r="E84" s="61">
        <v>0</v>
      </c>
      <c r="F84" s="61">
        <v>0</v>
      </c>
      <c r="G84" s="61">
        <v>143641800</v>
      </c>
      <c r="H84" s="61">
        <f>I84+J84+K84</f>
        <v>32111171</v>
      </c>
      <c r="I84" s="61">
        <v>0</v>
      </c>
      <c r="J84" s="61">
        <v>0</v>
      </c>
      <c r="K84" s="61">
        <v>32111171</v>
      </c>
      <c r="L84" s="60">
        <f t="shared" si="80"/>
        <v>31741741.100000001</v>
      </c>
      <c r="M84" s="67">
        <v>0</v>
      </c>
      <c r="N84" s="67">
        <v>0</v>
      </c>
      <c r="O84" s="67">
        <f>S84</f>
        <v>31741741.100000001</v>
      </c>
      <c r="P84" s="60">
        <f t="shared" si="93"/>
        <v>31741741.100000001</v>
      </c>
      <c r="Q84" s="60">
        <v>0</v>
      </c>
      <c r="R84" s="60">
        <v>0</v>
      </c>
      <c r="S84" s="60">
        <v>31741741.100000001</v>
      </c>
      <c r="T84" s="50">
        <f t="shared" si="77"/>
        <v>98.849528408665009</v>
      </c>
      <c r="U84" s="50"/>
      <c r="V84" s="50"/>
      <c r="W84" s="50">
        <f t="shared" si="75"/>
        <v>98.849528408665009</v>
      </c>
      <c r="X84" s="60" t="e">
        <f t="shared" si="78"/>
        <v>#DIV/0!</v>
      </c>
      <c r="Y84" s="62" t="s">
        <v>291</v>
      </c>
    </row>
    <row r="85" spans="1:25" s="52" customFormat="1" ht="195" customHeight="1" x14ac:dyDescent="0.3">
      <c r="A85" s="96" t="s">
        <v>189</v>
      </c>
      <c r="B85" s="98" t="s">
        <v>172</v>
      </c>
      <c r="C85" s="93" t="s">
        <v>28</v>
      </c>
      <c r="D85" s="67">
        <f>SUM(E85:G85)</f>
        <v>21334600</v>
      </c>
      <c r="E85" s="61">
        <v>20267900</v>
      </c>
      <c r="F85" s="61">
        <v>0</v>
      </c>
      <c r="G85" s="61">
        <v>1066700</v>
      </c>
      <c r="H85" s="61">
        <f>I85+J85+K85</f>
        <v>5018500</v>
      </c>
      <c r="I85" s="61">
        <v>4775000</v>
      </c>
      <c r="J85" s="61">
        <v>0</v>
      </c>
      <c r="K85" s="61">
        <v>243500</v>
      </c>
      <c r="L85" s="60">
        <f t="shared" si="80"/>
        <v>5018500</v>
      </c>
      <c r="M85" s="61">
        <v>4775000</v>
      </c>
      <c r="N85" s="67">
        <v>0</v>
      </c>
      <c r="O85" s="67">
        <f t="shared" ref="O85:O86" si="99">S85</f>
        <v>243500</v>
      </c>
      <c r="P85" s="60">
        <f t="shared" si="93"/>
        <v>5018500</v>
      </c>
      <c r="Q85" s="60">
        <v>4775000</v>
      </c>
      <c r="R85" s="60">
        <v>0</v>
      </c>
      <c r="S85" s="60">
        <v>243500</v>
      </c>
      <c r="T85" s="60">
        <f t="shared" si="77"/>
        <v>100</v>
      </c>
      <c r="U85" s="60">
        <f t="shared" si="77"/>
        <v>100</v>
      </c>
      <c r="V85" s="60"/>
      <c r="W85" s="60">
        <f t="shared" si="75"/>
        <v>100</v>
      </c>
      <c r="X85" s="60">
        <f t="shared" si="78"/>
        <v>100</v>
      </c>
      <c r="Y85" s="62" t="s">
        <v>291</v>
      </c>
    </row>
    <row r="86" spans="1:25" s="52" customFormat="1" ht="75" x14ac:dyDescent="0.3">
      <c r="A86" s="96" t="s">
        <v>235</v>
      </c>
      <c r="B86" s="98" t="s">
        <v>320</v>
      </c>
      <c r="C86" s="93" t="s">
        <v>28</v>
      </c>
      <c r="D86" s="67">
        <f>SUM(E86:G86)</f>
        <v>265000</v>
      </c>
      <c r="E86" s="61">
        <v>265000</v>
      </c>
      <c r="F86" s="61">
        <v>0</v>
      </c>
      <c r="G86" s="61">
        <v>0</v>
      </c>
      <c r="H86" s="61">
        <f>I86+J86+K86</f>
        <v>0</v>
      </c>
      <c r="I86" s="61">
        <v>0</v>
      </c>
      <c r="J86" s="61">
        <v>0</v>
      </c>
      <c r="K86" s="61">
        <v>0</v>
      </c>
      <c r="L86" s="60">
        <f t="shared" si="80"/>
        <v>0</v>
      </c>
      <c r="M86" s="67">
        <v>0</v>
      </c>
      <c r="N86" s="67">
        <v>0</v>
      </c>
      <c r="O86" s="67">
        <f t="shared" si="99"/>
        <v>0</v>
      </c>
      <c r="P86" s="60">
        <f t="shared" si="93"/>
        <v>0</v>
      </c>
      <c r="Q86" s="60">
        <v>0</v>
      </c>
      <c r="R86" s="60">
        <v>0</v>
      </c>
      <c r="S86" s="60">
        <v>0</v>
      </c>
      <c r="T86" s="60"/>
      <c r="U86" s="60"/>
      <c r="V86" s="60"/>
      <c r="W86" s="60"/>
      <c r="X86" s="60"/>
      <c r="Y86" s="62" t="s">
        <v>291</v>
      </c>
    </row>
    <row r="87" spans="1:25" s="52" customFormat="1" ht="75" x14ac:dyDescent="0.3">
      <c r="A87" s="48" t="s">
        <v>191</v>
      </c>
      <c r="B87" s="73" t="s">
        <v>190</v>
      </c>
      <c r="C87" s="71"/>
      <c r="D87" s="50">
        <f>SUM(D88:D90)</f>
        <v>28040579</v>
      </c>
      <c r="E87" s="50">
        <f>SUM(E88:E90)</f>
        <v>607999</v>
      </c>
      <c r="F87" s="50">
        <f>SUM(F88:F90)</f>
        <v>0</v>
      </c>
      <c r="G87" s="50">
        <f>SUM(G88:G90)</f>
        <v>27432580</v>
      </c>
      <c r="H87" s="50">
        <f t="shared" ref="H87:K87" si="100">SUM(H88:H90)</f>
        <v>2227000</v>
      </c>
      <c r="I87" s="50">
        <f t="shared" si="100"/>
        <v>0</v>
      </c>
      <c r="J87" s="50">
        <f t="shared" si="100"/>
        <v>0</v>
      </c>
      <c r="K87" s="50">
        <f t="shared" si="100"/>
        <v>2227000</v>
      </c>
      <c r="L87" s="50">
        <f t="shared" ref="L87:S87" si="101">SUM(L88:L90)</f>
        <v>495000</v>
      </c>
      <c r="M87" s="50">
        <f t="shared" si="101"/>
        <v>0</v>
      </c>
      <c r="N87" s="50">
        <f t="shared" si="101"/>
        <v>0</v>
      </c>
      <c r="O87" s="50">
        <f t="shared" si="101"/>
        <v>495000</v>
      </c>
      <c r="P87" s="50">
        <f t="shared" si="101"/>
        <v>495000</v>
      </c>
      <c r="Q87" s="50">
        <f t="shared" si="101"/>
        <v>0</v>
      </c>
      <c r="R87" s="50">
        <f t="shared" si="101"/>
        <v>0</v>
      </c>
      <c r="S87" s="50">
        <f t="shared" si="101"/>
        <v>495000</v>
      </c>
      <c r="T87" s="50">
        <f t="shared" si="77"/>
        <v>22.227211495285136</v>
      </c>
      <c r="U87" s="50"/>
      <c r="V87" s="50"/>
      <c r="W87" s="50">
        <f t="shared" si="75"/>
        <v>22.227211495285136</v>
      </c>
      <c r="X87" s="60"/>
      <c r="Y87" s="62" t="s">
        <v>291</v>
      </c>
    </row>
    <row r="88" spans="1:25" s="52" customFormat="1" ht="37.5" x14ac:dyDescent="0.3">
      <c r="A88" s="96" t="s">
        <v>193</v>
      </c>
      <c r="B88" s="72" t="s">
        <v>74</v>
      </c>
      <c r="C88" s="93" t="s">
        <v>28</v>
      </c>
      <c r="D88" s="67">
        <f>SUM(E88:G88)</f>
        <v>370338</v>
      </c>
      <c r="E88" s="61">
        <v>0</v>
      </c>
      <c r="F88" s="61">
        <v>0</v>
      </c>
      <c r="G88" s="61">
        <v>370338</v>
      </c>
      <c r="H88" s="61">
        <f>I88+J88+K88</f>
        <v>0</v>
      </c>
      <c r="I88" s="61">
        <v>0</v>
      </c>
      <c r="J88" s="61">
        <v>0</v>
      </c>
      <c r="K88" s="61">
        <v>0</v>
      </c>
      <c r="L88" s="60">
        <f t="shared" si="80"/>
        <v>0</v>
      </c>
      <c r="M88" s="67">
        <v>0</v>
      </c>
      <c r="N88" s="67">
        <v>0</v>
      </c>
      <c r="O88" s="67">
        <f>S88</f>
        <v>0</v>
      </c>
      <c r="P88" s="60">
        <f t="shared" si="93"/>
        <v>0</v>
      </c>
      <c r="Q88" s="60">
        <v>0</v>
      </c>
      <c r="R88" s="60">
        <v>0</v>
      </c>
      <c r="S88" s="60">
        <v>0</v>
      </c>
      <c r="T88" s="50"/>
      <c r="U88" s="50"/>
      <c r="V88" s="50"/>
      <c r="W88" s="50"/>
      <c r="X88" s="60"/>
      <c r="Y88" s="62" t="s">
        <v>291</v>
      </c>
    </row>
    <row r="89" spans="1:25" s="52" customFormat="1" ht="63.75" customHeight="1" x14ac:dyDescent="0.3">
      <c r="A89" s="96" t="s">
        <v>194</v>
      </c>
      <c r="B89" s="98" t="s">
        <v>192</v>
      </c>
      <c r="C89" s="93" t="s">
        <v>28</v>
      </c>
      <c r="D89" s="67">
        <f>SUM(E89:G89)</f>
        <v>868570</v>
      </c>
      <c r="E89" s="61">
        <v>607999</v>
      </c>
      <c r="F89" s="61">
        <v>0</v>
      </c>
      <c r="G89" s="61">
        <v>260571</v>
      </c>
      <c r="H89" s="61">
        <f>I89+J89+K89</f>
        <v>0</v>
      </c>
      <c r="I89" s="61">
        <v>0</v>
      </c>
      <c r="J89" s="61">
        <v>0</v>
      </c>
      <c r="K89" s="61">
        <v>0</v>
      </c>
      <c r="L89" s="60">
        <f t="shared" si="80"/>
        <v>0</v>
      </c>
      <c r="M89" s="61">
        <v>0</v>
      </c>
      <c r="N89" s="67">
        <v>0</v>
      </c>
      <c r="O89" s="67">
        <f t="shared" ref="O89:O90" si="102">S89</f>
        <v>0</v>
      </c>
      <c r="P89" s="60">
        <f t="shared" si="93"/>
        <v>0</v>
      </c>
      <c r="Q89" s="60">
        <v>0</v>
      </c>
      <c r="R89" s="60">
        <v>0</v>
      </c>
      <c r="S89" s="60">
        <v>0</v>
      </c>
      <c r="T89" s="60"/>
      <c r="U89" s="60"/>
      <c r="V89" s="60"/>
      <c r="W89" s="60"/>
      <c r="X89" s="60"/>
      <c r="Y89" s="62" t="s">
        <v>291</v>
      </c>
    </row>
    <row r="90" spans="1:25" s="52" customFormat="1" ht="31.5" customHeight="1" x14ac:dyDescent="0.3">
      <c r="A90" s="96" t="s">
        <v>196</v>
      </c>
      <c r="B90" s="72" t="s">
        <v>195</v>
      </c>
      <c r="C90" s="93" t="s">
        <v>28</v>
      </c>
      <c r="D90" s="67">
        <f>SUM(E90:G90)</f>
        <v>26801671</v>
      </c>
      <c r="E90" s="61">
        <v>0</v>
      </c>
      <c r="F90" s="61">
        <v>0</v>
      </c>
      <c r="G90" s="61">
        <v>26801671</v>
      </c>
      <c r="H90" s="61">
        <f>I90+J90+K90</f>
        <v>2227000</v>
      </c>
      <c r="I90" s="61">
        <v>0</v>
      </c>
      <c r="J90" s="61">
        <v>0</v>
      </c>
      <c r="K90" s="61">
        <v>2227000</v>
      </c>
      <c r="L90" s="60">
        <f t="shared" si="80"/>
        <v>495000</v>
      </c>
      <c r="M90" s="67">
        <v>0</v>
      </c>
      <c r="N90" s="67">
        <v>0</v>
      </c>
      <c r="O90" s="67">
        <f t="shared" si="102"/>
        <v>495000</v>
      </c>
      <c r="P90" s="60">
        <f t="shared" si="93"/>
        <v>495000</v>
      </c>
      <c r="Q90" s="60">
        <v>0</v>
      </c>
      <c r="R90" s="60">
        <v>0</v>
      </c>
      <c r="S90" s="60">
        <v>495000</v>
      </c>
      <c r="T90" s="60"/>
      <c r="U90" s="60"/>
      <c r="V90" s="60"/>
      <c r="W90" s="60"/>
      <c r="X90" s="60"/>
      <c r="Y90" s="62" t="s">
        <v>291</v>
      </c>
    </row>
    <row r="91" spans="1:25" s="52" customFormat="1" ht="37.5" x14ac:dyDescent="0.3">
      <c r="A91" s="48" t="s">
        <v>115</v>
      </c>
      <c r="B91" s="73" t="s">
        <v>287</v>
      </c>
      <c r="C91" s="93"/>
      <c r="D91" s="47">
        <f>D92</f>
        <v>6060700</v>
      </c>
      <c r="E91" s="47">
        <f t="shared" ref="E91:S91" si="103">E92</f>
        <v>6000000</v>
      </c>
      <c r="F91" s="47">
        <f t="shared" si="103"/>
        <v>0</v>
      </c>
      <c r="G91" s="47">
        <f t="shared" si="103"/>
        <v>60700</v>
      </c>
      <c r="H91" s="47">
        <f t="shared" si="103"/>
        <v>0</v>
      </c>
      <c r="I91" s="47">
        <f t="shared" si="103"/>
        <v>0</v>
      </c>
      <c r="J91" s="47">
        <f t="shared" si="103"/>
        <v>0</v>
      </c>
      <c r="K91" s="47">
        <f t="shared" si="103"/>
        <v>0</v>
      </c>
      <c r="L91" s="47">
        <f t="shared" si="103"/>
        <v>0</v>
      </c>
      <c r="M91" s="47">
        <f t="shared" si="103"/>
        <v>0</v>
      </c>
      <c r="N91" s="47">
        <f t="shared" si="103"/>
        <v>0</v>
      </c>
      <c r="O91" s="47">
        <f t="shared" si="103"/>
        <v>0</v>
      </c>
      <c r="P91" s="47">
        <f t="shared" si="103"/>
        <v>0</v>
      </c>
      <c r="Q91" s="47">
        <f t="shared" si="103"/>
        <v>0</v>
      </c>
      <c r="R91" s="47">
        <f t="shared" si="103"/>
        <v>0</v>
      </c>
      <c r="S91" s="47">
        <f t="shared" si="103"/>
        <v>0</v>
      </c>
      <c r="T91" s="60"/>
      <c r="U91" s="60"/>
      <c r="V91" s="60"/>
      <c r="W91" s="60"/>
      <c r="X91" s="60"/>
      <c r="Y91" s="62" t="s">
        <v>291</v>
      </c>
    </row>
    <row r="92" spans="1:25" s="52" customFormat="1" ht="42.75" customHeight="1" x14ac:dyDescent="0.3">
      <c r="A92" s="96" t="s">
        <v>197</v>
      </c>
      <c r="B92" s="72" t="s">
        <v>288</v>
      </c>
      <c r="C92" s="93" t="s">
        <v>3</v>
      </c>
      <c r="D92" s="67">
        <f>E92+F92+G92</f>
        <v>6060700</v>
      </c>
      <c r="E92" s="61">
        <v>6000000</v>
      </c>
      <c r="F92" s="61">
        <v>0</v>
      </c>
      <c r="G92" s="61">
        <v>60700</v>
      </c>
      <c r="H92" s="61">
        <f>I92+J92+K92</f>
        <v>0</v>
      </c>
      <c r="I92" s="61">
        <v>0</v>
      </c>
      <c r="J92" s="61">
        <v>0</v>
      </c>
      <c r="K92" s="61">
        <v>0</v>
      </c>
      <c r="L92" s="60">
        <f>M92+N92+O92</f>
        <v>0</v>
      </c>
      <c r="M92" s="67">
        <v>0</v>
      </c>
      <c r="N92" s="67">
        <v>0</v>
      </c>
      <c r="O92" s="67">
        <v>0</v>
      </c>
      <c r="P92" s="60">
        <f>Q92+R92+S92</f>
        <v>0</v>
      </c>
      <c r="Q92" s="60">
        <v>0</v>
      </c>
      <c r="R92" s="60">
        <v>0</v>
      </c>
      <c r="S92" s="60">
        <v>0</v>
      </c>
      <c r="T92" s="60"/>
      <c r="U92" s="60"/>
      <c r="V92" s="60"/>
      <c r="W92" s="60"/>
      <c r="X92" s="60"/>
      <c r="Y92" s="62" t="s">
        <v>291</v>
      </c>
    </row>
    <row r="93" spans="1:25" s="54" customFormat="1" ht="37.5" x14ac:dyDescent="0.3">
      <c r="A93" s="48" t="s">
        <v>116</v>
      </c>
      <c r="B93" s="73" t="s">
        <v>60</v>
      </c>
      <c r="C93" s="71"/>
      <c r="D93" s="50">
        <f>D94</f>
        <v>23506700</v>
      </c>
      <c r="E93" s="50">
        <f>E94</f>
        <v>0</v>
      </c>
      <c r="F93" s="50">
        <f>F94</f>
        <v>0</v>
      </c>
      <c r="G93" s="50">
        <f>G94</f>
        <v>23506700</v>
      </c>
      <c r="H93" s="50">
        <f t="shared" ref="H93:K93" si="104">H94</f>
        <v>8388320</v>
      </c>
      <c r="I93" s="50">
        <f t="shared" si="104"/>
        <v>0</v>
      </c>
      <c r="J93" s="50">
        <f t="shared" si="104"/>
        <v>0</v>
      </c>
      <c r="K93" s="50">
        <f t="shared" si="104"/>
        <v>8388320</v>
      </c>
      <c r="L93" s="50">
        <f t="shared" ref="L93:S93" si="105">L94</f>
        <v>7247456.5199999996</v>
      </c>
      <c r="M93" s="50">
        <f t="shared" si="105"/>
        <v>0</v>
      </c>
      <c r="N93" s="50">
        <f t="shared" si="105"/>
        <v>0</v>
      </c>
      <c r="O93" s="50">
        <f t="shared" si="105"/>
        <v>7247456.5199999996</v>
      </c>
      <c r="P93" s="50">
        <f t="shared" si="105"/>
        <v>7247456.5199999996</v>
      </c>
      <c r="Q93" s="50">
        <f t="shared" si="105"/>
        <v>0</v>
      </c>
      <c r="R93" s="50">
        <f t="shared" si="105"/>
        <v>0</v>
      </c>
      <c r="S93" s="50">
        <f t="shared" si="105"/>
        <v>7247456.5199999996</v>
      </c>
      <c r="T93" s="50">
        <f t="shared" si="77"/>
        <v>86.399380567264956</v>
      </c>
      <c r="U93" s="50"/>
      <c r="V93" s="60"/>
      <c r="W93" s="50">
        <f t="shared" ref="W93:W94" si="106">S93/G93*100</f>
        <v>30.831450267370574</v>
      </c>
      <c r="X93" s="50"/>
      <c r="Y93" s="53"/>
    </row>
    <row r="94" spans="1:25" s="52" customFormat="1" ht="37.5" x14ac:dyDescent="0.3">
      <c r="A94" s="96" t="s">
        <v>117</v>
      </c>
      <c r="B94" s="72" t="s">
        <v>198</v>
      </c>
      <c r="C94" s="93" t="s">
        <v>28</v>
      </c>
      <c r="D94" s="61">
        <f>E94+G94</f>
        <v>23506700</v>
      </c>
      <c r="E94" s="61">
        <v>0</v>
      </c>
      <c r="F94" s="61">
        <v>0</v>
      </c>
      <c r="G94" s="61">
        <v>23506700</v>
      </c>
      <c r="H94" s="61">
        <f>I94+J94+K94</f>
        <v>8388320</v>
      </c>
      <c r="I94" s="61">
        <v>0</v>
      </c>
      <c r="J94" s="61">
        <v>0</v>
      </c>
      <c r="K94" s="61">
        <v>8388320</v>
      </c>
      <c r="L94" s="60">
        <f t="shared" si="80"/>
        <v>7247456.5199999996</v>
      </c>
      <c r="M94" s="61">
        <v>0</v>
      </c>
      <c r="N94" s="61">
        <v>0</v>
      </c>
      <c r="O94" s="61">
        <f>S94</f>
        <v>7247456.5199999996</v>
      </c>
      <c r="P94" s="60">
        <f t="shared" si="93"/>
        <v>7247456.5199999996</v>
      </c>
      <c r="Q94" s="60">
        <v>0</v>
      </c>
      <c r="R94" s="60">
        <v>0</v>
      </c>
      <c r="S94" s="60">
        <v>7247456.5199999996</v>
      </c>
      <c r="T94" s="50">
        <f t="shared" si="77"/>
        <v>86.399380567264956</v>
      </c>
      <c r="U94" s="50"/>
      <c r="V94" s="60"/>
      <c r="W94" s="60">
        <f t="shared" si="106"/>
        <v>30.831450267370574</v>
      </c>
      <c r="X94" s="50"/>
      <c r="Y94" s="51"/>
    </row>
    <row r="95" spans="1:25" s="54" customFormat="1" hidden="1" x14ac:dyDescent="0.3">
      <c r="A95" s="113" t="s">
        <v>12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48"/>
    </row>
    <row r="96" spans="1:25" s="52" customFormat="1" ht="63" hidden="1" customHeight="1" x14ac:dyDescent="0.3">
      <c r="A96" s="48" t="s">
        <v>131</v>
      </c>
      <c r="B96" s="111" t="s">
        <v>33</v>
      </c>
      <c r="C96" s="111"/>
      <c r="D96" s="47">
        <f t="shared" ref="D96:S96" si="107">D97+D112+D115+D119+D124</f>
        <v>3253060271</v>
      </c>
      <c r="E96" s="47">
        <f t="shared" si="107"/>
        <v>2570313015</v>
      </c>
      <c r="F96" s="47">
        <f t="shared" si="107"/>
        <v>0</v>
      </c>
      <c r="G96" s="47">
        <f t="shared" si="107"/>
        <v>682747256</v>
      </c>
      <c r="H96" s="47">
        <f t="shared" si="107"/>
        <v>638322008</v>
      </c>
      <c r="I96" s="47">
        <f t="shared" si="107"/>
        <v>490440035</v>
      </c>
      <c r="J96" s="47">
        <f t="shared" si="107"/>
        <v>0</v>
      </c>
      <c r="K96" s="47">
        <f t="shared" si="107"/>
        <v>147881973</v>
      </c>
      <c r="L96" s="47">
        <f t="shared" si="107"/>
        <v>635430570.30999994</v>
      </c>
      <c r="M96" s="47">
        <f t="shared" si="107"/>
        <v>490898848</v>
      </c>
      <c r="N96" s="47">
        <f t="shared" si="107"/>
        <v>0</v>
      </c>
      <c r="O96" s="47">
        <f t="shared" si="107"/>
        <v>140771722.31</v>
      </c>
      <c r="P96" s="47">
        <f t="shared" si="107"/>
        <v>623316226.51999998</v>
      </c>
      <c r="Q96" s="47">
        <f t="shared" si="107"/>
        <v>482544504.21000004</v>
      </c>
      <c r="R96" s="47">
        <f t="shared" si="107"/>
        <v>0</v>
      </c>
      <c r="S96" s="47">
        <f t="shared" si="107"/>
        <v>140771722.31</v>
      </c>
      <c r="T96" s="50">
        <f>P96/H96*100</f>
        <v>97.649183125141434</v>
      </c>
      <c r="U96" s="50">
        <f t="shared" ref="U96:W108" si="108">Q96/I96*100</f>
        <v>98.390112913600134</v>
      </c>
      <c r="V96" s="50"/>
      <c r="W96" s="50">
        <f t="shared" si="108"/>
        <v>95.191942232201626</v>
      </c>
      <c r="X96" s="50">
        <f t="shared" ref="X96" si="109">Q96/M96*100</f>
        <v>98.298153718625159</v>
      </c>
      <c r="Y96" s="51"/>
    </row>
    <row r="97" spans="1:25" s="54" customFormat="1" ht="37.5" hidden="1" x14ac:dyDescent="0.3">
      <c r="A97" s="48" t="s">
        <v>132</v>
      </c>
      <c r="B97" s="88" t="s">
        <v>78</v>
      </c>
      <c r="C97" s="58"/>
      <c r="D97" s="49">
        <f t="shared" ref="D97:S97" si="110">D98+D109</f>
        <v>3057916520</v>
      </c>
      <c r="E97" s="49">
        <f t="shared" si="110"/>
        <v>2538144080</v>
      </c>
      <c r="F97" s="49">
        <f t="shared" si="110"/>
        <v>0</v>
      </c>
      <c r="G97" s="49">
        <f t="shared" si="110"/>
        <v>519772440</v>
      </c>
      <c r="H97" s="49">
        <f t="shared" si="110"/>
        <v>595647221</v>
      </c>
      <c r="I97" s="49">
        <f t="shared" si="110"/>
        <v>486415035</v>
      </c>
      <c r="J97" s="49">
        <f t="shared" si="110"/>
        <v>0</v>
      </c>
      <c r="K97" s="49">
        <f t="shared" si="110"/>
        <v>109232186</v>
      </c>
      <c r="L97" s="49">
        <f t="shared" si="110"/>
        <v>589058053.80999994</v>
      </c>
      <c r="M97" s="49">
        <f t="shared" si="110"/>
        <v>486148321</v>
      </c>
      <c r="N97" s="49">
        <f t="shared" si="110"/>
        <v>0</v>
      </c>
      <c r="O97" s="49">
        <f t="shared" si="110"/>
        <v>102909732.81</v>
      </c>
      <c r="P97" s="49">
        <f t="shared" si="110"/>
        <v>584554430.5</v>
      </c>
      <c r="Q97" s="49">
        <f t="shared" si="110"/>
        <v>481644697.69</v>
      </c>
      <c r="R97" s="49">
        <f t="shared" si="110"/>
        <v>0</v>
      </c>
      <c r="S97" s="49">
        <f t="shared" si="110"/>
        <v>102909732.81</v>
      </c>
      <c r="T97" s="50">
        <f t="shared" ref="T97:U123" si="111">P97/H97*100</f>
        <v>98.13769121907815</v>
      </c>
      <c r="U97" s="50">
        <f t="shared" si="108"/>
        <v>99.019286624230276</v>
      </c>
      <c r="V97" s="50"/>
      <c r="W97" s="50">
        <f t="shared" si="108"/>
        <v>94.211913702798185</v>
      </c>
      <c r="X97" s="50">
        <f t="shared" ref="X97:X123" si="112">Q97/M97*100</f>
        <v>99.073611259062645</v>
      </c>
      <c r="Y97" s="53"/>
    </row>
    <row r="98" spans="1:25" s="54" customFormat="1" ht="37.5" hidden="1" x14ac:dyDescent="0.3">
      <c r="A98" s="48" t="s">
        <v>133</v>
      </c>
      <c r="B98" s="88" t="s">
        <v>199</v>
      </c>
      <c r="C98" s="58"/>
      <c r="D98" s="49">
        <f t="shared" ref="D98:S98" si="113">SUM(D99:D108)</f>
        <v>3030507366</v>
      </c>
      <c r="E98" s="49">
        <f t="shared" si="113"/>
        <v>2538144080</v>
      </c>
      <c r="F98" s="49">
        <f t="shared" si="113"/>
        <v>0</v>
      </c>
      <c r="G98" s="49">
        <f t="shared" si="113"/>
        <v>492363286</v>
      </c>
      <c r="H98" s="49">
        <f t="shared" si="113"/>
        <v>595647221</v>
      </c>
      <c r="I98" s="49">
        <f t="shared" si="113"/>
        <v>486415035</v>
      </c>
      <c r="J98" s="49">
        <f t="shared" si="113"/>
        <v>0</v>
      </c>
      <c r="K98" s="49">
        <f t="shared" si="113"/>
        <v>109232186</v>
      </c>
      <c r="L98" s="49">
        <f t="shared" si="113"/>
        <v>589058053.80999994</v>
      </c>
      <c r="M98" s="49">
        <f t="shared" si="113"/>
        <v>486148321</v>
      </c>
      <c r="N98" s="49">
        <f t="shared" si="113"/>
        <v>0</v>
      </c>
      <c r="O98" s="49">
        <f t="shared" si="113"/>
        <v>102909732.81</v>
      </c>
      <c r="P98" s="49">
        <f t="shared" si="113"/>
        <v>584554430.5</v>
      </c>
      <c r="Q98" s="49">
        <f t="shared" si="113"/>
        <v>481644697.69</v>
      </c>
      <c r="R98" s="49">
        <f t="shared" si="113"/>
        <v>0</v>
      </c>
      <c r="S98" s="49">
        <f t="shared" si="113"/>
        <v>102909732.81</v>
      </c>
      <c r="T98" s="50">
        <f t="shared" si="111"/>
        <v>98.13769121907815</v>
      </c>
      <c r="U98" s="50">
        <f t="shared" si="108"/>
        <v>99.019286624230276</v>
      </c>
      <c r="V98" s="50"/>
      <c r="W98" s="50">
        <f t="shared" si="108"/>
        <v>94.211913702798185</v>
      </c>
      <c r="X98" s="50">
        <f t="shared" si="112"/>
        <v>99.073611259062645</v>
      </c>
      <c r="Y98" s="53"/>
    </row>
    <row r="99" spans="1:25" s="52" customFormat="1" ht="56.25" hidden="1" x14ac:dyDescent="0.3">
      <c r="A99" s="96" t="s">
        <v>201</v>
      </c>
      <c r="B99" s="72" t="s">
        <v>63</v>
      </c>
      <c r="C99" s="59" t="s">
        <v>7</v>
      </c>
      <c r="D99" s="61">
        <f>E99+G99</f>
        <v>485046036</v>
      </c>
      <c r="E99" s="61">
        <v>0</v>
      </c>
      <c r="F99" s="61">
        <v>0</v>
      </c>
      <c r="G99" s="61">
        <v>485046036</v>
      </c>
      <c r="H99" s="61">
        <f t="shared" ref="H99:H106" si="114">I99+J99+K99</f>
        <v>106387361</v>
      </c>
      <c r="I99" s="61">
        <v>0</v>
      </c>
      <c r="J99" s="61">
        <v>0</v>
      </c>
      <c r="K99" s="61">
        <v>106387361</v>
      </c>
      <c r="L99" s="60">
        <f t="shared" si="80"/>
        <v>102482832.29000001</v>
      </c>
      <c r="M99" s="61">
        <v>0</v>
      </c>
      <c r="N99" s="61">
        <v>0</v>
      </c>
      <c r="O99" s="61">
        <f>S99</f>
        <v>102482832.29000001</v>
      </c>
      <c r="P99" s="61">
        <f>Q99+S99</f>
        <v>102482832.29000001</v>
      </c>
      <c r="Q99" s="61">
        <v>0</v>
      </c>
      <c r="R99" s="61">
        <v>0</v>
      </c>
      <c r="S99" s="61">
        <v>102482832.29000001</v>
      </c>
      <c r="T99" s="50">
        <f t="shared" si="111"/>
        <v>96.329894196736404</v>
      </c>
      <c r="U99" s="50"/>
      <c r="V99" s="60"/>
      <c r="W99" s="50">
        <f t="shared" si="108"/>
        <v>96.329894196736404</v>
      </c>
      <c r="X99" s="50"/>
      <c r="Y99" s="51"/>
    </row>
    <row r="100" spans="1:25" s="52" customFormat="1" ht="213.75" hidden="1" customHeight="1" x14ac:dyDescent="0.3">
      <c r="A100" s="96" t="s">
        <v>202</v>
      </c>
      <c r="B100" s="98" t="s">
        <v>295</v>
      </c>
      <c r="C100" s="59" t="s">
        <v>7</v>
      </c>
      <c r="D100" s="61">
        <f t="shared" ref="D100:D111" si="115">E100+G100</f>
        <v>13567800</v>
      </c>
      <c r="E100" s="61">
        <v>13567800</v>
      </c>
      <c r="F100" s="61">
        <v>0</v>
      </c>
      <c r="G100" s="61">
        <v>0</v>
      </c>
      <c r="H100" s="61">
        <f t="shared" si="114"/>
        <v>2170800</v>
      </c>
      <c r="I100" s="61">
        <v>2170800</v>
      </c>
      <c r="J100" s="61">
        <v>0</v>
      </c>
      <c r="K100" s="61">
        <v>0</v>
      </c>
      <c r="L100" s="60">
        <f t="shared" si="80"/>
        <v>2170800</v>
      </c>
      <c r="M100" s="61">
        <v>2170800</v>
      </c>
      <c r="N100" s="61">
        <v>0</v>
      </c>
      <c r="O100" s="61">
        <f t="shared" ref="O100:O108" si="116">S100</f>
        <v>0</v>
      </c>
      <c r="P100" s="61">
        <f t="shared" ref="P100:P107" si="117">Q100+S100</f>
        <v>2170800</v>
      </c>
      <c r="Q100" s="61">
        <v>2170800</v>
      </c>
      <c r="R100" s="61">
        <v>0</v>
      </c>
      <c r="S100" s="61">
        <v>0</v>
      </c>
      <c r="T100" s="60">
        <f t="shared" si="111"/>
        <v>100</v>
      </c>
      <c r="U100" s="60">
        <f t="shared" si="108"/>
        <v>100</v>
      </c>
      <c r="V100" s="60"/>
      <c r="W100" s="60"/>
      <c r="X100" s="60">
        <f t="shared" si="112"/>
        <v>100</v>
      </c>
      <c r="Y100" s="75" t="s">
        <v>301</v>
      </c>
    </row>
    <row r="101" spans="1:25" s="52" customFormat="1" ht="75" hidden="1" x14ac:dyDescent="0.3">
      <c r="A101" s="96" t="s">
        <v>203</v>
      </c>
      <c r="B101" s="72" t="s">
        <v>296</v>
      </c>
      <c r="C101" s="59" t="s">
        <v>7</v>
      </c>
      <c r="D101" s="61">
        <f t="shared" si="115"/>
        <v>75701100</v>
      </c>
      <c r="E101" s="61">
        <v>75701100</v>
      </c>
      <c r="F101" s="61">
        <v>0</v>
      </c>
      <c r="G101" s="61">
        <v>0</v>
      </c>
      <c r="H101" s="61">
        <f t="shared" si="114"/>
        <v>14746095</v>
      </c>
      <c r="I101" s="61">
        <v>14746095</v>
      </c>
      <c r="J101" s="61">
        <v>0</v>
      </c>
      <c r="K101" s="61">
        <v>0</v>
      </c>
      <c r="L101" s="60">
        <f t="shared" si="80"/>
        <v>14657521</v>
      </c>
      <c r="M101" s="61">
        <v>14657521</v>
      </c>
      <c r="N101" s="61">
        <v>0</v>
      </c>
      <c r="O101" s="61">
        <f t="shared" si="116"/>
        <v>0</v>
      </c>
      <c r="P101" s="61">
        <f t="shared" si="117"/>
        <v>14620693.4</v>
      </c>
      <c r="Q101" s="61">
        <v>14620693.4</v>
      </c>
      <c r="R101" s="61">
        <v>0</v>
      </c>
      <c r="S101" s="61">
        <v>0</v>
      </c>
      <c r="T101" s="60">
        <f t="shared" si="111"/>
        <v>99.149594519769465</v>
      </c>
      <c r="U101" s="60">
        <f t="shared" si="108"/>
        <v>99.149594519769465</v>
      </c>
      <c r="V101" s="60"/>
      <c r="W101" s="60"/>
      <c r="X101" s="60">
        <f t="shared" si="112"/>
        <v>99.748746053306007</v>
      </c>
      <c r="Y101" s="75" t="s">
        <v>291</v>
      </c>
    </row>
    <row r="102" spans="1:25" s="52" customFormat="1" ht="168.75" hidden="1" x14ac:dyDescent="0.3">
      <c r="A102" s="96" t="s">
        <v>204</v>
      </c>
      <c r="B102" s="72" t="s">
        <v>297</v>
      </c>
      <c r="C102" s="59" t="s">
        <v>7</v>
      </c>
      <c r="D102" s="61">
        <f t="shared" si="115"/>
        <v>7740000</v>
      </c>
      <c r="E102" s="61">
        <v>7740000</v>
      </c>
      <c r="F102" s="61">
        <v>0</v>
      </c>
      <c r="G102" s="61">
        <v>0</v>
      </c>
      <c r="H102" s="61">
        <f t="shared" si="114"/>
        <v>1935000</v>
      </c>
      <c r="I102" s="61">
        <v>1935000</v>
      </c>
      <c r="J102" s="61">
        <v>0</v>
      </c>
      <c r="K102" s="61">
        <v>0</v>
      </c>
      <c r="L102" s="60">
        <f t="shared" si="80"/>
        <v>1758000</v>
      </c>
      <c r="M102" s="61">
        <v>1758000</v>
      </c>
      <c r="N102" s="61">
        <v>0</v>
      </c>
      <c r="O102" s="61">
        <f t="shared" si="116"/>
        <v>0</v>
      </c>
      <c r="P102" s="61">
        <f t="shared" si="117"/>
        <v>1758000</v>
      </c>
      <c r="Q102" s="61">
        <v>1758000</v>
      </c>
      <c r="R102" s="61">
        <v>0</v>
      </c>
      <c r="S102" s="61">
        <v>0</v>
      </c>
      <c r="T102" s="60">
        <f t="shared" si="111"/>
        <v>90.852713178294579</v>
      </c>
      <c r="U102" s="60">
        <f t="shared" si="108"/>
        <v>90.852713178294579</v>
      </c>
      <c r="V102" s="60"/>
      <c r="W102" s="60"/>
      <c r="X102" s="60">
        <f t="shared" si="112"/>
        <v>100</v>
      </c>
      <c r="Y102" s="75" t="s">
        <v>291</v>
      </c>
    </row>
    <row r="103" spans="1:25" s="52" customFormat="1" ht="187.5" hidden="1" x14ac:dyDescent="0.3">
      <c r="A103" s="96" t="s">
        <v>205</v>
      </c>
      <c r="B103" s="72" t="s">
        <v>298</v>
      </c>
      <c r="C103" s="59" t="s">
        <v>7</v>
      </c>
      <c r="D103" s="61">
        <f t="shared" si="115"/>
        <v>72963000</v>
      </c>
      <c r="E103" s="61">
        <v>72963000</v>
      </c>
      <c r="F103" s="61">
        <v>0</v>
      </c>
      <c r="G103" s="61">
        <v>0</v>
      </c>
      <c r="H103" s="61">
        <f t="shared" si="114"/>
        <v>14404000</v>
      </c>
      <c r="I103" s="61">
        <v>14404000</v>
      </c>
      <c r="J103" s="61">
        <v>0</v>
      </c>
      <c r="K103" s="61">
        <v>0</v>
      </c>
      <c r="L103" s="60">
        <f t="shared" si="80"/>
        <v>14404000</v>
      </c>
      <c r="M103" s="61">
        <v>14404000</v>
      </c>
      <c r="N103" s="61">
        <v>0</v>
      </c>
      <c r="O103" s="61">
        <f t="shared" si="116"/>
        <v>0</v>
      </c>
      <c r="P103" s="61">
        <f t="shared" si="117"/>
        <v>14177974.4</v>
      </c>
      <c r="Q103" s="61">
        <v>14177974.4</v>
      </c>
      <c r="R103" s="61">
        <v>0</v>
      </c>
      <c r="S103" s="61">
        <v>0</v>
      </c>
      <c r="T103" s="60">
        <f t="shared" si="111"/>
        <v>98.430813662871429</v>
      </c>
      <c r="U103" s="60">
        <f t="shared" si="108"/>
        <v>98.430813662871429</v>
      </c>
      <c r="V103" s="60"/>
      <c r="W103" s="60"/>
      <c r="X103" s="60">
        <f t="shared" si="112"/>
        <v>98.430813662871429</v>
      </c>
      <c r="Y103" s="75" t="s">
        <v>302</v>
      </c>
    </row>
    <row r="104" spans="1:25" s="54" customFormat="1" ht="141" hidden="1" customHeight="1" x14ac:dyDescent="0.3">
      <c r="A104" s="96" t="s">
        <v>206</v>
      </c>
      <c r="B104" s="72" t="s">
        <v>299</v>
      </c>
      <c r="C104" s="59" t="s">
        <v>7</v>
      </c>
      <c r="D104" s="61">
        <f t="shared" si="115"/>
        <v>93157000</v>
      </c>
      <c r="E104" s="61">
        <v>93157000</v>
      </c>
      <c r="F104" s="61">
        <v>0</v>
      </c>
      <c r="G104" s="61">
        <v>0</v>
      </c>
      <c r="H104" s="61">
        <f t="shared" si="114"/>
        <v>21028000</v>
      </c>
      <c r="I104" s="61">
        <v>21028000</v>
      </c>
      <c r="J104" s="61">
        <v>0</v>
      </c>
      <c r="K104" s="61">
        <v>0</v>
      </c>
      <c r="L104" s="60">
        <f t="shared" si="80"/>
        <v>21028000</v>
      </c>
      <c r="M104" s="61">
        <v>21028000</v>
      </c>
      <c r="N104" s="61">
        <v>0</v>
      </c>
      <c r="O104" s="61">
        <f t="shared" si="116"/>
        <v>0</v>
      </c>
      <c r="P104" s="61">
        <f t="shared" si="117"/>
        <v>17438632.57</v>
      </c>
      <c r="Q104" s="61">
        <v>17438632.57</v>
      </c>
      <c r="R104" s="61">
        <v>0</v>
      </c>
      <c r="S104" s="61">
        <v>0</v>
      </c>
      <c r="T104" s="60">
        <f t="shared" si="111"/>
        <v>82.93053343161499</v>
      </c>
      <c r="U104" s="60">
        <f t="shared" si="108"/>
        <v>82.93053343161499</v>
      </c>
      <c r="V104" s="60"/>
      <c r="W104" s="60"/>
      <c r="X104" s="60">
        <f t="shared" si="112"/>
        <v>82.93053343161499</v>
      </c>
      <c r="Y104" s="75" t="s">
        <v>303</v>
      </c>
    </row>
    <row r="105" spans="1:25" s="54" customFormat="1" ht="158.25" hidden="1" customHeight="1" x14ac:dyDescent="0.3">
      <c r="A105" s="96" t="s">
        <v>207</v>
      </c>
      <c r="B105" s="72" t="s">
        <v>300</v>
      </c>
      <c r="C105" s="59" t="s">
        <v>7</v>
      </c>
      <c r="D105" s="61">
        <f t="shared" si="115"/>
        <v>2274869800</v>
      </c>
      <c r="E105" s="61">
        <v>2274869800</v>
      </c>
      <c r="F105" s="61">
        <v>0</v>
      </c>
      <c r="G105" s="61">
        <v>0</v>
      </c>
      <c r="H105" s="61">
        <f t="shared" si="114"/>
        <v>432131140</v>
      </c>
      <c r="I105" s="61">
        <v>432131140</v>
      </c>
      <c r="J105" s="61">
        <v>0</v>
      </c>
      <c r="K105" s="61">
        <v>0</v>
      </c>
      <c r="L105" s="60">
        <f t="shared" si="80"/>
        <v>432130000</v>
      </c>
      <c r="M105" s="61">
        <v>432130000</v>
      </c>
      <c r="N105" s="61">
        <v>0</v>
      </c>
      <c r="O105" s="61">
        <f t="shared" si="116"/>
        <v>0</v>
      </c>
      <c r="P105" s="61">
        <f t="shared" si="117"/>
        <v>431478597.31999999</v>
      </c>
      <c r="Q105" s="61">
        <v>431478597.31999999</v>
      </c>
      <c r="R105" s="61">
        <v>0</v>
      </c>
      <c r="S105" s="61">
        <v>0</v>
      </c>
      <c r="T105" s="60">
        <f t="shared" si="111"/>
        <v>99.848994293722953</v>
      </c>
      <c r="U105" s="60">
        <f t="shared" si="108"/>
        <v>99.848994293722953</v>
      </c>
      <c r="V105" s="60"/>
      <c r="W105" s="60"/>
      <c r="X105" s="60">
        <f t="shared" si="112"/>
        <v>99.849257704857337</v>
      </c>
      <c r="Y105" s="62"/>
    </row>
    <row r="106" spans="1:25" s="54" customFormat="1" ht="187.5" hidden="1" x14ac:dyDescent="0.3">
      <c r="A106" s="96" t="s">
        <v>208</v>
      </c>
      <c r="B106" s="72" t="s">
        <v>172</v>
      </c>
      <c r="C106" s="59" t="s">
        <v>7</v>
      </c>
      <c r="D106" s="61">
        <f t="shared" si="115"/>
        <v>714100</v>
      </c>
      <c r="E106" s="61">
        <v>0</v>
      </c>
      <c r="F106" s="61">
        <v>0</v>
      </c>
      <c r="G106" s="61">
        <v>714100</v>
      </c>
      <c r="H106" s="61">
        <f t="shared" si="114"/>
        <v>130200</v>
      </c>
      <c r="I106" s="61">
        <v>0</v>
      </c>
      <c r="J106" s="61">
        <v>0</v>
      </c>
      <c r="K106" s="61">
        <v>130200</v>
      </c>
      <c r="L106" s="60">
        <f t="shared" si="80"/>
        <v>130200</v>
      </c>
      <c r="M106" s="61"/>
      <c r="N106" s="61">
        <v>0</v>
      </c>
      <c r="O106" s="61">
        <f t="shared" si="116"/>
        <v>130200</v>
      </c>
      <c r="P106" s="61">
        <f t="shared" si="117"/>
        <v>130200</v>
      </c>
      <c r="Q106" s="61">
        <v>0</v>
      </c>
      <c r="R106" s="61">
        <v>0</v>
      </c>
      <c r="S106" s="61">
        <v>130200</v>
      </c>
      <c r="T106" s="60">
        <f t="shared" si="111"/>
        <v>100</v>
      </c>
      <c r="U106" s="60" t="e">
        <f t="shared" si="108"/>
        <v>#DIV/0!</v>
      </c>
      <c r="V106" s="60"/>
      <c r="W106" s="60"/>
      <c r="X106" s="60" t="e">
        <f t="shared" si="112"/>
        <v>#DIV/0!</v>
      </c>
      <c r="Y106" s="98" t="s">
        <v>304</v>
      </c>
    </row>
    <row r="107" spans="1:25" s="54" customFormat="1" ht="45.75" hidden="1" customHeight="1" x14ac:dyDescent="0.3">
      <c r="A107" s="96" t="s">
        <v>208</v>
      </c>
      <c r="B107" s="72" t="s">
        <v>200</v>
      </c>
      <c r="C107" s="59" t="s">
        <v>7</v>
      </c>
      <c r="D107" s="61">
        <f t="shared" si="115"/>
        <v>145380</v>
      </c>
      <c r="E107" s="61">
        <v>145380</v>
      </c>
      <c r="F107" s="61">
        <v>0</v>
      </c>
      <c r="G107" s="61">
        <v>0</v>
      </c>
      <c r="H107" s="61">
        <f>I107+J107+K107</f>
        <v>0</v>
      </c>
      <c r="I107" s="61">
        <v>0</v>
      </c>
      <c r="J107" s="61">
        <v>0</v>
      </c>
      <c r="K107" s="61">
        <v>0</v>
      </c>
      <c r="L107" s="60">
        <f t="shared" si="80"/>
        <v>0</v>
      </c>
      <c r="M107" s="61">
        <v>0</v>
      </c>
      <c r="N107" s="61">
        <v>0</v>
      </c>
      <c r="O107" s="61">
        <f t="shared" si="116"/>
        <v>0</v>
      </c>
      <c r="P107" s="61">
        <f t="shared" si="117"/>
        <v>0</v>
      </c>
      <c r="Q107" s="61">
        <v>0</v>
      </c>
      <c r="R107" s="61">
        <v>0</v>
      </c>
      <c r="S107" s="61">
        <v>0</v>
      </c>
      <c r="T107" s="60"/>
      <c r="U107" s="60"/>
      <c r="V107" s="60"/>
      <c r="W107" s="60"/>
      <c r="X107" s="60"/>
      <c r="Y107" s="62" t="s">
        <v>291</v>
      </c>
    </row>
    <row r="108" spans="1:25" s="54" customFormat="1" hidden="1" x14ac:dyDescent="0.3">
      <c r="A108" s="86" t="s">
        <v>209</v>
      </c>
      <c r="B108" s="97" t="s">
        <v>195</v>
      </c>
      <c r="C108" s="59" t="s">
        <v>7</v>
      </c>
      <c r="D108" s="61">
        <f t="shared" si="115"/>
        <v>6603150</v>
      </c>
      <c r="E108" s="61">
        <v>0</v>
      </c>
      <c r="F108" s="61">
        <v>0</v>
      </c>
      <c r="G108" s="61">
        <v>6603150</v>
      </c>
      <c r="H108" s="61">
        <f>I108+J108+K108</f>
        <v>2714625</v>
      </c>
      <c r="I108" s="61">
        <v>0</v>
      </c>
      <c r="J108" s="61">
        <v>0</v>
      </c>
      <c r="K108" s="61">
        <v>2714625</v>
      </c>
      <c r="L108" s="60">
        <f t="shared" si="80"/>
        <v>296700.52</v>
      </c>
      <c r="M108" s="61">
        <v>0</v>
      </c>
      <c r="N108" s="61">
        <v>0</v>
      </c>
      <c r="O108" s="61">
        <f t="shared" si="116"/>
        <v>296700.52</v>
      </c>
      <c r="P108" s="61">
        <f>Q108+S108</f>
        <v>296700.52</v>
      </c>
      <c r="Q108" s="61">
        <v>0</v>
      </c>
      <c r="R108" s="61">
        <v>0</v>
      </c>
      <c r="S108" s="61">
        <v>296700.52</v>
      </c>
      <c r="T108" s="50">
        <f t="shared" si="111"/>
        <v>10.929705576276652</v>
      </c>
      <c r="U108" s="50"/>
      <c r="V108" s="60"/>
      <c r="W108" s="50">
        <f t="shared" si="108"/>
        <v>10.929705576276652</v>
      </c>
      <c r="X108" s="60" t="e">
        <f t="shared" si="112"/>
        <v>#DIV/0!</v>
      </c>
      <c r="Y108" s="62"/>
    </row>
    <row r="109" spans="1:25" s="54" customFormat="1" ht="42" hidden="1" customHeight="1" x14ac:dyDescent="0.3">
      <c r="A109" s="48" t="s">
        <v>134</v>
      </c>
      <c r="B109" s="73" t="s">
        <v>210</v>
      </c>
      <c r="C109" s="58"/>
      <c r="D109" s="49">
        <f>SUM(D110:D111)</f>
        <v>27409154</v>
      </c>
      <c r="E109" s="49">
        <f>SUM(E110:E111)</f>
        <v>0</v>
      </c>
      <c r="F109" s="49">
        <f>SUM(F110:F111)</f>
        <v>0</v>
      </c>
      <c r="G109" s="49">
        <f>SUM(G110:G111)</f>
        <v>27409154</v>
      </c>
      <c r="H109" s="49">
        <f t="shared" ref="H109:O109" si="118">SUM(H110:H111)</f>
        <v>0</v>
      </c>
      <c r="I109" s="49">
        <f t="shared" si="118"/>
        <v>0</v>
      </c>
      <c r="J109" s="49">
        <f t="shared" si="118"/>
        <v>0</v>
      </c>
      <c r="K109" s="49">
        <f t="shared" si="118"/>
        <v>0</v>
      </c>
      <c r="L109" s="49">
        <f t="shared" si="118"/>
        <v>0</v>
      </c>
      <c r="M109" s="49">
        <f t="shared" si="118"/>
        <v>0</v>
      </c>
      <c r="N109" s="49">
        <f t="shared" si="118"/>
        <v>0</v>
      </c>
      <c r="O109" s="49">
        <f t="shared" si="118"/>
        <v>0</v>
      </c>
      <c r="P109" s="49">
        <f>SUM(P110:P111)</f>
        <v>0</v>
      </c>
      <c r="Q109" s="49">
        <f>SUM(Q110:Q111)</f>
        <v>0</v>
      </c>
      <c r="R109" s="49">
        <f>SUM(R110:R111)</f>
        <v>0</v>
      </c>
      <c r="S109" s="49">
        <f>SUM(S110:S111)</f>
        <v>0</v>
      </c>
      <c r="T109" s="50"/>
      <c r="U109" s="50"/>
      <c r="V109" s="50"/>
      <c r="W109" s="50"/>
      <c r="X109" s="60" t="e">
        <f t="shared" si="112"/>
        <v>#DIV/0!</v>
      </c>
      <c r="Y109" s="53"/>
    </row>
    <row r="110" spans="1:25" s="54" customFormat="1" hidden="1" x14ac:dyDescent="0.3">
      <c r="A110" s="109" t="s">
        <v>211</v>
      </c>
      <c r="B110" s="133" t="s">
        <v>195</v>
      </c>
      <c r="C110" s="59" t="s">
        <v>4</v>
      </c>
      <c r="D110" s="61">
        <f t="shared" si="115"/>
        <v>20220703</v>
      </c>
      <c r="E110" s="61">
        <v>0</v>
      </c>
      <c r="F110" s="61">
        <v>0</v>
      </c>
      <c r="G110" s="61">
        <v>20220703</v>
      </c>
      <c r="H110" s="61">
        <f>SUM(I110:K110)</f>
        <v>0</v>
      </c>
      <c r="I110" s="61">
        <v>0</v>
      </c>
      <c r="J110" s="61">
        <v>0</v>
      </c>
      <c r="K110" s="61">
        <v>0</v>
      </c>
      <c r="L110" s="60">
        <f t="shared" si="80"/>
        <v>0</v>
      </c>
      <c r="M110" s="61">
        <v>0</v>
      </c>
      <c r="N110" s="61">
        <v>0</v>
      </c>
      <c r="O110" s="61">
        <f t="shared" ref="O110:O111" si="119">S110</f>
        <v>0</v>
      </c>
      <c r="P110" s="61">
        <f t="shared" ref="P110:P111" si="120">SUM(Q110:S110)</f>
        <v>0</v>
      </c>
      <c r="Q110" s="61">
        <v>0</v>
      </c>
      <c r="R110" s="61">
        <v>0</v>
      </c>
      <c r="S110" s="61">
        <v>0</v>
      </c>
      <c r="T110" s="50"/>
      <c r="U110" s="50"/>
      <c r="V110" s="60"/>
      <c r="W110" s="50"/>
      <c r="X110" s="60" t="e">
        <f t="shared" si="112"/>
        <v>#DIV/0!</v>
      </c>
      <c r="Y110" s="62"/>
    </row>
    <row r="111" spans="1:25" s="54" customFormat="1" hidden="1" x14ac:dyDescent="0.3">
      <c r="A111" s="110"/>
      <c r="B111" s="134"/>
      <c r="C111" s="59" t="s">
        <v>3</v>
      </c>
      <c r="D111" s="61">
        <f t="shared" si="115"/>
        <v>7188451</v>
      </c>
      <c r="E111" s="61">
        <v>0</v>
      </c>
      <c r="F111" s="61">
        <v>0</v>
      </c>
      <c r="G111" s="61">
        <v>7188451</v>
      </c>
      <c r="H111" s="61">
        <f>SUM(I111:K111)</f>
        <v>0</v>
      </c>
      <c r="I111" s="61">
        <v>0</v>
      </c>
      <c r="J111" s="61">
        <v>0</v>
      </c>
      <c r="K111" s="61">
        <v>0</v>
      </c>
      <c r="L111" s="60">
        <f t="shared" si="80"/>
        <v>0</v>
      </c>
      <c r="M111" s="61">
        <v>0</v>
      </c>
      <c r="N111" s="61">
        <v>0</v>
      </c>
      <c r="O111" s="61">
        <f t="shared" si="119"/>
        <v>0</v>
      </c>
      <c r="P111" s="61">
        <f t="shared" si="120"/>
        <v>0</v>
      </c>
      <c r="Q111" s="61">
        <v>0</v>
      </c>
      <c r="R111" s="61">
        <v>0</v>
      </c>
      <c r="S111" s="61">
        <v>0</v>
      </c>
      <c r="T111" s="50"/>
      <c r="U111" s="50"/>
      <c r="V111" s="60"/>
      <c r="W111" s="50"/>
      <c r="X111" s="60" t="e">
        <f t="shared" si="112"/>
        <v>#DIV/0!</v>
      </c>
      <c r="Y111" s="62"/>
    </row>
    <row r="112" spans="1:25" s="54" customFormat="1" ht="75" hidden="1" x14ac:dyDescent="0.3">
      <c r="A112" s="48" t="s">
        <v>135</v>
      </c>
      <c r="B112" s="73" t="s">
        <v>79</v>
      </c>
      <c r="C112" s="58"/>
      <c r="D112" s="49">
        <f>D113+D114</f>
        <v>580000</v>
      </c>
      <c r="E112" s="49">
        <f t="shared" ref="E112:S112" si="121">E113+E114</f>
        <v>260000</v>
      </c>
      <c r="F112" s="49">
        <f t="shared" si="121"/>
        <v>0</v>
      </c>
      <c r="G112" s="49">
        <f t="shared" si="121"/>
        <v>320000</v>
      </c>
      <c r="H112" s="49">
        <f t="shared" si="121"/>
        <v>0</v>
      </c>
      <c r="I112" s="49">
        <f t="shared" si="121"/>
        <v>0</v>
      </c>
      <c r="J112" s="49">
        <f t="shared" si="121"/>
        <v>0</v>
      </c>
      <c r="K112" s="49">
        <f t="shared" si="121"/>
        <v>0</v>
      </c>
      <c r="L112" s="49">
        <f t="shared" si="121"/>
        <v>4020000</v>
      </c>
      <c r="M112" s="49">
        <f t="shared" si="121"/>
        <v>260000</v>
      </c>
      <c r="N112" s="49">
        <f t="shared" si="121"/>
        <v>0</v>
      </c>
      <c r="O112" s="49">
        <f t="shared" si="121"/>
        <v>0</v>
      </c>
      <c r="P112" s="49">
        <f t="shared" si="121"/>
        <v>0</v>
      </c>
      <c r="Q112" s="49">
        <f t="shared" si="121"/>
        <v>0</v>
      </c>
      <c r="R112" s="49">
        <f t="shared" si="121"/>
        <v>0</v>
      </c>
      <c r="S112" s="49">
        <f t="shared" si="121"/>
        <v>0</v>
      </c>
      <c r="T112" s="50"/>
      <c r="U112" s="50"/>
      <c r="V112" s="50"/>
      <c r="W112" s="50"/>
      <c r="X112" s="60">
        <f t="shared" si="112"/>
        <v>0</v>
      </c>
      <c r="Y112" s="53"/>
    </row>
    <row r="113" spans="1:25" s="54" customFormat="1" hidden="1" x14ac:dyDescent="0.3">
      <c r="A113" s="96" t="s">
        <v>151</v>
      </c>
      <c r="B113" s="72" t="s">
        <v>195</v>
      </c>
      <c r="C113" s="59" t="s">
        <v>7</v>
      </c>
      <c r="D113" s="61">
        <f>E113+G113</f>
        <v>320000</v>
      </c>
      <c r="E113" s="61">
        <v>0</v>
      </c>
      <c r="F113" s="61">
        <v>0</v>
      </c>
      <c r="G113" s="61">
        <v>320000</v>
      </c>
      <c r="H113" s="61">
        <f>I113+J113+K113</f>
        <v>0</v>
      </c>
      <c r="I113" s="61">
        <v>0</v>
      </c>
      <c r="J113" s="61">
        <v>0</v>
      </c>
      <c r="K113" s="61">
        <v>0</v>
      </c>
      <c r="L113" s="49">
        <f t="shared" ref="L113" si="122">L114+L115</f>
        <v>3760000</v>
      </c>
      <c r="M113" s="61">
        <v>0</v>
      </c>
      <c r="N113" s="61">
        <v>0</v>
      </c>
      <c r="O113" s="61">
        <f>S113</f>
        <v>0</v>
      </c>
      <c r="P113" s="61">
        <f>Q113+S113</f>
        <v>0</v>
      </c>
      <c r="Q113" s="61">
        <v>0</v>
      </c>
      <c r="R113" s="61">
        <v>0</v>
      </c>
      <c r="S113" s="61">
        <v>0</v>
      </c>
      <c r="T113" s="50"/>
      <c r="U113" s="50"/>
      <c r="V113" s="60"/>
      <c r="W113" s="50"/>
      <c r="X113" s="60" t="e">
        <f t="shared" si="112"/>
        <v>#DIV/0!</v>
      </c>
      <c r="Y113" s="62"/>
    </row>
    <row r="114" spans="1:25" s="54" customFormat="1" ht="56.25" hidden="1" x14ac:dyDescent="0.3">
      <c r="A114" s="96" t="s">
        <v>327</v>
      </c>
      <c r="B114" s="72" t="s">
        <v>321</v>
      </c>
      <c r="C114" s="59" t="s">
        <v>7</v>
      </c>
      <c r="D114" s="61">
        <f>E114+G114</f>
        <v>260000</v>
      </c>
      <c r="E114" s="61">
        <v>260000</v>
      </c>
      <c r="F114" s="61">
        <v>0</v>
      </c>
      <c r="G114" s="61">
        <v>0</v>
      </c>
      <c r="H114" s="61">
        <f>I114+J114+K114</f>
        <v>0</v>
      </c>
      <c r="I114" s="61">
        <v>0</v>
      </c>
      <c r="J114" s="61">
        <v>0</v>
      </c>
      <c r="K114" s="61">
        <v>0</v>
      </c>
      <c r="L114" s="61">
        <f>SUM(M114:O114)</f>
        <v>260000</v>
      </c>
      <c r="M114" s="61">
        <v>260000</v>
      </c>
      <c r="N114" s="61">
        <v>0</v>
      </c>
      <c r="O114" s="61">
        <v>0</v>
      </c>
      <c r="P114" s="61">
        <f>Q114+S114</f>
        <v>0</v>
      </c>
      <c r="Q114" s="61">
        <v>0</v>
      </c>
      <c r="R114" s="61">
        <v>0</v>
      </c>
      <c r="S114" s="61">
        <v>0</v>
      </c>
      <c r="T114" s="50"/>
      <c r="U114" s="50"/>
      <c r="V114" s="60"/>
      <c r="W114" s="50"/>
      <c r="X114" s="60">
        <f t="shared" si="112"/>
        <v>0</v>
      </c>
      <c r="Y114" s="62"/>
    </row>
    <row r="115" spans="1:25" s="54" customFormat="1" ht="37.5" hidden="1" x14ac:dyDescent="0.3">
      <c r="A115" s="48" t="s">
        <v>136</v>
      </c>
      <c r="B115" s="73" t="s">
        <v>80</v>
      </c>
      <c r="C115" s="58"/>
      <c r="D115" s="49">
        <f>SUM(D116:D118)</f>
        <v>40794831</v>
      </c>
      <c r="E115" s="49">
        <f>SUM(E116:E118)</f>
        <v>29655615</v>
      </c>
      <c r="F115" s="49">
        <f>SUM(F116:F118)</f>
        <v>0</v>
      </c>
      <c r="G115" s="49">
        <f>SUM(G116:G118)</f>
        <v>11139216</v>
      </c>
      <c r="H115" s="49">
        <f t="shared" ref="H115:K115" si="123">SUM(H116:H118)</f>
        <v>3552500</v>
      </c>
      <c r="I115" s="49">
        <f t="shared" si="123"/>
        <v>3500000</v>
      </c>
      <c r="J115" s="49">
        <f t="shared" si="123"/>
        <v>0</v>
      </c>
      <c r="K115" s="49">
        <f t="shared" si="123"/>
        <v>52500</v>
      </c>
      <c r="L115" s="49">
        <f t="shared" ref="L115:S115" si="124">SUM(L116:L118)</f>
        <v>3500000</v>
      </c>
      <c r="M115" s="49">
        <f t="shared" si="124"/>
        <v>3500000</v>
      </c>
      <c r="N115" s="49">
        <f t="shared" si="124"/>
        <v>0</v>
      </c>
      <c r="O115" s="49">
        <f t="shared" si="124"/>
        <v>0</v>
      </c>
      <c r="P115" s="49">
        <f t="shared" si="124"/>
        <v>374870.16</v>
      </c>
      <c r="Q115" s="49">
        <f t="shared" si="124"/>
        <v>374870.16</v>
      </c>
      <c r="R115" s="49">
        <f t="shared" si="124"/>
        <v>0</v>
      </c>
      <c r="S115" s="49">
        <f t="shared" si="124"/>
        <v>0</v>
      </c>
      <c r="T115" s="50">
        <f t="shared" si="111"/>
        <v>10.552291625615764</v>
      </c>
      <c r="U115" s="50">
        <f t="shared" si="111"/>
        <v>10.710576</v>
      </c>
      <c r="V115" s="50"/>
      <c r="W115" s="50">
        <f t="shared" ref="W115:W121" si="125">S115/K115*100</f>
        <v>0</v>
      </c>
      <c r="X115" s="50">
        <f t="shared" si="112"/>
        <v>10.710576</v>
      </c>
      <c r="Y115" s="53"/>
    </row>
    <row r="116" spans="1:25" s="54" customFormat="1" ht="37.5" hidden="1" x14ac:dyDescent="0.3">
      <c r="A116" s="96" t="s">
        <v>137</v>
      </c>
      <c r="B116" s="72" t="s">
        <v>74</v>
      </c>
      <c r="C116" s="59" t="s">
        <v>7</v>
      </c>
      <c r="D116" s="61">
        <f>E116+G116</f>
        <v>6963938</v>
      </c>
      <c r="E116" s="61">
        <v>0</v>
      </c>
      <c r="F116" s="61">
        <v>0</v>
      </c>
      <c r="G116" s="61">
        <v>6963938</v>
      </c>
      <c r="H116" s="61">
        <f>I116+J116+K116</f>
        <v>52500</v>
      </c>
      <c r="I116" s="61">
        <v>0</v>
      </c>
      <c r="J116" s="61">
        <v>0</v>
      </c>
      <c r="K116" s="61">
        <v>52500</v>
      </c>
      <c r="L116" s="60">
        <f t="shared" si="80"/>
        <v>0</v>
      </c>
      <c r="M116" s="61">
        <v>0</v>
      </c>
      <c r="N116" s="61">
        <v>0</v>
      </c>
      <c r="O116" s="61">
        <f>S116</f>
        <v>0</v>
      </c>
      <c r="P116" s="61">
        <f>Q116+S116</f>
        <v>0</v>
      </c>
      <c r="Q116" s="61">
        <v>0</v>
      </c>
      <c r="R116" s="61">
        <v>0</v>
      </c>
      <c r="S116" s="61">
        <v>0</v>
      </c>
      <c r="T116" s="50">
        <f t="shared" si="111"/>
        <v>0</v>
      </c>
      <c r="U116" s="50"/>
      <c r="V116" s="60"/>
      <c r="W116" s="50">
        <f t="shared" si="125"/>
        <v>0</v>
      </c>
      <c r="X116" s="60" t="e">
        <f t="shared" si="112"/>
        <v>#DIV/0!</v>
      </c>
      <c r="Y116" s="62"/>
    </row>
    <row r="117" spans="1:25" s="54" customFormat="1" ht="102.75" hidden="1" customHeight="1" x14ac:dyDescent="0.3">
      <c r="A117" s="96" t="s">
        <v>138</v>
      </c>
      <c r="B117" s="98" t="s">
        <v>322</v>
      </c>
      <c r="C117" s="59" t="s">
        <v>7</v>
      </c>
      <c r="D117" s="61">
        <f>E117+G117</f>
        <v>13917693</v>
      </c>
      <c r="E117" s="61">
        <v>9742415</v>
      </c>
      <c r="F117" s="61">
        <v>0</v>
      </c>
      <c r="G117" s="61">
        <v>4175278</v>
      </c>
      <c r="H117" s="61">
        <f>I117+J117+K117</f>
        <v>0</v>
      </c>
      <c r="I117" s="61">
        <v>0</v>
      </c>
      <c r="J117" s="61">
        <v>0</v>
      </c>
      <c r="K117" s="61">
        <v>0</v>
      </c>
      <c r="L117" s="60">
        <f t="shared" si="80"/>
        <v>0</v>
      </c>
      <c r="M117" s="61">
        <v>0</v>
      </c>
      <c r="N117" s="61">
        <v>0</v>
      </c>
      <c r="O117" s="61">
        <f t="shared" ref="O117:O118" si="126">S117</f>
        <v>0</v>
      </c>
      <c r="P117" s="61">
        <f t="shared" ref="P117:P118" si="127">Q117+S117</f>
        <v>0</v>
      </c>
      <c r="Q117" s="61">
        <v>0</v>
      </c>
      <c r="R117" s="61">
        <v>0</v>
      </c>
      <c r="S117" s="61">
        <v>0</v>
      </c>
      <c r="T117" s="50"/>
      <c r="U117" s="50"/>
      <c r="V117" s="60"/>
      <c r="W117" s="50"/>
      <c r="X117" s="60"/>
      <c r="Y117" s="62" t="s">
        <v>291</v>
      </c>
    </row>
    <row r="118" spans="1:25" s="54" customFormat="1" ht="56.25" hidden="1" x14ac:dyDescent="0.3">
      <c r="A118" s="96" t="s">
        <v>139</v>
      </c>
      <c r="B118" s="72" t="s">
        <v>81</v>
      </c>
      <c r="C118" s="59" t="s">
        <v>7</v>
      </c>
      <c r="D118" s="61">
        <f>E118+G118</f>
        <v>19913200</v>
      </c>
      <c r="E118" s="61">
        <v>19913200</v>
      </c>
      <c r="F118" s="61">
        <v>0</v>
      </c>
      <c r="G118" s="61">
        <v>0</v>
      </c>
      <c r="H118" s="61">
        <f>I118+J118+K118</f>
        <v>3500000</v>
      </c>
      <c r="I118" s="61">
        <v>3500000</v>
      </c>
      <c r="J118" s="61">
        <v>0</v>
      </c>
      <c r="K118" s="61">
        <v>0</v>
      </c>
      <c r="L118" s="60">
        <f t="shared" si="80"/>
        <v>3500000</v>
      </c>
      <c r="M118" s="61">
        <v>3500000</v>
      </c>
      <c r="N118" s="61">
        <v>0</v>
      </c>
      <c r="O118" s="61">
        <f t="shared" si="126"/>
        <v>0</v>
      </c>
      <c r="P118" s="61">
        <f t="shared" si="127"/>
        <v>374870.16</v>
      </c>
      <c r="Q118" s="61">
        <v>374870.16</v>
      </c>
      <c r="R118" s="61">
        <v>0</v>
      </c>
      <c r="S118" s="61">
        <v>0</v>
      </c>
      <c r="T118" s="50">
        <f t="shared" si="111"/>
        <v>10.710576</v>
      </c>
      <c r="U118" s="50">
        <f t="shared" si="111"/>
        <v>10.710576</v>
      </c>
      <c r="V118" s="60"/>
      <c r="W118" s="50"/>
      <c r="X118" s="60">
        <f>Q118/M118*100</f>
        <v>10.710576</v>
      </c>
      <c r="Y118" s="62" t="s">
        <v>306</v>
      </c>
    </row>
    <row r="119" spans="1:25" s="54" customFormat="1" ht="37.5" hidden="1" x14ac:dyDescent="0.3">
      <c r="A119" s="48" t="s">
        <v>140</v>
      </c>
      <c r="B119" s="73" t="s">
        <v>82</v>
      </c>
      <c r="C119" s="58"/>
      <c r="D119" s="49">
        <f t="shared" ref="D119:S119" si="128">SUM(D120:D123)</f>
        <v>40235520</v>
      </c>
      <c r="E119" s="49">
        <f t="shared" si="128"/>
        <v>2253320</v>
      </c>
      <c r="F119" s="49">
        <f t="shared" si="128"/>
        <v>0</v>
      </c>
      <c r="G119" s="49">
        <f t="shared" si="128"/>
        <v>37982200</v>
      </c>
      <c r="H119" s="49">
        <f t="shared" si="128"/>
        <v>7296362</v>
      </c>
      <c r="I119" s="49">
        <f t="shared" si="128"/>
        <v>525000</v>
      </c>
      <c r="J119" s="49">
        <f t="shared" si="128"/>
        <v>0</v>
      </c>
      <c r="K119" s="49">
        <f t="shared" si="128"/>
        <v>6771362</v>
      </c>
      <c r="L119" s="49">
        <f t="shared" si="128"/>
        <v>7579432.25</v>
      </c>
      <c r="M119" s="49">
        <f t="shared" si="128"/>
        <v>990527</v>
      </c>
      <c r="N119" s="49">
        <f t="shared" si="128"/>
        <v>0</v>
      </c>
      <c r="O119" s="49">
        <f t="shared" si="128"/>
        <v>6588905.25</v>
      </c>
      <c r="P119" s="49">
        <f t="shared" si="128"/>
        <v>7113841.6100000003</v>
      </c>
      <c r="Q119" s="49">
        <f t="shared" si="128"/>
        <v>524936.36</v>
      </c>
      <c r="R119" s="49">
        <f t="shared" si="128"/>
        <v>0</v>
      </c>
      <c r="S119" s="49">
        <f t="shared" si="128"/>
        <v>6588905.25</v>
      </c>
      <c r="T119" s="50">
        <f t="shared" si="111"/>
        <v>97.498474034046012</v>
      </c>
      <c r="U119" s="50">
        <f t="shared" si="111"/>
        <v>99.987878095238088</v>
      </c>
      <c r="V119" s="60"/>
      <c r="W119" s="50">
        <f t="shared" si="125"/>
        <v>97.305464543174622</v>
      </c>
      <c r="X119" s="50">
        <f t="shared" si="112"/>
        <v>52.995663924355419</v>
      </c>
      <c r="Y119" s="53"/>
    </row>
    <row r="120" spans="1:25" s="54" customFormat="1" ht="56.25" hidden="1" x14ac:dyDescent="0.3">
      <c r="A120" s="96" t="s">
        <v>141</v>
      </c>
      <c r="B120" s="72" t="s">
        <v>63</v>
      </c>
      <c r="C120" s="59" t="s">
        <v>7</v>
      </c>
      <c r="D120" s="61">
        <f t="shared" ref="D120:D123" si="129">E120+G120</f>
        <v>31195200</v>
      </c>
      <c r="E120" s="61">
        <v>0</v>
      </c>
      <c r="F120" s="61">
        <v>0</v>
      </c>
      <c r="G120" s="61">
        <v>31195200</v>
      </c>
      <c r="H120" s="61">
        <f>I120+J120+K120</f>
        <v>6140379</v>
      </c>
      <c r="I120" s="61">
        <v>0</v>
      </c>
      <c r="J120" s="61">
        <v>0</v>
      </c>
      <c r="K120" s="61">
        <v>6140379</v>
      </c>
      <c r="L120" s="60">
        <f t="shared" si="80"/>
        <v>5978075.25</v>
      </c>
      <c r="M120" s="61">
        <v>0</v>
      </c>
      <c r="N120" s="61">
        <v>0</v>
      </c>
      <c r="O120" s="61">
        <f>S120</f>
        <v>5978075.25</v>
      </c>
      <c r="P120" s="61">
        <f>Q120+S120</f>
        <v>5978075.25</v>
      </c>
      <c r="Q120" s="61">
        <v>0</v>
      </c>
      <c r="R120" s="61">
        <v>0</v>
      </c>
      <c r="S120" s="61">
        <v>5978075.25</v>
      </c>
      <c r="T120" s="50">
        <f t="shared" si="111"/>
        <v>97.356779605949413</v>
      </c>
      <c r="U120" s="50"/>
      <c r="V120" s="60"/>
      <c r="W120" s="50">
        <f t="shared" si="125"/>
        <v>97.356779605949413</v>
      </c>
      <c r="X120" s="50" t="e">
        <f t="shared" si="112"/>
        <v>#DIV/0!</v>
      </c>
      <c r="Y120" s="53"/>
    </row>
    <row r="121" spans="1:25" s="54" customFormat="1" ht="45" hidden="1" customHeight="1" x14ac:dyDescent="0.3">
      <c r="A121" s="96" t="s">
        <v>142</v>
      </c>
      <c r="B121" s="72" t="s">
        <v>83</v>
      </c>
      <c r="C121" s="59" t="s">
        <v>7</v>
      </c>
      <c r="D121" s="61">
        <f t="shared" si="129"/>
        <v>7747320</v>
      </c>
      <c r="E121" s="61">
        <v>1753320</v>
      </c>
      <c r="F121" s="61">
        <v>0</v>
      </c>
      <c r="G121" s="61">
        <v>5994000</v>
      </c>
      <c r="H121" s="61">
        <f>I121+J121+K121</f>
        <v>924983</v>
      </c>
      <c r="I121" s="61">
        <v>294000</v>
      </c>
      <c r="J121" s="61">
        <v>0</v>
      </c>
      <c r="K121" s="61">
        <v>630983</v>
      </c>
      <c r="L121" s="60">
        <f t="shared" ref="L121:L154" si="130">M121+N121+O121</f>
        <v>1101357</v>
      </c>
      <c r="M121" s="61">
        <v>490527</v>
      </c>
      <c r="N121" s="61">
        <v>0</v>
      </c>
      <c r="O121" s="61">
        <f t="shared" ref="O121:O123" si="131">S121</f>
        <v>610830</v>
      </c>
      <c r="P121" s="61">
        <f t="shared" ref="P121:P123" si="132">Q121+S121</f>
        <v>904766.36</v>
      </c>
      <c r="Q121" s="61">
        <v>293936.36</v>
      </c>
      <c r="R121" s="61">
        <v>0</v>
      </c>
      <c r="S121" s="61">
        <v>610830</v>
      </c>
      <c r="T121" s="60">
        <f t="shared" si="111"/>
        <v>97.814377129093174</v>
      </c>
      <c r="U121" s="60">
        <f t="shared" si="111"/>
        <v>99.978353741496591</v>
      </c>
      <c r="V121" s="60"/>
      <c r="W121" s="60">
        <f t="shared" si="125"/>
        <v>96.806094617446121</v>
      </c>
      <c r="X121" s="60">
        <f t="shared" si="112"/>
        <v>59.922564914877263</v>
      </c>
      <c r="Y121" s="62" t="s">
        <v>307</v>
      </c>
    </row>
    <row r="122" spans="1:25" s="54" customFormat="1" ht="20.25" hidden="1" customHeight="1" x14ac:dyDescent="0.3">
      <c r="A122" s="96" t="s">
        <v>143</v>
      </c>
      <c r="B122" s="72" t="s">
        <v>195</v>
      </c>
      <c r="C122" s="59" t="s">
        <v>7</v>
      </c>
      <c r="D122" s="61">
        <f t="shared" si="129"/>
        <v>793000</v>
      </c>
      <c r="E122" s="61">
        <v>0</v>
      </c>
      <c r="F122" s="61">
        <v>0</v>
      </c>
      <c r="G122" s="61">
        <v>793000</v>
      </c>
      <c r="H122" s="61">
        <f>I122+J122+K122</f>
        <v>0</v>
      </c>
      <c r="I122" s="61">
        <v>0</v>
      </c>
      <c r="J122" s="61">
        <v>0</v>
      </c>
      <c r="K122" s="61">
        <v>0</v>
      </c>
      <c r="L122" s="60">
        <f t="shared" si="130"/>
        <v>0</v>
      </c>
      <c r="M122" s="61">
        <v>0</v>
      </c>
      <c r="N122" s="61">
        <v>0</v>
      </c>
      <c r="O122" s="61">
        <f>S122</f>
        <v>0</v>
      </c>
      <c r="P122" s="61">
        <f t="shared" si="132"/>
        <v>0</v>
      </c>
      <c r="Q122" s="61">
        <v>0</v>
      </c>
      <c r="R122" s="61">
        <v>0</v>
      </c>
      <c r="S122" s="61">
        <v>0</v>
      </c>
      <c r="T122" s="60"/>
      <c r="U122" s="60"/>
      <c r="V122" s="60"/>
      <c r="W122" s="60"/>
      <c r="X122" s="60" t="e">
        <f t="shared" si="112"/>
        <v>#DIV/0!</v>
      </c>
      <c r="Y122" s="53"/>
    </row>
    <row r="123" spans="1:25" s="54" customFormat="1" ht="75" hidden="1" x14ac:dyDescent="0.3">
      <c r="A123" s="96" t="s">
        <v>236</v>
      </c>
      <c r="B123" s="98" t="s">
        <v>233</v>
      </c>
      <c r="C123" s="59" t="s">
        <v>7</v>
      </c>
      <c r="D123" s="61">
        <f t="shared" si="129"/>
        <v>500000</v>
      </c>
      <c r="E123" s="61">
        <v>500000</v>
      </c>
      <c r="F123" s="61">
        <v>0</v>
      </c>
      <c r="G123" s="61">
        <v>0</v>
      </c>
      <c r="H123" s="61">
        <f>I123+J123+K123</f>
        <v>231000</v>
      </c>
      <c r="I123" s="61">
        <v>231000</v>
      </c>
      <c r="J123" s="61">
        <v>0</v>
      </c>
      <c r="K123" s="61">
        <v>0</v>
      </c>
      <c r="L123" s="60">
        <f t="shared" si="130"/>
        <v>500000</v>
      </c>
      <c r="M123" s="61">
        <v>500000</v>
      </c>
      <c r="N123" s="61">
        <v>0</v>
      </c>
      <c r="O123" s="61">
        <f t="shared" si="131"/>
        <v>0</v>
      </c>
      <c r="P123" s="61">
        <f t="shared" si="132"/>
        <v>231000</v>
      </c>
      <c r="Q123" s="61">
        <v>231000</v>
      </c>
      <c r="R123" s="61">
        <v>0</v>
      </c>
      <c r="S123" s="61">
        <v>0</v>
      </c>
      <c r="T123" s="60">
        <f t="shared" si="111"/>
        <v>100</v>
      </c>
      <c r="U123" s="60">
        <f t="shared" si="111"/>
        <v>100</v>
      </c>
      <c r="V123" s="60"/>
      <c r="W123" s="60"/>
      <c r="X123" s="60">
        <f t="shared" si="112"/>
        <v>46.2</v>
      </c>
      <c r="Y123" s="62" t="s">
        <v>305</v>
      </c>
    </row>
    <row r="124" spans="1:25" s="54" customFormat="1" ht="56.25" hidden="1" x14ac:dyDescent="0.3">
      <c r="A124" s="48" t="s">
        <v>144</v>
      </c>
      <c r="B124" s="73" t="s">
        <v>84</v>
      </c>
      <c r="C124" s="58"/>
      <c r="D124" s="49">
        <f>SUM(D125:D126)</f>
        <v>113533400</v>
      </c>
      <c r="E124" s="49">
        <f>SUM(E125:E126)</f>
        <v>0</v>
      </c>
      <c r="F124" s="49">
        <f>SUM(F125:F126)</f>
        <v>0</v>
      </c>
      <c r="G124" s="49">
        <f>SUM(G125:G126)</f>
        <v>113533400</v>
      </c>
      <c r="H124" s="49">
        <f t="shared" ref="H124:K124" si="133">SUM(H125:H126)</f>
        <v>31825925</v>
      </c>
      <c r="I124" s="49">
        <f t="shared" si="133"/>
        <v>0</v>
      </c>
      <c r="J124" s="49">
        <f t="shared" si="133"/>
        <v>0</v>
      </c>
      <c r="K124" s="49">
        <f t="shared" si="133"/>
        <v>31825925</v>
      </c>
      <c r="L124" s="49">
        <f t="shared" ref="L124:S124" si="134">SUM(L125:L126)</f>
        <v>31273084.25</v>
      </c>
      <c r="M124" s="49">
        <f t="shared" si="134"/>
        <v>0</v>
      </c>
      <c r="N124" s="49">
        <f t="shared" si="134"/>
        <v>0</v>
      </c>
      <c r="O124" s="49">
        <f t="shared" si="134"/>
        <v>31273084.25</v>
      </c>
      <c r="P124" s="49">
        <f t="shared" si="134"/>
        <v>31273084.25</v>
      </c>
      <c r="Q124" s="49">
        <f t="shared" si="134"/>
        <v>0</v>
      </c>
      <c r="R124" s="49">
        <f t="shared" si="134"/>
        <v>0</v>
      </c>
      <c r="S124" s="49">
        <f t="shared" si="134"/>
        <v>31273084.25</v>
      </c>
      <c r="T124" s="50">
        <f t="shared" ref="T124:T126" si="135">P124/D124*100</f>
        <v>27.545272360380292</v>
      </c>
      <c r="U124" s="60"/>
      <c r="V124" s="50"/>
      <c r="W124" s="50">
        <f t="shared" ref="W124:W126" si="136">S124/G124*100</f>
        <v>27.545272360380292</v>
      </c>
      <c r="X124" s="50"/>
      <c r="Y124" s="53"/>
    </row>
    <row r="125" spans="1:25" s="54" customFormat="1" ht="56.25" hidden="1" x14ac:dyDescent="0.3">
      <c r="A125" s="96" t="s">
        <v>145</v>
      </c>
      <c r="B125" s="72" t="s">
        <v>212</v>
      </c>
      <c r="C125" s="59" t="s">
        <v>7</v>
      </c>
      <c r="D125" s="61">
        <f>E125+G125</f>
        <v>51859400</v>
      </c>
      <c r="E125" s="61">
        <v>0</v>
      </c>
      <c r="F125" s="61">
        <v>0</v>
      </c>
      <c r="G125" s="61">
        <v>51859400</v>
      </c>
      <c r="H125" s="61">
        <f>I125+J125+K125</f>
        <v>16222775</v>
      </c>
      <c r="I125" s="61">
        <v>0</v>
      </c>
      <c r="J125" s="61">
        <v>0</v>
      </c>
      <c r="K125" s="61">
        <v>16222775</v>
      </c>
      <c r="L125" s="60">
        <f t="shared" si="130"/>
        <v>16024114.75</v>
      </c>
      <c r="M125" s="61">
        <v>0</v>
      </c>
      <c r="N125" s="61">
        <v>0</v>
      </c>
      <c r="O125" s="61">
        <f>S125</f>
        <v>16024114.75</v>
      </c>
      <c r="P125" s="61">
        <f>Q125+S125</f>
        <v>16024114.75</v>
      </c>
      <c r="Q125" s="61">
        <v>0</v>
      </c>
      <c r="R125" s="61">
        <v>0</v>
      </c>
      <c r="S125" s="61">
        <v>16024114.75</v>
      </c>
      <c r="T125" s="60">
        <f t="shared" si="135"/>
        <v>30.899151841324812</v>
      </c>
      <c r="U125" s="60"/>
      <c r="V125" s="50"/>
      <c r="W125" s="60">
        <f t="shared" si="136"/>
        <v>30.899151841324812</v>
      </c>
      <c r="X125" s="50"/>
      <c r="Y125" s="53"/>
    </row>
    <row r="126" spans="1:25" s="54" customFormat="1" ht="37.5" hidden="1" x14ac:dyDescent="0.3">
      <c r="A126" s="96" t="s">
        <v>146</v>
      </c>
      <c r="B126" s="72" t="s">
        <v>213</v>
      </c>
      <c r="C126" s="59" t="s">
        <v>7</v>
      </c>
      <c r="D126" s="61">
        <f>E126+G126</f>
        <v>61674000</v>
      </c>
      <c r="E126" s="61">
        <v>0</v>
      </c>
      <c r="F126" s="61">
        <v>0</v>
      </c>
      <c r="G126" s="61">
        <v>61674000</v>
      </c>
      <c r="H126" s="61">
        <f>I126+J126+K126</f>
        <v>15603150</v>
      </c>
      <c r="I126" s="61">
        <v>0</v>
      </c>
      <c r="J126" s="61">
        <v>0</v>
      </c>
      <c r="K126" s="61">
        <v>15603150</v>
      </c>
      <c r="L126" s="60">
        <f t="shared" si="130"/>
        <v>15248969.5</v>
      </c>
      <c r="M126" s="61">
        <v>0</v>
      </c>
      <c r="N126" s="61">
        <v>0</v>
      </c>
      <c r="O126" s="61">
        <f>S126</f>
        <v>15248969.5</v>
      </c>
      <c r="P126" s="61">
        <f t="shared" ref="P126" si="137">Q126+S126</f>
        <v>15248969.5</v>
      </c>
      <c r="Q126" s="61">
        <v>0</v>
      </c>
      <c r="R126" s="61">
        <v>0</v>
      </c>
      <c r="S126" s="61">
        <v>15248969.5</v>
      </c>
      <c r="T126" s="60">
        <f t="shared" si="135"/>
        <v>24.725118364302624</v>
      </c>
      <c r="U126" s="60"/>
      <c r="V126" s="50"/>
      <c r="W126" s="60">
        <f t="shared" si="136"/>
        <v>24.725118364302624</v>
      </c>
      <c r="X126" s="50"/>
      <c r="Y126" s="53"/>
    </row>
    <row r="127" spans="1:25" s="52" customFormat="1" hidden="1" x14ac:dyDescent="0.3">
      <c r="A127" s="113" t="s">
        <v>35</v>
      </c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51"/>
    </row>
    <row r="128" spans="1:25" s="52" customFormat="1" ht="56.25" hidden="1" x14ac:dyDescent="0.3">
      <c r="A128" s="48" t="s">
        <v>49</v>
      </c>
      <c r="B128" s="111" t="s">
        <v>36</v>
      </c>
      <c r="C128" s="111"/>
      <c r="D128" s="47">
        <f t="shared" ref="D128:S128" si="138">D129+D134+D147</f>
        <v>265344379</v>
      </c>
      <c r="E128" s="47">
        <f t="shared" si="138"/>
        <v>117549500</v>
      </c>
      <c r="F128" s="47">
        <f t="shared" si="138"/>
        <v>13903600</v>
      </c>
      <c r="G128" s="47">
        <f t="shared" si="138"/>
        <v>112156637</v>
      </c>
      <c r="H128" s="47">
        <f t="shared" si="138"/>
        <v>34123330</v>
      </c>
      <c r="I128" s="47">
        <f t="shared" si="138"/>
        <v>3039770</v>
      </c>
      <c r="J128" s="47">
        <f t="shared" si="138"/>
        <v>763000</v>
      </c>
      <c r="K128" s="47">
        <f t="shared" si="138"/>
        <v>30320560</v>
      </c>
      <c r="L128" s="47">
        <f t="shared" si="138"/>
        <v>23397781.07</v>
      </c>
      <c r="M128" s="47">
        <f t="shared" si="138"/>
        <v>0</v>
      </c>
      <c r="N128" s="47">
        <f t="shared" si="138"/>
        <v>0</v>
      </c>
      <c r="O128" s="47">
        <f t="shared" si="138"/>
        <v>23397781.07</v>
      </c>
      <c r="P128" s="47">
        <f t="shared" si="138"/>
        <v>23397781.07</v>
      </c>
      <c r="Q128" s="47">
        <f t="shared" si="138"/>
        <v>0</v>
      </c>
      <c r="R128" s="47">
        <f t="shared" si="138"/>
        <v>0</v>
      </c>
      <c r="S128" s="47">
        <f t="shared" si="138"/>
        <v>23397781.07</v>
      </c>
      <c r="T128" s="50">
        <f>P128/H128*100</f>
        <v>68.568281788442093</v>
      </c>
      <c r="U128" s="50">
        <f t="shared" ref="U128:W143" si="139">Q128/I128*100</f>
        <v>0</v>
      </c>
      <c r="V128" s="50">
        <f t="shared" si="139"/>
        <v>0</v>
      </c>
      <c r="W128" s="50">
        <f t="shared" si="139"/>
        <v>77.168037364745246</v>
      </c>
      <c r="X128" s="60"/>
      <c r="Y128" s="62" t="s">
        <v>292</v>
      </c>
    </row>
    <row r="129" spans="1:25" s="52" customFormat="1" ht="51.75" hidden="1" customHeight="1" x14ac:dyDescent="0.3">
      <c r="A129" s="48" t="s">
        <v>25</v>
      </c>
      <c r="B129" s="88" t="s">
        <v>85</v>
      </c>
      <c r="C129" s="88"/>
      <c r="D129" s="47">
        <f>SUM(D130:D133)</f>
        <v>96571636</v>
      </c>
      <c r="E129" s="47">
        <f t="shared" ref="E129:R129" si="140">SUM(E130:E133)</f>
        <v>0</v>
      </c>
      <c r="F129" s="47">
        <f t="shared" si="140"/>
        <v>0</v>
      </c>
      <c r="G129" s="47">
        <f t="shared" si="140"/>
        <v>96571636</v>
      </c>
      <c r="H129" s="47">
        <f t="shared" si="140"/>
        <v>27106863</v>
      </c>
      <c r="I129" s="47">
        <f t="shared" si="140"/>
        <v>0</v>
      </c>
      <c r="J129" s="47">
        <f t="shared" si="140"/>
        <v>0</v>
      </c>
      <c r="K129" s="47">
        <f t="shared" si="140"/>
        <v>27106863</v>
      </c>
      <c r="L129" s="47">
        <f t="shared" si="140"/>
        <v>23397781.07</v>
      </c>
      <c r="M129" s="47">
        <f t="shared" si="140"/>
        <v>0</v>
      </c>
      <c r="N129" s="47">
        <f t="shared" si="140"/>
        <v>0</v>
      </c>
      <c r="O129" s="47">
        <f t="shared" si="140"/>
        <v>23397781.07</v>
      </c>
      <c r="P129" s="47">
        <f t="shared" si="140"/>
        <v>23397781.07</v>
      </c>
      <c r="Q129" s="47">
        <f t="shared" si="140"/>
        <v>0</v>
      </c>
      <c r="R129" s="47">
        <f t="shared" si="140"/>
        <v>0</v>
      </c>
      <c r="S129" s="47">
        <f>SUM(S130:S133)</f>
        <v>23397781.07</v>
      </c>
      <c r="T129" s="50">
        <f t="shared" ref="T129:W147" si="141">P129/H129*100</f>
        <v>86.316816040277331</v>
      </c>
      <c r="U129" s="50"/>
      <c r="V129" s="50"/>
      <c r="W129" s="50">
        <f t="shared" si="139"/>
        <v>86.316816040277331</v>
      </c>
      <c r="X129" s="50"/>
      <c r="Y129" s="62" t="s">
        <v>292</v>
      </c>
    </row>
    <row r="130" spans="1:25" s="52" customFormat="1" ht="56.25" hidden="1" x14ac:dyDescent="0.3">
      <c r="A130" s="96" t="s">
        <v>69</v>
      </c>
      <c r="B130" s="98" t="s">
        <v>214</v>
      </c>
      <c r="C130" s="66" t="s">
        <v>3</v>
      </c>
      <c r="D130" s="61">
        <f>SUM(E130:G130)</f>
        <v>11732751</v>
      </c>
      <c r="E130" s="61">
        <v>0</v>
      </c>
      <c r="F130" s="61">
        <v>0</v>
      </c>
      <c r="G130" s="61">
        <v>11732751</v>
      </c>
      <c r="H130" s="61">
        <f>I130+J130+K130</f>
        <v>2484383</v>
      </c>
      <c r="I130" s="61">
        <v>0</v>
      </c>
      <c r="J130" s="61">
        <v>0</v>
      </c>
      <c r="K130" s="61">
        <v>2484383</v>
      </c>
      <c r="L130" s="60">
        <f t="shared" si="130"/>
        <v>66005.97</v>
      </c>
      <c r="M130" s="61">
        <v>0</v>
      </c>
      <c r="N130" s="61">
        <v>0</v>
      </c>
      <c r="O130" s="61">
        <f>S130</f>
        <v>66005.97</v>
      </c>
      <c r="P130" s="74">
        <f>SUM(Q130:S130)</f>
        <v>66005.97</v>
      </c>
      <c r="Q130" s="74">
        <v>0</v>
      </c>
      <c r="R130" s="74">
        <v>0</v>
      </c>
      <c r="S130" s="74">
        <v>66005.97</v>
      </c>
      <c r="T130" s="50">
        <f t="shared" si="141"/>
        <v>2.6568355201271303</v>
      </c>
      <c r="U130" s="50"/>
      <c r="V130" s="50"/>
      <c r="W130" s="50">
        <f t="shared" si="139"/>
        <v>2.6568355201271303</v>
      </c>
      <c r="X130" s="50"/>
      <c r="Y130" s="62" t="s">
        <v>292</v>
      </c>
    </row>
    <row r="131" spans="1:25" s="52" customFormat="1" ht="56.25" hidden="1" x14ac:dyDescent="0.3">
      <c r="A131" s="96" t="s">
        <v>165</v>
      </c>
      <c r="B131" s="75" t="s">
        <v>63</v>
      </c>
      <c r="C131" s="66" t="s">
        <v>3</v>
      </c>
      <c r="D131" s="61">
        <f t="shared" ref="D131:D133" si="142">SUM(E131:G131)</f>
        <v>38849485</v>
      </c>
      <c r="E131" s="61">
        <v>0</v>
      </c>
      <c r="F131" s="61">
        <v>0</v>
      </c>
      <c r="G131" s="61">
        <v>38849485</v>
      </c>
      <c r="H131" s="61">
        <f t="shared" ref="H131:H133" si="143">I131+J131+K131</f>
        <v>7475440</v>
      </c>
      <c r="I131" s="61">
        <v>0</v>
      </c>
      <c r="J131" s="61">
        <v>0</v>
      </c>
      <c r="K131" s="61">
        <v>7475440</v>
      </c>
      <c r="L131" s="60">
        <f t="shared" si="130"/>
        <v>6882404.4500000002</v>
      </c>
      <c r="M131" s="61">
        <v>0</v>
      </c>
      <c r="N131" s="61">
        <v>0</v>
      </c>
      <c r="O131" s="61">
        <f t="shared" ref="O131:O133" si="144">S131</f>
        <v>6882404.4500000002</v>
      </c>
      <c r="P131" s="74">
        <f t="shared" ref="P131:P133" si="145">SUM(Q131:S131)</f>
        <v>6882404.4500000002</v>
      </c>
      <c r="Q131" s="61">
        <v>0</v>
      </c>
      <c r="R131" s="61">
        <v>0</v>
      </c>
      <c r="S131" s="74">
        <v>6882404.4500000002</v>
      </c>
      <c r="T131" s="50">
        <f t="shared" si="141"/>
        <v>92.066881013023988</v>
      </c>
      <c r="U131" s="50"/>
      <c r="V131" s="50"/>
      <c r="W131" s="50">
        <f t="shared" si="139"/>
        <v>92.066881013023988</v>
      </c>
      <c r="X131" s="50"/>
      <c r="Y131" s="62" t="s">
        <v>292</v>
      </c>
    </row>
    <row r="132" spans="1:25" s="52" customFormat="1" ht="56.25" hidden="1" x14ac:dyDescent="0.3">
      <c r="A132" s="96" t="s">
        <v>118</v>
      </c>
      <c r="B132" s="75" t="s">
        <v>76</v>
      </c>
      <c r="C132" s="66" t="s">
        <v>3</v>
      </c>
      <c r="D132" s="61">
        <f t="shared" si="142"/>
        <v>44985700</v>
      </c>
      <c r="E132" s="61">
        <v>0</v>
      </c>
      <c r="F132" s="61">
        <v>0</v>
      </c>
      <c r="G132" s="61">
        <v>44985700</v>
      </c>
      <c r="H132" s="61">
        <f t="shared" si="143"/>
        <v>16921640</v>
      </c>
      <c r="I132" s="61">
        <v>0</v>
      </c>
      <c r="J132" s="61">
        <v>0</v>
      </c>
      <c r="K132" s="61">
        <v>16921640</v>
      </c>
      <c r="L132" s="60">
        <f t="shared" si="130"/>
        <v>16340391.65</v>
      </c>
      <c r="M132" s="61">
        <v>0</v>
      </c>
      <c r="N132" s="61">
        <v>0</v>
      </c>
      <c r="O132" s="61">
        <f t="shared" si="144"/>
        <v>16340391.65</v>
      </c>
      <c r="P132" s="74">
        <f t="shared" si="145"/>
        <v>16340391.65</v>
      </c>
      <c r="Q132" s="61">
        <v>0</v>
      </c>
      <c r="R132" s="61">
        <v>0</v>
      </c>
      <c r="S132" s="74">
        <v>16340391.65</v>
      </c>
      <c r="T132" s="50">
        <f t="shared" si="141"/>
        <v>96.565059001373385</v>
      </c>
      <c r="U132" s="50"/>
      <c r="V132" s="50"/>
      <c r="W132" s="50">
        <f t="shared" si="139"/>
        <v>96.565059001373385</v>
      </c>
      <c r="X132" s="50"/>
      <c r="Y132" s="62" t="s">
        <v>292</v>
      </c>
    </row>
    <row r="133" spans="1:25" s="52" customFormat="1" ht="56.25" hidden="1" x14ac:dyDescent="0.3">
      <c r="A133" s="96" t="s">
        <v>273</v>
      </c>
      <c r="B133" s="75" t="s">
        <v>218</v>
      </c>
      <c r="C133" s="66" t="s">
        <v>3</v>
      </c>
      <c r="D133" s="61">
        <f t="shared" si="142"/>
        <v>1003700</v>
      </c>
      <c r="E133" s="61">
        <v>0</v>
      </c>
      <c r="F133" s="61">
        <v>0</v>
      </c>
      <c r="G133" s="61">
        <v>1003700</v>
      </c>
      <c r="H133" s="61">
        <f t="shared" si="143"/>
        <v>225400</v>
      </c>
      <c r="I133" s="61">
        <v>0</v>
      </c>
      <c r="J133" s="61">
        <v>0</v>
      </c>
      <c r="K133" s="61">
        <v>225400</v>
      </c>
      <c r="L133" s="60">
        <f t="shared" si="130"/>
        <v>108979</v>
      </c>
      <c r="M133" s="61">
        <v>0</v>
      </c>
      <c r="N133" s="61">
        <v>0</v>
      </c>
      <c r="O133" s="61">
        <f t="shared" si="144"/>
        <v>108979</v>
      </c>
      <c r="P133" s="74">
        <f t="shared" si="145"/>
        <v>108979</v>
      </c>
      <c r="Q133" s="61">
        <v>0</v>
      </c>
      <c r="R133" s="61">
        <v>0</v>
      </c>
      <c r="S133" s="74">
        <v>108979</v>
      </c>
      <c r="T133" s="50">
        <f t="shared" si="141"/>
        <v>48.349157054125996</v>
      </c>
      <c r="U133" s="50"/>
      <c r="V133" s="50"/>
      <c r="W133" s="50">
        <f t="shared" si="139"/>
        <v>48.349157054125996</v>
      </c>
      <c r="X133" s="50"/>
      <c r="Y133" s="62" t="s">
        <v>292</v>
      </c>
    </row>
    <row r="134" spans="1:25" s="54" customFormat="1" ht="56.25" hidden="1" x14ac:dyDescent="0.3">
      <c r="A134" s="48" t="s">
        <v>26</v>
      </c>
      <c r="B134" s="76" t="s">
        <v>86</v>
      </c>
      <c r="C134" s="68"/>
      <c r="D134" s="47">
        <f>D135+D141</f>
        <v>153150020</v>
      </c>
      <c r="E134" s="47">
        <f>E135+E141</f>
        <v>116440900</v>
      </c>
      <c r="F134" s="47">
        <f>F135+F141</f>
        <v>0</v>
      </c>
      <c r="G134" s="47">
        <f>G136+G141</f>
        <v>14974478</v>
      </c>
      <c r="H134" s="47">
        <f t="shared" ref="H134:K134" si="146">H135+H141</f>
        <v>6253467</v>
      </c>
      <c r="I134" s="47">
        <f t="shared" si="146"/>
        <v>3039770</v>
      </c>
      <c r="J134" s="47">
        <f t="shared" si="146"/>
        <v>0</v>
      </c>
      <c r="K134" s="47">
        <f t="shared" si="146"/>
        <v>3213697</v>
      </c>
      <c r="L134" s="47">
        <f t="shared" ref="L134:S134" si="147">L135+L141</f>
        <v>0</v>
      </c>
      <c r="M134" s="47">
        <f t="shared" si="147"/>
        <v>0</v>
      </c>
      <c r="N134" s="47">
        <f t="shared" si="147"/>
        <v>0</v>
      </c>
      <c r="O134" s="47">
        <f t="shared" si="147"/>
        <v>0</v>
      </c>
      <c r="P134" s="47">
        <f t="shared" si="147"/>
        <v>0</v>
      </c>
      <c r="Q134" s="47">
        <f t="shared" si="147"/>
        <v>0</v>
      </c>
      <c r="R134" s="47">
        <f t="shared" si="147"/>
        <v>0</v>
      </c>
      <c r="S134" s="47">
        <f t="shared" si="147"/>
        <v>0</v>
      </c>
      <c r="T134" s="50">
        <f t="shared" si="141"/>
        <v>0</v>
      </c>
      <c r="U134" s="50">
        <f t="shared" si="139"/>
        <v>0</v>
      </c>
      <c r="V134" s="50"/>
      <c r="W134" s="50">
        <f t="shared" si="139"/>
        <v>0</v>
      </c>
      <c r="X134" s="50"/>
      <c r="Y134" s="62" t="s">
        <v>292</v>
      </c>
    </row>
    <row r="135" spans="1:25" s="52" customFormat="1" ht="96.75" hidden="1" customHeight="1" x14ac:dyDescent="0.3">
      <c r="A135" s="96" t="s">
        <v>70</v>
      </c>
      <c r="B135" s="75" t="s">
        <v>215</v>
      </c>
      <c r="C135" s="66"/>
      <c r="D135" s="67">
        <f>SUM(D136:D140)</f>
        <v>58919042</v>
      </c>
      <c r="E135" s="67">
        <f t="shared" ref="E135:S135" si="148">SUM(E136:E140)</f>
        <v>36254400</v>
      </c>
      <c r="F135" s="67">
        <f t="shared" si="148"/>
        <v>0</v>
      </c>
      <c r="G135" s="67">
        <f t="shared" si="148"/>
        <v>22664642</v>
      </c>
      <c r="H135" s="67">
        <f t="shared" si="148"/>
        <v>0</v>
      </c>
      <c r="I135" s="67">
        <f t="shared" si="148"/>
        <v>0</v>
      </c>
      <c r="J135" s="67">
        <f t="shared" si="148"/>
        <v>0</v>
      </c>
      <c r="K135" s="67">
        <f t="shared" si="148"/>
        <v>0</v>
      </c>
      <c r="L135" s="67">
        <f t="shared" si="148"/>
        <v>0</v>
      </c>
      <c r="M135" s="67">
        <f t="shared" si="148"/>
        <v>0</v>
      </c>
      <c r="N135" s="67">
        <f t="shared" si="148"/>
        <v>0</v>
      </c>
      <c r="O135" s="67">
        <f t="shared" si="148"/>
        <v>0</v>
      </c>
      <c r="P135" s="67">
        <f t="shared" si="148"/>
        <v>0</v>
      </c>
      <c r="Q135" s="67">
        <f t="shared" si="148"/>
        <v>0</v>
      </c>
      <c r="R135" s="67">
        <f t="shared" si="148"/>
        <v>0</v>
      </c>
      <c r="S135" s="67">
        <f t="shared" si="148"/>
        <v>0</v>
      </c>
      <c r="T135" s="60"/>
      <c r="U135" s="60"/>
      <c r="V135" s="60"/>
      <c r="W135" s="60"/>
      <c r="X135" s="50"/>
      <c r="Y135" s="62" t="s">
        <v>292</v>
      </c>
    </row>
    <row r="136" spans="1:25" s="52" customFormat="1" ht="100.5" hidden="1" customHeight="1" x14ac:dyDescent="0.3">
      <c r="A136" s="117"/>
      <c r="B136" s="75" t="s">
        <v>286</v>
      </c>
      <c r="C136" s="66" t="s">
        <v>3</v>
      </c>
      <c r="D136" s="61">
        <f>SUM(E136:G136)</f>
        <v>4649800</v>
      </c>
      <c r="E136" s="67">
        <v>3719800</v>
      </c>
      <c r="F136" s="61">
        <v>0</v>
      </c>
      <c r="G136" s="67">
        <v>930000</v>
      </c>
      <c r="H136" s="61">
        <f>I136+J136+K136</f>
        <v>0</v>
      </c>
      <c r="I136" s="61">
        <v>0</v>
      </c>
      <c r="J136" s="61">
        <v>0</v>
      </c>
      <c r="K136" s="61">
        <v>0</v>
      </c>
      <c r="L136" s="60">
        <f t="shared" si="130"/>
        <v>0</v>
      </c>
      <c r="M136" s="67">
        <v>0</v>
      </c>
      <c r="N136" s="61">
        <v>0</v>
      </c>
      <c r="O136" s="61">
        <f t="shared" ref="O136:O149" si="149">S136</f>
        <v>0</v>
      </c>
      <c r="P136" s="67">
        <f t="shared" ref="P136:P146" si="150">SUM(Q136:S136)</f>
        <v>0</v>
      </c>
      <c r="Q136" s="61">
        <v>0</v>
      </c>
      <c r="R136" s="61">
        <v>0</v>
      </c>
      <c r="S136" s="61">
        <v>0</v>
      </c>
      <c r="T136" s="60"/>
      <c r="U136" s="60"/>
      <c r="V136" s="60"/>
      <c r="W136" s="60"/>
      <c r="X136" s="50"/>
      <c r="Y136" s="62" t="s">
        <v>292</v>
      </c>
    </row>
    <row r="137" spans="1:25" s="52" customFormat="1" ht="81.75" hidden="1" customHeight="1" x14ac:dyDescent="0.3">
      <c r="A137" s="118"/>
      <c r="B137" s="75" t="s">
        <v>276</v>
      </c>
      <c r="C137" s="66" t="s">
        <v>3</v>
      </c>
      <c r="D137" s="61">
        <f>SUM(E137:G137)</f>
        <v>12403900</v>
      </c>
      <c r="E137" s="67">
        <v>9923100</v>
      </c>
      <c r="F137" s="61">
        <v>0</v>
      </c>
      <c r="G137" s="67">
        <v>2480800</v>
      </c>
      <c r="H137" s="61">
        <f t="shared" ref="H137:H149" si="151">I137+J137+K137</f>
        <v>0</v>
      </c>
      <c r="I137" s="61">
        <v>0</v>
      </c>
      <c r="J137" s="61">
        <v>0</v>
      </c>
      <c r="K137" s="61">
        <v>0</v>
      </c>
      <c r="L137" s="60">
        <f t="shared" si="130"/>
        <v>0</v>
      </c>
      <c r="M137" s="67">
        <v>0</v>
      </c>
      <c r="N137" s="61">
        <v>0</v>
      </c>
      <c r="O137" s="61">
        <f t="shared" si="149"/>
        <v>0</v>
      </c>
      <c r="P137" s="67">
        <f t="shared" si="150"/>
        <v>0</v>
      </c>
      <c r="Q137" s="61">
        <v>0</v>
      </c>
      <c r="R137" s="61">
        <v>0</v>
      </c>
      <c r="S137" s="61">
        <v>0</v>
      </c>
      <c r="T137" s="60"/>
      <c r="U137" s="60"/>
      <c r="V137" s="60"/>
      <c r="W137" s="60"/>
      <c r="X137" s="50"/>
      <c r="Y137" s="62" t="s">
        <v>292</v>
      </c>
    </row>
    <row r="138" spans="1:25" s="52" customFormat="1" ht="101.25" hidden="1" customHeight="1" x14ac:dyDescent="0.3">
      <c r="A138" s="118"/>
      <c r="B138" s="75" t="s">
        <v>277</v>
      </c>
      <c r="C138" s="66" t="s">
        <v>3</v>
      </c>
      <c r="D138" s="61">
        <f t="shared" ref="D138" si="152">SUM(E138:G138)</f>
        <v>6075100</v>
      </c>
      <c r="E138" s="67">
        <v>4860100</v>
      </c>
      <c r="F138" s="61">
        <v>0</v>
      </c>
      <c r="G138" s="67">
        <v>1215000</v>
      </c>
      <c r="H138" s="61">
        <f t="shared" si="151"/>
        <v>0</v>
      </c>
      <c r="I138" s="61">
        <v>0</v>
      </c>
      <c r="J138" s="61">
        <v>0</v>
      </c>
      <c r="K138" s="61">
        <v>0</v>
      </c>
      <c r="L138" s="60">
        <f t="shared" si="130"/>
        <v>0</v>
      </c>
      <c r="M138" s="67">
        <v>0</v>
      </c>
      <c r="N138" s="61">
        <v>0</v>
      </c>
      <c r="O138" s="61">
        <f t="shared" si="149"/>
        <v>0</v>
      </c>
      <c r="P138" s="67">
        <f t="shared" si="150"/>
        <v>0</v>
      </c>
      <c r="Q138" s="61">
        <v>0</v>
      </c>
      <c r="R138" s="61">
        <v>0</v>
      </c>
      <c r="S138" s="61">
        <v>0</v>
      </c>
      <c r="T138" s="60"/>
      <c r="U138" s="60"/>
      <c r="V138" s="60"/>
      <c r="W138" s="60"/>
      <c r="X138" s="50"/>
      <c r="Y138" s="62" t="s">
        <v>292</v>
      </c>
    </row>
    <row r="139" spans="1:25" s="52" customFormat="1" ht="42" hidden="1" customHeight="1" x14ac:dyDescent="0.3">
      <c r="A139" s="118"/>
      <c r="B139" s="75" t="s">
        <v>278</v>
      </c>
      <c r="C139" s="66" t="s">
        <v>3</v>
      </c>
      <c r="D139" s="61">
        <f>SUM(E139:G139)</f>
        <v>22189300</v>
      </c>
      <c r="E139" s="67">
        <v>17751400</v>
      </c>
      <c r="F139" s="61">
        <v>0</v>
      </c>
      <c r="G139" s="67">
        <v>4437900</v>
      </c>
      <c r="H139" s="61">
        <f t="shared" si="151"/>
        <v>0</v>
      </c>
      <c r="I139" s="61">
        <v>0</v>
      </c>
      <c r="J139" s="61">
        <v>0</v>
      </c>
      <c r="K139" s="61">
        <v>0</v>
      </c>
      <c r="L139" s="60">
        <f t="shared" si="130"/>
        <v>0</v>
      </c>
      <c r="M139" s="61">
        <v>0</v>
      </c>
      <c r="N139" s="61">
        <v>0</v>
      </c>
      <c r="O139" s="61">
        <f t="shared" si="149"/>
        <v>0</v>
      </c>
      <c r="P139" s="67">
        <f t="shared" si="150"/>
        <v>0</v>
      </c>
      <c r="Q139" s="61">
        <v>0</v>
      </c>
      <c r="R139" s="61">
        <v>0</v>
      </c>
      <c r="S139" s="61">
        <v>0</v>
      </c>
      <c r="T139" s="60"/>
      <c r="U139" s="60"/>
      <c r="V139" s="60"/>
      <c r="W139" s="60"/>
      <c r="X139" s="50"/>
      <c r="Y139" s="62" t="s">
        <v>292</v>
      </c>
    </row>
    <row r="140" spans="1:25" s="52" customFormat="1" ht="42" hidden="1" customHeight="1" x14ac:dyDescent="0.3">
      <c r="A140" s="119"/>
      <c r="B140" s="75" t="s">
        <v>324</v>
      </c>
      <c r="C140" s="66" t="s">
        <v>3</v>
      </c>
      <c r="D140" s="61">
        <f>SUM(E140:G140)</f>
        <v>13600942</v>
      </c>
      <c r="E140" s="67">
        <v>0</v>
      </c>
      <c r="F140" s="61">
        <v>0</v>
      </c>
      <c r="G140" s="67">
        <v>13600942</v>
      </c>
      <c r="H140" s="61">
        <f t="shared" si="151"/>
        <v>0</v>
      </c>
      <c r="I140" s="61">
        <v>0</v>
      </c>
      <c r="J140" s="61">
        <v>0</v>
      </c>
      <c r="K140" s="61">
        <v>0</v>
      </c>
      <c r="L140" s="60"/>
      <c r="M140" s="61"/>
      <c r="N140" s="61"/>
      <c r="O140" s="61">
        <f t="shared" si="149"/>
        <v>0</v>
      </c>
      <c r="P140" s="67">
        <f t="shared" si="150"/>
        <v>0</v>
      </c>
      <c r="Q140" s="61">
        <v>0</v>
      </c>
      <c r="R140" s="61">
        <v>0</v>
      </c>
      <c r="S140" s="61">
        <v>0</v>
      </c>
      <c r="T140" s="60"/>
      <c r="U140" s="60"/>
      <c r="V140" s="60"/>
      <c r="W140" s="60"/>
      <c r="X140" s="50"/>
      <c r="Y140" s="62"/>
    </row>
    <row r="141" spans="1:25" s="52" customFormat="1" ht="44.25" hidden="1" customHeight="1" x14ac:dyDescent="0.3">
      <c r="A141" s="96" t="s">
        <v>242</v>
      </c>
      <c r="B141" s="98" t="s">
        <v>216</v>
      </c>
      <c r="C141" s="66"/>
      <c r="D141" s="67">
        <f>SUM(D142:D146)</f>
        <v>94230978</v>
      </c>
      <c r="E141" s="67">
        <f t="shared" ref="E141:G141" si="153">SUM(E142:E146)</f>
        <v>80186500</v>
      </c>
      <c r="F141" s="67">
        <f t="shared" si="153"/>
        <v>0</v>
      </c>
      <c r="G141" s="67">
        <f t="shared" si="153"/>
        <v>14044478</v>
      </c>
      <c r="H141" s="67">
        <f t="shared" ref="H141" si="154">SUM(H142:H146)</f>
        <v>6253467</v>
      </c>
      <c r="I141" s="67">
        <f t="shared" ref="I141" si="155">SUM(I142:I146)</f>
        <v>3039770</v>
      </c>
      <c r="J141" s="67">
        <f t="shared" ref="J141" si="156">SUM(J142:J146)</f>
        <v>0</v>
      </c>
      <c r="K141" s="67">
        <f t="shared" ref="K141" si="157">SUM(K142:K146)</f>
        <v>3213697</v>
      </c>
      <c r="L141" s="67">
        <f t="shared" ref="L141" si="158">SUM(L142:L146)</f>
        <v>0</v>
      </c>
      <c r="M141" s="67">
        <f t="shared" ref="M141" si="159">SUM(M142:M146)</f>
        <v>0</v>
      </c>
      <c r="N141" s="67">
        <f t="shared" ref="N141" si="160">SUM(N142:N146)</f>
        <v>0</v>
      </c>
      <c r="O141" s="67">
        <f t="shared" ref="O141" si="161">SUM(O142:O146)</f>
        <v>0</v>
      </c>
      <c r="P141" s="67">
        <f t="shared" ref="P141" si="162">SUM(P142:P146)</f>
        <v>0</v>
      </c>
      <c r="Q141" s="67">
        <f t="shared" ref="Q141" si="163">SUM(Q142:Q146)</f>
        <v>0</v>
      </c>
      <c r="R141" s="67">
        <f t="shared" ref="R141" si="164">SUM(R142:R146)</f>
        <v>0</v>
      </c>
      <c r="S141" s="67">
        <f t="shared" ref="S141" si="165">SUM(S142:S146)</f>
        <v>0</v>
      </c>
      <c r="T141" s="60">
        <f t="shared" si="141"/>
        <v>0</v>
      </c>
      <c r="U141" s="60">
        <f t="shared" si="139"/>
        <v>0</v>
      </c>
      <c r="V141" s="60"/>
      <c r="W141" s="60">
        <f t="shared" si="139"/>
        <v>0</v>
      </c>
      <c r="X141" s="50"/>
      <c r="Y141" s="62" t="s">
        <v>291</v>
      </c>
    </row>
    <row r="142" spans="1:25" s="52" customFormat="1" ht="75.75" hidden="1" customHeight="1" x14ac:dyDescent="0.3">
      <c r="A142" s="117"/>
      <c r="B142" s="98" t="s">
        <v>243</v>
      </c>
      <c r="C142" s="66" t="s">
        <v>6</v>
      </c>
      <c r="D142" s="61">
        <f>SUM(E142:G142)</f>
        <v>40077250</v>
      </c>
      <c r="E142" s="61">
        <v>40077250</v>
      </c>
      <c r="F142" s="61">
        <v>0</v>
      </c>
      <c r="G142" s="61">
        <v>0</v>
      </c>
      <c r="H142" s="61">
        <f t="shared" si="151"/>
        <v>0</v>
      </c>
      <c r="I142" s="61">
        <v>0</v>
      </c>
      <c r="J142" s="61">
        <v>0</v>
      </c>
      <c r="K142" s="61">
        <v>0</v>
      </c>
      <c r="L142" s="60">
        <f t="shared" si="130"/>
        <v>0</v>
      </c>
      <c r="M142" s="61">
        <v>0</v>
      </c>
      <c r="N142" s="61">
        <v>0</v>
      </c>
      <c r="O142" s="61">
        <f t="shared" si="149"/>
        <v>0</v>
      </c>
      <c r="P142" s="67">
        <f t="shared" si="150"/>
        <v>0</v>
      </c>
      <c r="Q142" s="61">
        <v>0</v>
      </c>
      <c r="R142" s="61">
        <v>0</v>
      </c>
      <c r="S142" s="61">
        <v>0</v>
      </c>
      <c r="T142" s="60"/>
      <c r="U142" s="60"/>
      <c r="V142" s="60"/>
      <c r="W142" s="60"/>
      <c r="X142" s="50"/>
      <c r="Y142" s="62" t="s">
        <v>292</v>
      </c>
    </row>
    <row r="143" spans="1:25" s="52" customFormat="1" ht="60" hidden="1" customHeight="1" x14ac:dyDescent="0.3">
      <c r="A143" s="118"/>
      <c r="B143" s="98" t="s">
        <v>244</v>
      </c>
      <c r="C143" s="66" t="s">
        <v>4</v>
      </c>
      <c r="D143" s="61">
        <f t="shared" ref="D143:D146" si="166">SUM(E143:G143)</f>
        <v>45080570</v>
      </c>
      <c r="E143" s="61">
        <v>40077250</v>
      </c>
      <c r="F143" s="61">
        <v>0</v>
      </c>
      <c r="G143" s="61">
        <v>5003320</v>
      </c>
      <c r="H143" s="61">
        <f t="shared" si="151"/>
        <v>3452553</v>
      </c>
      <c r="I143" s="61">
        <v>3039770</v>
      </c>
      <c r="J143" s="61">
        <v>0</v>
      </c>
      <c r="K143" s="61">
        <v>412783</v>
      </c>
      <c r="L143" s="60">
        <f t="shared" si="130"/>
        <v>0</v>
      </c>
      <c r="M143" s="61">
        <v>0</v>
      </c>
      <c r="N143" s="61">
        <v>0</v>
      </c>
      <c r="O143" s="61">
        <f t="shared" si="149"/>
        <v>0</v>
      </c>
      <c r="P143" s="67">
        <f t="shared" si="150"/>
        <v>0</v>
      </c>
      <c r="Q143" s="61">
        <v>0</v>
      </c>
      <c r="R143" s="61">
        <v>0</v>
      </c>
      <c r="S143" s="61">
        <v>0</v>
      </c>
      <c r="T143" s="60">
        <f t="shared" si="141"/>
        <v>0</v>
      </c>
      <c r="U143" s="60">
        <f t="shared" si="139"/>
        <v>0</v>
      </c>
      <c r="V143" s="60"/>
      <c r="W143" s="60">
        <f t="shared" si="139"/>
        <v>0</v>
      </c>
      <c r="X143" s="50"/>
      <c r="Y143" s="62" t="s">
        <v>291</v>
      </c>
    </row>
    <row r="144" spans="1:25" s="52" customFormat="1" ht="84.75" hidden="1" customHeight="1" x14ac:dyDescent="0.3">
      <c r="A144" s="118"/>
      <c r="B144" s="98" t="s">
        <v>323</v>
      </c>
      <c r="C144" s="66" t="s">
        <v>4</v>
      </c>
      <c r="D144" s="61">
        <f t="shared" si="166"/>
        <v>32000</v>
      </c>
      <c r="E144" s="61">
        <v>32000</v>
      </c>
      <c r="F144" s="61">
        <v>0</v>
      </c>
      <c r="G144" s="61">
        <v>0</v>
      </c>
      <c r="H144" s="61">
        <f t="shared" si="151"/>
        <v>0</v>
      </c>
      <c r="I144" s="61">
        <v>0</v>
      </c>
      <c r="J144" s="61">
        <v>0</v>
      </c>
      <c r="K144" s="61">
        <v>0</v>
      </c>
      <c r="L144" s="60">
        <f t="shared" si="130"/>
        <v>0</v>
      </c>
      <c r="M144" s="67">
        <v>0</v>
      </c>
      <c r="N144" s="61">
        <v>0</v>
      </c>
      <c r="O144" s="61">
        <f t="shared" si="149"/>
        <v>0</v>
      </c>
      <c r="P144" s="67">
        <f t="shared" si="150"/>
        <v>0</v>
      </c>
      <c r="Q144" s="61">
        <v>0</v>
      </c>
      <c r="R144" s="61">
        <v>0</v>
      </c>
      <c r="S144" s="61">
        <v>0</v>
      </c>
      <c r="T144" s="60"/>
      <c r="U144" s="60"/>
      <c r="V144" s="60"/>
      <c r="W144" s="60"/>
      <c r="X144" s="50"/>
      <c r="Y144" s="62" t="s">
        <v>292</v>
      </c>
    </row>
    <row r="145" spans="1:25" s="52" customFormat="1" ht="84.75" hidden="1" customHeight="1" x14ac:dyDescent="0.3">
      <c r="A145" s="118"/>
      <c r="B145" s="98" t="s">
        <v>243</v>
      </c>
      <c r="C145" s="66" t="s">
        <v>6</v>
      </c>
      <c r="D145" s="61">
        <f t="shared" si="166"/>
        <v>6240244</v>
      </c>
      <c r="E145" s="61">
        <v>0</v>
      </c>
      <c r="F145" s="61">
        <v>0</v>
      </c>
      <c r="G145" s="61">
        <v>6240244</v>
      </c>
      <c r="H145" s="61">
        <f t="shared" si="151"/>
        <v>0</v>
      </c>
      <c r="I145" s="61">
        <v>0</v>
      </c>
      <c r="J145" s="61">
        <v>0</v>
      </c>
      <c r="K145" s="61">
        <v>0</v>
      </c>
      <c r="L145" s="60"/>
      <c r="M145" s="67"/>
      <c r="N145" s="61"/>
      <c r="O145" s="61">
        <f t="shared" si="149"/>
        <v>0</v>
      </c>
      <c r="P145" s="67">
        <f t="shared" si="150"/>
        <v>0</v>
      </c>
      <c r="Q145" s="61">
        <v>0</v>
      </c>
      <c r="R145" s="61">
        <v>0</v>
      </c>
      <c r="S145" s="61">
        <v>0</v>
      </c>
      <c r="T145" s="50"/>
      <c r="U145" s="50"/>
      <c r="V145" s="50"/>
      <c r="W145" s="50"/>
      <c r="X145" s="50"/>
      <c r="Y145" s="62"/>
    </row>
    <row r="146" spans="1:25" s="52" customFormat="1" ht="27" hidden="1" customHeight="1" x14ac:dyDescent="0.3">
      <c r="A146" s="119"/>
      <c r="B146" s="98" t="s">
        <v>195</v>
      </c>
      <c r="C146" s="66" t="s">
        <v>6</v>
      </c>
      <c r="D146" s="61">
        <f t="shared" si="166"/>
        <v>2800914</v>
      </c>
      <c r="E146" s="61">
        <v>0</v>
      </c>
      <c r="F146" s="61">
        <v>0</v>
      </c>
      <c r="G146" s="61">
        <v>2800914</v>
      </c>
      <c r="H146" s="61">
        <f t="shared" si="151"/>
        <v>2800914</v>
      </c>
      <c r="I146" s="61">
        <v>0</v>
      </c>
      <c r="J146" s="61">
        <v>0</v>
      </c>
      <c r="K146" s="61">
        <v>2800914</v>
      </c>
      <c r="L146" s="60"/>
      <c r="M146" s="67"/>
      <c r="N146" s="61"/>
      <c r="O146" s="61">
        <f t="shared" si="149"/>
        <v>0</v>
      </c>
      <c r="P146" s="67">
        <f t="shared" si="150"/>
        <v>0</v>
      </c>
      <c r="Q146" s="61">
        <v>0</v>
      </c>
      <c r="R146" s="61">
        <v>0</v>
      </c>
      <c r="S146" s="61">
        <v>0</v>
      </c>
      <c r="T146" s="50">
        <f t="shared" si="141"/>
        <v>0</v>
      </c>
      <c r="U146" s="50"/>
      <c r="V146" s="50"/>
      <c r="W146" s="50">
        <f t="shared" si="141"/>
        <v>0</v>
      </c>
      <c r="X146" s="50"/>
      <c r="Y146" s="62"/>
    </row>
    <row r="147" spans="1:25" s="54" customFormat="1" ht="86.25" hidden="1" customHeight="1" x14ac:dyDescent="0.3">
      <c r="A147" s="48" t="s">
        <v>50</v>
      </c>
      <c r="B147" s="88" t="s">
        <v>87</v>
      </c>
      <c r="C147" s="68"/>
      <c r="D147" s="47">
        <f>SUM(D148:D149)</f>
        <v>15622723</v>
      </c>
      <c r="E147" s="47">
        <f>SUM(E148:E149)</f>
        <v>1108600</v>
      </c>
      <c r="F147" s="47">
        <f>SUM(F148:F149)</f>
        <v>13903600</v>
      </c>
      <c r="G147" s="47">
        <f>SUM(G148:G149)</f>
        <v>610523</v>
      </c>
      <c r="H147" s="47">
        <f t="shared" ref="H147:K147" si="167">SUM(H148:H149)</f>
        <v>763000</v>
      </c>
      <c r="I147" s="47">
        <f t="shared" si="167"/>
        <v>0</v>
      </c>
      <c r="J147" s="47">
        <f t="shared" si="167"/>
        <v>763000</v>
      </c>
      <c r="K147" s="47">
        <f t="shared" si="167"/>
        <v>0</v>
      </c>
      <c r="L147" s="47">
        <f t="shared" ref="L147:S147" si="168">SUM(L148:L149)</f>
        <v>0</v>
      </c>
      <c r="M147" s="47">
        <f t="shared" si="168"/>
        <v>0</v>
      </c>
      <c r="N147" s="47">
        <f t="shared" si="168"/>
        <v>0</v>
      </c>
      <c r="O147" s="47">
        <f t="shared" si="168"/>
        <v>0</v>
      </c>
      <c r="P147" s="47">
        <f t="shared" si="168"/>
        <v>0</v>
      </c>
      <c r="Q147" s="47">
        <f t="shared" si="168"/>
        <v>0</v>
      </c>
      <c r="R147" s="47">
        <f t="shared" si="168"/>
        <v>0</v>
      </c>
      <c r="S147" s="47">
        <f t="shared" si="168"/>
        <v>0</v>
      </c>
      <c r="T147" s="50">
        <f t="shared" si="141"/>
        <v>0</v>
      </c>
      <c r="U147" s="50"/>
      <c r="V147" s="50">
        <f t="shared" si="141"/>
        <v>0</v>
      </c>
      <c r="W147" s="50"/>
      <c r="X147" s="50"/>
      <c r="Y147" s="62" t="s">
        <v>292</v>
      </c>
    </row>
    <row r="148" spans="1:25" s="52" customFormat="1" ht="49.5" hidden="1" customHeight="1" x14ac:dyDescent="0.3">
      <c r="A148" s="109" t="s">
        <v>90</v>
      </c>
      <c r="B148" s="107" t="s">
        <v>47</v>
      </c>
      <c r="C148" s="66" t="s">
        <v>7</v>
      </c>
      <c r="D148" s="61">
        <f>SUM(E148:G148)</f>
        <v>1890023</v>
      </c>
      <c r="E148" s="61">
        <v>1108600</v>
      </c>
      <c r="F148" s="67">
        <v>170900</v>
      </c>
      <c r="G148" s="61">
        <v>610523</v>
      </c>
      <c r="H148" s="61">
        <f t="shared" si="151"/>
        <v>0</v>
      </c>
      <c r="I148" s="61">
        <v>0</v>
      </c>
      <c r="J148" s="61">
        <v>0</v>
      </c>
      <c r="K148" s="61">
        <v>0</v>
      </c>
      <c r="L148" s="60">
        <f t="shared" si="130"/>
        <v>0</v>
      </c>
      <c r="M148" s="61">
        <v>0</v>
      </c>
      <c r="N148" s="61">
        <v>0</v>
      </c>
      <c r="O148" s="61">
        <f t="shared" si="149"/>
        <v>0</v>
      </c>
      <c r="P148" s="61">
        <f>SUM(Q148:S148)</f>
        <v>0</v>
      </c>
      <c r="Q148" s="61">
        <v>0</v>
      </c>
      <c r="R148" s="61">
        <v>0</v>
      </c>
      <c r="S148" s="61">
        <v>0</v>
      </c>
      <c r="T148" s="60"/>
      <c r="U148" s="60"/>
      <c r="V148" s="60"/>
      <c r="W148" s="60"/>
      <c r="X148" s="50"/>
      <c r="Y148" s="62" t="s">
        <v>292</v>
      </c>
    </row>
    <row r="149" spans="1:25" s="52" customFormat="1" ht="23.25" hidden="1" customHeight="1" x14ac:dyDescent="0.3">
      <c r="A149" s="110"/>
      <c r="B149" s="108"/>
      <c r="C149" s="66" t="s">
        <v>6</v>
      </c>
      <c r="D149" s="61">
        <f>SUM(E149:G149)</f>
        <v>13732700</v>
      </c>
      <c r="E149" s="61">
        <v>0</v>
      </c>
      <c r="F149" s="61">
        <v>13732700</v>
      </c>
      <c r="G149" s="61">
        <v>0</v>
      </c>
      <c r="H149" s="61">
        <f t="shared" si="151"/>
        <v>763000</v>
      </c>
      <c r="I149" s="61">
        <v>0</v>
      </c>
      <c r="J149" s="61">
        <v>763000</v>
      </c>
      <c r="K149" s="61">
        <v>0</v>
      </c>
      <c r="L149" s="60">
        <f t="shared" si="130"/>
        <v>0</v>
      </c>
      <c r="M149" s="61">
        <v>0</v>
      </c>
      <c r="N149" s="61">
        <v>0</v>
      </c>
      <c r="O149" s="61">
        <f t="shared" si="149"/>
        <v>0</v>
      </c>
      <c r="P149" s="61">
        <f>SUM(Q149:S149)</f>
        <v>0</v>
      </c>
      <c r="Q149" s="61">
        <v>0</v>
      </c>
      <c r="R149" s="61">
        <v>0</v>
      </c>
      <c r="S149" s="61">
        <v>0</v>
      </c>
      <c r="T149" s="60">
        <f t="shared" ref="T149" si="169">P149/D149*100</f>
        <v>0</v>
      </c>
      <c r="U149" s="60"/>
      <c r="V149" s="60">
        <f t="shared" ref="V149" si="170">R149/F149*100</f>
        <v>0</v>
      </c>
      <c r="W149" s="60"/>
      <c r="X149" s="50"/>
      <c r="Y149" s="62"/>
    </row>
    <row r="150" spans="1:25" s="52" customFormat="1" ht="21.75" hidden="1" customHeight="1" x14ac:dyDescent="0.3">
      <c r="A150" s="115" t="s">
        <v>240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51"/>
    </row>
    <row r="151" spans="1:25" s="52" customFormat="1" ht="129" hidden="1" customHeight="1" x14ac:dyDescent="0.3">
      <c r="A151" s="48" t="s">
        <v>119</v>
      </c>
      <c r="B151" s="111" t="s">
        <v>37</v>
      </c>
      <c r="C151" s="111"/>
      <c r="D151" s="100" t="e">
        <f>D152</f>
        <v>#REF!</v>
      </c>
      <c r="E151" s="100" t="e">
        <f t="shared" ref="E151:H151" si="171">E152</f>
        <v>#REF!</v>
      </c>
      <c r="F151" s="100" t="e">
        <f t="shared" si="171"/>
        <v>#REF!</v>
      </c>
      <c r="G151" s="100" t="e">
        <f t="shared" si="171"/>
        <v>#REF!</v>
      </c>
      <c r="H151" s="100" t="e">
        <f t="shared" si="171"/>
        <v>#REF!</v>
      </c>
      <c r="I151" s="100" t="e">
        <f t="shared" ref="I151:R151" si="172">I152</f>
        <v>#REF!</v>
      </c>
      <c r="J151" s="100" t="e">
        <f t="shared" si="172"/>
        <v>#REF!</v>
      </c>
      <c r="K151" s="100" t="e">
        <f t="shared" si="172"/>
        <v>#REF!</v>
      </c>
      <c r="L151" s="100" t="e">
        <f t="shared" si="172"/>
        <v>#REF!</v>
      </c>
      <c r="M151" s="100" t="e">
        <f t="shared" si="172"/>
        <v>#REF!</v>
      </c>
      <c r="N151" s="100" t="e">
        <f t="shared" si="172"/>
        <v>#REF!</v>
      </c>
      <c r="O151" s="100" t="e">
        <f t="shared" si="172"/>
        <v>#REF!</v>
      </c>
      <c r="P151" s="100" t="e">
        <f t="shared" si="172"/>
        <v>#REF!</v>
      </c>
      <c r="Q151" s="100" t="e">
        <f t="shared" si="172"/>
        <v>#REF!</v>
      </c>
      <c r="R151" s="100" t="e">
        <f t="shared" si="172"/>
        <v>#REF!</v>
      </c>
      <c r="S151" s="100" t="e">
        <f>S152</f>
        <v>#REF!</v>
      </c>
      <c r="T151" s="101" t="e">
        <f>P151/H151*100</f>
        <v>#REF!</v>
      </c>
      <c r="U151" s="101"/>
      <c r="V151" s="101"/>
      <c r="W151" s="101" t="e">
        <f t="shared" ref="W151:W154" si="173">S151/K151*100</f>
        <v>#REF!</v>
      </c>
      <c r="X151" s="50"/>
      <c r="Y151" s="62" t="s">
        <v>292</v>
      </c>
    </row>
    <row r="152" spans="1:25" s="54" customFormat="1" ht="42.75" hidden="1" customHeight="1" x14ac:dyDescent="0.3">
      <c r="A152" s="48" t="s">
        <v>120</v>
      </c>
      <c r="B152" s="88" t="s">
        <v>88</v>
      </c>
      <c r="C152" s="68"/>
      <c r="D152" s="100" t="e">
        <f>#REF!</f>
        <v>#REF!</v>
      </c>
      <c r="E152" s="100" t="e">
        <f>#REF!</f>
        <v>#REF!</v>
      </c>
      <c r="F152" s="100" t="e">
        <f>#REF!</f>
        <v>#REF!</v>
      </c>
      <c r="G152" s="100" t="e">
        <f>#REF!</f>
        <v>#REF!</v>
      </c>
      <c r="H152" s="100" t="e">
        <f>#REF!</f>
        <v>#REF!</v>
      </c>
      <c r="I152" s="100" t="e">
        <f>#REF!</f>
        <v>#REF!</v>
      </c>
      <c r="J152" s="100" t="e">
        <f>#REF!</f>
        <v>#REF!</v>
      </c>
      <c r="K152" s="100" t="e">
        <f>#REF!</f>
        <v>#REF!</v>
      </c>
      <c r="L152" s="100" t="e">
        <f>#REF!</f>
        <v>#REF!</v>
      </c>
      <c r="M152" s="100" t="e">
        <f>#REF!</f>
        <v>#REF!</v>
      </c>
      <c r="N152" s="100" t="e">
        <f>#REF!</f>
        <v>#REF!</v>
      </c>
      <c r="O152" s="100" t="e">
        <f>#REF!</f>
        <v>#REF!</v>
      </c>
      <c r="P152" s="100" t="e">
        <f>#REF!</f>
        <v>#REF!</v>
      </c>
      <c r="Q152" s="100" t="e">
        <f>#REF!</f>
        <v>#REF!</v>
      </c>
      <c r="R152" s="100" t="e">
        <f>#REF!</f>
        <v>#REF!</v>
      </c>
      <c r="S152" s="100" t="e">
        <f>#REF!</f>
        <v>#REF!</v>
      </c>
      <c r="T152" s="100" t="e">
        <f>#REF!</f>
        <v>#REF!</v>
      </c>
      <c r="U152" s="101"/>
      <c r="V152" s="101"/>
      <c r="W152" s="101" t="e">
        <f t="shared" si="173"/>
        <v>#REF!</v>
      </c>
      <c r="X152" s="50"/>
      <c r="Y152" s="62" t="s">
        <v>292</v>
      </c>
    </row>
    <row r="153" spans="1:25" s="52" customFormat="1" ht="48.75" hidden="1" customHeight="1" x14ac:dyDescent="0.3">
      <c r="A153" s="96" t="s">
        <v>121</v>
      </c>
      <c r="B153" s="98" t="s">
        <v>217</v>
      </c>
      <c r="C153" s="66" t="s">
        <v>38</v>
      </c>
      <c r="D153" s="102">
        <f t="shared" ref="D153:D154" si="174">E153+G153</f>
        <v>126600</v>
      </c>
      <c r="E153" s="102">
        <v>88600</v>
      </c>
      <c r="F153" s="102">
        <v>0</v>
      </c>
      <c r="G153" s="102">
        <v>38000</v>
      </c>
      <c r="H153" s="102">
        <f>I153+J153+K153</f>
        <v>0</v>
      </c>
      <c r="I153" s="102">
        <v>0</v>
      </c>
      <c r="J153" s="102">
        <v>0</v>
      </c>
      <c r="K153" s="102">
        <v>0</v>
      </c>
      <c r="L153" s="103">
        <f t="shared" si="130"/>
        <v>0</v>
      </c>
      <c r="M153" s="102">
        <v>0</v>
      </c>
      <c r="N153" s="102">
        <v>0</v>
      </c>
      <c r="O153" s="102">
        <f>S153</f>
        <v>0</v>
      </c>
      <c r="P153" s="103">
        <f t="shared" ref="P153:P154" si="175">Q153+S153</f>
        <v>0</v>
      </c>
      <c r="Q153" s="103">
        <v>0</v>
      </c>
      <c r="R153" s="103">
        <v>0</v>
      </c>
      <c r="S153" s="103">
        <v>0</v>
      </c>
      <c r="T153" s="103"/>
      <c r="U153" s="103"/>
      <c r="V153" s="103"/>
      <c r="W153" s="103"/>
      <c r="X153" s="50"/>
      <c r="Y153" s="62" t="s">
        <v>292</v>
      </c>
    </row>
    <row r="154" spans="1:25" s="52" customFormat="1" ht="59.25" hidden="1" customHeight="1" x14ac:dyDescent="0.3">
      <c r="A154" s="96" t="s">
        <v>122</v>
      </c>
      <c r="B154" s="98" t="s">
        <v>325</v>
      </c>
      <c r="C154" s="66" t="s">
        <v>4</v>
      </c>
      <c r="D154" s="102">
        <f t="shared" si="174"/>
        <v>7982250</v>
      </c>
      <c r="E154" s="102">
        <v>1271000</v>
      </c>
      <c r="F154" s="102">
        <v>0</v>
      </c>
      <c r="G154" s="102">
        <v>6711250</v>
      </c>
      <c r="H154" s="102">
        <f>I154+J154+K154</f>
        <v>508533</v>
      </c>
      <c r="I154" s="102">
        <v>0</v>
      </c>
      <c r="J154" s="102">
        <v>0</v>
      </c>
      <c r="K154" s="102">
        <v>508533</v>
      </c>
      <c r="L154" s="103">
        <f t="shared" si="130"/>
        <v>31907.88</v>
      </c>
      <c r="M154" s="102">
        <v>0</v>
      </c>
      <c r="N154" s="102">
        <v>0</v>
      </c>
      <c r="O154" s="102">
        <f t="shared" ref="O154:O159" si="176">S154</f>
        <v>31907.88</v>
      </c>
      <c r="P154" s="103">
        <f t="shared" si="175"/>
        <v>31907.88</v>
      </c>
      <c r="Q154" s="103">
        <v>0</v>
      </c>
      <c r="R154" s="103">
        <v>0</v>
      </c>
      <c r="S154" s="103">
        <v>31907.88</v>
      </c>
      <c r="T154" s="103">
        <f t="shared" ref="T154" si="177">P154/H154*100</f>
        <v>6.2744954604715923</v>
      </c>
      <c r="U154" s="103"/>
      <c r="V154" s="103"/>
      <c r="W154" s="103">
        <f t="shared" si="173"/>
        <v>6.2744954604715923</v>
      </c>
      <c r="X154" s="50"/>
      <c r="Y154" s="62" t="s">
        <v>292</v>
      </c>
    </row>
    <row r="155" spans="1:25" s="54" customFormat="1" ht="42" hidden="1" customHeight="1" x14ac:dyDescent="0.3">
      <c r="A155" s="48" t="s">
        <v>220</v>
      </c>
      <c r="B155" s="99" t="s">
        <v>89</v>
      </c>
      <c r="C155" s="58"/>
      <c r="D155" s="49">
        <f>D156</f>
        <v>7047800</v>
      </c>
      <c r="E155" s="49">
        <f>E156</f>
        <v>4717500</v>
      </c>
      <c r="F155" s="49">
        <f>F156</f>
        <v>0</v>
      </c>
      <c r="G155" s="49">
        <f>G156</f>
        <v>2330300</v>
      </c>
      <c r="H155" s="49">
        <f t="shared" ref="H155:K155" si="178">H156</f>
        <v>0</v>
      </c>
      <c r="I155" s="49">
        <f t="shared" si="178"/>
        <v>0</v>
      </c>
      <c r="J155" s="49">
        <f t="shared" si="178"/>
        <v>0</v>
      </c>
      <c r="K155" s="49">
        <f t="shared" si="178"/>
        <v>0</v>
      </c>
      <c r="L155" s="49">
        <f t="shared" ref="L155:R155" si="179">L156</f>
        <v>0</v>
      </c>
      <c r="M155" s="49">
        <f t="shared" si="179"/>
        <v>0</v>
      </c>
      <c r="N155" s="49">
        <f t="shared" si="179"/>
        <v>0</v>
      </c>
      <c r="O155" s="49">
        <f t="shared" si="179"/>
        <v>0</v>
      </c>
      <c r="P155" s="49">
        <f t="shared" si="179"/>
        <v>0</v>
      </c>
      <c r="Q155" s="49">
        <f t="shared" si="179"/>
        <v>0</v>
      </c>
      <c r="R155" s="49">
        <f t="shared" si="179"/>
        <v>0</v>
      </c>
      <c r="S155" s="49">
        <f t="shared" ref="S155" si="180">S156</f>
        <v>0</v>
      </c>
      <c r="T155" s="60"/>
      <c r="U155" s="60"/>
      <c r="V155" s="60"/>
      <c r="W155" s="60"/>
      <c r="X155" s="50"/>
      <c r="Y155" s="53"/>
    </row>
    <row r="156" spans="1:25" s="52" customFormat="1" ht="66" hidden="1" customHeight="1" x14ac:dyDescent="0.3">
      <c r="A156" s="96" t="s">
        <v>223</v>
      </c>
      <c r="B156" s="87" t="s">
        <v>219</v>
      </c>
      <c r="C156" s="59" t="s">
        <v>38</v>
      </c>
      <c r="D156" s="61">
        <f>E156+G156</f>
        <v>7047800</v>
      </c>
      <c r="E156" s="61">
        <v>4717500</v>
      </c>
      <c r="F156" s="61">
        <v>0</v>
      </c>
      <c r="G156" s="61">
        <v>2330300</v>
      </c>
      <c r="H156" s="61">
        <f t="shared" ref="H156:H159" si="181">I156+J156+K156</f>
        <v>0</v>
      </c>
      <c r="I156" s="61">
        <v>0</v>
      </c>
      <c r="J156" s="61">
        <v>0</v>
      </c>
      <c r="K156" s="61">
        <v>0</v>
      </c>
      <c r="L156" s="60">
        <f t="shared" ref="L156:L167" si="182">M156+N156+O156</f>
        <v>0</v>
      </c>
      <c r="M156" s="61">
        <v>0</v>
      </c>
      <c r="N156" s="61">
        <v>0</v>
      </c>
      <c r="O156" s="61">
        <f t="shared" si="176"/>
        <v>0</v>
      </c>
      <c r="P156" s="61">
        <f>Q156+S156</f>
        <v>0</v>
      </c>
      <c r="Q156" s="61">
        <v>0</v>
      </c>
      <c r="R156" s="61">
        <v>0</v>
      </c>
      <c r="S156" s="61">
        <v>0</v>
      </c>
      <c r="T156" s="60"/>
      <c r="U156" s="60"/>
      <c r="V156" s="60"/>
      <c r="W156" s="60"/>
      <c r="X156" s="50"/>
      <c r="Y156" s="62"/>
    </row>
    <row r="157" spans="1:25" s="52" customFormat="1" ht="93.75" hidden="1" x14ac:dyDescent="0.3">
      <c r="A157" s="48" t="s">
        <v>266</v>
      </c>
      <c r="B157" s="99" t="s">
        <v>221</v>
      </c>
      <c r="C157" s="58"/>
      <c r="D157" s="78">
        <f>SUM(D158:D159)</f>
        <v>42311600</v>
      </c>
      <c r="E157" s="78">
        <f>SUM(E158:E159)</f>
        <v>0</v>
      </c>
      <c r="F157" s="78">
        <f>SUM(F158:F159)</f>
        <v>0</v>
      </c>
      <c r="G157" s="78">
        <f>SUM(G158:G159)</f>
        <v>42311600</v>
      </c>
      <c r="H157" s="78">
        <f t="shared" ref="H157:K157" si="183">SUM(H158:H159)</f>
        <v>7653119</v>
      </c>
      <c r="I157" s="78">
        <f t="shared" si="183"/>
        <v>0</v>
      </c>
      <c r="J157" s="78">
        <f t="shared" si="183"/>
        <v>0</v>
      </c>
      <c r="K157" s="78">
        <f t="shared" si="183"/>
        <v>7653119</v>
      </c>
      <c r="L157" s="78">
        <f t="shared" ref="L157:S157" si="184">SUM(L158:L159)</f>
        <v>5828200</v>
      </c>
      <c r="M157" s="78">
        <f t="shared" si="184"/>
        <v>0</v>
      </c>
      <c r="N157" s="78">
        <f t="shared" si="184"/>
        <v>0</v>
      </c>
      <c r="O157" s="78">
        <f t="shared" si="184"/>
        <v>5828200</v>
      </c>
      <c r="P157" s="78">
        <f t="shared" si="184"/>
        <v>5828200</v>
      </c>
      <c r="Q157" s="78">
        <f t="shared" si="184"/>
        <v>0</v>
      </c>
      <c r="R157" s="78">
        <f t="shared" si="184"/>
        <v>0</v>
      </c>
      <c r="S157" s="78">
        <f t="shared" si="184"/>
        <v>5828200</v>
      </c>
      <c r="T157" s="50">
        <f t="shared" ref="T157:T160" si="185">P157/D157*100</f>
        <v>13.774473194112252</v>
      </c>
      <c r="U157" s="60"/>
      <c r="V157" s="50"/>
      <c r="W157" s="50">
        <f t="shared" ref="W157:W160" si="186">S157/G157*100</f>
        <v>13.774473194112252</v>
      </c>
      <c r="X157" s="50"/>
      <c r="Y157" s="51"/>
    </row>
    <row r="158" spans="1:25" s="52" customFormat="1" hidden="1" x14ac:dyDescent="0.3">
      <c r="A158" s="109" t="s">
        <v>267</v>
      </c>
      <c r="B158" s="150" t="s">
        <v>222</v>
      </c>
      <c r="C158" s="59" t="s">
        <v>38</v>
      </c>
      <c r="D158" s="61">
        <f>SUM(E158:G158)</f>
        <v>22257100</v>
      </c>
      <c r="E158" s="61">
        <v>0</v>
      </c>
      <c r="F158" s="61">
        <v>0</v>
      </c>
      <c r="G158" s="61">
        <v>22257100</v>
      </c>
      <c r="H158" s="61">
        <f t="shared" si="181"/>
        <v>3461889</v>
      </c>
      <c r="I158" s="61">
        <v>0</v>
      </c>
      <c r="J158" s="61">
        <v>0</v>
      </c>
      <c r="K158" s="61">
        <v>3461889</v>
      </c>
      <c r="L158" s="60">
        <f t="shared" si="182"/>
        <v>1692600</v>
      </c>
      <c r="M158" s="61">
        <v>0</v>
      </c>
      <c r="N158" s="61">
        <v>0</v>
      </c>
      <c r="O158" s="61">
        <f t="shared" si="176"/>
        <v>1692600</v>
      </c>
      <c r="P158" s="61">
        <f>SUM(Q158:S158)</f>
        <v>1692600</v>
      </c>
      <c r="Q158" s="61">
        <v>0</v>
      </c>
      <c r="R158" s="61">
        <v>0</v>
      </c>
      <c r="S158" s="61">
        <v>1692600</v>
      </c>
      <c r="T158" s="60">
        <f t="shared" si="185"/>
        <v>7.604764322396</v>
      </c>
      <c r="U158" s="60"/>
      <c r="V158" s="60"/>
      <c r="W158" s="60">
        <f t="shared" si="186"/>
        <v>7.604764322396</v>
      </c>
      <c r="X158" s="50"/>
      <c r="Y158" s="51"/>
    </row>
    <row r="159" spans="1:25" s="52" customFormat="1" hidden="1" x14ac:dyDescent="0.3">
      <c r="A159" s="110"/>
      <c r="B159" s="151"/>
      <c r="C159" s="59" t="s">
        <v>6</v>
      </c>
      <c r="D159" s="61">
        <f>SUM(E159:G159)</f>
        <v>20054500</v>
      </c>
      <c r="E159" s="61">
        <v>0</v>
      </c>
      <c r="F159" s="61">
        <v>0</v>
      </c>
      <c r="G159" s="61">
        <v>20054500</v>
      </c>
      <c r="H159" s="61">
        <f t="shared" si="181"/>
        <v>4191230</v>
      </c>
      <c r="I159" s="61">
        <v>0</v>
      </c>
      <c r="J159" s="61">
        <v>0</v>
      </c>
      <c r="K159" s="61">
        <v>4191230</v>
      </c>
      <c r="L159" s="60">
        <f t="shared" si="182"/>
        <v>4135600</v>
      </c>
      <c r="M159" s="61">
        <v>0</v>
      </c>
      <c r="N159" s="61">
        <v>0</v>
      </c>
      <c r="O159" s="61">
        <f t="shared" si="176"/>
        <v>4135600</v>
      </c>
      <c r="P159" s="61">
        <f>SUM(Q159:S159)</f>
        <v>4135600</v>
      </c>
      <c r="Q159" s="61">
        <v>0</v>
      </c>
      <c r="R159" s="61">
        <v>0</v>
      </c>
      <c r="S159" s="61">
        <v>4135600</v>
      </c>
      <c r="T159" s="60">
        <f t="shared" si="185"/>
        <v>20.621805579795058</v>
      </c>
      <c r="U159" s="60"/>
      <c r="V159" s="60"/>
      <c r="W159" s="60">
        <f t="shared" si="186"/>
        <v>20.621805579795058</v>
      </c>
      <c r="X159" s="50"/>
      <c r="Y159" s="51"/>
    </row>
    <row r="160" spans="1:25" s="79" customFormat="1" hidden="1" x14ac:dyDescent="0.3">
      <c r="A160" s="149" t="s">
        <v>147</v>
      </c>
      <c r="B160" s="149"/>
      <c r="C160" s="149"/>
      <c r="D160" s="47" t="e">
        <f>#REF!+#REF!+#REF!+#REF!+#REF!+D151</f>
        <v>#REF!</v>
      </c>
      <c r="E160" s="47" t="e">
        <f>#REF!+#REF!+#REF!+#REF!+#REF!+E151</f>
        <v>#REF!</v>
      </c>
      <c r="F160" s="47" t="e">
        <f>#REF!+#REF!+#REF!+#REF!+#REF!+F151</f>
        <v>#REF!</v>
      </c>
      <c r="G160" s="47" t="e">
        <f>#REF!+#REF!+#REF!+#REF!+#REF!+G151</f>
        <v>#REF!</v>
      </c>
      <c r="H160" s="47" t="e">
        <f>#REF!+#REF!+#REF!+#REF!+#REF!+H151</f>
        <v>#REF!</v>
      </c>
      <c r="I160" s="47" t="e">
        <f>#REF!+#REF!+#REF!+#REF!+#REF!+I151</f>
        <v>#REF!</v>
      </c>
      <c r="J160" s="47" t="e">
        <f>#REF!+#REF!+#REF!+#REF!+#REF!+J151</f>
        <v>#REF!</v>
      </c>
      <c r="K160" s="47" t="e">
        <f>#REF!+#REF!+#REF!+#REF!+#REF!+K151</f>
        <v>#REF!</v>
      </c>
      <c r="L160" s="47" t="e">
        <f>#REF!+#REF!+#REF!+#REF!+#REF!+L151</f>
        <v>#REF!</v>
      </c>
      <c r="M160" s="47" t="e">
        <f>#REF!+#REF!+#REF!+#REF!+#REF!+M151</f>
        <v>#REF!</v>
      </c>
      <c r="N160" s="47" t="e">
        <f>#REF!+#REF!+#REF!+#REF!+#REF!+N151</f>
        <v>#REF!</v>
      </c>
      <c r="O160" s="47" t="e">
        <f>#REF!+#REF!+#REF!+#REF!+#REF!+O151</f>
        <v>#REF!</v>
      </c>
      <c r="P160" s="47" t="e">
        <f>#REF!+#REF!+#REF!+#REF!+#REF!+P151</f>
        <v>#REF!</v>
      </c>
      <c r="Q160" s="47" t="e">
        <f>#REF!+#REF!+#REF!+#REF!+#REF!+Q151</f>
        <v>#REF!</v>
      </c>
      <c r="R160" s="47" t="e">
        <f>#REF!+#REF!+#REF!+#REF!+#REF!+R151</f>
        <v>#REF!</v>
      </c>
      <c r="S160" s="47" t="e">
        <f>#REF!+#REF!+#REF!+#REF!+#REF!+S151</f>
        <v>#REF!</v>
      </c>
      <c r="T160" s="50" t="e">
        <f t="shared" si="185"/>
        <v>#REF!</v>
      </c>
      <c r="U160" s="50" t="e">
        <f t="shared" ref="U160" si="187">Q160/I160*100</f>
        <v>#REF!</v>
      </c>
      <c r="V160" s="50" t="e">
        <f>R160/F160*100</f>
        <v>#REF!</v>
      </c>
      <c r="W160" s="50" t="e">
        <f t="shared" si="186"/>
        <v>#REF!</v>
      </c>
      <c r="X160" s="50" t="e">
        <f t="shared" ref="X160:X165" si="188">Q160/M160*100</f>
        <v>#REF!</v>
      </c>
      <c r="Y160" s="51"/>
    </row>
    <row r="161" spans="1:25" s="79" customFormat="1" hidden="1" x14ac:dyDescent="0.3">
      <c r="A161" s="115" t="s">
        <v>225</v>
      </c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51"/>
    </row>
    <row r="162" spans="1:25" s="79" customFormat="1" ht="93.75" hidden="1" x14ac:dyDescent="0.3">
      <c r="A162" s="48" t="s">
        <v>128</v>
      </c>
      <c r="B162" s="77" t="s">
        <v>224</v>
      </c>
      <c r="C162" s="53"/>
      <c r="D162" s="49">
        <f>D163+D165</f>
        <v>115588397</v>
      </c>
      <c r="E162" s="49">
        <f>E163+E165</f>
        <v>115588397</v>
      </c>
      <c r="F162" s="49">
        <f>F163+F165</f>
        <v>0</v>
      </c>
      <c r="G162" s="49">
        <f>G163+G165</f>
        <v>0</v>
      </c>
      <c r="H162" s="49">
        <f t="shared" ref="H162:K162" si="189">H163+H165</f>
        <v>16236320</v>
      </c>
      <c r="I162" s="49">
        <f t="shared" si="189"/>
        <v>16236320</v>
      </c>
      <c r="J162" s="49">
        <f t="shared" si="189"/>
        <v>0</v>
      </c>
      <c r="K162" s="49">
        <f t="shared" si="189"/>
        <v>0</v>
      </c>
      <c r="L162" s="49">
        <f t="shared" ref="L162:S162" si="190">L163+L165</f>
        <v>15912000</v>
      </c>
      <c r="M162" s="49">
        <f t="shared" si="190"/>
        <v>15912000</v>
      </c>
      <c r="N162" s="49">
        <f t="shared" si="190"/>
        <v>0</v>
      </c>
      <c r="O162" s="49">
        <f t="shared" si="190"/>
        <v>0</v>
      </c>
      <c r="P162" s="49">
        <f t="shared" si="190"/>
        <v>14276546.310000001</v>
      </c>
      <c r="Q162" s="49">
        <f t="shared" si="190"/>
        <v>14276546.310000001</v>
      </c>
      <c r="R162" s="49">
        <f t="shared" si="190"/>
        <v>0</v>
      </c>
      <c r="S162" s="49">
        <f t="shared" si="190"/>
        <v>0</v>
      </c>
      <c r="T162" s="50">
        <f>P162/H162*100</f>
        <v>87.929692873754647</v>
      </c>
      <c r="U162" s="50">
        <f t="shared" ref="U162:U166" si="191">Q162/I162*100</f>
        <v>87.929692873754647</v>
      </c>
      <c r="V162" s="60"/>
      <c r="W162" s="60"/>
      <c r="X162" s="50">
        <f t="shared" si="188"/>
        <v>89.721884803921569</v>
      </c>
      <c r="Y162" s="51"/>
    </row>
    <row r="163" spans="1:25" s="79" customFormat="1" ht="56.25" hidden="1" x14ac:dyDescent="0.3">
      <c r="A163" s="48" t="s">
        <v>129</v>
      </c>
      <c r="B163" s="80" t="s">
        <v>226</v>
      </c>
      <c r="C163" s="58"/>
      <c r="D163" s="49">
        <f>D164</f>
        <v>32093597</v>
      </c>
      <c r="E163" s="49">
        <f>E164</f>
        <v>32093597</v>
      </c>
      <c r="F163" s="49">
        <f>F164</f>
        <v>0</v>
      </c>
      <c r="G163" s="49">
        <f>G164</f>
        <v>0</v>
      </c>
      <c r="H163" s="49">
        <f t="shared" ref="H163:K163" si="192">H164</f>
        <v>10321120</v>
      </c>
      <c r="I163" s="49">
        <f t="shared" si="192"/>
        <v>10321120</v>
      </c>
      <c r="J163" s="49">
        <f t="shared" si="192"/>
        <v>0</v>
      </c>
      <c r="K163" s="49">
        <f t="shared" si="192"/>
        <v>0</v>
      </c>
      <c r="L163" s="49">
        <f t="shared" ref="L163:S163" si="193">L164</f>
        <v>10321000</v>
      </c>
      <c r="M163" s="49">
        <f t="shared" si="193"/>
        <v>10321000</v>
      </c>
      <c r="N163" s="49">
        <f t="shared" si="193"/>
        <v>0</v>
      </c>
      <c r="O163" s="49">
        <f t="shared" si="193"/>
        <v>0</v>
      </c>
      <c r="P163" s="49">
        <f t="shared" si="193"/>
        <v>8691858.8300000001</v>
      </c>
      <c r="Q163" s="49">
        <f t="shared" si="193"/>
        <v>8691858.8300000001</v>
      </c>
      <c r="R163" s="49">
        <f t="shared" si="193"/>
        <v>0</v>
      </c>
      <c r="S163" s="49">
        <f t="shared" si="193"/>
        <v>0</v>
      </c>
      <c r="T163" s="50">
        <f t="shared" ref="T163:T166" si="194">P163/H163*100</f>
        <v>84.214298738896559</v>
      </c>
      <c r="U163" s="50">
        <f t="shared" si="191"/>
        <v>84.214298738896559</v>
      </c>
      <c r="V163" s="60"/>
      <c r="W163" s="60"/>
      <c r="X163" s="50">
        <f t="shared" si="188"/>
        <v>84.215277880050394</v>
      </c>
      <c r="Y163" s="51"/>
    </row>
    <row r="164" spans="1:25" s="79" customFormat="1" ht="60" hidden="1" customHeight="1" x14ac:dyDescent="0.3">
      <c r="A164" s="96" t="s">
        <v>228</v>
      </c>
      <c r="B164" s="62" t="s">
        <v>227</v>
      </c>
      <c r="C164" s="59" t="s">
        <v>229</v>
      </c>
      <c r="D164" s="61">
        <f>SUM(E164:G164)</f>
        <v>32093597</v>
      </c>
      <c r="E164" s="61">
        <v>32093597</v>
      </c>
      <c r="F164" s="61">
        <v>0</v>
      </c>
      <c r="G164" s="61">
        <v>0</v>
      </c>
      <c r="H164" s="61">
        <f>I164+J164+K164</f>
        <v>10321120</v>
      </c>
      <c r="I164" s="61">
        <v>10321120</v>
      </c>
      <c r="J164" s="61">
        <v>0</v>
      </c>
      <c r="K164" s="61">
        <v>0</v>
      </c>
      <c r="L164" s="60">
        <f t="shared" si="182"/>
        <v>10321000</v>
      </c>
      <c r="M164" s="60">
        <v>10321000</v>
      </c>
      <c r="N164" s="61">
        <v>0</v>
      </c>
      <c r="O164" s="61">
        <f>S164</f>
        <v>0</v>
      </c>
      <c r="P164" s="82">
        <f>SUM(Q164:S164)</f>
        <v>8691858.8300000001</v>
      </c>
      <c r="Q164" s="82">
        <v>8691858.8300000001</v>
      </c>
      <c r="R164" s="82">
        <v>0</v>
      </c>
      <c r="S164" s="82">
        <v>0</v>
      </c>
      <c r="T164" s="60">
        <f t="shared" si="194"/>
        <v>84.214298738896559</v>
      </c>
      <c r="U164" s="60">
        <f t="shared" si="191"/>
        <v>84.214298738896559</v>
      </c>
      <c r="V164" s="60"/>
      <c r="W164" s="60"/>
      <c r="X164" s="60">
        <f t="shared" si="188"/>
        <v>84.215277880050394</v>
      </c>
      <c r="Y164" s="62" t="s">
        <v>312</v>
      </c>
    </row>
    <row r="165" spans="1:25" s="79" customFormat="1" ht="112.5" hidden="1" x14ac:dyDescent="0.3">
      <c r="A165" s="48" t="s">
        <v>130</v>
      </c>
      <c r="B165" s="80" t="s">
        <v>230</v>
      </c>
      <c r="C165" s="58"/>
      <c r="D165" s="49">
        <f>D166+D167</f>
        <v>83494800</v>
      </c>
      <c r="E165" s="49">
        <f t="shared" ref="E165:K165" si="195">E166+E167</f>
        <v>83494800</v>
      </c>
      <c r="F165" s="49">
        <f t="shared" si="195"/>
        <v>0</v>
      </c>
      <c r="G165" s="49">
        <f t="shared" si="195"/>
        <v>0</v>
      </c>
      <c r="H165" s="49">
        <f>H166+H167</f>
        <v>5915200</v>
      </c>
      <c r="I165" s="49">
        <f t="shared" si="195"/>
        <v>5915200</v>
      </c>
      <c r="J165" s="49">
        <f t="shared" si="195"/>
        <v>0</v>
      </c>
      <c r="K165" s="49">
        <f t="shared" si="195"/>
        <v>0</v>
      </c>
      <c r="L165" s="49">
        <f t="shared" ref="L165" si="196">L166+L167</f>
        <v>5591000</v>
      </c>
      <c r="M165" s="49">
        <f t="shared" ref="M165" si="197">M166+M167</f>
        <v>5591000</v>
      </c>
      <c r="N165" s="49">
        <f t="shared" ref="N165" si="198">N166+N167</f>
        <v>0</v>
      </c>
      <c r="O165" s="49">
        <f t="shared" ref="O165" si="199">O166+O167</f>
        <v>0</v>
      </c>
      <c r="P165" s="49">
        <f t="shared" ref="P165:S165" si="200">P166</f>
        <v>5584687.4800000004</v>
      </c>
      <c r="Q165" s="49">
        <f t="shared" si="200"/>
        <v>5584687.4800000004</v>
      </c>
      <c r="R165" s="49">
        <f t="shared" si="200"/>
        <v>0</v>
      </c>
      <c r="S165" s="49">
        <f t="shared" si="200"/>
        <v>0</v>
      </c>
      <c r="T165" s="50">
        <f t="shared" si="194"/>
        <v>94.412487827968633</v>
      </c>
      <c r="U165" s="50">
        <f t="shared" si="191"/>
        <v>94.412487827968633</v>
      </c>
      <c r="V165" s="60"/>
      <c r="W165" s="60"/>
      <c r="X165" s="50">
        <f t="shared" si="188"/>
        <v>99.887094974065477</v>
      </c>
      <c r="Y165" s="51"/>
    </row>
    <row r="166" spans="1:25" s="79" customFormat="1" ht="70.5" hidden="1" customHeight="1" x14ac:dyDescent="0.3">
      <c r="A166" s="109" t="s">
        <v>232</v>
      </c>
      <c r="B166" s="146" t="s">
        <v>231</v>
      </c>
      <c r="C166" s="59" t="s">
        <v>229</v>
      </c>
      <c r="D166" s="61">
        <f>SUM(E166:G166)</f>
        <v>30055500</v>
      </c>
      <c r="E166" s="61">
        <v>30055500</v>
      </c>
      <c r="F166" s="61">
        <v>0</v>
      </c>
      <c r="G166" s="61">
        <v>0</v>
      </c>
      <c r="H166" s="61">
        <f>I166+J166+K166</f>
        <v>5915200</v>
      </c>
      <c r="I166" s="61">
        <v>5915200</v>
      </c>
      <c r="J166" s="61">
        <v>0</v>
      </c>
      <c r="K166" s="61">
        <v>0</v>
      </c>
      <c r="L166" s="60">
        <f t="shared" si="182"/>
        <v>5591000</v>
      </c>
      <c r="M166" s="60">
        <v>5591000</v>
      </c>
      <c r="N166" s="61">
        <v>0</v>
      </c>
      <c r="O166" s="61">
        <f t="shared" ref="O166" si="201">S166</f>
        <v>0</v>
      </c>
      <c r="P166" s="82">
        <f>SUM(Q166:S166)</f>
        <v>5584687.4800000004</v>
      </c>
      <c r="Q166" s="82">
        <v>5584687.4800000004</v>
      </c>
      <c r="R166" s="82">
        <v>0</v>
      </c>
      <c r="S166" s="82">
        <v>0</v>
      </c>
      <c r="T166" s="60">
        <f t="shared" si="194"/>
        <v>94.412487827968633</v>
      </c>
      <c r="U166" s="60">
        <f t="shared" si="191"/>
        <v>94.412487827968633</v>
      </c>
      <c r="V166" s="60"/>
      <c r="W166" s="60"/>
      <c r="X166" s="60">
        <f t="shared" ref="X166" si="202">Q166/M166*100</f>
        <v>99.887094974065477</v>
      </c>
      <c r="Y166" s="81" t="s">
        <v>313</v>
      </c>
    </row>
    <row r="167" spans="1:25" s="79" customFormat="1" ht="69" hidden="1" customHeight="1" x14ac:dyDescent="0.3">
      <c r="A167" s="122"/>
      <c r="B167" s="147"/>
      <c r="C167" s="59" t="s">
        <v>6</v>
      </c>
      <c r="D167" s="61">
        <f>SUM(E167:G167)</f>
        <v>53439300</v>
      </c>
      <c r="E167" s="61">
        <v>53439300</v>
      </c>
      <c r="F167" s="61">
        <v>0</v>
      </c>
      <c r="G167" s="61">
        <v>0</v>
      </c>
      <c r="H167" s="61">
        <f>I168+J167+K167</f>
        <v>0</v>
      </c>
      <c r="I167" s="61">
        <v>0</v>
      </c>
      <c r="J167" s="61">
        <v>0</v>
      </c>
      <c r="K167" s="61">
        <v>0</v>
      </c>
      <c r="L167" s="60">
        <f t="shared" si="182"/>
        <v>0</v>
      </c>
      <c r="M167" s="60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0"/>
      <c r="U167" s="60"/>
      <c r="V167" s="60"/>
      <c r="W167" s="60"/>
      <c r="X167" s="60"/>
      <c r="Y167" s="62" t="s">
        <v>292</v>
      </c>
    </row>
    <row r="168" spans="1:25" s="79" customFormat="1" x14ac:dyDescent="0.3">
      <c r="A168" s="83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84"/>
      <c r="Q168" s="84"/>
      <c r="R168" s="84"/>
      <c r="S168" s="84"/>
      <c r="T168" s="85"/>
      <c r="U168" s="85"/>
      <c r="V168" s="85"/>
      <c r="W168" s="85"/>
      <c r="X168" s="85"/>
    </row>
    <row r="169" spans="1:25" s="79" customFormat="1" x14ac:dyDescent="0.3">
      <c r="A169" s="83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84"/>
      <c r="Q169" s="84"/>
      <c r="R169" s="84"/>
      <c r="S169" s="84"/>
      <c r="T169" s="85"/>
      <c r="U169" s="85"/>
      <c r="V169" s="85"/>
      <c r="W169" s="85"/>
      <c r="X169" s="85"/>
    </row>
    <row r="170" spans="1:25" s="79" customFormat="1" x14ac:dyDescent="0.3">
      <c r="A170" s="83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84"/>
      <c r="Q170" s="84"/>
      <c r="R170" s="84"/>
      <c r="S170" s="84"/>
      <c r="T170" s="85"/>
      <c r="U170" s="85"/>
      <c r="V170" s="85"/>
      <c r="W170" s="85"/>
      <c r="X170" s="85"/>
    </row>
    <row r="171" spans="1:25" s="79" customFormat="1" x14ac:dyDescent="0.3">
      <c r="A171" s="83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84"/>
      <c r="Q171" s="84"/>
      <c r="R171" s="84"/>
      <c r="S171" s="84"/>
      <c r="T171" s="85"/>
      <c r="U171" s="85"/>
      <c r="V171" s="85"/>
      <c r="W171" s="85"/>
      <c r="X171" s="85"/>
    </row>
    <row r="172" spans="1:25" s="79" customFormat="1" x14ac:dyDescent="0.3">
      <c r="A172" s="83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84"/>
      <c r="Q172" s="84"/>
      <c r="R172" s="84"/>
      <c r="S172" s="84"/>
      <c r="T172" s="85"/>
      <c r="U172" s="85"/>
      <c r="V172" s="85"/>
      <c r="W172" s="85"/>
      <c r="X172" s="85"/>
    </row>
    <row r="173" spans="1:25" s="79" customFormat="1" x14ac:dyDescent="0.3">
      <c r="A173" s="83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84"/>
      <c r="Q173" s="84"/>
      <c r="R173" s="84"/>
      <c r="S173" s="84"/>
      <c r="T173" s="85"/>
      <c r="U173" s="85"/>
      <c r="V173" s="85"/>
      <c r="W173" s="85"/>
      <c r="X173" s="85"/>
    </row>
    <row r="174" spans="1:25" s="79" customFormat="1" x14ac:dyDescent="0.3">
      <c r="A174" s="83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84"/>
      <c r="Q174" s="84"/>
      <c r="R174" s="84"/>
      <c r="S174" s="84"/>
      <c r="T174" s="85"/>
      <c r="U174" s="85"/>
      <c r="V174" s="85"/>
      <c r="W174" s="85"/>
      <c r="X174" s="85"/>
    </row>
    <row r="175" spans="1:25" s="79" customFormat="1" x14ac:dyDescent="0.3">
      <c r="A175" s="83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84"/>
      <c r="Q175" s="84"/>
      <c r="R175" s="84"/>
      <c r="S175" s="84"/>
      <c r="T175" s="85"/>
      <c r="U175" s="85"/>
      <c r="V175" s="85"/>
      <c r="W175" s="85"/>
      <c r="X175" s="85"/>
    </row>
    <row r="176" spans="1:25" s="79" customFormat="1" x14ac:dyDescent="0.3">
      <c r="A176" s="83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84"/>
      <c r="Q176" s="84"/>
      <c r="R176" s="84"/>
      <c r="S176" s="84"/>
      <c r="T176" s="85"/>
      <c r="U176" s="85"/>
      <c r="V176" s="85"/>
      <c r="W176" s="85"/>
      <c r="X176" s="85"/>
    </row>
    <row r="177" spans="1:24" s="79" customFormat="1" x14ac:dyDescent="0.3">
      <c r="A177" s="83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84"/>
      <c r="Q177" s="84"/>
      <c r="R177" s="84"/>
      <c r="S177" s="84"/>
      <c r="T177" s="85"/>
      <c r="U177" s="85"/>
      <c r="V177" s="85"/>
      <c r="W177" s="85"/>
      <c r="X177" s="85"/>
    </row>
    <row r="178" spans="1:24" s="79" customFormat="1" x14ac:dyDescent="0.3">
      <c r="A178" s="83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84"/>
      <c r="Q178" s="84"/>
      <c r="R178" s="84"/>
      <c r="S178" s="84"/>
      <c r="T178" s="85"/>
      <c r="U178" s="85"/>
      <c r="V178" s="85"/>
      <c r="W178" s="85"/>
      <c r="X178" s="85"/>
    </row>
    <row r="179" spans="1:24" s="79" customFormat="1" x14ac:dyDescent="0.3">
      <c r="A179" s="83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84"/>
      <c r="Q179" s="84"/>
      <c r="R179" s="84"/>
      <c r="S179" s="84"/>
      <c r="T179" s="85"/>
      <c r="U179" s="85"/>
      <c r="V179" s="85"/>
      <c r="W179" s="85"/>
      <c r="X179" s="85"/>
    </row>
    <row r="180" spans="1:24" s="79" customFormat="1" x14ac:dyDescent="0.3">
      <c r="A180" s="83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84"/>
      <c r="Q180" s="84"/>
      <c r="R180" s="84"/>
      <c r="S180" s="84"/>
      <c r="T180" s="85"/>
      <c r="U180" s="85"/>
      <c r="V180" s="85"/>
      <c r="W180" s="85"/>
      <c r="X180" s="85"/>
    </row>
    <row r="181" spans="1:24" s="79" customFormat="1" x14ac:dyDescent="0.3">
      <c r="A181" s="83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84"/>
      <c r="Q181" s="84"/>
      <c r="R181" s="84"/>
      <c r="S181" s="84"/>
      <c r="T181" s="85"/>
      <c r="U181" s="85"/>
      <c r="V181" s="85"/>
      <c r="W181" s="85"/>
      <c r="X181" s="85"/>
    </row>
    <row r="182" spans="1:24" s="79" customFormat="1" x14ac:dyDescent="0.3">
      <c r="A182" s="83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84"/>
      <c r="Q182" s="84"/>
      <c r="R182" s="84"/>
      <c r="S182" s="84"/>
      <c r="T182" s="85"/>
      <c r="U182" s="85"/>
      <c r="V182" s="85"/>
      <c r="W182" s="85"/>
      <c r="X182" s="85"/>
    </row>
    <row r="183" spans="1:24" s="79" customFormat="1" x14ac:dyDescent="0.3">
      <c r="A183" s="83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84"/>
      <c r="Q183" s="84"/>
      <c r="R183" s="84"/>
      <c r="S183" s="84"/>
      <c r="T183" s="85"/>
      <c r="U183" s="85"/>
      <c r="V183" s="85"/>
      <c r="W183" s="85"/>
      <c r="X183" s="85"/>
    </row>
    <row r="184" spans="1:24" s="79" customFormat="1" x14ac:dyDescent="0.3">
      <c r="A184" s="83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84"/>
      <c r="Q184" s="84"/>
      <c r="R184" s="84"/>
      <c r="S184" s="84"/>
      <c r="T184" s="85"/>
      <c r="U184" s="85"/>
      <c r="V184" s="85"/>
      <c r="W184" s="85"/>
      <c r="X184" s="85"/>
    </row>
    <row r="185" spans="1:24" s="79" customFormat="1" x14ac:dyDescent="0.3">
      <c r="A185" s="83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84"/>
      <c r="Q185" s="84"/>
      <c r="R185" s="84"/>
      <c r="S185" s="84"/>
      <c r="T185" s="85"/>
      <c r="U185" s="85"/>
      <c r="V185" s="85"/>
      <c r="W185" s="85"/>
      <c r="X185" s="85"/>
    </row>
    <row r="186" spans="1:24" s="79" customFormat="1" x14ac:dyDescent="0.3">
      <c r="A186" s="83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84"/>
      <c r="Q186" s="84"/>
      <c r="R186" s="84"/>
      <c r="S186" s="84"/>
      <c r="T186" s="85"/>
      <c r="U186" s="85"/>
      <c r="V186" s="85"/>
      <c r="W186" s="85"/>
      <c r="X186" s="85"/>
    </row>
    <row r="187" spans="1:24" s="79" customFormat="1" x14ac:dyDescent="0.3">
      <c r="A187" s="83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84"/>
      <c r="Q187" s="84"/>
      <c r="R187" s="84"/>
      <c r="S187" s="84"/>
      <c r="T187" s="85"/>
      <c r="U187" s="85"/>
      <c r="V187" s="85"/>
      <c r="W187" s="85"/>
      <c r="X187" s="85"/>
    </row>
    <row r="188" spans="1:24" s="79" customFormat="1" x14ac:dyDescent="0.3">
      <c r="A188" s="83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84"/>
      <c r="Q188" s="84"/>
      <c r="R188" s="84"/>
      <c r="S188" s="84"/>
      <c r="T188" s="85"/>
      <c r="U188" s="85"/>
      <c r="V188" s="85"/>
      <c r="W188" s="85"/>
      <c r="X188" s="85"/>
    </row>
    <row r="189" spans="1:24" s="79" customFormat="1" x14ac:dyDescent="0.3">
      <c r="A189" s="83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84"/>
      <c r="Q189" s="84"/>
      <c r="R189" s="84"/>
      <c r="S189" s="84"/>
      <c r="T189" s="85"/>
      <c r="U189" s="85"/>
      <c r="V189" s="85"/>
      <c r="W189" s="85"/>
      <c r="X189" s="85"/>
    </row>
    <row r="190" spans="1:24" s="79" customFormat="1" x14ac:dyDescent="0.3">
      <c r="A190" s="83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84"/>
      <c r="Q190" s="84"/>
      <c r="R190" s="84"/>
      <c r="S190" s="84"/>
      <c r="T190" s="85"/>
      <c r="U190" s="85"/>
      <c r="V190" s="85"/>
      <c r="W190" s="85"/>
      <c r="X190" s="85"/>
    </row>
    <row r="191" spans="1:24" s="79" customFormat="1" x14ac:dyDescent="0.3">
      <c r="A191" s="83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84"/>
      <c r="Q191" s="84"/>
      <c r="R191" s="84"/>
      <c r="S191" s="84"/>
      <c r="T191" s="85"/>
      <c r="U191" s="85"/>
      <c r="V191" s="85"/>
      <c r="W191" s="85"/>
      <c r="X191" s="85"/>
    </row>
    <row r="192" spans="1:24" s="79" customFormat="1" x14ac:dyDescent="0.3">
      <c r="A192" s="83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84"/>
      <c r="Q192" s="84"/>
      <c r="R192" s="84"/>
      <c r="S192" s="84"/>
      <c r="T192" s="85"/>
      <c r="U192" s="85"/>
      <c r="V192" s="85"/>
      <c r="W192" s="85"/>
      <c r="X192" s="85"/>
    </row>
    <row r="193" spans="1:24" s="79" customFormat="1" x14ac:dyDescent="0.3">
      <c r="A193" s="83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84"/>
      <c r="Q193" s="84"/>
      <c r="R193" s="84"/>
      <c r="S193" s="84"/>
      <c r="T193" s="85"/>
      <c r="U193" s="85"/>
      <c r="V193" s="85"/>
      <c r="W193" s="85"/>
      <c r="X193" s="85"/>
    </row>
    <row r="194" spans="1:24" s="79" customFormat="1" x14ac:dyDescent="0.3">
      <c r="A194" s="83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84"/>
      <c r="Q194" s="84"/>
      <c r="R194" s="84"/>
      <c r="S194" s="84"/>
      <c r="T194" s="85"/>
      <c r="U194" s="85"/>
      <c r="V194" s="85"/>
      <c r="W194" s="85"/>
      <c r="X194" s="85"/>
    </row>
    <row r="195" spans="1:24" s="79" customFormat="1" x14ac:dyDescent="0.3">
      <c r="A195" s="83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84"/>
      <c r="Q195" s="84"/>
      <c r="R195" s="84"/>
      <c r="S195" s="84"/>
      <c r="T195" s="85"/>
      <c r="U195" s="85"/>
      <c r="V195" s="85"/>
      <c r="W195" s="85"/>
      <c r="X195" s="85"/>
    </row>
    <row r="196" spans="1:24" s="79" customFormat="1" x14ac:dyDescent="0.3">
      <c r="A196" s="83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84"/>
      <c r="Q196" s="84"/>
      <c r="R196" s="84"/>
      <c r="S196" s="84"/>
      <c r="T196" s="85"/>
      <c r="U196" s="85"/>
      <c r="V196" s="85"/>
      <c r="W196" s="85"/>
      <c r="X196" s="85"/>
    </row>
    <row r="197" spans="1:24" s="79" customFormat="1" x14ac:dyDescent="0.3">
      <c r="A197" s="83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84"/>
      <c r="Q197" s="84"/>
      <c r="R197" s="84"/>
      <c r="S197" s="84"/>
      <c r="T197" s="85"/>
      <c r="U197" s="85"/>
      <c r="V197" s="85"/>
      <c r="W197" s="85"/>
      <c r="X197" s="85"/>
    </row>
    <row r="198" spans="1:24" s="79" customFormat="1" x14ac:dyDescent="0.3">
      <c r="A198" s="83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84"/>
      <c r="Q198" s="84"/>
      <c r="R198" s="84"/>
      <c r="S198" s="84"/>
      <c r="T198" s="85"/>
      <c r="U198" s="85"/>
      <c r="V198" s="85"/>
      <c r="W198" s="85"/>
      <c r="X198" s="85"/>
    </row>
    <row r="199" spans="1:24" s="79" customFormat="1" x14ac:dyDescent="0.3">
      <c r="A199" s="83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84"/>
      <c r="Q199" s="84"/>
      <c r="R199" s="84"/>
      <c r="S199" s="84"/>
      <c r="T199" s="85"/>
      <c r="U199" s="85"/>
      <c r="V199" s="85"/>
      <c r="W199" s="85"/>
      <c r="X199" s="85"/>
    </row>
    <row r="200" spans="1:24" s="79" customFormat="1" x14ac:dyDescent="0.3">
      <c r="A200" s="83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84"/>
      <c r="Q200" s="84"/>
      <c r="R200" s="84"/>
      <c r="S200" s="84"/>
      <c r="T200" s="85"/>
      <c r="U200" s="85"/>
      <c r="V200" s="85"/>
      <c r="W200" s="85"/>
      <c r="X200" s="85"/>
    </row>
    <row r="201" spans="1:24" s="79" customFormat="1" x14ac:dyDescent="0.3">
      <c r="A201" s="83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84"/>
      <c r="Q201" s="84"/>
      <c r="R201" s="84"/>
      <c r="S201" s="84"/>
      <c r="T201" s="85"/>
      <c r="U201" s="85"/>
      <c r="V201" s="85"/>
      <c r="W201" s="85"/>
      <c r="X201" s="85"/>
    </row>
    <row r="202" spans="1:24" s="79" customFormat="1" x14ac:dyDescent="0.3">
      <c r="A202" s="83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84"/>
      <c r="Q202" s="84"/>
      <c r="R202" s="84"/>
      <c r="S202" s="84"/>
      <c r="T202" s="85"/>
      <c r="U202" s="85"/>
      <c r="V202" s="85"/>
      <c r="W202" s="85"/>
      <c r="X202" s="85"/>
    </row>
    <row r="203" spans="1:24" s="79" customFormat="1" x14ac:dyDescent="0.3">
      <c r="A203" s="83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84"/>
      <c r="Q203" s="84"/>
      <c r="R203" s="84"/>
      <c r="S203" s="84"/>
      <c r="T203" s="85"/>
      <c r="U203" s="85"/>
      <c r="V203" s="85"/>
      <c r="W203" s="85"/>
      <c r="X203" s="85"/>
    </row>
    <row r="204" spans="1:24" s="79" customFormat="1" x14ac:dyDescent="0.3">
      <c r="A204" s="8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84"/>
      <c r="Q204" s="84"/>
      <c r="R204" s="84"/>
      <c r="S204" s="84"/>
      <c r="T204" s="85"/>
      <c r="U204" s="85"/>
      <c r="V204" s="85"/>
      <c r="W204" s="85"/>
      <c r="X204" s="85"/>
    </row>
    <row r="205" spans="1:24" s="79" customFormat="1" x14ac:dyDescent="0.3">
      <c r="A205" s="83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84"/>
      <c r="Q205" s="84"/>
      <c r="R205" s="84"/>
      <c r="S205" s="84"/>
      <c r="T205" s="85"/>
      <c r="U205" s="85"/>
      <c r="V205" s="85"/>
      <c r="W205" s="85"/>
      <c r="X205" s="85"/>
    </row>
    <row r="206" spans="1:24" s="79" customFormat="1" x14ac:dyDescent="0.3">
      <c r="A206" s="83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84"/>
      <c r="Q206" s="84"/>
      <c r="R206" s="84"/>
      <c r="S206" s="84"/>
      <c r="T206" s="85"/>
      <c r="U206" s="85"/>
      <c r="V206" s="85"/>
      <c r="W206" s="85"/>
      <c r="X206" s="85"/>
    </row>
    <row r="207" spans="1:24" s="79" customFormat="1" x14ac:dyDescent="0.3">
      <c r="A207" s="83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84"/>
      <c r="Q207" s="84"/>
      <c r="R207" s="84"/>
      <c r="S207" s="84"/>
      <c r="T207" s="85"/>
      <c r="U207" s="85"/>
      <c r="V207" s="85"/>
      <c r="W207" s="85"/>
      <c r="X207" s="85"/>
    </row>
    <row r="208" spans="1:24" s="79" customFormat="1" x14ac:dyDescent="0.3">
      <c r="A208" s="83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84"/>
      <c r="Q208" s="84"/>
      <c r="R208" s="84"/>
      <c r="S208" s="84"/>
      <c r="T208" s="85"/>
      <c r="U208" s="85"/>
      <c r="V208" s="85"/>
      <c r="W208" s="85"/>
      <c r="X208" s="85"/>
    </row>
    <row r="209" spans="1:24" s="79" customFormat="1" x14ac:dyDescent="0.3">
      <c r="A209" s="83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84"/>
      <c r="Q209" s="84"/>
      <c r="R209" s="84"/>
      <c r="S209" s="84"/>
      <c r="T209" s="85"/>
      <c r="U209" s="85"/>
      <c r="V209" s="85"/>
      <c r="W209" s="85"/>
      <c r="X209" s="85"/>
    </row>
    <row r="210" spans="1:24" s="79" customFormat="1" x14ac:dyDescent="0.3">
      <c r="A210" s="83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84"/>
      <c r="Q210" s="84"/>
      <c r="R210" s="84"/>
      <c r="S210" s="84"/>
      <c r="T210" s="85"/>
      <c r="U210" s="85"/>
      <c r="V210" s="85"/>
      <c r="W210" s="85"/>
      <c r="X210" s="85"/>
    </row>
    <row r="211" spans="1:24" s="79" customFormat="1" x14ac:dyDescent="0.3">
      <c r="A211" s="83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84"/>
      <c r="Q211" s="84"/>
      <c r="R211" s="84"/>
      <c r="S211" s="84"/>
      <c r="T211" s="85"/>
      <c r="U211" s="85"/>
      <c r="V211" s="85"/>
      <c r="W211" s="85"/>
      <c r="X211" s="85"/>
    </row>
    <row r="212" spans="1:24" s="79" customFormat="1" x14ac:dyDescent="0.3">
      <c r="A212" s="83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84"/>
      <c r="Q212" s="84"/>
      <c r="R212" s="84"/>
      <c r="S212" s="84"/>
      <c r="T212" s="85"/>
      <c r="U212" s="85"/>
      <c r="V212" s="85"/>
      <c r="W212" s="85"/>
      <c r="X212" s="85"/>
    </row>
    <row r="213" spans="1:24" s="79" customFormat="1" x14ac:dyDescent="0.3">
      <c r="A213" s="83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84"/>
      <c r="Q213" s="84"/>
      <c r="R213" s="84"/>
      <c r="S213" s="84"/>
      <c r="T213" s="85"/>
      <c r="U213" s="85"/>
      <c r="V213" s="85"/>
      <c r="W213" s="85"/>
      <c r="X213" s="85"/>
    </row>
    <row r="214" spans="1:24" s="79" customFormat="1" x14ac:dyDescent="0.3">
      <c r="A214" s="83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84"/>
      <c r="Q214" s="84"/>
      <c r="R214" s="84"/>
      <c r="S214" s="84"/>
      <c r="T214" s="85"/>
      <c r="U214" s="85"/>
      <c r="V214" s="85"/>
      <c r="W214" s="85"/>
      <c r="X214" s="85"/>
    </row>
    <row r="215" spans="1:24" s="79" customFormat="1" x14ac:dyDescent="0.3">
      <c r="A215" s="83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84"/>
      <c r="Q215" s="84"/>
      <c r="R215" s="84"/>
      <c r="S215" s="84"/>
      <c r="T215" s="85"/>
      <c r="U215" s="85"/>
      <c r="V215" s="85"/>
      <c r="W215" s="85"/>
      <c r="X215" s="85"/>
    </row>
    <row r="216" spans="1:24" s="79" customFormat="1" x14ac:dyDescent="0.3">
      <c r="A216" s="83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84"/>
      <c r="Q216" s="84"/>
      <c r="R216" s="84"/>
      <c r="S216" s="84"/>
      <c r="T216" s="85"/>
      <c r="U216" s="85"/>
      <c r="V216" s="85"/>
      <c r="W216" s="85"/>
      <c r="X216" s="85"/>
    </row>
    <row r="217" spans="1:24" s="79" customFormat="1" x14ac:dyDescent="0.3">
      <c r="A217" s="83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84"/>
      <c r="Q217" s="84"/>
      <c r="R217" s="84"/>
      <c r="S217" s="84"/>
      <c r="T217" s="85"/>
      <c r="U217" s="85"/>
      <c r="V217" s="85"/>
      <c r="W217" s="85"/>
      <c r="X217" s="85"/>
    </row>
    <row r="218" spans="1:24" s="79" customFormat="1" x14ac:dyDescent="0.3">
      <c r="A218" s="83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84"/>
      <c r="Q218" s="84"/>
      <c r="R218" s="84"/>
      <c r="S218" s="84"/>
      <c r="T218" s="85"/>
      <c r="U218" s="85"/>
      <c r="V218" s="85"/>
      <c r="W218" s="85"/>
      <c r="X218" s="85"/>
    </row>
    <row r="219" spans="1:24" s="79" customFormat="1" x14ac:dyDescent="0.3">
      <c r="A219" s="83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84"/>
      <c r="Q219" s="84"/>
      <c r="R219" s="84"/>
      <c r="S219" s="84"/>
      <c r="T219" s="85"/>
      <c r="U219" s="85"/>
      <c r="V219" s="85"/>
      <c r="W219" s="85"/>
      <c r="X219" s="85"/>
    </row>
    <row r="220" spans="1:24" s="79" customFormat="1" x14ac:dyDescent="0.3">
      <c r="A220" s="83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84"/>
      <c r="Q220" s="84"/>
      <c r="R220" s="84"/>
      <c r="S220" s="84"/>
      <c r="T220" s="85"/>
      <c r="U220" s="85"/>
      <c r="V220" s="85"/>
      <c r="W220" s="85"/>
      <c r="X220" s="85"/>
    </row>
    <row r="221" spans="1:24" s="79" customFormat="1" x14ac:dyDescent="0.3">
      <c r="A221" s="83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84"/>
      <c r="Q221" s="84"/>
      <c r="R221" s="84"/>
      <c r="S221" s="84"/>
      <c r="T221" s="85"/>
      <c r="U221" s="85"/>
      <c r="V221" s="85"/>
      <c r="W221" s="85"/>
      <c r="X221" s="85"/>
    </row>
    <row r="222" spans="1:24" s="79" customFormat="1" x14ac:dyDescent="0.3">
      <c r="A222" s="83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84"/>
      <c r="Q222" s="84"/>
      <c r="R222" s="84"/>
      <c r="S222" s="84"/>
      <c r="T222" s="85"/>
      <c r="U222" s="85"/>
      <c r="V222" s="85"/>
      <c r="W222" s="85"/>
      <c r="X222" s="85"/>
    </row>
    <row r="223" spans="1:24" s="79" customFormat="1" x14ac:dyDescent="0.3">
      <c r="A223" s="83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84"/>
      <c r="Q223" s="84"/>
      <c r="R223" s="84"/>
      <c r="S223" s="84"/>
      <c r="T223" s="85"/>
      <c r="U223" s="85"/>
      <c r="V223" s="85"/>
      <c r="W223" s="85"/>
      <c r="X223" s="85"/>
    </row>
    <row r="224" spans="1:24" s="79" customFormat="1" x14ac:dyDescent="0.3">
      <c r="A224" s="83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84"/>
      <c r="Q224" s="84"/>
      <c r="R224" s="84"/>
      <c r="S224" s="84"/>
      <c r="T224" s="85"/>
      <c r="U224" s="85"/>
      <c r="V224" s="85"/>
      <c r="W224" s="85"/>
      <c r="X224" s="85"/>
    </row>
    <row r="225" spans="1:24" s="79" customFormat="1" x14ac:dyDescent="0.3">
      <c r="A225" s="83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84"/>
      <c r="Q225" s="84"/>
      <c r="R225" s="84"/>
      <c r="S225" s="84"/>
      <c r="T225" s="85"/>
      <c r="U225" s="85"/>
      <c r="V225" s="85"/>
      <c r="W225" s="85"/>
      <c r="X225" s="85"/>
    </row>
    <row r="226" spans="1:24" s="79" customFormat="1" x14ac:dyDescent="0.3">
      <c r="A226" s="83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84"/>
      <c r="Q226" s="84"/>
      <c r="R226" s="84"/>
      <c r="S226" s="84"/>
      <c r="T226" s="85"/>
      <c r="U226" s="85"/>
      <c r="V226" s="85"/>
      <c r="W226" s="85"/>
      <c r="X226" s="85"/>
    </row>
    <row r="227" spans="1:24" s="79" customFormat="1" x14ac:dyDescent="0.3">
      <c r="A227" s="83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84"/>
      <c r="Q227" s="84"/>
      <c r="R227" s="84"/>
      <c r="S227" s="84"/>
      <c r="T227" s="85"/>
      <c r="U227" s="85"/>
      <c r="V227" s="85"/>
      <c r="W227" s="85"/>
      <c r="X227" s="85"/>
    </row>
    <row r="228" spans="1:24" s="79" customFormat="1" x14ac:dyDescent="0.3">
      <c r="A228" s="83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84"/>
      <c r="Q228" s="84"/>
      <c r="R228" s="84"/>
      <c r="S228" s="84"/>
      <c r="T228" s="85"/>
      <c r="U228" s="85"/>
      <c r="V228" s="85"/>
      <c r="W228" s="85"/>
      <c r="X228" s="85"/>
    </row>
    <row r="229" spans="1:24" s="79" customFormat="1" x14ac:dyDescent="0.3">
      <c r="A229" s="83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84"/>
      <c r="Q229" s="84"/>
      <c r="R229" s="84"/>
      <c r="S229" s="84"/>
      <c r="T229" s="85"/>
      <c r="U229" s="85"/>
      <c r="V229" s="85"/>
      <c r="W229" s="85"/>
      <c r="X229" s="85"/>
    </row>
    <row r="230" spans="1:24" s="79" customFormat="1" x14ac:dyDescent="0.3">
      <c r="A230" s="83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84"/>
      <c r="Q230" s="84"/>
      <c r="R230" s="84"/>
      <c r="S230" s="84"/>
      <c r="T230" s="85"/>
      <c r="U230" s="85"/>
      <c r="V230" s="85"/>
      <c r="W230" s="85"/>
      <c r="X230" s="85"/>
    </row>
    <row r="231" spans="1:24" s="79" customFormat="1" x14ac:dyDescent="0.3">
      <c r="A231" s="83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84"/>
      <c r="Q231" s="84"/>
      <c r="R231" s="84"/>
      <c r="S231" s="84"/>
      <c r="T231" s="85"/>
      <c r="U231" s="85"/>
      <c r="V231" s="85"/>
      <c r="W231" s="85"/>
      <c r="X231" s="85"/>
    </row>
    <row r="232" spans="1:24" s="79" customFormat="1" x14ac:dyDescent="0.3">
      <c r="A232" s="83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84"/>
      <c r="Q232" s="84"/>
      <c r="R232" s="84"/>
      <c r="S232" s="84"/>
      <c r="T232" s="85"/>
      <c r="U232" s="85"/>
      <c r="V232" s="85"/>
      <c r="W232" s="85"/>
      <c r="X232" s="85"/>
    </row>
    <row r="233" spans="1:24" s="79" customFormat="1" x14ac:dyDescent="0.3">
      <c r="A233" s="83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84"/>
      <c r="Q233" s="84"/>
      <c r="R233" s="84"/>
      <c r="S233" s="84"/>
      <c r="T233" s="85"/>
      <c r="U233" s="85"/>
      <c r="V233" s="85"/>
      <c r="W233" s="85"/>
      <c r="X233" s="85"/>
    </row>
    <row r="234" spans="1:24" s="79" customFormat="1" x14ac:dyDescent="0.3">
      <c r="A234" s="83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84"/>
      <c r="Q234" s="84"/>
      <c r="R234" s="84"/>
      <c r="S234" s="84"/>
      <c r="T234" s="85"/>
      <c r="U234" s="85"/>
      <c r="V234" s="85"/>
      <c r="W234" s="85"/>
      <c r="X234" s="85"/>
    </row>
    <row r="235" spans="1:24" s="79" customFormat="1" x14ac:dyDescent="0.3">
      <c r="A235" s="83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84"/>
      <c r="Q235" s="84"/>
      <c r="R235" s="84"/>
      <c r="S235" s="84"/>
      <c r="T235" s="85"/>
      <c r="U235" s="85"/>
      <c r="V235" s="85"/>
      <c r="W235" s="85"/>
      <c r="X235" s="85"/>
    </row>
    <row r="236" spans="1:24" s="79" customFormat="1" x14ac:dyDescent="0.3">
      <c r="A236" s="83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84"/>
      <c r="Q236" s="84"/>
      <c r="R236" s="84"/>
      <c r="S236" s="84"/>
      <c r="T236" s="85"/>
      <c r="U236" s="85"/>
      <c r="V236" s="85"/>
      <c r="W236" s="85"/>
      <c r="X236" s="85"/>
    </row>
    <row r="237" spans="1:24" s="79" customFormat="1" x14ac:dyDescent="0.3">
      <c r="A237" s="83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84"/>
      <c r="Q237" s="84"/>
      <c r="R237" s="84"/>
      <c r="S237" s="84"/>
      <c r="T237" s="85"/>
      <c r="U237" s="85"/>
      <c r="V237" s="85"/>
      <c r="W237" s="85"/>
      <c r="X237" s="85"/>
    </row>
    <row r="238" spans="1:24" s="79" customFormat="1" x14ac:dyDescent="0.3">
      <c r="A238" s="83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84"/>
      <c r="Q238" s="84"/>
      <c r="R238" s="84"/>
      <c r="S238" s="84"/>
      <c r="T238" s="85"/>
      <c r="U238" s="85"/>
      <c r="V238" s="85"/>
      <c r="W238" s="85"/>
      <c r="X238" s="85"/>
    </row>
    <row r="239" spans="1:24" s="79" customFormat="1" x14ac:dyDescent="0.3">
      <c r="A239" s="83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84"/>
      <c r="Q239" s="84"/>
      <c r="R239" s="84"/>
      <c r="S239" s="84"/>
      <c r="T239" s="85"/>
      <c r="U239" s="85"/>
      <c r="V239" s="85"/>
      <c r="W239" s="85"/>
      <c r="X239" s="85"/>
    </row>
    <row r="240" spans="1:24" s="79" customFormat="1" x14ac:dyDescent="0.3">
      <c r="A240" s="83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84"/>
      <c r="Q240" s="84"/>
      <c r="R240" s="84"/>
      <c r="S240" s="84"/>
      <c r="T240" s="85"/>
      <c r="U240" s="85"/>
      <c r="V240" s="85"/>
      <c r="W240" s="85"/>
      <c r="X240" s="85"/>
    </row>
    <row r="241" spans="1:24" s="79" customFormat="1" x14ac:dyDescent="0.3">
      <c r="A241" s="83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84"/>
      <c r="Q241" s="84"/>
      <c r="R241" s="84"/>
      <c r="S241" s="84"/>
      <c r="T241" s="85"/>
      <c r="U241" s="85"/>
      <c r="V241" s="85"/>
      <c r="W241" s="85"/>
      <c r="X241" s="85"/>
    </row>
    <row r="242" spans="1:24" x14ac:dyDescent="0.3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24" x14ac:dyDescent="0.3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24" x14ac:dyDescent="0.3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24" x14ac:dyDescent="0.3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24" x14ac:dyDescent="0.3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24" x14ac:dyDescent="0.3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24" x14ac:dyDescent="0.3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24" x14ac:dyDescent="0.3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24" x14ac:dyDescent="0.3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24" x14ac:dyDescent="0.3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24" x14ac:dyDescent="0.3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24" x14ac:dyDescent="0.3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24" x14ac:dyDescent="0.3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24" x14ac:dyDescent="0.3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24" x14ac:dyDescent="0.3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3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3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3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3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3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3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3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3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3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3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3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3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3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3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3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3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3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3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3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3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3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3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3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3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3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3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3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3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3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3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3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3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28" x14ac:dyDescent="0.3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28" x14ac:dyDescent="0.3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28" x14ac:dyDescent="0.3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28" x14ac:dyDescent="0.3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28" x14ac:dyDescent="0.3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28" x14ac:dyDescent="0.3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28" x14ac:dyDescent="0.3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28" x14ac:dyDescent="0.3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28" x14ac:dyDescent="0.3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28" x14ac:dyDescent="0.3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28" x14ac:dyDescent="0.3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28" x14ac:dyDescent="0.3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28" x14ac:dyDescent="0.3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28" x14ac:dyDescent="0.3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28" x14ac:dyDescent="0.3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AB303" s="2" t="s">
        <v>314</v>
      </c>
    </row>
  </sheetData>
  <mergeCells count="47">
    <mergeCell ref="A166:A167"/>
    <mergeCell ref="B166:B167"/>
    <mergeCell ref="A38:Y38"/>
    <mergeCell ref="A43:Y43"/>
    <mergeCell ref="A64:Y64"/>
    <mergeCell ref="A95:Y95"/>
    <mergeCell ref="A161:X161"/>
    <mergeCell ref="B151:C151"/>
    <mergeCell ref="A160:C160"/>
    <mergeCell ref="B158:B159"/>
    <mergeCell ref="A1:W1"/>
    <mergeCell ref="A2:A3"/>
    <mergeCell ref="C2:C3"/>
    <mergeCell ref="D2:G2"/>
    <mergeCell ref="P2:S2"/>
    <mergeCell ref="T2:W2"/>
    <mergeCell ref="L2:O2"/>
    <mergeCell ref="H2:K2"/>
    <mergeCell ref="A158:A159"/>
    <mergeCell ref="B128:C128"/>
    <mergeCell ref="A5:C5"/>
    <mergeCell ref="B39:C39"/>
    <mergeCell ref="A6:X6"/>
    <mergeCell ref="A49:X49"/>
    <mergeCell ref="B44:C44"/>
    <mergeCell ref="A37:C37"/>
    <mergeCell ref="B27:C27"/>
    <mergeCell ref="B110:B111"/>
    <mergeCell ref="A110:A111"/>
    <mergeCell ref="B52:B53"/>
    <mergeCell ref="B32:B33"/>
    <mergeCell ref="A32:A33"/>
    <mergeCell ref="B16:B17"/>
    <mergeCell ref="A16:A17"/>
    <mergeCell ref="Y2:Y3"/>
    <mergeCell ref="X2:X3"/>
    <mergeCell ref="B148:B149"/>
    <mergeCell ref="A148:A149"/>
    <mergeCell ref="B50:C50"/>
    <mergeCell ref="B7:C7"/>
    <mergeCell ref="B65:C65"/>
    <mergeCell ref="B96:C96"/>
    <mergeCell ref="A127:X127"/>
    <mergeCell ref="A150:X150"/>
    <mergeCell ref="A142:A146"/>
    <mergeCell ref="A136:A140"/>
    <mergeCell ref="A52:A53"/>
  </mergeCells>
  <pageMargins left="0.19685039370078741" right="0.19685039370078741" top="0.39370078740157483" bottom="0.19685039370078741" header="0.31496062992125984" footer="0.31496062992125984"/>
  <pageSetup paperSize="8" scale="49" fitToHeight="6" orientation="landscape" horizontalDpi="4294967295" verticalDpi="4294967295" r:id="rId1"/>
  <headerFooter>
    <oddFooter>&amp;C&amp;P</oddFooter>
  </headerFooter>
  <rowBreaks count="2" manualBreakCount="2">
    <brk id="106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53" t="s">
        <v>159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32.25" customHeight="1" x14ac:dyDescent="0.25">
      <c r="A2" s="155" t="s">
        <v>0</v>
      </c>
      <c r="B2" s="7" t="s">
        <v>1</v>
      </c>
      <c r="C2" s="156" t="s">
        <v>53</v>
      </c>
      <c r="D2" s="157" t="s">
        <v>148</v>
      </c>
      <c r="E2" s="157"/>
      <c r="F2" s="157"/>
      <c r="G2" s="158" t="s">
        <v>164</v>
      </c>
      <c r="H2" s="158"/>
      <c r="I2" s="158"/>
      <c r="J2" s="159" t="s">
        <v>162</v>
      </c>
      <c r="K2" s="160"/>
      <c r="L2" s="161"/>
      <c r="M2" s="162" t="s">
        <v>157</v>
      </c>
      <c r="N2" s="162" t="s">
        <v>158</v>
      </c>
    </row>
    <row r="3" spans="1:14" ht="25.5" x14ac:dyDescent="0.25">
      <c r="A3" s="155"/>
      <c r="B3" s="8" t="s">
        <v>2</v>
      </c>
      <c r="C3" s="156"/>
      <c r="D3" s="9" t="s">
        <v>91</v>
      </c>
      <c r="E3" s="9" t="s">
        <v>92</v>
      </c>
      <c r="F3" s="9" t="s">
        <v>93</v>
      </c>
      <c r="G3" s="9" t="s">
        <v>91</v>
      </c>
      <c r="H3" s="9" t="s">
        <v>92</v>
      </c>
      <c r="I3" s="9" t="s">
        <v>93</v>
      </c>
      <c r="J3" s="9" t="s">
        <v>91</v>
      </c>
      <c r="K3" s="9" t="s">
        <v>92</v>
      </c>
      <c r="L3" s="9" t="s">
        <v>93</v>
      </c>
      <c r="M3" s="163"/>
      <c r="N3" s="163"/>
    </row>
    <row r="4" spans="1:14" x14ac:dyDescent="0.25">
      <c r="A4" s="10" t="s">
        <v>9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52" t="s">
        <v>160</v>
      </c>
      <c r="C5" s="15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16</v>
      </c>
      <c r="B6" s="16" t="s">
        <v>72</v>
      </c>
      <c r="C6" s="16" t="s">
        <v>163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17</v>
      </c>
      <c r="B7" s="16" t="s">
        <v>161</v>
      </c>
      <c r="C7" s="16" t="s">
        <v>163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view="pageBreakPreview" topLeftCell="I18" zoomScale="79" zoomScaleSheetLayoutView="79" workbookViewId="0">
      <selection activeCell="V22" sqref="V22"/>
    </sheetView>
  </sheetViews>
  <sheetFormatPr defaultRowHeight="15" x14ac:dyDescent="0.25"/>
  <cols>
    <col min="2" max="2" width="37.85546875" style="34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8" max="8" width="10.5703125" customWidth="1"/>
    <col min="9" max="9" width="11.28515625" customWidth="1"/>
    <col min="10" max="10" width="12.28515625" customWidth="1"/>
    <col min="12" max="12" width="9.85546875" bestFit="1" customWidth="1"/>
    <col min="13" max="13" width="16.5703125" bestFit="1" customWidth="1"/>
    <col min="14" max="14" width="12.42578125" customWidth="1"/>
    <col min="15" max="15" width="11.85546875" bestFit="1" customWidth="1"/>
    <col min="16" max="19" width="9.140625" style="34"/>
  </cols>
  <sheetData>
    <row r="1" spans="1:24" x14ac:dyDescent="0.25">
      <c r="A1" s="155" t="s">
        <v>0</v>
      </c>
      <c r="B1" s="41" t="s">
        <v>1</v>
      </c>
      <c r="C1" s="156" t="s">
        <v>53</v>
      </c>
      <c r="D1" s="157" t="s">
        <v>309</v>
      </c>
      <c r="E1" s="157"/>
      <c r="F1" s="157"/>
      <c r="G1" s="157"/>
      <c r="H1" s="173" t="s">
        <v>311</v>
      </c>
      <c r="I1" s="174"/>
      <c r="J1" s="174"/>
      <c r="K1" s="175"/>
      <c r="L1" s="158" t="s">
        <v>310</v>
      </c>
      <c r="M1" s="158"/>
      <c r="N1" s="158"/>
      <c r="O1" s="158"/>
      <c r="P1" s="158" t="s">
        <v>253</v>
      </c>
      <c r="Q1" s="176"/>
      <c r="R1" s="176"/>
      <c r="S1" s="176"/>
      <c r="T1" s="167" t="s">
        <v>254</v>
      </c>
      <c r="U1" s="168"/>
      <c r="V1" s="168"/>
      <c r="W1" s="169"/>
    </row>
    <row r="2" spans="1:24" ht="38.25" x14ac:dyDescent="0.25">
      <c r="A2" s="155"/>
      <c r="B2" s="41" t="s">
        <v>2</v>
      </c>
      <c r="C2" s="156"/>
      <c r="D2" s="22" t="s">
        <v>91</v>
      </c>
      <c r="E2" s="22" t="s">
        <v>92</v>
      </c>
      <c r="F2" s="22" t="s">
        <v>167</v>
      </c>
      <c r="G2" s="22" t="s">
        <v>93</v>
      </c>
      <c r="H2" s="22" t="s">
        <v>91</v>
      </c>
      <c r="I2" s="22" t="s">
        <v>92</v>
      </c>
      <c r="J2" s="22" t="s">
        <v>167</v>
      </c>
      <c r="K2" s="22" t="s">
        <v>93</v>
      </c>
      <c r="L2" s="22" t="s">
        <v>91</v>
      </c>
      <c r="M2" s="22" t="s">
        <v>92</v>
      </c>
      <c r="N2" s="22" t="s">
        <v>167</v>
      </c>
      <c r="O2" s="22" t="s">
        <v>93</v>
      </c>
      <c r="P2" s="42" t="s">
        <v>91</v>
      </c>
      <c r="Q2" s="20" t="s">
        <v>92</v>
      </c>
      <c r="R2" s="42" t="s">
        <v>167</v>
      </c>
      <c r="S2" s="42" t="s">
        <v>93</v>
      </c>
      <c r="T2" s="22" t="s">
        <v>91</v>
      </c>
      <c r="U2" s="20" t="s">
        <v>92</v>
      </c>
      <c r="V2" s="22" t="s">
        <v>167</v>
      </c>
      <c r="W2" s="22" t="s">
        <v>93</v>
      </c>
    </row>
    <row r="3" spans="1:24" x14ac:dyDescent="0.25">
      <c r="A3" s="21" t="s">
        <v>9</v>
      </c>
      <c r="B3" s="40" t="s">
        <v>43</v>
      </c>
      <c r="C3" s="37" t="s">
        <v>96</v>
      </c>
      <c r="D3" s="37" t="s">
        <v>100</v>
      </c>
      <c r="E3" s="37" t="s">
        <v>48</v>
      </c>
      <c r="F3" s="37" t="s">
        <v>109</v>
      </c>
      <c r="G3" s="37" t="s">
        <v>131</v>
      </c>
      <c r="H3" s="37" t="s">
        <v>49</v>
      </c>
      <c r="I3" s="37" t="s">
        <v>119</v>
      </c>
      <c r="J3" s="37" t="s">
        <v>123</v>
      </c>
      <c r="K3" s="37" t="s">
        <v>124</v>
      </c>
      <c r="L3" s="37" t="s">
        <v>125</v>
      </c>
      <c r="M3" s="37" t="s">
        <v>126</v>
      </c>
      <c r="N3" s="37" t="s">
        <v>127</v>
      </c>
      <c r="O3" s="37" t="s">
        <v>128</v>
      </c>
      <c r="P3" s="40" t="s">
        <v>246</v>
      </c>
      <c r="Q3" s="40" t="s">
        <v>247</v>
      </c>
      <c r="R3" s="40" t="s">
        <v>248</v>
      </c>
      <c r="S3" s="40" t="s">
        <v>249</v>
      </c>
      <c r="T3" s="37" t="s">
        <v>250</v>
      </c>
      <c r="U3" s="37" t="s">
        <v>251</v>
      </c>
      <c r="V3" s="37" t="s">
        <v>252</v>
      </c>
      <c r="W3" s="37" t="s">
        <v>259</v>
      </c>
    </row>
    <row r="4" spans="1:24" x14ac:dyDescent="0.25">
      <c r="A4" s="170" t="s">
        <v>94</v>
      </c>
      <c r="B4" s="170"/>
      <c r="C4" s="170"/>
      <c r="D4" s="23">
        <f>D8+D15</f>
        <v>136276.5</v>
      </c>
      <c r="E4" s="23">
        <f t="shared" ref="E4:O4" si="0">E8+E15</f>
        <v>122664.9</v>
      </c>
      <c r="F4" s="23">
        <f t="shared" si="0"/>
        <v>0</v>
      </c>
      <c r="G4" s="23">
        <f t="shared" si="0"/>
        <v>13611.6</v>
      </c>
      <c r="H4" s="23">
        <f t="shared" si="0"/>
        <v>41312.477930000001</v>
      </c>
      <c r="I4" s="23">
        <f t="shared" si="0"/>
        <v>41312.477930000001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ref="P4:P19" si="1">L4/D4*100</f>
        <v>0</v>
      </c>
      <c r="Q4" s="23">
        <f>M4/E4*100</f>
        <v>0</v>
      </c>
      <c r="R4" s="23"/>
      <c r="S4" s="23">
        <f t="shared" ref="S4:S7" si="2">O4/G4*100</f>
        <v>0</v>
      </c>
      <c r="T4" s="24"/>
      <c r="U4" s="24"/>
      <c r="V4" s="24"/>
      <c r="W4" s="24"/>
    </row>
    <row r="5" spans="1:24" ht="38.25" hidden="1" customHeight="1" x14ac:dyDescent="0.25">
      <c r="A5" s="25">
        <v>1</v>
      </c>
      <c r="B5" s="152" t="s">
        <v>27</v>
      </c>
      <c r="C5" s="152"/>
      <c r="D5" s="23">
        <f>E5+G5</f>
        <v>0</v>
      </c>
      <c r="E5" s="23">
        <f>E6+E7</f>
        <v>0</v>
      </c>
      <c r="F5" s="23">
        <f t="shared" ref="F5:G5" si="3">F6+F7</f>
        <v>0</v>
      </c>
      <c r="G5" s="23">
        <f t="shared" si="3"/>
        <v>0</v>
      </c>
      <c r="H5" s="23">
        <f>I5+K5</f>
        <v>0</v>
      </c>
      <c r="I5" s="23">
        <f>I6+I7</f>
        <v>0</v>
      </c>
      <c r="J5" s="23">
        <f t="shared" ref="J5:K5" si="4">J6+J7</f>
        <v>0</v>
      </c>
      <c r="K5" s="23">
        <f t="shared" si="4"/>
        <v>0</v>
      </c>
      <c r="L5" s="23">
        <f t="shared" ref="L5:L19" si="5">M5+N5+O5</f>
        <v>0</v>
      </c>
      <c r="M5" s="23">
        <f>M6+M7</f>
        <v>0</v>
      </c>
      <c r="N5" s="23">
        <f t="shared" ref="N5:O5" si="6">N6+N7</f>
        <v>0</v>
      </c>
      <c r="O5" s="23">
        <f t="shared" si="6"/>
        <v>0</v>
      </c>
      <c r="P5" s="23" t="e">
        <f t="shared" si="1"/>
        <v>#DIV/0!</v>
      </c>
      <c r="Q5" s="23" t="e">
        <f t="shared" ref="Q5:Q19" si="7">M5/E5*100</f>
        <v>#DIV/0!</v>
      </c>
      <c r="R5" s="23" t="e">
        <f t="shared" ref="R5:R14" si="8">N5/F5*100</f>
        <v>#DIV/0!</v>
      </c>
      <c r="S5" s="23" t="e">
        <f>O5/G5*100</f>
        <v>#DIV/0!</v>
      </c>
      <c r="T5" s="24"/>
      <c r="U5" s="24"/>
      <c r="V5" s="24"/>
      <c r="W5" s="24"/>
    </row>
    <row r="6" spans="1:24" ht="38.25" hidden="1" x14ac:dyDescent="0.25">
      <c r="A6" s="26" t="s">
        <v>16</v>
      </c>
      <c r="B6" s="27" t="s">
        <v>255</v>
      </c>
      <c r="C6" s="7" t="s">
        <v>3</v>
      </c>
      <c r="D6" s="28">
        <f t="shared" ref="D6:D7" si="9">E6+G6</f>
        <v>0</v>
      </c>
      <c r="E6" s="28">
        <v>0</v>
      </c>
      <c r="F6" s="28">
        <v>0</v>
      </c>
      <c r="G6" s="28">
        <v>0</v>
      </c>
      <c r="H6" s="28">
        <f t="shared" ref="H6:H7" si="10">I6+K6</f>
        <v>0</v>
      </c>
      <c r="I6" s="28">
        <v>0</v>
      </c>
      <c r="J6" s="28">
        <v>0</v>
      </c>
      <c r="K6" s="28">
        <f>O6</f>
        <v>0</v>
      </c>
      <c r="L6" s="23">
        <f t="shared" si="5"/>
        <v>0</v>
      </c>
      <c r="M6" s="16">
        <v>0</v>
      </c>
      <c r="N6" s="16">
        <v>0</v>
      </c>
      <c r="O6" s="28">
        <v>0</v>
      </c>
      <c r="P6" s="23" t="e">
        <f t="shared" si="1"/>
        <v>#DIV/0!</v>
      </c>
      <c r="Q6" s="23" t="e">
        <f t="shared" si="7"/>
        <v>#DIV/0!</v>
      </c>
      <c r="R6" s="23" t="e">
        <f t="shared" si="8"/>
        <v>#DIV/0!</v>
      </c>
      <c r="S6" s="28" t="e">
        <f t="shared" si="2"/>
        <v>#DIV/0!</v>
      </c>
      <c r="T6" s="29"/>
      <c r="U6" s="29"/>
      <c r="V6" s="29"/>
      <c r="W6" s="29"/>
      <c r="X6" s="34"/>
    </row>
    <row r="7" spans="1:24" s="34" customFormat="1" ht="29.25" hidden="1" customHeight="1" x14ac:dyDescent="0.25">
      <c r="A7" s="26" t="s">
        <v>17</v>
      </c>
      <c r="B7" s="27" t="s">
        <v>238</v>
      </c>
      <c r="C7" s="7" t="s">
        <v>3</v>
      </c>
      <c r="D7" s="28">
        <f t="shared" si="9"/>
        <v>0</v>
      </c>
      <c r="E7" s="28">
        <v>0</v>
      </c>
      <c r="F7" s="28">
        <v>0</v>
      </c>
      <c r="G7" s="28">
        <v>0</v>
      </c>
      <c r="H7" s="28">
        <f t="shared" si="10"/>
        <v>0</v>
      </c>
      <c r="I7" s="28">
        <v>0</v>
      </c>
      <c r="J7" s="28">
        <v>0</v>
      </c>
      <c r="K7" s="28">
        <f>O7</f>
        <v>0</v>
      </c>
      <c r="L7" s="23">
        <f t="shared" si="5"/>
        <v>0</v>
      </c>
      <c r="M7" s="28">
        <v>0</v>
      </c>
      <c r="N7" s="28">
        <v>0</v>
      </c>
      <c r="O7" s="28">
        <v>0</v>
      </c>
      <c r="P7" s="23" t="e">
        <f t="shared" si="1"/>
        <v>#DIV/0!</v>
      </c>
      <c r="Q7" s="23" t="e">
        <f t="shared" si="7"/>
        <v>#DIV/0!</v>
      </c>
      <c r="R7" s="23" t="e">
        <f t="shared" si="8"/>
        <v>#DIV/0!</v>
      </c>
      <c r="S7" s="28" t="e">
        <f t="shared" si="2"/>
        <v>#DIV/0!</v>
      </c>
      <c r="T7" s="29"/>
      <c r="U7" s="29"/>
      <c r="V7" s="29"/>
      <c r="W7" s="29"/>
    </row>
    <row r="8" spans="1:24" ht="29.25" customHeight="1" x14ac:dyDescent="0.25">
      <c r="A8" s="25" t="s">
        <v>43</v>
      </c>
      <c r="B8" s="152" t="s">
        <v>260</v>
      </c>
      <c r="C8" s="152"/>
      <c r="D8" s="23">
        <f>E8+F8+G8</f>
        <v>90958.399999999994</v>
      </c>
      <c r="E8" s="23">
        <f>E9+E10</f>
        <v>86410.5</v>
      </c>
      <c r="F8" s="23">
        <f t="shared" ref="F8:G8" si="11">F9+F10</f>
        <v>0</v>
      </c>
      <c r="G8" s="23">
        <f t="shared" si="11"/>
        <v>4547.8999999999996</v>
      </c>
      <c r="H8" s="23">
        <f>I8+J8+K8</f>
        <v>0</v>
      </c>
      <c r="I8" s="23">
        <f>I9+I10</f>
        <v>0</v>
      </c>
      <c r="J8" s="23">
        <f t="shared" ref="J8" si="12">J9+J10</f>
        <v>0</v>
      </c>
      <c r="K8" s="23">
        <f t="shared" ref="K8:K16" si="13">O8</f>
        <v>0</v>
      </c>
      <c r="L8" s="23">
        <f t="shared" si="5"/>
        <v>0</v>
      </c>
      <c r="M8" s="23">
        <f>M9+M10</f>
        <v>0</v>
      </c>
      <c r="N8" s="23">
        <f t="shared" ref="N8:O8" si="14">N9+N10</f>
        <v>0</v>
      </c>
      <c r="O8" s="23">
        <f t="shared" si="14"/>
        <v>0</v>
      </c>
      <c r="P8" s="23">
        <f t="shared" si="1"/>
        <v>0</v>
      </c>
      <c r="Q8" s="23">
        <f t="shared" si="7"/>
        <v>0</v>
      </c>
      <c r="R8" s="23"/>
      <c r="S8" s="29">
        <f t="shared" ref="S8:S10" si="15">O8/G8%</f>
        <v>0</v>
      </c>
      <c r="T8" s="29"/>
      <c r="U8" s="29"/>
      <c r="V8" s="29"/>
      <c r="W8" s="29"/>
      <c r="X8" s="34"/>
    </row>
    <row r="9" spans="1:24" s="34" customFormat="1" ht="43.5" customHeight="1" x14ac:dyDescent="0.25">
      <c r="A9" s="26" t="s">
        <v>21</v>
      </c>
      <c r="B9" s="46" t="s">
        <v>274</v>
      </c>
      <c r="C9" s="30" t="s">
        <v>3</v>
      </c>
      <c r="D9" s="30">
        <f t="shared" ref="D9:D10" si="16">E9+G9</f>
        <v>36021.9</v>
      </c>
      <c r="E9" s="30">
        <v>34220.800000000003</v>
      </c>
      <c r="F9" s="30">
        <v>0</v>
      </c>
      <c r="G9" s="30">
        <v>1801.1</v>
      </c>
      <c r="H9" s="30">
        <f t="shared" ref="H9:H10" si="17">I9+K9</f>
        <v>0</v>
      </c>
      <c r="I9" s="30">
        <v>0</v>
      </c>
      <c r="J9" s="30">
        <v>0</v>
      </c>
      <c r="K9" s="28">
        <v>0</v>
      </c>
      <c r="L9" s="23">
        <f t="shared" si="5"/>
        <v>0</v>
      </c>
      <c r="M9" s="30">
        <v>0</v>
      </c>
      <c r="N9" s="30">
        <v>0</v>
      </c>
      <c r="O9" s="30">
        <v>0</v>
      </c>
      <c r="P9" s="28">
        <f t="shared" si="1"/>
        <v>0</v>
      </c>
      <c r="Q9" s="28">
        <f t="shared" si="7"/>
        <v>0</v>
      </c>
      <c r="R9" s="28"/>
      <c r="S9" s="30"/>
      <c r="T9" s="29"/>
      <c r="U9" s="29"/>
      <c r="V9" s="29"/>
      <c r="W9" s="29"/>
    </row>
    <row r="10" spans="1:24" s="34" customFormat="1" ht="38.25" x14ac:dyDescent="0.25">
      <c r="A10" s="26" t="s">
        <v>22</v>
      </c>
      <c r="B10" s="46" t="s">
        <v>275</v>
      </c>
      <c r="C10" s="30" t="s">
        <v>3</v>
      </c>
      <c r="D10" s="30">
        <f t="shared" si="16"/>
        <v>54936.5</v>
      </c>
      <c r="E10" s="28">
        <v>52189.7</v>
      </c>
      <c r="F10" s="28">
        <v>0</v>
      </c>
      <c r="G10" s="28">
        <v>2746.8</v>
      </c>
      <c r="H10" s="30">
        <f t="shared" si="17"/>
        <v>0</v>
      </c>
      <c r="I10" s="30">
        <v>0</v>
      </c>
      <c r="J10" s="30">
        <v>0</v>
      </c>
      <c r="K10" s="28">
        <v>0</v>
      </c>
      <c r="L10" s="23">
        <f t="shared" si="5"/>
        <v>0</v>
      </c>
      <c r="M10" s="30">
        <v>0</v>
      </c>
      <c r="N10" s="28">
        <v>0</v>
      </c>
      <c r="O10" s="30">
        <v>0</v>
      </c>
      <c r="P10" s="28">
        <f t="shared" si="1"/>
        <v>0</v>
      </c>
      <c r="Q10" s="28">
        <f t="shared" si="7"/>
        <v>0</v>
      </c>
      <c r="R10" s="28"/>
      <c r="S10" s="30">
        <f t="shared" si="15"/>
        <v>0</v>
      </c>
      <c r="T10" s="29"/>
      <c r="U10" s="29"/>
      <c r="V10" s="29"/>
      <c r="W10" s="29"/>
    </row>
    <row r="11" spans="1:24" ht="21.75" hidden="1" customHeight="1" x14ac:dyDescent="0.25">
      <c r="A11" s="25" t="s">
        <v>96</v>
      </c>
      <c r="B11" s="171" t="s">
        <v>29</v>
      </c>
      <c r="C11" s="172"/>
      <c r="D11" s="23">
        <f>E11+F11+G11</f>
        <v>1598.951</v>
      </c>
      <c r="E11" s="23">
        <f>E12</f>
        <v>1598.951</v>
      </c>
      <c r="F11" s="23">
        <f t="shared" ref="F11:G11" si="18">F12</f>
        <v>0</v>
      </c>
      <c r="G11" s="23">
        <f t="shared" si="18"/>
        <v>0</v>
      </c>
      <c r="H11" s="35">
        <f>I11+J11+K11</f>
        <v>0</v>
      </c>
      <c r="I11" s="35">
        <f>I12</f>
        <v>0</v>
      </c>
      <c r="J11" s="35">
        <f t="shared" ref="J11" si="19">J12</f>
        <v>0</v>
      </c>
      <c r="K11" s="28">
        <f t="shared" si="13"/>
        <v>0</v>
      </c>
      <c r="L11" s="23">
        <f t="shared" si="5"/>
        <v>0</v>
      </c>
      <c r="M11" s="23">
        <f>M12</f>
        <v>0</v>
      </c>
      <c r="N11" s="23">
        <f t="shared" ref="N11:O11" si="20">N12</f>
        <v>0</v>
      </c>
      <c r="O11" s="23">
        <f t="shared" si="20"/>
        <v>0</v>
      </c>
      <c r="P11" s="23">
        <f t="shared" si="1"/>
        <v>0</v>
      </c>
      <c r="Q11" s="23">
        <f t="shared" si="7"/>
        <v>0</v>
      </c>
      <c r="R11" s="23" t="e">
        <f t="shared" si="8"/>
        <v>#DIV/0!</v>
      </c>
      <c r="S11" s="29"/>
      <c r="T11" s="29"/>
      <c r="U11" s="29"/>
      <c r="V11" s="29"/>
      <c r="W11" s="29"/>
      <c r="X11" s="34"/>
    </row>
    <row r="12" spans="1:24" ht="38.25" hidden="1" x14ac:dyDescent="0.25">
      <c r="A12" s="26" t="s">
        <v>256</v>
      </c>
      <c r="B12" s="27" t="s">
        <v>257</v>
      </c>
      <c r="C12" s="28"/>
      <c r="D12" s="28">
        <f t="shared" ref="D12" si="21">E12+G12</f>
        <v>1598.951</v>
      </c>
      <c r="E12" s="31">
        <v>1598.951</v>
      </c>
      <c r="F12" s="31">
        <v>0</v>
      </c>
      <c r="G12" s="32">
        <v>0</v>
      </c>
      <c r="H12" s="36">
        <f t="shared" ref="H12" si="22">I12+K12</f>
        <v>0</v>
      </c>
      <c r="I12" s="36">
        <v>0</v>
      </c>
      <c r="J12" s="36">
        <v>0</v>
      </c>
      <c r="K12" s="28">
        <f t="shared" si="13"/>
        <v>0</v>
      </c>
      <c r="L12" s="23">
        <f t="shared" si="5"/>
        <v>0</v>
      </c>
      <c r="M12" s="31">
        <v>0</v>
      </c>
      <c r="N12" s="31">
        <v>0</v>
      </c>
      <c r="O12" s="31">
        <v>0</v>
      </c>
      <c r="P12" s="23">
        <f t="shared" si="1"/>
        <v>0</v>
      </c>
      <c r="Q12" s="23">
        <f t="shared" si="7"/>
        <v>0</v>
      </c>
      <c r="R12" s="23" t="e">
        <f t="shared" si="8"/>
        <v>#DIV/0!</v>
      </c>
      <c r="S12" s="28"/>
      <c r="T12" s="29"/>
      <c r="U12" s="29"/>
      <c r="V12" s="29"/>
      <c r="W12" s="29"/>
      <c r="X12" s="34"/>
    </row>
    <row r="13" spans="1:24" ht="36" hidden="1" customHeight="1" x14ac:dyDescent="0.25">
      <c r="A13" s="25" t="s">
        <v>96</v>
      </c>
      <c r="B13" s="152" t="s">
        <v>31</v>
      </c>
      <c r="C13" s="152"/>
      <c r="D13" s="23">
        <f>E13+F13+G13</f>
        <v>49374.697</v>
      </c>
      <c r="E13" s="23">
        <f>E14</f>
        <v>46793.4</v>
      </c>
      <c r="F13" s="23">
        <f>F14</f>
        <v>0</v>
      </c>
      <c r="G13" s="23">
        <f>G14</f>
        <v>2581.297</v>
      </c>
      <c r="H13" s="23">
        <f>I13+J13+K13</f>
        <v>44268.401660000003</v>
      </c>
      <c r="I13" s="23">
        <f>I14</f>
        <v>44268.401660000003</v>
      </c>
      <c r="J13" s="23">
        <f t="shared" ref="J13" si="23">J14</f>
        <v>0</v>
      </c>
      <c r="K13" s="28">
        <f t="shared" si="13"/>
        <v>0</v>
      </c>
      <c r="L13" s="23">
        <f t="shared" si="5"/>
        <v>0</v>
      </c>
      <c r="M13" s="23">
        <f>M14</f>
        <v>0</v>
      </c>
      <c r="N13" s="23">
        <f t="shared" ref="N13:O13" si="24">N14</f>
        <v>0</v>
      </c>
      <c r="O13" s="23">
        <f t="shared" si="24"/>
        <v>0</v>
      </c>
      <c r="P13" s="23">
        <f t="shared" si="1"/>
        <v>0</v>
      </c>
      <c r="Q13" s="23">
        <f t="shared" si="7"/>
        <v>0</v>
      </c>
      <c r="R13" s="23" t="e">
        <f t="shared" si="8"/>
        <v>#DIV/0!</v>
      </c>
      <c r="S13" s="29">
        <f>O13/G13%</f>
        <v>0</v>
      </c>
      <c r="T13" s="29">
        <f t="shared" ref="T13:T14" si="25">L13/H13*100</f>
        <v>0</v>
      </c>
      <c r="U13" s="29"/>
      <c r="V13" s="29"/>
      <c r="W13" s="29" t="e">
        <f t="shared" ref="W13:W14" si="26">O13/K13*100</f>
        <v>#DIV/0!</v>
      </c>
      <c r="X13" s="34"/>
    </row>
    <row r="14" spans="1:24" s="34" customFormat="1" ht="29.25" hidden="1" customHeight="1" x14ac:dyDescent="0.25">
      <c r="A14" s="26" t="s">
        <v>97</v>
      </c>
      <c r="B14" s="33" t="s">
        <v>46</v>
      </c>
      <c r="C14" s="7" t="s">
        <v>3</v>
      </c>
      <c r="D14" s="28">
        <f t="shared" ref="D14" si="27">E14+G14</f>
        <v>49374.697</v>
      </c>
      <c r="E14" s="31">
        <v>46793.4</v>
      </c>
      <c r="F14" s="31">
        <v>0</v>
      </c>
      <c r="G14" s="31">
        <v>2581.297</v>
      </c>
      <c r="H14" s="28">
        <f>I14+K14</f>
        <v>44268.401660000003</v>
      </c>
      <c r="I14" s="28">
        <v>44268.401660000003</v>
      </c>
      <c r="J14" s="28">
        <v>0</v>
      </c>
      <c r="K14" s="28">
        <f t="shared" si="13"/>
        <v>0</v>
      </c>
      <c r="L14" s="23">
        <f t="shared" si="5"/>
        <v>0</v>
      </c>
      <c r="M14" s="28">
        <v>0</v>
      </c>
      <c r="N14" s="28">
        <v>0</v>
      </c>
      <c r="O14" s="28">
        <v>0</v>
      </c>
      <c r="P14" s="23">
        <f t="shared" si="1"/>
        <v>0</v>
      </c>
      <c r="Q14" s="23">
        <f t="shared" si="7"/>
        <v>0</v>
      </c>
      <c r="R14" s="23" t="e">
        <f t="shared" si="8"/>
        <v>#DIV/0!</v>
      </c>
      <c r="S14" s="28">
        <f>O14/G14*100</f>
        <v>0</v>
      </c>
      <c r="T14" s="30">
        <f t="shared" si="25"/>
        <v>0</v>
      </c>
      <c r="U14" s="30"/>
      <c r="V14" s="30"/>
      <c r="W14" s="30" t="e">
        <f t="shared" si="26"/>
        <v>#DIV/0!</v>
      </c>
    </row>
    <row r="15" spans="1:24" ht="45.75" customHeight="1" x14ac:dyDescent="0.25">
      <c r="A15" s="25" t="s">
        <v>49</v>
      </c>
      <c r="B15" s="152" t="s">
        <v>36</v>
      </c>
      <c r="C15" s="152"/>
      <c r="D15" s="29">
        <f>D16+D17+D18+D19</f>
        <v>45318.100000000006</v>
      </c>
      <c r="E15" s="29">
        <f t="shared" ref="E15:O15" si="28">E16+E17+E18+E19</f>
        <v>36254.400000000001</v>
      </c>
      <c r="F15" s="29">
        <f t="shared" si="28"/>
        <v>0</v>
      </c>
      <c r="G15" s="29">
        <f t="shared" si="28"/>
        <v>9063.7000000000007</v>
      </c>
      <c r="H15" s="29">
        <f t="shared" si="28"/>
        <v>41312.477930000001</v>
      </c>
      <c r="I15" s="29">
        <f t="shared" si="28"/>
        <v>41312.477930000001</v>
      </c>
      <c r="J15" s="29">
        <f t="shared" si="28"/>
        <v>0</v>
      </c>
      <c r="K15" s="29">
        <f t="shared" si="28"/>
        <v>0</v>
      </c>
      <c r="L15" s="29">
        <f t="shared" si="28"/>
        <v>0</v>
      </c>
      <c r="M15" s="29">
        <f t="shared" si="28"/>
        <v>0</v>
      </c>
      <c r="N15" s="29">
        <f t="shared" si="28"/>
        <v>0</v>
      </c>
      <c r="O15" s="29">
        <f t="shared" si="28"/>
        <v>0</v>
      </c>
      <c r="P15" s="23">
        <f t="shared" si="1"/>
        <v>0</v>
      </c>
      <c r="Q15" s="23">
        <f t="shared" si="7"/>
        <v>0</v>
      </c>
      <c r="R15" s="23"/>
      <c r="S15" s="29">
        <f>O15/G15%</f>
        <v>0</v>
      </c>
      <c r="T15" s="29"/>
      <c r="U15" s="29"/>
      <c r="V15" s="29"/>
      <c r="W15" s="29"/>
      <c r="X15" s="34"/>
    </row>
    <row r="16" spans="1:24" s="34" customFormat="1" ht="66" customHeight="1" x14ac:dyDescent="0.25">
      <c r="A16" s="164" t="s">
        <v>70</v>
      </c>
      <c r="B16" s="46" t="s">
        <v>258</v>
      </c>
      <c r="C16" s="38" t="s">
        <v>3</v>
      </c>
      <c r="D16" s="28">
        <f t="shared" ref="D16:D19" si="29">E16+G16</f>
        <v>4649.8</v>
      </c>
      <c r="E16" s="31">
        <v>3719.8</v>
      </c>
      <c r="F16" s="31">
        <v>0</v>
      </c>
      <c r="G16" s="31">
        <v>930</v>
      </c>
      <c r="H16" s="28">
        <f t="shared" ref="H16:H19" si="30">I16+K16</f>
        <v>41312.477930000001</v>
      </c>
      <c r="I16" s="28">
        <v>41312.477930000001</v>
      </c>
      <c r="J16" s="28">
        <v>0</v>
      </c>
      <c r="K16" s="28">
        <f t="shared" si="13"/>
        <v>0</v>
      </c>
      <c r="L16" s="23">
        <f t="shared" si="5"/>
        <v>0</v>
      </c>
      <c r="M16" s="28">
        <v>0</v>
      </c>
      <c r="N16" s="28">
        <v>0</v>
      </c>
      <c r="O16" s="28">
        <v>0</v>
      </c>
      <c r="P16" s="28">
        <f t="shared" si="1"/>
        <v>0</v>
      </c>
      <c r="Q16" s="28">
        <f t="shared" si="7"/>
        <v>0</v>
      </c>
      <c r="R16" s="28"/>
      <c r="S16" s="28">
        <f t="shared" ref="S16" si="31">O16/G16*100</f>
        <v>0</v>
      </c>
      <c r="T16" s="29"/>
      <c r="U16" s="29"/>
      <c r="V16" s="29"/>
      <c r="W16" s="29"/>
    </row>
    <row r="17" spans="1:23" ht="24.75" customHeight="1" x14ac:dyDescent="0.25">
      <c r="A17" s="165"/>
      <c r="B17" s="46" t="s">
        <v>276</v>
      </c>
      <c r="C17" s="39" t="s">
        <v>3</v>
      </c>
      <c r="D17" s="28">
        <f t="shared" si="29"/>
        <v>12403.900000000001</v>
      </c>
      <c r="E17" s="31">
        <v>9923.1</v>
      </c>
      <c r="F17" s="44">
        <v>0</v>
      </c>
      <c r="G17" s="31">
        <v>2480.8000000000002</v>
      </c>
      <c r="H17" s="28">
        <f t="shared" si="30"/>
        <v>0</v>
      </c>
      <c r="I17" s="28">
        <v>0</v>
      </c>
      <c r="J17" s="28">
        <v>0</v>
      </c>
      <c r="K17" s="28">
        <v>0</v>
      </c>
      <c r="L17" s="23">
        <f t="shared" si="5"/>
        <v>0</v>
      </c>
      <c r="M17" s="28">
        <v>0</v>
      </c>
      <c r="N17" s="28">
        <v>0</v>
      </c>
      <c r="O17" s="28">
        <v>0</v>
      </c>
      <c r="P17" s="28">
        <f t="shared" si="1"/>
        <v>0</v>
      </c>
      <c r="Q17" s="28">
        <f t="shared" si="7"/>
        <v>0</v>
      </c>
      <c r="R17" s="28"/>
      <c r="S17" s="45"/>
      <c r="T17" s="43"/>
      <c r="U17" s="43"/>
      <c r="V17" s="43"/>
      <c r="W17" s="43"/>
    </row>
    <row r="18" spans="1:23" ht="63.75" x14ac:dyDescent="0.25">
      <c r="A18" s="165"/>
      <c r="B18" s="46" t="s">
        <v>277</v>
      </c>
      <c r="C18" s="39" t="s">
        <v>3</v>
      </c>
      <c r="D18" s="28">
        <f t="shared" si="29"/>
        <v>6075.1</v>
      </c>
      <c r="E18" s="31">
        <v>4860.1000000000004</v>
      </c>
      <c r="F18" s="31">
        <v>0</v>
      </c>
      <c r="G18" s="31">
        <v>1215</v>
      </c>
      <c r="H18" s="28">
        <f t="shared" si="30"/>
        <v>0</v>
      </c>
      <c r="I18" s="28">
        <v>0</v>
      </c>
      <c r="J18" s="28">
        <v>0</v>
      </c>
      <c r="K18" s="28">
        <v>0</v>
      </c>
      <c r="L18" s="23">
        <f t="shared" si="5"/>
        <v>0</v>
      </c>
      <c r="M18" s="28">
        <v>0</v>
      </c>
      <c r="N18" s="28">
        <v>0</v>
      </c>
      <c r="O18" s="28">
        <v>0</v>
      </c>
      <c r="P18" s="28">
        <f t="shared" si="1"/>
        <v>0</v>
      </c>
      <c r="Q18" s="28">
        <f t="shared" si="7"/>
        <v>0</v>
      </c>
      <c r="R18" s="28"/>
      <c r="S18" s="45"/>
      <c r="T18" s="43"/>
      <c r="U18" s="43"/>
      <c r="V18" s="43"/>
      <c r="W18" s="43"/>
    </row>
    <row r="19" spans="1:23" ht="25.5" x14ac:dyDescent="0.25">
      <c r="A19" s="166"/>
      <c r="B19" s="46" t="s">
        <v>278</v>
      </c>
      <c r="C19" s="39" t="s">
        <v>3</v>
      </c>
      <c r="D19" s="28">
        <f t="shared" si="29"/>
        <v>22189.300000000003</v>
      </c>
      <c r="E19" s="31">
        <v>17751.400000000001</v>
      </c>
      <c r="F19" s="31">
        <v>0</v>
      </c>
      <c r="G19" s="31">
        <v>4437.8999999999996</v>
      </c>
      <c r="H19" s="28">
        <f t="shared" si="30"/>
        <v>0</v>
      </c>
      <c r="I19" s="28">
        <v>0</v>
      </c>
      <c r="J19" s="28">
        <v>0</v>
      </c>
      <c r="K19" s="28">
        <v>0</v>
      </c>
      <c r="L19" s="23">
        <f t="shared" si="5"/>
        <v>0</v>
      </c>
      <c r="M19" s="28">
        <v>0</v>
      </c>
      <c r="N19" s="28">
        <v>0</v>
      </c>
      <c r="O19" s="28">
        <v>0</v>
      </c>
      <c r="P19" s="28">
        <f t="shared" si="1"/>
        <v>0</v>
      </c>
      <c r="Q19" s="28">
        <f t="shared" si="7"/>
        <v>0</v>
      </c>
      <c r="R19" s="28"/>
      <c r="S19" s="45"/>
      <c r="T19" s="43"/>
      <c r="U19" s="43"/>
      <c r="V19" s="43"/>
      <c r="W19" s="43"/>
    </row>
  </sheetData>
  <mergeCells count="14">
    <mergeCell ref="A16:A19"/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2017-04-07T10:48:26Z</cp:lastPrinted>
  <dcterms:created xsi:type="dcterms:W3CDTF">2012-05-22T08:33:39Z</dcterms:created>
  <dcterms:modified xsi:type="dcterms:W3CDTF">2017-05-16T06:25:51Z</dcterms:modified>
</cp:coreProperties>
</file>