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01.05" sheetId="4" r:id="rId1"/>
    <sheet name="Лист1" sheetId="1" r:id="rId2"/>
    <sheet name="Лист2" sheetId="2" r:id="rId3"/>
    <sheet name="Лист3" sheetId="3" r:id="rId4"/>
  </sheets>
  <definedNames>
    <definedName name="_xlnm.Print_Area" localSheetId="0">'01.05'!$A$1:$Q$83</definedName>
  </definedNames>
  <calcPr calcId="145621"/>
</workbook>
</file>

<file path=xl/calcChain.xml><?xml version="1.0" encoding="utf-8"?>
<calcChain xmlns="http://schemas.openxmlformats.org/spreadsheetml/2006/main">
  <c r="I9" i="4" l="1"/>
  <c r="M79" i="4" l="1"/>
  <c r="E79" i="4"/>
  <c r="G76" i="4"/>
  <c r="F19" i="4"/>
  <c r="J19" i="4"/>
  <c r="N19" i="4"/>
  <c r="O19" i="4"/>
  <c r="K16" i="4"/>
  <c r="E16" i="4"/>
  <c r="K14" i="4"/>
  <c r="G14" i="4"/>
  <c r="E14" i="4"/>
  <c r="K13" i="4"/>
  <c r="E13" i="4"/>
  <c r="E9" i="4"/>
  <c r="G13" i="4" l="1"/>
  <c r="E8" i="4"/>
  <c r="E61" i="4" s="1"/>
  <c r="J13" i="4"/>
  <c r="F13" i="4"/>
  <c r="G8" i="4" l="1"/>
  <c r="H8" i="4"/>
  <c r="I8" i="4"/>
  <c r="I7" i="4" s="1"/>
  <c r="K8" i="4"/>
  <c r="L8" i="4"/>
  <c r="M8" i="4"/>
  <c r="F9" i="4"/>
  <c r="J9" i="4"/>
  <c r="P9" i="4"/>
  <c r="Q9" i="4"/>
  <c r="F10" i="4"/>
  <c r="J10" i="4"/>
  <c r="N10" i="4" s="1"/>
  <c r="Q10" i="4"/>
  <c r="F11" i="4"/>
  <c r="J11" i="4"/>
  <c r="N11" i="4" s="1"/>
  <c r="O11" i="4"/>
  <c r="F12" i="4"/>
  <c r="J12" i="4"/>
  <c r="N12" i="4" s="1"/>
  <c r="Q12" i="4"/>
  <c r="N13" i="4"/>
  <c r="O13" i="4"/>
  <c r="F14" i="4"/>
  <c r="J14" i="4"/>
  <c r="O14" i="4"/>
  <c r="F15" i="4"/>
  <c r="J15" i="4"/>
  <c r="O15" i="4"/>
  <c r="F16" i="4"/>
  <c r="J16" i="4"/>
  <c r="O16" i="4"/>
  <c r="F17" i="4"/>
  <c r="J17" i="4"/>
  <c r="O17" i="4"/>
  <c r="F18" i="4"/>
  <c r="J18" i="4"/>
  <c r="O18" i="4"/>
  <c r="F20" i="4"/>
  <c r="J20" i="4"/>
  <c r="O20" i="4"/>
  <c r="F21" i="4"/>
  <c r="N21" i="4" s="1"/>
  <c r="J21" i="4"/>
  <c r="O21" i="4"/>
  <c r="F22" i="4"/>
  <c r="N22" i="4" s="1"/>
  <c r="J22" i="4"/>
  <c r="O22" i="4"/>
  <c r="F23" i="4"/>
  <c r="N23" i="4" s="1"/>
  <c r="J23" i="4"/>
  <c r="O23" i="4"/>
  <c r="E24" i="4"/>
  <c r="G24" i="4"/>
  <c r="I24" i="4"/>
  <c r="M24" i="4"/>
  <c r="E25" i="4"/>
  <c r="G25" i="4"/>
  <c r="H25" i="4"/>
  <c r="H24" i="4" s="1"/>
  <c r="I25" i="4"/>
  <c r="J25" i="4"/>
  <c r="J24" i="4" s="1"/>
  <c r="K25" i="4"/>
  <c r="L25" i="4"/>
  <c r="L24" i="4" s="1"/>
  <c r="M25" i="4"/>
  <c r="F26" i="4"/>
  <c r="N26" i="4" s="1"/>
  <c r="O26" i="4"/>
  <c r="F27" i="4"/>
  <c r="N27" i="4"/>
  <c r="O27" i="4"/>
  <c r="F28" i="4"/>
  <c r="N28" i="4" s="1"/>
  <c r="O28" i="4"/>
  <c r="F29" i="4"/>
  <c r="N29" i="4"/>
  <c r="O29" i="4"/>
  <c r="F30" i="4"/>
  <c r="N30" i="4" s="1"/>
  <c r="F31" i="4"/>
  <c r="N31" i="4" s="1"/>
  <c r="F32" i="4"/>
  <c r="N32" i="4" s="1"/>
  <c r="G33" i="4"/>
  <c r="H33" i="4"/>
  <c r="I33" i="4"/>
  <c r="J33" i="4"/>
  <c r="K33" i="4"/>
  <c r="L33" i="4"/>
  <c r="M33" i="4"/>
  <c r="Q33" i="4" s="1"/>
  <c r="F34" i="4"/>
  <c r="J34" i="4"/>
  <c r="N34" i="4"/>
  <c r="Q34" i="4"/>
  <c r="F35" i="4"/>
  <c r="J35" i="4"/>
  <c r="N35" i="4"/>
  <c r="Q35" i="4"/>
  <c r="F36" i="4"/>
  <c r="J36" i="4"/>
  <c r="N36" i="4"/>
  <c r="Q36" i="4"/>
  <c r="F37" i="4"/>
  <c r="F33" i="4" s="1"/>
  <c r="J37" i="4"/>
  <c r="N37" i="4"/>
  <c r="Q37" i="4"/>
  <c r="F38" i="4"/>
  <c r="J38" i="4"/>
  <c r="N38" i="4"/>
  <c r="Q38" i="4"/>
  <c r="F39" i="4"/>
  <c r="J39" i="4"/>
  <c r="N39" i="4"/>
  <c r="Q39" i="4"/>
  <c r="F40" i="4"/>
  <c r="J40" i="4"/>
  <c r="N40" i="4"/>
  <c r="Q40" i="4"/>
  <c r="G41" i="4"/>
  <c r="H41" i="4"/>
  <c r="I41" i="4"/>
  <c r="J41" i="4"/>
  <c r="K41" i="4"/>
  <c r="L41" i="4"/>
  <c r="M41" i="4"/>
  <c r="Q41" i="4"/>
  <c r="F42" i="4"/>
  <c r="F41" i="4" s="1"/>
  <c r="J42" i="4"/>
  <c r="Q42" i="4"/>
  <c r="F43" i="4"/>
  <c r="N43" i="4" s="1"/>
  <c r="J43" i="4"/>
  <c r="Q43" i="4"/>
  <c r="F44" i="4"/>
  <c r="N44" i="4" s="1"/>
  <c r="J44" i="4"/>
  <c r="Q44" i="4"/>
  <c r="F45" i="4"/>
  <c r="N45" i="4" s="1"/>
  <c r="J45" i="4"/>
  <c r="Q45" i="4"/>
  <c r="F46" i="4"/>
  <c r="N46" i="4" s="1"/>
  <c r="J46" i="4"/>
  <c r="Q46" i="4"/>
  <c r="F47" i="4"/>
  <c r="N47" i="4" s="1"/>
  <c r="J47" i="4"/>
  <c r="Q47" i="4"/>
  <c r="F48" i="4"/>
  <c r="N48" i="4" s="1"/>
  <c r="J48" i="4"/>
  <c r="Q48" i="4"/>
  <c r="F49" i="4"/>
  <c r="N49" i="4" s="1"/>
  <c r="J49" i="4"/>
  <c r="Q49" i="4"/>
  <c r="F50" i="4"/>
  <c r="J50" i="4"/>
  <c r="F51" i="4"/>
  <c r="J51" i="4"/>
  <c r="N51" i="4"/>
  <c r="Q51" i="4"/>
  <c r="F52" i="4"/>
  <c r="K52" i="4"/>
  <c r="K24" i="4" s="1"/>
  <c r="L52" i="4"/>
  <c r="Q52" i="4"/>
  <c r="F53" i="4"/>
  <c r="N53" i="4" s="1"/>
  <c r="J53" i="4"/>
  <c r="Q53" i="4"/>
  <c r="F54" i="4"/>
  <c r="N54" i="4" s="1"/>
  <c r="J54" i="4"/>
  <c r="J52" i="4" s="1"/>
  <c r="N52" i="4" s="1"/>
  <c r="Q54" i="4"/>
  <c r="F55" i="4"/>
  <c r="N55" i="4" s="1"/>
  <c r="J55" i="4"/>
  <c r="Q55" i="4"/>
  <c r="F56" i="4"/>
  <c r="N56" i="4" s="1"/>
  <c r="J56" i="4"/>
  <c r="Q56" i="4"/>
  <c r="F57" i="4"/>
  <c r="N57" i="4" s="1"/>
  <c r="J57" i="4"/>
  <c r="Q57" i="4"/>
  <c r="F58" i="4"/>
  <c r="N58" i="4" s="1"/>
  <c r="J58" i="4"/>
  <c r="Q58" i="4"/>
  <c r="F59" i="4"/>
  <c r="N59" i="4" s="1"/>
  <c r="J59" i="4"/>
  <c r="Q59" i="4"/>
  <c r="F60" i="4"/>
  <c r="N60" i="4" s="1"/>
  <c r="J60" i="4"/>
  <c r="Q60" i="4"/>
  <c r="E62" i="4"/>
  <c r="G62" i="4"/>
  <c r="O62" i="4" s="1"/>
  <c r="H62" i="4"/>
  <c r="I62" i="4"/>
  <c r="K62" i="4"/>
  <c r="L62" i="4"/>
  <c r="M62" i="4"/>
  <c r="Q62" i="4" s="1"/>
  <c r="F63" i="4"/>
  <c r="F62" i="4" s="1"/>
  <c r="J63" i="4"/>
  <c r="J62" i="4" s="1"/>
  <c r="N62" i="4" s="1"/>
  <c r="O63" i="4"/>
  <c r="F64" i="4"/>
  <c r="J64" i="4"/>
  <c r="N64" i="4"/>
  <c r="Q64" i="4"/>
  <c r="F65" i="4"/>
  <c r="J65" i="4"/>
  <c r="N65" i="4"/>
  <c r="O65" i="4"/>
  <c r="E66" i="4"/>
  <c r="G66" i="4"/>
  <c r="H66" i="4"/>
  <c r="I66" i="4"/>
  <c r="K66" i="4"/>
  <c r="L66" i="4"/>
  <c r="M66" i="4"/>
  <c r="Q66" i="4" s="1"/>
  <c r="O66" i="4"/>
  <c r="F67" i="4"/>
  <c r="F66" i="4" s="1"/>
  <c r="J67" i="4"/>
  <c r="N67" i="4"/>
  <c r="Q67" i="4"/>
  <c r="F68" i="4"/>
  <c r="J68" i="4"/>
  <c r="N68" i="4"/>
  <c r="O68" i="4"/>
  <c r="F69" i="4"/>
  <c r="J69" i="4"/>
  <c r="N69" i="4"/>
  <c r="Q69" i="4"/>
  <c r="F70" i="4"/>
  <c r="J70" i="4"/>
  <c r="N70" i="4"/>
  <c r="O70" i="4"/>
  <c r="E71" i="4"/>
  <c r="G71" i="4"/>
  <c r="H71" i="4"/>
  <c r="I71" i="4"/>
  <c r="K71" i="4"/>
  <c r="L71" i="4"/>
  <c r="M71" i="4"/>
  <c r="Q71" i="4" s="1"/>
  <c r="O71" i="4"/>
  <c r="F72" i="4"/>
  <c r="J72" i="4"/>
  <c r="N72" i="4"/>
  <c r="Q72" i="4"/>
  <c r="F73" i="4"/>
  <c r="J73" i="4"/>
  <c r="N73" i="4"/>
  <c r="Q73" i="4"/>
  <c r="F74" i="4"/>
  <c r="J74" i="4"/>
  <c r="N74" i="4"/>
  <c r="O74" i="4"/>
  <c r="F75" i="4"/>
  <c r="N75" i="4"/>
  <c r="Q75" i="4"/>
  <c r="F76" i="4"/>
  <c r="J76" i="4"/>
  <c r="N76" i="4"/>
  <c r="O76" i="4"/>
  <c r="F77" i="4"/>
  <c r="J77" i="4"/>
  <c r="N77" i="4"/>
  <c r="O77" i="4"/>
  <c r="E78" i="4"/>
  <c r="G78" i="4"/>
  <c r="G82" i="4" s="1"/>
  <c r="H78" i="4"/>
  <c r="I78" i="4"/>
  <c r="K78" i="4"/>
  <c r="K82" i="4" s="1"/>
  <c r="L78" i="4"/>
  <c r="M78" i="4"/>
  <c r="Q78" i="4"/>
  <c r="F79" i="4"/>
  <c r="F78" i="4" s="1"/>
  <c r="J79" i="4"/>
  <c r="J78" i="4" s="1"/>
  <c r="Q79" i="4"/>
  <c r="E80" i="4"/>
  <c r="G80" i="4"/>
  <c r="H80" i="4"/>
  <c r="H82" i="4" s="1"/>
  <c r="I80" i="4"/>
  <c r="K80" i="4"/>
  <c r="L80" i="4"/>
  <c r="L82" i="4" s="1"/>
  <c r="M80" i="4"/>
  <c r="Q80" i="4" s="1"/>
  <c r="F81" i="4"/>
  <c r="F80" i="4" s="1"/>
  <c r="J81" i="4"/>
  <c r="J80" i="4" s="1"/>
  <c r="Q81" i="4"/>
  <c r="I82" i="4"/>
  <c r="G89" i="4"/>
  <c r="H89" i="4"/>
  <c r="I89" i="4"/>
  <c r="L89" i="4"/>
  <c r="M89" i="4"/>
  <c r="M82" i="4" l="1"/>
  <c r="Q82" i="4" s="1"/>
  <c r="E82" i="4"/>
  <c r="F71" i="4"/>
  <c r="J71" i="4"/>
  <c r="N71" i="4" s="1"/>
  <c r="E7" i="4"/>
  <c r="J66" i="4"/>
  <c r="G7" i="4"/>
  <c r="N20" i="4"/>
  <c r="P8" i="4"/>
  <c r="N18" i="4"/>
  <c r="N16" i="4"/>
  <c r="N17" i="4"/>
  <c r="N15" i="4"/>
  <c r="N14" i="4"/>
  <c r="F89" i="4"/>
  <c r="O8" i="4"/>
  <c r="N80" i="4"/>
  <c r="M7" i="4"/>
  <c r="Q7" i="4" s="1"/>
  <c r="N66" i="4"/>
  <c r="N63" i="4"/>
  <c r="J8" i="4"/>
  <c r="J7" i="4" s="1"/>
  <c r="J89" i="4"/>
  <c r="N9" i="4"/>
  <c r="K89" i="4" s="1"/>
  <c r="Q8" i="4"/>
  <c r="F82" i="4"/>
  <c r="J82" i="4"/>
  <c r="N78" i="4"/>
  <c r="L7" i="4"/>
  <c r="L61" i="4"/>
  <c r="H7" i="4"/>
  <c r="H61" i="4"/>
  <c r="H83" i="4" s="1"/>
  <c r="H97" i="4" s="1"/>
  <c r="K7" i="4"/>
  <c r="F25" i="4"/>
  <c r="N79" i="4"/>
  <c r="K61" i="4"/>
  <c r="G61" i="4"/>
  <c r="G83" i="4" s="1"/>
  <c r="G97" i="4" s="1"/>
  <c r="F8" i="4"/>
  <c r="N81" i="4"/>
  <c r="N42" i="4"/>
  <c r="M61" i="4"/>
  <c r="I61" i="4"/>
  <c r="I83" i="4" s="1"/>
  <c r="I97" i="4" s="1"/>
  <c r="E83" i="4"/>
  <c r="O7" i="4" l="1"/>
  <c r="J61" i="4"/>
  <c r="J83" i="4" s="1"/>
  <c r="P7" i="4"/>
  <c r="P61" i="4"/>
  <c r="N8" i="4"/>
  <c r="Q61" i="4"/>
  <c r="F24" i="4"/>
  <c r="N82" i="4"/>
  <c r="O61" i="4"/>
  <c r="F7" i="4"/>
  <c r="N7" i="4" s="1"/>
  <c r="F61" i="4"/>
  <c r="D61" i="4" s="1"/>
  <c r="M83" i="4"/>
  <c r="K83" i="4"/>
  <c r="L83" i="4"/>
  <c r="F83" i="4" l="1"/>
  <c r="F97" i="4" s="1"/>
  <c r="F101" i="4" s="1"/>
  <c r="N61" i="4"/>
  <c r="Q83" i="4"/>
  <c r="M97" i="4"/>
  <c r="O83" i="4"/>
  <c r="K97" i="4"/>
  <c r="P83" i="4"/>
  <c r="L97" i="4"/>
  <c r="J97" i="4"/>
  <c r="J100" i="4" s="1"/>
  <c r="N83" i="4" l="1"/>
</calcChain>
</file>

<file path=xl/sharedStrings.xml><?xml version="1.0" encoding="utf-8"?>
<sst xmlns="http://schemas.openxmlformats.org/spreadsheetml/2006/main" count="233" uniqueCount="166">
  <si>
    <t>Исполнитель: А.Ю.Труханова 23-82-24, Э.М.Строева, тел.23-44-36.</t>
  </si>
  <si>
    <t>Т.М.Мостовщикова</t>
  </si>
  <si>
    <t>Директор Департамента</t>
  </si>
  <si>
    <t>ВСЕГО</t>
  </si>
  <si>
    <t>Итого по п.5.1, п.5.2.</t>
  </si>
  <si>
    <t>0250100590.</t>
  </si>
  <si>
    <t>ДОиМП</t>
  </si>
  <si>
    <t>Расходы на обеспечение деятельности (оказание услуг) муниципальных учреждений</t>
  </si>
  <si>
    <t>5.2.1</t>
  </si>
  <si>
    <t>Обеспечение функций управления и контроля (надзора) в сфере образования и молодёжной политики (показатель № 20)</t>
  </si>
  <si>
    <t>5.2</t>
  </si>
  <si>
    <t>0250102040.</t>
  </si>
  <si>
    <t xml:space="preserve">Расходы на обеспечение функций органов местного самоуправления </t>
  </si>
  <si>
    <t>5.1.1</t>
  </si>
  <si>
    <t>5.1</t>
  </si>
  <si>
    <t>0240185210.</t>
  </si>
  <si>
    <t>Иные межбюджетные трансферты на организацию деятельности молодёжных отрядов за счет средств бюджета автономного округа</t>
  </si>
  <si>
    <t>4.1.6.</t>
  </si>
  <si>
    <t>0240185160.</t>
  </si>
  <si>
    <t>Иные межбюджетные трансферты в рамках наказов избирателей депутатам Думы ХМАО-Югры за счет средств автономного округа</t>
  </si>
  <si>
    <t>4.1.5</t>
  </si>
  <si>
    <t>0240120610.</t>
  </si>
  <si>
    <t xml:space="preserve">Реализация мероприятий по содействию трудоустройства граждан  </t>
  </si>
  <si>
    <t>4.1.4</t>
  </si>
  <si>
    <t>0240185060.</t>
  </si>
  <si>
    <t>Реализация мероприятий по содействию трудоустройства граждан за счет средств автономного округа</t>
  </si>
  <si>
    <t>4.1.3</t>
  </si>
  <si>
    <t>0240199990.</t>
  </si>
  <si>
    <t xml:space="preserve">Реализация мероприятий </t>
  </si>
  <si>
    <t>4.1.2</t>
  </si>
  <si>
    <t>0240100590.</t>
  </si>
  <si>
    <t xml:space="preserve">Расходы на обеспечение деятельности (оказание услуг) муниципальных учреждений </t>
  </si>
  <si>
    <t>4.1.1</t>
  </si>
  <si>
    <t>Обеспечение развития молодежной политики (показатели №№ 14,15,16,17,18,19)</t>
  </si>
  <si>
    <t>4.1</t>
  </si>
  <si>
    <t>0230184080.</t>
  </si>
  <si>
    <t>Осуществление переданного полномочия на организацию отдыха и оздоровления детей</t>
  </si>
  <si>
    <t>3.1.4</t>
  </si>
  <si>
    <t>02301S2050.</t>
  </si>
  <si>
    <t xml:space="preserve">На оплату стоимости питания детям школьного возраста в оздоровительных лагерях с дневным пребыванием детей  </t>
  </si>
  <si>
    <t>3.1.3</t>
  </si>
  <si>
    <t>0230182050.</t>
  </si>
  <si>
    <t>На оплату стоимости питания детям школьного возраста в оздоровительных лагерях с дневным пребыванием детей за счет средств автономного округа</t>
  </si>
  <si>
    <t>3.1.2</t>
  </si>
  <si>
    <t>0230120010.</t>
  </si>
  <si>
    <t xml:space="preserve">Мероприятия по организации отдыха и оздоровления детей </t>
  </si>
  <si>
    <t>3.1.1</t>
  </si>
  <si>
    <t>Организация летнего отдыха и оздоровления (показатели №№ 12,13)</t>
  </si>
  <si>
    <t>3.1.</t>
  </si>
  <si>
    <t>0220185220</t>
  </si>
  <si>
    <t>Иные межбюджетные трансферты на реализацию проекта, имеющих статух региональных инновационных площадок за счет средств автономного округа</t>
  </si>
  <si>
    <t>2.1.3</t>
  </si>
  <si>
    <t>0220199990.</t>
  </si>
  <si>
    <t>Реализация мероприятий</t>
  </si>
  <si>
    <t>2.1.2</t>
  </si>
  <si>
    <t>0220185020.</t>
  </si>
  <si>
    <t>Иные межбюджетные трансферты на организацию и проведение единого государственного экзамена</t>
  </si>
  <si>
    <t>2.1.1</t>
  </si>
  <si>
    <t>Развитие системы оценки качества образования  и информационной прозрачности системы образования (показатель № 11)</t>
  </si>
  <si>
    <t>2.1</t>
  </si>
  <si>
    <t>Итого по п.1.1, п.1.2.</t>
  </si>
  <si>
    <t xml:space="preserve">Приобретение МАФ по адресу:13 микрорайон, здание № 24 </t>
  </si>
  <si>
    <t>"Здание", расположенное по адресу:13 микрорайон, здание № 24 (благоустройство)</t>
  </si>
  <si>
    <t>Утепление фасада здания с установкой металлокасет по адресу: г.Нефтеюганск 8А мкр.,здание № 17(МБОУ "СОШ № 8")</t>
  </si>
  <si>
    <t>"Здание", расположенное по адресу:13 микрорайон, здание № 24 (ремонт наружных инженерных сетей)</t>
  </si>
  <si>
    <t>Приобретение и монтаж ограждений по адресу: г.Нефтеюганск, 11мкр., здание №109 (МБДОУ Детский сад № 2 "Гусельки")</t>
  </si>
  <si>
    <t>Приобретение и монтаж веранд по адресу: г.Нефтеюганск, 3мкр., здание № 18 (МБДОУ Детский сад № 10 "Гусельки")</t>
  </si>
  <si>
    <t>Прибретение и монтаж ограждения по адресу: г. Нефтеюганск 12мкр., здание № 22(МБДОУ Детский сад № 25 "Ромашка")</t>
  </si>
  <si>
    <t>Утепление фасада здания с установкой металлокасет по адресу: г.Нефтеюганск 12 мкр.,здание № 22(МБДОУ "Детский сад № 25 Ромашка")</t>
  </si>
  <si>
    <t>ДЖКХ</t>
  </si>
  <si>
    <t>Укрепление комплексной безопасности муниципальных образовательных организаций</t>
  </si>
  <si>
    <t>1.2.6</t>
  </si>
  <si>
    <t>ДГС</t>
  </si>
  <si>
    <t>Выполнение обследования объектов «Учебный корпус. Расширение здания лицея», расположенный по адресу: г.Нефтеюганск, 10 микрорайон, здание №32, 32/1</t>
  </si>
  <si>
    <t>1.2.5</t>
  </si>
  <si>
    <t>Обеспечение функционирования переданного имущества  на период проведения капитальных ремонтов, зданий, сооружений, предназначенных для размещения муниципальных образовательных организаций</t>
  </si>
  <si>
    <t>1.2.4</t>
  </si>
  <si>
    <t>ПИР Капитальный ремонт объекта "Нежилое здание школы №1" -на устр-во фасада</t>
  </si>
  <si>
    <t>ПИР Детский сад на 300 мест в 16 мкр г.Нефтеюганска -тех.присоединение</t>
  </si>
  <si>
    <t>Капитальный ремонт объекта "Нежилое здание школы №3"</t>
  </si>
  <si>
    <t>«Нежилое строение учебной лаборатории», расположенное по адресу: 8 микрорайон, строение №28/1 (МБОУ ДО «Центр дополнительного образования»)</t>
  </si>
  <si>
    <t>«Нежилое здание средней школы №14», расположенное по адресу: 11б микрорайон, ул.Центральная, здание №18</t>
  </si>
  <si>
    <t>«Здание», расположенное по адресу: 13 микрорайон, здание 24 (фасад, кровля)</t>
  </si>
  <si>
    <t>"Нежилое строение гаража" (здание мастерских МБОУ «СОШ №10»)</t>
  </si>
  <si>
    <t>«Здание», расположенное по адресу: 13 микрорайон, здание 24</t>
  </si>
  <si>
    <t>Проведение капитальных ремонтов зданий, сооружений, предназначенных для размещения муниципальных образовательных организаций</t>
  </si>
  <si>
    <t>1.2.3</t>
  </si>
  <si>
    <t>02102S2430</t>
  </si>
  <si>
    <t>Текущий ремонт МБОУ СОШ №5</t>
  </si>
  <si>
    <t>Текущий ремонт МБОУ СОШ №2 им.А.И.Исаевой</t>
  </si>
  <si>
    <t>Текущий ремонт МБОУ СОШ №1</t>
  </si>
  <si>
    <t>Капитальный ремонт здания МБОУ "Школа развития № 24"</t>
  </si>
  <si>
    <t>Замена вводного кабеля нежилого строения детского сада № 13</t>
  </si>
  <si>
    <t>Замена вводного кабеля нежилого строения детского сада № 12</t>
  </si>
  <si>
    <t>Капитальный ремонт объекта "Нежилое здание школы № 1"</t>
  </si>
  <si>
    <t>ДГС, ДОиМП</t>
  </si>
  <si>
    <t>Реализация мероприятий на развитие общественной инфраструктуры и реализация приоритетных направлений.</t>
  </si>
  <si>
    <t>1.2.2</t>
  </si>
  <si>
    <t>Реализация мероприятий на развитие общественной инфраструктуры и реализация приоритетных направлений за счет средств бюджета автономного округа</t>
  </si>
  <si>
    <t>1.2.1</t>
  </si>
  <si>
    <t>ДГС, ДОиМП, ДЖКХ</t>
  </si>
  <si>
    <t>Развитие материально-технической базы образовательных организаций (показатель № 10)</t>
  </si>
  <si>
    <t>1.2.</t>
  </si>
  <si>
    <t>0210185110</t>
  </si>
  <si>
    <t>Иные межбюджетные трансферты на развитие кадетских классов с казачьим компонентом на базе муниципальных образовательных организаций в ХМАО-Югре за счет средств автономного округа</t>
  </si>
  <si>
    <t>1.1.15</t>
  </si>
  <si>
    <t>0210185160.</t>
  </si>
  <si>
    <t>1.1.14</t>
  </si>
  <si>
    <t>0210185060.</t>
  </si>
  <si>
    <t>Иные межбюджетные трансферты на реализацию в сфере занятости населения.</t>
  </si>
  <si>
    <t>1.1.13</t>
  </si>
  <si>
    <t>0210184050.</t>
  </si>
  <si>
    <t>Осуществление переданного полномочия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</si>
  <si>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1.1.12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</si>
  <si>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 (информационное обеспечение общеобразовательных организаций)</t>
  </si>
  <si>
    <t>1.1.11</t>
  </si>
  <si>
    <t>0210182470.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</si>
  <si>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муниципального образования.</t>
  </si>
  <si>
    <t>1.1.10</t>
  </si>
  <si>
    <t>0210182460.</t>
  </si>
  <si>
    <t>Дополнительное финансовое обеспечение мероприятий по организации питания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программам.</t>
  </si>
  <si>
    <t>1.1.9</t>
  </si>
  <si>
    <t>Дополнительное финансовое обеспечение мероприятий по организации питания обучающихся в муниципальных общеобразовательных организациях за счет средств бюджета автономного округа.</t>
  </si>
  <si>
    <t>1.1.8</t>
  </si>
  <si>
    <t>0210184030.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</si>
  <si>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</si>
  <si>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1.1.7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</si>
  <si>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 (дошкольных образовательных организациях).</t>
  </si>
  <si>
    <t>1.1.6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</si>
  <si>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 (основных общеобразовательных программ).</t>
  </si>
  <si>
    <t>1.1.5</t>
  </si>
  <si>
    <t>02101S2440.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</si>
  <si>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годы".</t>
  </si>
  <si>
    <t>1.1.4</t>
  </si>
  <si>
    <t>0210182440.</t>
  </si>
  <si>
    <t>На 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 за счет средств бюджета автономного округа</t>
  </si>
  <si>
    <t>1.1.3</t>
  </si>
  <si>
    <t>0210199990.</t>
  </si>
  <si>
    <t>Реализация мероприятий.</t>
  </si>
  <si>
    <t>1.1.2</t>
  </si>
  <si>
    <t>0210100590, 0000000001</t>
  </si>
  <si>
    <t>Расходы на обеспечение деятельности (оказание услуг) муниципальных учреждений.</t>
  </si>
  <si>
    <t>1.1.1</t>
  </si>
  <si>
    <t xml:space="preserve">Развитие системы дошкольного, общего и дополнительного образования (показатели № 1, 1.1, 2, 2.1, 3, 4, 5, 6, 7, 8, 9, 21, 22, 23)
</t>
  </si>
  <si>
    <t>1.1</t>
  </si>
  <si>
    <t>Развитие образования и молодёжной политики в городе Нефтеюганске на 2014-2020 годы.</t>
  </si>
  <si>
    <t>Департамент образования и молодежной политики администрации города Нефтеюганска</t>
  </si>
  <si>
    <t>1</t>
  </si>
  <si>
    <t>местный бюджет</t>
  </si>
  <si>
    <t>внебюджетные источники</t>
  </si>
  <si>
    <t>окружной бюджет</t>
  </si>
  <si>
    <t>Всего</t>
  </si>
  <si>
    <t>Основные мероприятия муниципальной программы (связь мероприятий с показателями муниципальной программы)</t>
  </si>
  <si>
    <t>% исполнения</t>
  </si>
  <si>
    <t>ПЛАН на 2017 год (рублей)</t>
  </si>
  <si>
    <t>КЦСР</t>
  </si>
  <si>
    <t>Ответственный исполнитель /соисполнитель</t>
  </si>
  <si>
    <t>Наименование программы</t>
  </si>
  <si>
    <t>№ п/п</t>
  </si>
  <si>
    <r>
      <t xml:space="preserve">Отчёт об исполнении комплексного плана (сетевого графика) на 2016 год по реализации муниципальной программы города Нефтеюганска «Развитие образования и молодёжной политики в городе Нефтеюганске на 2014-2020 годы» </t>
    </r>
    <r>
      <rPr>
        <i/>
        <sz val="18"/>
        <color indexed="56"/>
        <rFont val="Times New Roman"/>
        <family val="1"/>
        <charset val="204"/>
      </rPr>
      <t>(постановление администрации города Нефтеюганска Нефтеюганска  от  29.10.2013 №1212-п  Об утверждении муниципальной программы города Нефтеюганска "Развитие образования и молодежной политики в городе Нефтеюганске на 2014-2020 годы")</t>
    </r>
  </si>
  <si>
    <t>0210184304             0210184303</t>
  </si>
  <si>
    <t>0210184303        0210184304</t>
  </si>
  <si>
    <t>0210184302      0210184301</t>
  </si>
  <si>
    <t>Кассовый расход на 01.05.2017 (рублей)</t>
  </si>
  <si>
    <t>полугодие</t>
  </si>
  <si>
    <t xml:space="preserve"> к плану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</si>
</sst>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_-* #,##0_р_._-;\-* #,##0_р_._-;_-* &quot;-&quot;??_р_._-;_-@_-"/>
    <numFmt numFmtId="167" formatCode="_-* #,##0.0_р_._-;\-* #,##0.0_р_._-;_-* &quot;-&quot;??_р_.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color theme="3"/>
      <name val="Times New Roman"/>
      <family val="1"/>
      <charset val="204"/>
    </font>
    <font>
      <b/>
      <sz val="14"/>
      <color theme="3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2"/>
      <color theme="3"/>
      <name val="Calibri"/>
      <family val="1"/>
      <charset val="204"/>
      <scheme val="minor"/>
    </font>
    <font>
      <sz val="11"/>
      <color indexed="8"/>
      <name val="Times New Roman"/>
      <family val="2"/>
      <charset val="204"/>
    </font>
    <font>
      <b/>
      <sz val="12"/>
      <color theme="3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9"/>
      <color theme="3"/>
      <name val="Times New Roman"/>
      <family val="1"/>
      <charset val="204"/>
    </font>
    <font>
      <sz val="11"/>
      <color theme="3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sz val="13"/>
      <color theme="3"/>
      <name val="Times New Roman"/>
      <family val="1"/>
      <charset val="204"/>
    </font>
    <font>
      <sz val="13"/>
      <color theme="3"/>
      <name val="Calibri"/>
      <family val="1"/>
      <charset val="204"/>
      <scheme val="minor"/>
    </font>
    <font>
      <b/>
      <sz val="16.5"/>
      <color rgb="FF002060"/>
      <name val="Times New Roman"/>
      <family val="1"/>
      <charset val="204"/>
    </font>
    <font>
      <sz val="18"/>
      <color rgb="FF002060"/>
      <name val="Times New Roman"/>
      <family val="1"/>
      <charset val="204"/>
    </font>
    <font>
      <i/>
      <sz val="18"/>
      <color indexed="5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164" fontId="6" fillId="0" borderId="0" applyFont="0" applyFill="0" applyBorder="0" applyAlignment="0" applyProtection="0"/>
  </cellStyleXfs>
  <cellXfs count="179">
    <xf numFmtId="0" fontId="0" fillId="0" borderId="0" xfId="0"/>
    <xf numFmtId="0" fontId="2" fillId="2" borderId="0" xfId="1" applyFont="1" applyFill="1"/>
    <xf numFmtId="165" fontId="2" fillId="2" borderId="0" xfId="1" applyNumberFormat="1" applyFont="1" applyFill="1"/>
    <xf numFmtId="2" fontId="2" fillId="2" borderId="0" xfId="1" applyNumberFormat="1" applyFont="1" applyFill="1"/>
    <xf numFmtId="0" fontId="3" fillId="2" borderId="0" xfId="1" applyFont="1" applyFill="1" applyAlignment="1">
      <alignment horizontal="center"/>
    </xf>
    <xf numFmtId="49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Border="1"/>
    <xf numFmtId="0" fontId="3" fillId="2" borderId="0" xfId="1" applyFont="1" applyFill="1" applyBorder="1" applyAlignment="1">
      <alignment horizontal="center"/>
    </xf>
    <xf numFmtId="49" fontId="2" fillId="2" borderId="0" xfId="1" applyNumberFormat="1" applyFont="1" applyFill="1" applyBorder="1" applyAlignment="1">
      <alignment horizontal="center" vertical="center"/>
    </xf>
    <xf numFmtId="4" fontId="2" fillId="2" borderId="0" xfId="1" applyNumberFormat="1" applyFont="1" applyFill="1"/>
    <xf numFmtId="4" fontId="2" fillId="2" borderId="0" xfId="1" applyNumberFormat="1" applyFont="1" applyFill="1" applyBorder="1"/>
    <xf numFmtId="0" fontId="5" fillId="2" borderId="0" xfId="2" applyFont="1" applyFill="1"/>
    <xf numFmtId="0" fontId="5" fillId="2" borderId="0" xfId="2" applyFont="1" applyFill="1" applyAlignment="1">
      <alignment horizontal="left" vertical="center"/>
    </xf>
    <xf numFmtId="1" fontId="5" fillId="2" borderId="0" xfId="2" applyNumberFormat="1" applyFont="1" applyFill="1"/>
    <xf numFmtId="166" fontId="7" fillId="2" borderId="0" xfId="3" applyNumberFormat="1" applyFont="1" applyFill="1" applyAlignment="1">
      <alignment horizontal="center" vertical="center"/>
    </xf>
    <xf numFmtId="167" fontId="7" fillId="2" borderId="0" xfId="3" applyNumberFormat="1" applyFont="1" applyFill="1" applyAlignment="1">
      <alignment horizontal="center" vertical="center"/>
    </xf>
    <xf numFmtId="0" fontId="7" fillId="2" borderId="0" xfId="2" applyFont="1" applyFill="1" applyAlignment="1">
      <alignment horizontal="left" vertical="center" wrapText="1"/>
    </xf>
    <xf numFmtId="0" fontId="5" fillId="2" borderId="0" xfId="2" applyFont="1" applyFill="1" applyAlignment="1">
      <alignment horizontal="center" vertical="center"/>
    </xf>
    <xf numFmtId="0" fontId="8" fillId="2" borderId="0" xfId="2" applyFont="1" applyFill="1"/>
    <xf numFmtId="0" fontId="8" fillId="2" borderId="0" xfId="2" applyFont="1" applyFill="1" applyAlignment="1">
      <alignment horizontal="left" vertical="center"/>
    </xf>
    <xf numFmtId="4" fontId="8" fillId="2" borderId="0" xfId="2" applyNumberFormat="1" applyFont="1" applyFill="1"/>
    <xf numFmtId="1" fontId="8" fillId="2" borderId="0" xfId="2" applyNumberFormat="1" applyFont="1" applyFill="1"/>
    <xf numFmtId="0" fontId="8" fillId="2" borderId="0" xfId="2" applyFont="1" applyFill="1" applyBorder="1" applyAlignment="1">
      <alignment wrapText="1"/>
    </xf>
    <xf numFmtId="0" fontId="8" fillId="2" borderId="0" xfId="2" applyFont="1" applyFill="1" applyBorder="1" applyAlignment="1"/>
    <xf numFmtId="0" fontId="8" fillId="2" borderId="0" xfId="2" applyFont="1" applyFill="1" applyAlignment="1">
      <alignment wrapText="1"/>
    </xf>
    <xf numFmtId="0" fontId="8" fillId="2" borderId="0" xfId="2" applyFont="1" applyFill="1" applyAlignment="1">
      <alignment horizontal="left" wrapText="1"/>
    </xf>
    <xf numFmtId="0" fontId="8" fillId="2" borderId="0" xfId="2" applyFont="1" applyFill="1" applyAlignment="1">
      <alignment horizontal="center" vertical="center"/>
    </xf>
    <xf numFmtId="0" fontId="9" fillId="2" borderId="0" xfId="2" applyFont="1" applyFill="1"/>
    <xf numFmtId="0" fontId="9" fillId="2" borderId="0" xfId="2" applyFont="1" applyFill="1" applyAlignment="1">
      <alignment horizontal="left" vertical="center"/>
    </xf>
    <xf numFmtId="0" fontId="9" fillId="2" borderId="0" xfId="2" applyFont="1" applyFill="1" applyBorder="1"/>
    <xf numFmtId="4" fontId="9" fillId="2" borderId="0" xfId="2" applyNumberFormat="1" applyFont="1" applyFill="1"/>
    <xf numFmtId="1" fontId="9" fillId="2" borderId="0" xfId="2" applyNumberFormat="1" applyFont="1" applyFill="1"/>
    <xf numFmtId="0" fontId="9" fillId="2" borderId="0" xfId="2" applyFont="1" applyFill="1" applyBorder="1" applyAlignment="1">
      <alignment wrapText="1"/>
    </xf>
    <xf numFmtId="0" fontId="9" fillId="2" borderId="0" xfId="2" applyFont="1" applyFill="1" applyBorder="1" applyAlignment="1"/>
    <xf numFmtId="0" fontId="9" fillId="2" borderId="1" xfId="2" applyFont="1" applyFill="1" applyBorder="1" applyAlignment="1">
      <alignment wrapText="1"/>
    </xf>
    <xf numFmtId="0" fontId="9" fillId="2" borderId="0" xfId="2" applyFont="1" applyFill="1" applyAlignment="1">
      <alignment horizontal="right" wrapText="1"/>
    </xf>
    <xf numFmtId="0" fontId="10" fillId="2" borderId="0" xfId="1" applyFont="1" applyFill="1"/>
    <xf numFmtId="4" fontId="11" fillId="2" borderId="0" xfId="1" applyNumberFormat="1" applyFont="1" applyFill="1"/>
    <xf numFmtId="0" fontId="10" fillId="2" borderId="0" xfId="1" applyFont="1" applyFill="1" applyBorder="1"/>
    <xf numFmtId="4" fontId="10" fillId="2" borderId="0" xfId="1" applyNumberFormat="1" applyFont="1" applyFill="1" applyBorder="1" applyAlignment="1">
      <alignment horizontal="center"/>
    </xf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0" fontId="3" fillId="2" borderId="0" xfId="1" applyFont="1" applyFill="1" applyBorder="1"/>
    <xf numFmtId="3" fontId="3" fillId="2" borderId="0" xfId="1" applyNumberFormat="1" applyFont="1" applyFill="1" applyBorder="1" applyAlignment="1">
      <alignment horizontal="center" vertical="center"/>
    </xf>
    <xf numFmtId="4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 wrapText="1"/>
    </xf>
    <xf numFmtId="49" fontId="3" fillId="2" borderId="0" xfId="1" applyNumberFormat="1" applyFont="1" applyFill="1" applyBorder="1" applyAlignment="1">
      <alignment horizontal="center" vertical="center"/>
    </xf>
    <xf numFmtId="0" fontId="12" fillId="2" borderId="0" xfId="1" applyFont="1" applyFill="1"/>
    <xf numFmtId="0" fontId="13" fillId="2" borderId="0" xfId="1" applyFont="1" applyFill="1" applyBorder="1"/>
    <xf numFmtId="3" fontId="13" fillId="2" borderId="2" xfId="1" applyNumberFormat="1" applyFont="1" applyFill="1" applyBorder="1" applyAlignment="1">
      <alignment horizontal="center" vertical="center"/>
    </xf>
    <xf numFmtId="4" fontId="13" fillId="2" borderId="2" xfId="1" applyNumberFormat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left" vertical="center" wrapText="1"/>
    </xf>
    <xf numFmtId="49" fontId="13" fillId="2" borderId="2" xfId="1" applyNumberFormat="1" applyFont="1" applyFill="1" applyBorder="1" applyAlignment="1">
      <alignment horizontal="center" vertical="center"/>
    </xf>
    <xf numFmtId="0" fontId="13" fillId="2" borderId="0" xfId="1" applyFont="1" applyFill="1"/>
    <xf numFmtId="3" fontId="12" fillId="2" borderId="2" xfId="1" applyNumberFormat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49" fontId="2" fillId="2" borderId="2" xfId="1" applyNumberFormat="1" applyFont="1" applyFill="1" applyBorder="1" applyAlignment="1">
      <alignment horizontal="center" vertical="center"/>
    </xf>
    <xf numFmtId="4" fontId="13" fillId="2" borderId="2" xfId="1" applyNumberFormat="1" applyFont="1" applyFill="1" applyBorder="1" applyAlignment="1">
      <alignment horizontal="center" vertical="center" wrapText="1"/>
    </xf>
    <xf numFmtId="2" fontId="13" fillId="2" borderId="3" xfId="1" applyNumberFormat="1" applyFont="1" applyFill="1" applyBorder="1" applyAlignment="1">
      <alignment horizontal="center" vertical="center" wrapText="1"/>
    </xf>
    <xf numFmtId="2" fontId="13" fillId="2" borderId="2" xfId="1" applyNumberFormat="1" applyFont="1" applyFill="1" applyBorder="1" applyAlignment="1">
      <alignment horizontal="center" vertical="center" wrapText="1"/>
    </xf>
    <xf numFmtId="2" fontId="13" fillId="2" borderId="4" xfId="1" applyNumberFormat="1" applyFont="1" applyFill="1" applyBorder="1" applyAlignment="1">
      <alignment vertical="center" wrapText="1"/>
    </xf>
    <xf numFmtId="0" fontId="8" fillId="0" borderId="0" xfId="1" applyFont="1" applyFill="1"/>
    <xf numFmtId="0" fontId="8" fillId="0" borderId="0" xfId="1" applyFont="1" applyFill="1" applyBorder="1"/>
    <xf numFmtId="3" fontId="8" fillId="0" borderId="2" xfId="1" applyNumberFormat="1" applyFont="1" applyFill="1" applyBorder="1" applyAlignment="1">
      <alignment horizontal="center" vertical="center"/>
    </xf>
    <xf numFmtId="4" fontId="8" fillId="0" borderId="2" xfId="1" applyNumberFormat="1" applyFont="1" applyFill="1" applyBorder="1" applyAlignment="1">
      <alignment horizontal="center" vertical="center"/>
    </xf>
    <xf numFmtId="4" fontId="8" fillId="0" borderId="3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left" vertical="center" wrapText="1"/>
    </xf>
    <xf numFmtId="49" fontId="8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wrapText="1"/>
    </xf>
    <xf numFmtId="0" fontId="8" fillId="0" borderId="2" xfId="1" applyFont="1" applyFill="1" applyBorder="1" applyAlignment="1">
      <alignment vertical="top" wrapText="1"/>
    </xf>
    <xf numFmtId="0" fontId="12" fillId="0" borderId="0" xfId="1" applyFont="1" applyFill="1"/>
    <xf numFmtId="0" fontId="13" fillId="0" borderId="0" xfId="1" applyFont="1" applyFill="1" applyBorder="1"/>
    <xf numFmtId="3" fontId="13" fillId="0" borderId="2" xfId="1" applyNumberFormat="1" applyFont="1" applyFill="1" applyBorder="1" applyAlignment="1">
      <alignment horizontal="center" vertical="center"/>
    </xf>
    <xf numFmtId="2" fontId="13" fillId="0" borderId="3" xfId="1" applyNumberFormat="1" applyFont="1" applyFill="1" applyBorder="1" applyAlignment="1">
      <alignment horizontal="center" vertical="center" wrapText="1"/>
    </xf>
    <xf numFmtId="2" fontId="13" fillId="0" borderId="2" xfId="1" applyNumberFormat="1" applyFont="1" applyFill="1" applyBorder="1" applyAlignment="1">
      <alignment horizontal="center" vertical="center" wrapText="1"/>
    </xf>
    <xf numFmtId="2" fontId="13" fillId="0" borderId="4" xfId="1" applyNumberFormat="1" applyFont="1" applyFill="1" applyBorder="1" applyAlignment="1">
      <alignment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0" fontId="2" fillId="0" borderId="0" xfId="1" applyFont="1" applyFill="1"/>
    <xf numFmtId="0" fontId="2" fillId="0" borderId="0" xfId="1" applyFont="1" applyFill="1" applyBorder="1"/>
    <xf numFmtId="4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wrapText="1"/>
    </xf>
    <xf numFmtId="49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left" vertical="center" wrapText="1"/>
    </xf>
    <xf numFmtId="4" fontId="2" fillId="2" borderId="3" xfId="1" applyNumberFormat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left" vertical="center" wrapText="1"/>
    </xf>
    <xf numFmtId="2" fontId="2" fillId="2" borderId="2" xfId="1" applyNumberFormat="1" applyFont="1" applyFill="1" applyBorder="1" applyAlignment="1">
      <alignment horizontal="left" vertical="center" wrapText="1"/>
    </xf>
    <xf numFmtId="0" fontId="3" fillId="2" borderId="0" xfId="1" applyFont="1" applyFill="1"/>
    <xf numFmtId="4" fontId="3" fillId="2" borderId="2" xfId="1" applyNumberFormat="1" applyFont="1" applyFill="1" applyBorder="1" applyAlignment="1">
      <alignment horizontal="center" vertical="center"/>
    </xf>
    <xf numFmtId="4" fontId="3" fillId="2" borderId="5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left" vertical="center" wrapText="1"/>
    </xf>
    <xf numFmtId="49" fontId="3" fillId="2" borderId="6" xfId="1" applyNumberFormat="1" applyFont="1" applyFill="1" applyBorder="1" applyAlignment="1">
      <alignment horizontal="center" vertical="center"/>
    </xf>
    <xf numFmtId="4" fontId="2" fillId="2" borderId="2" xfId="2" applyNumberFormat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9" fontId="2" fillId="2" borderId="2" xfId="2" applyNumberFormat="1" applyFont="1" applyFill="1" applyBorder="1" applyAlignment="1">
      <alignment horizontal="left" vertical="top" wrapText="1"/>
    </xf>
    <xf numFmtId="49" fontId="2" fillId="2" borderId="6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14" fillId="2" borderId="0" xfId="1" applyFont="1" applyFill="1"/>
    <xf numFmtId="0" fontId="14" fillId="2" borderId="0" xfId="1" applyFont="1" applyFill="1" applyBorder="1"/>
    <xf numFmtId="4" fontId="14" fillId="2" borderId="2" xfId="1" applyNumberFormat="1" applyFont="1" applyFill="1" applyBorder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center"/>
    </xf>
    <xf numFmtId="49" fontId="15" fillId="2" borderId="2" xfId="2" applyNumberFormat="1" applyFont="1" applyFill="1" applyBorder="1" applyAlignment="1">
      <alignment horizontal="left" vertical="center" wrapText="1"/>
    </xf>
    <xf numFmtId="4" fontId="12" fillId="2" borderId="2" xfId="1" applyNumberFormat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vertical="center"/>
    </xf>
    <xf numFmtId="49" fontId="15" fillId="2" borderId="2" xfId="2" applyNumberFormat="1" applyFont="1" applyFill="1" applyBorder="1" applyAlignment="1">
      <alignment horizontal="left" vertical="top" wrapText="1"/>
    </xf>
    <xf numFmtId="3" fontId="12" fillId="2" borderId="6" xfId="1" applyNumberFormat="1" applyFont="1" applyFill="1" applyBorder="1" applyAlignment="1">
      <alignment horizontal="center" vertical="center"/>
    </xf>
    <xf numFmtId="4" fontId="14" fillId="2" borderId="6" xfId="1" applyNumberFormat="1" applyFont="1" applyFill="1" applyBorder="1" applyAlignment="1">
      <alignment horizontal="center" vertical="center"/>
    </xf>
    <xf numFmtId="49" fontId="15" fillId="2" borderId="6" xfId="2" applyNumberFormat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/>
    <xf numFmtId="0" fontId="14" fillId="2" borderId="2" xfId="1" applyFont="1" applyFill="1" applyBorder="1" applyAlignment="1">
      <alignment horizontal="center" vertical="center" wrapText="1"/>
    </xf>
    <xf numFmtId="4" fontId="14" fillId="2" borderId="2" xfId="1" applyNumberFormat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vertical="center" wrapText="1"/>
    </xf>
    <xf numFmtId="0" fontId="13" fillId="2" borderId="4" xfId="1" applyFont="1" applyFill="1" applyBorder="1" applyAlignment="1">
      <alignment vertical="top" wrapText="1"/>
    </xf>
    <xf numFmtId="0" fontId="12" fillId="2" borderId="0" xfId="1" applyFont="1" applyFill="1" applyBorder="1"/>
    <xf numFmtId="1" fontId="12" fillId="2" borderId="2" xfId="1" applyNumberFormat="1" applyFont="1" applyFill="1" applyBorder="1" applyAlignment="1">
      <alignment horizontal="center" vertical="center" wrapText="1"/>
    </xf>
    <xf numFmtId="1" fontId="12" fillId="2" borderId="2" xfId="1" applyNumberFormat="1" applyFont="1" applyFill="1" applyBorder="1" applyAlignment="1">
      <alignment horizontal="center" vertical="center"/>
    </xf>
    <xf numFmtId="1" fontId="13" fillId="2" borderId="2" xfId="1" applyNumberFormat="1" applyFont="1" applyFill="1" applyBorder="1" applyAlignment="1">
      <alignment horizontal="center" vertical="center" wrapText="1"/>
    </xf>
    <xf numFmtId="49" fontId="12" fillId="2" borderId="2" xfId="1" applyNumberFormat="1" applyFont="1" applyFill="1" applyBorder="1" applyAlignment="1" applyProtection="1">
      <alignment horizontal="center" vertical="center" wrapText="1"/>
      <protection locked="0"/>
    </xf>
    <xf numFmtId="2" fontId="12" fillId="2" borderId="8" xfId="1" applyNumberFormat="1" applyFont="1" applyFill="1" applyBorder="1" applyAlignment="1">
      <alignment horizontal="center" vertical="center" wrapText="1"/>
    </xf>
    <xf numFmtId="165" fontId="12" fillId="2" borderId="2" xfId="1" applyNumberFormat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0" xfId="1" applyFont="1" applyFill="1" applyAlignment="1"/>
    <xf numFmtId="0" fontId="9" fillId="2" borderId="0" xfId="2" applyFont="1" applyFill="1" applyAlignment="1">
      <alignment horizontal="left" wrapText="1"/>
    </xf>
    <xf numFmtId="0" fontId="8" fillId="2" borderId="0" xfId="2" applyFont="1" applyFill="1" applyAlignment="1">
      <alignment horizontal="left" wrapText="1"/>
    </xf>
    <xf numFmtId="0" fontId="8" fillId="2" borderId="0" xfId="2" applyFont="1" applyFill="1" applyBorder="1" applyAlignment="1">
      <alignment horizontal="left" wrapText="1"/>
    </xf>
    <xf numFmtId="0" fontId="7" fillId="2" borderId="0" xfId="2" applyFont="1" applyFill="1" applyAlignment="1">
      <alignment horizontal="left" vertical="center" wrapText="1"/>
    </xf>
    <xf numFmtId="49" fontId="2" fillId="2" borderId="8" xfId="1" applyNumberFormat="1" applyFont="1" applyFill="1" applyBorder="1" applyAlignment="1">
      <alignment horizontal="center" vertical="center"/>
    </xf>
    <xf numFmtId="49" fontId="2" fillId="2" borderId="7" xfId="1" applyNumberFormat="1" applyFont="1" applyFill="1" applyBorder="1" applyAlignment="1">
      <alignment horizontal="center" vertical="center"/>
    </xf>
    <xf numFmtId="49" fontId="2" fillId="2" borderId="6" xfId="1" applyNumberFormat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49" fontId="14" fillId="2" borderId="7" xfId="1" applyNumberFormat="1" applyFont="1" applyFill="1" applyBorder="1" applyAlignment="1">
      <alignment horizontal="center" vertical="center" wrapText="1"/>
    </xf>
    <xf numFmtId="49" fontId="14" fillId="2" borderId="6" xfId="1" applyNumberFormat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/>
    </xf>
    <xf numFmtId="0" fontId="16" fillId="2" borderId="4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7" fillId="2" borderId="1" xfId="1" applyNumberFormat="1" applyFont="1" applyFill="1" applyBorder="1" applyAlignment="1">
      <alignment horizontal="center" vertical="center" wrapText="1"/>
    </xf>
    <xf numFmtId="49" fontId="12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12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2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2" fontId="12" fillId="2" borderId="4" xfId="1" applyNumberFormat="1" applyFont="1" applyFill="1" applyBorder="1" applyAlignment="1">
      <alignment horizontal="center" vertical="center" wrapText="1"/>
    </xf>
    <xf numFmtId="2" fontId="12" fillId="2" borderId="9" xfId="1" applyNumberFormat="1" applyFont="1" applyFill="1" applyBorder="1" applyAlignment="1">
      <alignment horizontal="center" vertical="center" wrapText="1"/>
    </xf>
    <xf numFmtId="2" fontId="12" fillId="2" borderId="3" xfId="1" applyNumberFormat="1" applyFont="1" applyFill="1" applyBorder="1" applyAlignment="1">
      <alignment horizontal="center" vertical="center" wrapText="1"/>
    </xf>
    <xf numFmtId="2" fontId="12" fillId="2" borderId="2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O111"/>
  <sheetViews>
    <sheetView tabSelected="1" view="pageBreakPreview" zoomScale="50" zoomScaleNormal="71" zoomScaleSheetLayoutView="50" workbookViewId="0">
      <pane ySplit="4" topLeftCell="A5" activePane="bottomLeft" state="frozen"/>
      <selection pane="bottomLeft" activeCell="D1" sqref="D1:D1048576"/>
    </sheetView>
  </sheetViews>
  <sheetFormatPr defaultRowHeight="18.75" x14ac:dyDescent="0.3"/>
  <cols>
    <col min="1" max="1" width="8.42578125" style="5" customWidth="1"/>
    <col min="2" max="2" width="84.140625" style="1" customWidth="1"/>
    <col min="3" max="3" width="19.42578125" style="1" customWidth="1"/>
    <col min="4" max="4" width="22.140625" style="4" hidden="1" customWidth="1"/>
    <col min="5" max="5" width="21.85546875" style="4" customWidth="1"/>
    <col min="6" max="6" width="21.28515625" style="1" customWidth="1"/>
    <col min="7" max="7" width="21" style="1" customWidth="1"/>
    <col min="8" max="8" width="19.28515625" style="1" customWidth="1"/>
    <col min="9" max="9" width="20.28515625" style="1" customWidth="1"/>
    <col min="10" max="10" width="24" style="3" customWidth="1"/>
    <col min="11" max="11" width="25.42578125" style="3" customWidth="1"/>
    <col min="12" max="12" width="19.42578125" style="3" customWidth="1"/>
    <col min="13" max="13" width="18.85546875" style="3" customWidth="1"/>
    <col min="14" max="14" width="14.5703125" style="2" customWidth="1"/>
    <col min="15" max="15" width="13.5703125" style="2" customWidth="1"/>
    <col min="16" max="16" width="19.42578125" style="2" customWidth="1"/>
    <col min="17" max="17" width="11.28515625" style="2" customWidth="1"/>
    <col min="18" max="16384" width="9.140625" style="1"/>
  </cols>
  <sheetData>
    <row r="1" spans="1:249" ht="8.25" customHeight="1" x14ac:dyDescent="0.3"/>
    <row r="2" spans="1:249" s="48" customFormat="1" ht="68.25" customHeight="1" x14ac:dyDescent="0.3">
      <c r="A2" s="168" t="s">
        <v>159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8"/>
      <c r="IL2" s="148"/>
      <c r="IM2" s="148"/>
      <c r="IN2" s="148"/>
      <c r="IO2" s="148"/>
    </row>
    <row r="3" spans="1:249" s="48" customFormat="1" ht="21.75" customHeight="1" x14ac:dyDescent="0.3">
      <c r="A3" s="169" t="s">
        <v>158</v>
      </c>
      <c r="B3" s="147" t="s">
        <v>157</v>
      </c>
      <c r="C3" s="171" t="s">
        <v>156</v>
      </c>
      <c r="D3" s="173" t="s">
        <v>155</v>
      </c>
      <c r="E3" s="146"/>
      <c r="F3" s="175" t="s">
        <v>154</v>
      </c>
      <c r="G3" s="176"/>
      <c r="H3" s="176"/>
      <c r="I3" s="177"/>
      <c r="J3" s="178" t="s">
        <v>163</v>
      </c>
      <c r="K3" s="178"/>
      <c r="L3" s="178"/>
      <c r="M3" s="178"/>
      <c r="N3" s="178" t="s">
        <v>153</v>
      </c>
      <c r="O3" s="178"/>
      <c r="P3" s="178"/>
      <c r="Q3" s="178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</row>
    <row r="4" spans="1:249" s="48" customFormat="1" ht="57" customHeight="1" x14ac:dyDescent="0.3">
      <c r="A4" s="170"/>
      <c r="B4" s="145" t="s">
        <v>152</v>
      </c>
      <c r="C4" s="172"/>
      <c r="D4" s="174"/>
      <c r="E4" s="144" t="s">
        <v>164</v>
      </c>
      <c r="F4" s="142" t="s">
        <v>151</v>
      </c>
      <c r="G4" s="142" t="s">
        <v>150</v>
      </c>
      <c r="H4" s="142" t="s">
        <v>149</v>
      </c>
      <c r="I4" s="142" t="s">
        <v>148</v>
      </c>
      <c r="J4" s="142" t="s">
        <v>151</v>
      </c>
      <c r="K4" s="142" t="s">
        <v>150</v>
      </c>
      <c r="L4" s="142" t="s">
        <v>149</v>
      </c>
      <c r="M4" s="142" t="s">
        <v>148</v>
      </c>
      <c r="N4" s="143" t="s">
        <v>165</v>
      </c>
      <c r="O4" s="142" t="s">
        <v>150</v>
      </c>
      <c r="P4" s="142" t="s">
        <v>149</v>
      </c>
      <c r="Q4" s="142" t="s">
        <v>148</v>
      </c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</row>
    <row r="5" spans="1:249" s="48" customFormat="1" x14ac:dyDescent="0.3">
      <c r="A5" s="141" t="s">
        <v>147</v>
      </c>
      <c r="B5" s="139">
        <v>2</v>
      </c>
      <c r="C5" s="138">
        <v>3</v>
      </c>
      <c r="D5" s="140"/>
      <c r="E5" s="140"/>
      <c r="F5" s="138">
        <v>4</v>
      </c>
      <c r="G5" s="138">
        <v>5</v>
      </c>
      <c r="H5" s="138">
        <v>6</v>
      </c>
      <c r="I5" s="139">
        <v>7</v>
      </c>
      <c r="J5" s="138">
        <v>12</v>
      </c>
      <c r="K5" s="139">
        <v>13</v>
      </c>
      <c r="L5" s="139">
        <v>14</v>
      </c>
      <c r="M5" s="138">
        <v>15</v>
      </c>
      <c r="N5" s="138">
        <v>16</v>
      </c>
      <c r="O5" s="138">
        <v>17</v>
      </c>
      <c r="P5" s="138">
        <v>18</v>
      </c>
      <c r="Q5" s="138">
        <v>19</v>
      </c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137"/>
      <c r="DU5" s="137"/>
      <c r="DV5" s="137"/>
      <c r="DW5" s="137"/>
      <c r="DX5" s="137"/>
      <c r="DY5" s="137"/>
      <c r="DZ5" s="137"/>
      <c r="EA5" s="137"/>
      <c r="EB5" s="137"/>
      <c r="EC5" s="137"/>
      <c r="ED5" s="137"/>
      <c r="EE5" s="137"/>
      <c r="EF5" s="137"/>
      <c r="EG5" s="137"/>
      <c r="EH5" s="137"/>
      <c r="EI5" s="137"/>
      <c r="EJ5" s="137"/>
      <c r="EK5" s="137"/>
      <c r="EL5" s="137"/>
      <c r="EM5" s="137"/>
      <c r="EN5" s="137"/>
      <c r="EO5" s="137"/>
      <c r="EP5" s="137"/>
      <c r="EQ5" s="137"/>
      <c r="ER5" s="137"/>
      <c r="ES5" s="137"/>
      <c r="ET5" s="137"/>
      <c r="EU5" s="137"/>
      <c r="EV5" s="137"/>
      <c r="EW5" s="137"/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  <c r="FL5" s="137"/>
      <c r="FM5" s="137"/>
      <c r="FN5" s="137"/>
      <c r="FO5" s="137"/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7"/>
      <c r="HI5" s="137"/>
      <c r="HJ5" s="137"/>
      <c r="HK5" s="137"/>
      <c r="HL5" s="137"/>
      <c r="HM5" s="137"/>
      <c r="HN5" s="137"/>
      <c r="HO5" s="137"/>
      <c r="HP5" s="137"/>
      <c r="HQ5" s="137"/>
      <c r="HR5" s="137"/>
      <c r="HS5" s="137"/>
      <c r="HT5" s="137"/>
      <c r="HU5" s="137"/>
      <c r="HV5" s="137"/>
      <c r="HW5" s="137"/>
      <c r="HX5" s="137"/>
      <c r="HY5" s="137"/>
      <c r="HZ5" s="137"/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</row>
    <row r="6" spans="1:249" s="48" customFormat="1" ht="24" customHeight="1" x14ac:dyDescent="0.3">
      <c r="A6" s="163" t="s">
        <v>146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</row>
    <row r="7" spans="1:249" s="48" customFormat="1" ht="37.5" customHeight="1" x14ac:dyDescent="0.3">
      <c r="A7" s="54"/>
      <c r="B7" s="165" t="s">
        <v>145</v>
      </c>
      <c r="C7" s="166"/>
      <c r="D7" s="167"/>
      <c r="E7" s="61">
        <f t="shared" ref="E7:M7" si="0">E8+E24+E62+E66+E71+E78+E80</f>
        <v>1717454702</v>
      </c>
      <c r="F7" s="61">
        <f t="shared" si="0"/>
        <v>3433470484</v>
      </c>
      <c r="G7" s="61">
        <f t="shared" si="0"/>
        <v>2574653015</v>
      </c>
      <c r="H7" s="61">
        <f t="shared" si="0"/>
        <v>203845535</v>
      </c>
      <c r="I7" s="61">
        <f t="shared" si="0"/>
        <v>654971934</v>
      </c>
      <c r="J7" s="61">
        <f t="shared" si="0"/>
        <v>982366138.9799999</v>
      </c>
      <c r="K7" s="61">
        <f t="shared" si="0"/>
        <v>704688325.5999999</v>
      </c>
      <c r="L7" s="61">
        <f t="shared" si="0"/>
        <v>55826529.280000001</v>
      </c>
      <c r="M7" s="61">
        <f t="shared" si="0"/>
        <v>221503960.06</v>
      </c>
      <c r="N7" s="50">
        <f t="shared" ref="N7:Q8" si="1">J7/F7*100</f>
        <v>28.611463053427542</v>
      </c>
      <c r="O7" s="50">
        <f t="shared" si="1"/>
        <v>27.370225094195845</v>
      </c>
      <c r="P7" s="50">
        <f t="shared" si="1"/>
        <v>27.386682411267927</v>
      </c>
      <c r="Q7" s="50">
        <f t="shared" si="1"/>
        <v>33.818847581337735</v>
      </c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</row>
    <row r="8" spans="1:249" s="48" customFormat="1" ht="38.25" customHeight="1" x14ac:dyDescent="0.3">
      <c r="A8" s="54" t="s">
        <v>144</v>
      </c>
      <c r="B8" s="136" t="s">
        <v>143</v>
      </c>
      <c r="C8" s="132" t="s">
        <v>6</v>
      </c>
      <c r="D8" s="131"/>
      <c r="E8" s="51">
        <f>E9+E10+E11+E12+E13+E14+E15+E17+E18+E19+E20+E21+E22+E16+E23</f>
        <v>1612133384</v>
      </c>
      <c r="F8" s="51">
        <f t="shared" ref="F8:M8" si="2">F9+F10+F11+F12+F13+F14+F15+F17+F18+F19+F20+F21+F22+F16+F23</f>
        <v>3237206733</v>
      </c>
      <c r="G8" s="51">
        <f t="shared" si="2"/>
        <v>2542194080</v>
      </c>
      <c r="H8" s="51">
        <f t="shared" si="2"/>
        <v>203015535</v>
      </c>
      <c r="I8" s="51">
        <f t="shared" si="2"/>
        <v>491997118</v>
      </c>
      <c r="J8" s="51">
        <f t="shared" si="2"/>
        <v>924305417.7299999</v>
      </c>
      <c r="K8" s="51">
        <f t="shared" si="2"/>
        <v>701220449.63999987</v>
      </c>
      <c r="L8" s="51">
        <f t="shared" si="2"/>
        <v>55826529.280000001</v>
      </c>
      <c r="M8" s="51">
        <f t="shared" si="2"/>
        <v>167258438.81</v>
      </c>
      <c r="N8" s="50">
        <f t="shared" si="1"/>
        <v>28.552560709442954</v>
      </c>
      <c r="O8" s="50">
        <f t="shared" si="1"/>
        <v>27.583277577296535</v>
      </c>
      <c r="P8" s="50">
        <f t="shared" si="1"/>
        <v>27.49864894821965</v>
      </c>
      <c r="Q8" s="50">
        <f t="shared" si="1"/>
        <v>33.995816782406436</v>
      </c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</row>
    <row r="9" spans="1:249" ht="37.5" x14ac:dyDescent="0.3">
      <c r="A9" s="60" t="s">
        <v>142</v>
      </c>
      <c r="B9" s="59" t="s">
        <v>141</v>
      </c>
      <c r="C9" s="58" t="s">
        <v>6</v>
      </c>
      <c r="D9" s="125" t="s">
        <v>140</v>
      </c>
      <c r="E9" s="124">
        <f>241815975</f>
        <v>241815975</v>
      </c>
      <c r="F9" s="57">
        <f t="shared" ref="F9:F23" si="3">G9+H9+I9</f>
        <v>687695403</v>
      </c>
      <c r="G9" s="57">
        <v>0</v>
      </c>
      <c r="H9" s="86">
        <v>203015535</v>
      </c>
      <c r="I9" s="57">
        <f>485046036-366168</f>
        <v>484679868</v>
      </c>
      <c r="J9" s="57">
        <f>K9+M9+L9</f>
        <v>222269627.56999999</v>
      </c>
      <c r="K9" s="57">
        <v>0</v>
      </c>
      <c r="L9" s="86">
        <v>55826529.280000001</v>
      </c>
      <c r="M9" s="57">
        <v>166443098.28999999</v>
      </c>
      <c r="N9" s="56">
        <f t="shared" ref="N9:N49" si="4">J9/F9*100</f>
        <v>32.320941306335882</v>
      </c>
      <c r="O9" s="56">
        <v>0</v>
      </c>
      <c r="P9" s="56">
        <f>L9/H9*100</f>
        <v>27.49864894821965</v>
      </c>
      <c r="Q9" s="56">
        <f>M9/I9*100</f>
        <v>34.340831810658159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</row>
    <row r="10" spans="1:249" x14ac:dyDescent="0.3">
      <c r="A10" s="60" t="s">
        <v>139</v>
      </c>
      <c r="B10" s="135" t="s">
        <v>138</v>
      </c>
      <c r="C10" s="58" t="s">
        <v>6</v>
      </c>
      <c r="D10" s="58" t="s">
        <v>137</v>
      </c>
      <c r="E10" s="57">
        <v>3985075</v>
      </c>
      <c r="F10" s="57">
        <f t="shared" si="3"/>
        <v>6603150</v>
      </c>
      <c r="G10" s="57">
        <v>0</v>
      </c>
      <c r="H10" s="57"/>
      <c r="I10" s="57">
        <v>6603150</v>
      </c>
      <c r="J10" s="57">
        <f t="shared" ref="J10:J23" si="5">K10+M10</f>
        <v>485940.52</v>
      </c>
      <c r="K10" s="57">
        <v>0</v>
      </c>
      <c r="L10" s="57">
        <v>0</v>
      </c>
      <c r="M10" s="57">
        <v>485940.52</v>
      </c>
      <c r="N10" s="56">
        <f t="shared" si="4"/>
        <v>7.359222795181088</v>
      </c>
      <c r="O10" s="56">
        <v>0</v>
      </c>
      <c r="P10" s="56">
        <v>0</v>
      </c>
      <c r="Q10" s="56">
        <f>M10/I10*100</f>
        <v>7.359222795181088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</row>
    <row r="11" spans="1:249" ht="129" customHeight="1" x14ac:dyDescent="0.3">
      <c r="A11" s="60" t="s">
        <v>136</v>
      </c>
      <c r="B11" s="135" t="s">
        <v>135</v>
      </c>
      <c r="C11" s="58" t="s">
        <v>6</v>
      </c>
      <c r="D11" s="58" t="s">
        <v>134</v>
      </c>
      <c r="E11" s="57">
        <v>5834250</v>
      </c>
      <c r="F11" s="57">
        <f t="shared" si="3"/>
        <v>13567800</v>
      </c>
      <c r="G11" s="57">
        <v>13567800</v>
      </c>
      <c r="H11" s="57">
        <v>0</v>
      </c>
      <c r="I11" s="57">
        <v>0</v>
      </c>
      <c r="J11" s="57">
        <f t="shared" si="5"/>
        <v>4002525</v>
      </c>
      <c r="K11" s="57">
        <v>4002525</v>
      </c>
      <c r="L11" s="57">
        <v>0</v>
      </c>
      <c r="M11" s="57">
        <v>0</v>
      </c>
      <c r="N11" s="56">
        <f t="shared" si="4"/>
        <v>29.500176889399903</v>
      </c>
      <c r="O11" s="56">
        <f>K11/G11*100</f>
        <v>29.500176889399903</v>
      </c>
      <c r="P11" s="56">
        <v>0</v>
      </c>
      <c r="Q11" s="56">
        <v>0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</row>
    <row r="12" spans="1:249" ht="120" customHeight="1" x14ac:dyDescent="0.3">
      <c r="A12" s="60" t="s">
        <v>133</v>
      </c>
      <c r="B12" s="59" t="s">
        <v>132</v>
      </c>
      <c r="C12" s="58" t="s">
        <v>6</v>
      </c>
      <c r="D12" s="58" t="s">
        <v>131</v>
      </c>
      <c r="E12" s="57">
        <v>329400</v>
      </c>
      <c r="F12" s="57">
        <f t="shared" si="3"/>
        <v>714100</v>
      </c>
      <c r="G12" s="57">
        <v>0</v>
      </c>
      <c r="H12" s="57">
        <v>0</v>
      </c>
      <c r="I12" s="57">
        <v>714100</v>
      </c>
      <c r="J12" s="57">
        <f t="shared" si="5"/>
        <v>329400</v>
      </c>
      <c r="K12" s="57">
        <v>0</v>
      </c>
      <c r="L12" s="57">
        <v>0</v>
      </c>
      <c r="M12" s="57">
        <v>329400</v>
      </c>
      <c r="N12" s="56">
        <f t="shared" si="4"/>
        <v>46.127993278252347</v>
      </c>
      <c r="O12" s="56">
        <v>0</v>
      </c>
      <c r="P12" s="56">
        <v>0</v>
      </c>
      <c r="Q12" s="56">
        <f>M12/I12*100</f>
        <v>46.127993278252347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</row>
    <row r="13" spans="1:249" ht="112.5" x14ac:dyDescent="0.3">
      <c r="A13" s="60" t="s">
        <v>130</v>
      </c>
      <c r="B13" s="59" t="s">
        <v>129</v>
      </c>
      <c r="C13" s="58" t="s">
        <v>6</v>
      </c>
      <c r="D13" s="110" t="s">
        <v>160</v>
      </c>
      <c r="E13" s="57">
        <f>849800580-E19+10856900</f>
        <v>859858540</v>
      </c>
      <c r="F13" s="86">
        <f>G13+H13+I13</f>
        <v>1569625100</v>
      </c>
      <c r="G13" s="57">
        <f>21972800-G19+1551034800</f>
        <v>1569625100</v>
      </c>
      <c r="H13" s="57">
        <v>0</v>
      </c>
      <c r="I13" s="57">
        <v>0</v>
      </c>
      <c r="J13" s="57">
        <f t="shared" si="5"/>
        <v>414491280.79999995</v>
      </c>
      <c r="K13" s="57">
        <f>410215180-K19+5068409.78</f>
        <v>414491280.79999995</v>
      </c>
      <c r="L13" s="57">
        <v>0</v>
      </c>
      <c r="M13" s="57">
        <v>0</v>
      </c>
      <c r="N13" s="56">
        <f t="shared" si="4"/>
        <v>26.407024250567858</v>
      </c>
      <c r="O13" s="56">
        <f t="shared" ref="O13:O29" si="6">K13/G13*100</f>
        <v>26.407024250567858</v>
      </c>
      <c r="P13" s="56">
        <v>0</v>
      </c>
      <c r="Q13" s="56">
        <v>0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</row>
    <row r="14" spans="1:249" ht="112.5" x14ac:dyDescent="0.3">
      <c r="A14" s="60" t="s">
        <v>128</v>
      </c>
      <c r="B14" s="59" t="s">
        <v>127</v>
      </c>
      <c r="C14" s="58" t="s">
        <v>6</v>
      </c>
      <c r="D14" s="110" t="s">
        <v>162</v>
      </c>
      <c r="E14" s="57">
        <f>360042300+17553000</f>
        <v>377595300</v>
      </c>
      <c r="F14" s="86">
        <f t="shared" si="3"/>
        <v>701862200</v>
      </c>
      <c r="G14" s="57">
        <f>32206000+669656200</f>
        <v>701862200</v>
      </c>
      <c r="H14" s="57">
        <v>0</v>
      </c>
      <c r="I14" s="57">
        <v>0</v>
      </c>
      <c r="J14" s="57">
        <f t="shared" si="5"/>
        <v>216124653</v>
      </c>
      <c r="K14" s="57">
        <f>204489820+11634833</f>
        <v>216124653</v>
      </c>
      <c r="L14" s="57">
        <v>0</v>
      </c>
      <c r="M14" s="57">
        <v>0</v>
      </c>
      <c r="N14" s="56">
        <f t="shared" si="4"/>
        <v>30.793032165003332</v>
      </c>
      <c r="O14" s="56">
        <f t="shared" si="6"/>
        <v>30.793032165003332</v>
      </c>
      <c r="P14" s="56">
        <v>0</v>
      </c>
      <c r="Q14" s="56">
        <v>0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</row>
    <row r="15" spans="1:249" ht="134.44999999999999" customHeight="1" x14ac:dyDescent="0.3">
      <c r="A15" s="60" t="s">
        <v>126</v>
      </c>
      <c r="B15" s="59" t="s">
        <v>125</v>
      </c>
      <c r="C15" s="58" t="s">
        <v>6</v>
      </c>
      <c r="D15" s="58" t="s">
        <v>124</v>
      </c>
      <c r="E15" s="57">
        <v>36631000</v>
      </c>
      <c r="F15" s="86">
        <f t="shared" si="3"/>
        <v>72963000</v>
      </c>
      <c r="G15" s="57">
        <v>72963000</v>
      </c>
      <c r="H15" s="57">
        <v>0</v>
      </c>
      <c r="I15" s="57">
        <v>0</v>
      </c>
      <c r="J15" s="57">
        <f t="shared" si="5"/>
        <v>20835156.800000001</v>
      </c>
      <c r="K15" s="57">
        <v>20835156.800000001</v>
      </c>
      <c r="L15" s="57">
        <v>0</v>
      </c>
      <c r="M15" s="57">
        <v>0</v>
      </c>
      <c r="N15" s="56">
        <f t="shared" si="4"/>
        <v>28.555784164576568</v>
      </c>
      <c r="O15" s="56">
        <f t="shared" si="6"/>
        <v>28.555784164576568</v>
      </c>
      <c r="P15" s="56">
        <v>0</v>
      </c>
      <c r="Q15" s="56">
        <v>0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</row>
    <row r="16" spans="1:249" ht="56.25" customHeight="1" x14ac:dyDescent="0.3">
      <c r="A16" s="60" t="s">
        <v>123</v>
      </c>
      <c r="B16" s="134" t="s">
        <v>122</v>
      </c>
      <c r="C16" s="58" t="s">
        <v>6</v>
      </c>
      <c r="D16" s="58" t="s">
        <v>119</v>
      </c>
      <c r="E16" s="57">
        <f>37958095-360000</f>
        <v>37598095</v>
      </c>
      <c r="F16" s="86">
        <f t="shared" si="3"/>
        <v>74919700</v>
      </c>
      <c r="G16" s="57">
        <v>74919700</v>
      </c>
      <c r="H16" s="57">
        <v>0</v>
      </c>
      <c r="I16" s="57">
        <v>0</v>
      </c>
      <c r="J16" s="57">
        <f t="shared" si="5"/>
        <v>19282390.050000001</v>
      </c>
      <c r="K16" s="57">
        <f>19486286.05-203896</f>
        <v>19282390.050000001</v>
      </c>
      <c r="L16" s="57">
        <v>0</v>
      </c>
      <c r="M16" s="57">
        <v>0</v>
      </c>
      <c r="N16" s="56">
        <f t="shared" si="4"/>
        <v>25.737409586530646</v>
      </c>
      <c r="O16" s="56">
        <f t="shared" si="6"/>
        <v>25.737409586530646</v>
      </c>
      <c r="P16" s="56">
        <v>0</v>
      </c>
      <c r="Q16" s="56">
        <v>0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</row>
    <row r="17" spans="1:249" ht="77.25" customHeight="1" x14ac:dyDescent="0.3">
      <c r="A17" s="60" t="s">
        <v>121</v>
      </c>
      <c r="B17" s="59" t="s">
        <v>120</v>
      </c>
      <c r="C17" s="58" t="s">
        <v>6</v>
      </c>
      <c r="D17" s="58" t="s">
        <v>119</v>
      </c>
      <c r="E17" s="57">
        <v>360000</v>
      </c>
      <c r="F17" s="86">
        <f t="shared" si="3"/>
        <v>781400</v>
      </c>
      <c r="G17" s="57">
        <v>781400</v>
      </c>
      <c r="H17" s="57">
        <v>0</v>
      </c>
      <c r="I17" s="57">
        <v>0</v>
      </c>
      <c r="J17" s="57">
        <f t="shared" si="5"/>
        <v>203896</v>
      </c>
      <c r="K17" s="57">
        <v>203896</v>
      </c>
      <c r="L17" s="57">
        <v>0</v>
      </c>
      <c r="M17" s="57">
        <v>0</v>
      </c>
      <c r="N17" s="56">
        <f t="shared" si="4"/>
        <v>26.093678013821346</v>
      </c>
      <c r="O17" s="56">
        <f t="shared" si="6"/>
        <v>26.093678013821346</v>
      </c>
      <c r="P17" s="56">
        <v>0</v>
      </c>
      <c r="Q17" s="56"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</row>
    <row r="18" spans="1:249" ht="96.75" customHeight="1" x14ac:dyDescent="0.3">
      <c r="A18" s="60" t="s">
        <v>118</v>
      </c>
      <c r="B18" s="59" t="s">
        <v>117</v>
      </c>
      <c r="C18" s="58" t="s">
        <v>6</v>
      </c>
      <c r="D18" s="58" t="s">
        <v>116</v>
      </c>
      <c r="E18" s="57">
        <v>3870000</v>
      </c>
      <c r="F18" s="86">
        <f t="shared" si="3"/>
        <v>7740000</v>
      </c>
      <c r="G18" s="57">
        <v>7740000</v>
      </c>
      <c r="H18" s="57">
        <v>0</v>
      </c>
      <c r="I18" s="57">
        <v>0</v>
      </c>
      <c r="J18" s="57">
        <f t="shared" si="5"/>
        <v>2367000</v>
      </c>
      <c r="K18" s="57">
        <v>2367000</v>
      </c>
      <c r="L18" s="57">
        <v>0</v>
      </c>
      <c r="M18" s="57">
        <v>0</v>
      </c>
      <c r="N18" s="56">
        <f t="shared" si="4"/>
        <v>30.581395348837209</v>
      </c>
      <c r="O18" s="56">
        <f t="shared" si="6"/>
        <v>30.581395348837209</v>
      </c>
      <c r="P18" s="56">
        <v>0</v>
      </c>
      <c r="Q18" s="56">
        <v>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</row>
    <row r="19" spans="1:249" ht="112.5" x14ac:dyDescent="0.3">
      <c r="A19" s="60" t="s">
        <v>115</v>
      </c>
      <c r="B19" s="59" t="s">
        <v>114</v>
      </c>
      <c r="C19" s="58" t="s">
        <v>6</v>
      </c>
      <c r="D19" s="110" t="s">
        <v>161</v>
      </c>
      <c r="E19" s="57">
        <v>798940</v>
      </c>
      <c r="F19" s="86">
        <f>G19+H19+I19</f>
        <v>3382500</v>
      </c>
      <c r="G19" s="57">
        <v>3382500</v>
      </c>
      <c r="H19" s="57">
        <v>0</v>
      </c>
      <c r="I19" s="57">
        <v>0</v>
      </c>
      <c r="J19" s="57">
        <f t="shared" si="5"/>
        <v>792308.98</v>
      </c>
      <c r="K19" s="57">
        <v>792308.98</v>
      </c>
      <c r="L19" s="57">
        <v>0</v>
      </c>
      <c r="M19" s="57">
        <v>0</v>
      </c>
      <c r="N19" s="56">
        <f t="shared" si="4"/>
        <v>23.423768810051737</v>
      </c>
      <c r="O19" s="56">
        <f t="shared" si="6"/>
        <v>23.423768810051737</v>
      </c>
      <c r="P19" s="56">
        <v>0</v>
      </c>
      <c r="Q19" s="56"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</row>
    <row r="20" spans="1:249" ht="75" x14ac:dyDescent="0.3">
      <c r="A20" s="60" t="s">
        <v>113</v>
      </c>
      <c r="B20" s="59" t="s">
        <v>112</v>
      </c>
      <c r="C20" s="58" t="s">
        <v>6</v>
      </c>
      <c r="D20" s="58" t="s">
        <v>111</v>
      </c>
      <c r="E20" s="57">
        <v>42138000</v>
      </c>
      <c r="F20" s="57">
        <f t="shared" si="3"/>
        <v>93157000</v>
      </c>
      <c r="G20" s="57">
        <v>93157000</v>
      </c>
      <c r="H20" s="57">
        <v>0</v>
      </c>
      <c r="I20" s="57">
        <v>0</v>
      </c>
      <c r="J20" s="57">
        <f t="shared" si="5"/>
        <v>23121239.010000002</v>
      </c>
      <c r="K20" s="57">
        <v>23121239.010000002</v>
      </c>
      <c r="L20" s="57">
        <v>0</v>
      </c>
      <c r="M20" s="57">
        <v>0</v>
      </c>
      <c r="N20" s="56">
        <f t="shared" si="4"/>
        <v>24.819647487574741</v>
      </c>
      <c r="O20" s="56">
        <f t="shared" si="6"/>
        <v>24.819647487574741</v>
      </c>
      <c r="P20" s="56">
        <v>0</v>
      </c>
      <c r="Q20" s="56"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</row>
    <row r="21" spans="1:249" ht="37.5" x14ac:dyDescent="0.3">
      <c r="A21" s="60" t="s">
        <v>110</v>
      </c>
      <c r="B21" s="59" t="s">
        <v>109</v>
      </c>
      <c r="C21" s="58" t="s">
        <v>6</v>
      </c>
      <c r="D21" s="58" t="s">
        <v>108</v>
      </c>
      <c r="E21" s="57">
        <v>145380</v>
      </c>
      <c r="F21" s="57">
        <f t="shared" si="3"/>
        <v>145380</v>
      </c>
      <c r="G21" s="57">
        <v>145380</v>
      </c>
      <c r="H21" s="57">
        <v>0</v>
      </c>
      <c r="I21" s="57">
        <v>0</v>
      </c>
      <c r="J21" s="57">
        <f t="shared" si="5"/>
        <v>0</v>
      </c>
      <c r="K21" s="57">
        <v>0</v>
      </c>
      <c r="L21" s="57">
        <v>0</v>
      </c>
      <c r="M21" s="57">
        <v>0</v>
      </c>
      <c r="N21" s="56">
        <f t="shared" si="4"/>
        <v>0</v>
      </c>
      <c r="O21" s="56">
        <f t="shared" si="6"/>
        <v>0</v>
      </c>
      <c r="P21" s="56">
        <v>0</v>
      </c>
      <c r="Q21" s="56">
        <v>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</row>
    <row r="22" spans="1:249" ht="35.25" customHeight="1" x14ac:dyDescent="0.3">
      <c r="A22" s="60" t="s">
        <v>107</v>
      </c>
      <c r="B22" s="59" t="s">
        <v>19</v>
      </c>
      <c r="C22" s="58" t="s">
        <v>6</v>
      </c>
      <c r="D22" s="58" t="s">
        <v>106</v>
      </c>
      <c r="E22" s="57">
        <v>0</v>
      </c>
      <c r="F22" s="57">
        <f t="shared" si="3"/>
        <v>2250000</v>
      </c>
      <c r="G22" s="57">
        <v>2250000</v>
      </c>
      <c r="H22" s="57">
        <v>0</v>
      </c>
      <c r="I22" s="57">
        <v>0</v>
      </c>
      <c r="J22" s="57">
        <f t="shared" si="5"/>
        <v>0</v>
      </c>
      <c r="K22" s="57">
        <v>0</v>
      </c>
      <c r="L22" s="57">
        <v>0</v>
      </c>
      <c r="M22" s="57">
        <v>0</v>
      </c>
      <c r="N22" s="56">
        <f t="shared" si="4"/>
        <v>0</v>
      </c>
      <c r="O22" s="56">
        <f t="shared" si="6"/>
        <v>0</v>
      </c>
      <c r="P22" s="56">
        <v>0</v>
      </c>
      <c r="Q22" s="56"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</row>
    <row r="23" spans="1:249" ht="59.25" customHeight="1" x14ac:dyDescent="0.3">
      <c r="A23" s="110" t="s">
        <v>105</v>
      </c>
      <c r="B23" s="95" t="s">
        <v>104</v>
      </c>
      <c r="C23" s="58" t="s">
        <v>6</v>
      </c>
      <c r="D23" s="94" t="s">
        <v>103</v>
      </c>
      <c r="E23" s="93">
        <v>1173429</v>
      </c>
      <c r="F23" s="57">
        <f t="shared" si="3"/>
        <v>1800000</v>
      </c>
      <c r="G23" s="57">
        <v>1800000</v>
      </c>
      <c r="H23" s="57">
        <v>0</v>
      </c>
      <c r="I23" s="57">
        <v>0</v>
      </c>
      <c r="J23" s="57">
        <f t="shared" si="5"/>
        <v>0</v>
      </c>
      <c r="K23" s="57">
        <v>0</v>
      </c>
      <c r="L23" s="57">
        <v>0</v>
      </c>
      <c r="M23" s="57">
        <v>0</v>
      </c>
      <c r="N23" s="56">
        <f t="shared" si="4"/>
        <v>0</v>
      </c>
      <c r="O23" s="56">
        <f t="shared" si="6"/>
        <v>0</v>
      </c>
      <c r="P23" s="56">
        <v>0</v>
      </c>
      <c r="Q23" s="56"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</row>
    <row r="24" spans="1:249" s="48" customFormat="1" ht="38.25" customHeight="1" x14ac:dyDescent="0.3">
      <c r="A24" s="54" t="s">
        <v>102</v>
      </c>
      <c r="B24" s="133" t="s">
        <v>101</v>
      </c>
      <c r="C24" s="132" t="s">
        <v>100</v>
      </c>
      <c r="D24" s="131"/>
      <c r="E24" s="61">
        <f t="shared" ref="E24:M24" si="7">E25+E33+E41+E50+E51+E52</f>
        <v>0</v>
      </c>
      <c r="F24" s="61">
        <f t="shared" si="7"/>
        <v>0</v>
      </c>
      <c r="G24" s="61">
        <f t="shared" si="7"/>
        <v>0</v>
      </c>
      <c r="H24" s="61">
        <f t="shared" si="7"/>
        <v>0</v>
      </c>
      <c r="I24" s="61">
        <f t="shared" si="7"/>
        <v>0</v>
      </c>
      <c r="J24" s="61">
        <f t="shared" si="7"/>
        <v>0</v>
      </c>
      <c r="K24" s="61">
        <f t="shared" si="7"/>
        <v>0</v>
      </c>
      <c r="L24" s="61">
        <f t="shared" si="7"/>
        <v>0</v>
      </c>
      <c r="M24" s="61">
        <f t="shared" si="7"/>
        <v>0</v>
      </c>
      <c r="N24" s="50">
        <v>0</v>
      </c>
      <c r="O24" s="50">
        <v>0</v>
      </c>
      <c r="P24" s="50">
        <v>0</v>
      </c>
      <c r="Q24" s="50">
        <v>0</v>
      </c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</row>
    <row r="25" spans="1:249" ht="57" customHeight="1" x14ac:dyDescent="0.3">
      <c r="A25" s="60" t="s">
        <v>99</v>
      </c>
      <c r="B25" s="59" t="s">
        <v>98</v>
      </c>
      <c r="C25" s="58" t="s">
        <v>95</v>
      </c>
      <c r="D25" s="124"/>
      <c r="E25" s="51">
        <f>E26+E27+E28+E29+E30+E31+E32+E34+E35+E36+E37+E38+E39+E33+E40</f>
        <v>0</v>
      </c>
      <c r="F25" s="57">
        <f t="shared" ref="F25:M25" si="8">F26+F27+F28+F29+F30+F31+F32</f>
        <v>0</v>
      </c>
      <c r="G25" s="57">
        <f t="shared" si="8"/>
        <v>0</v>
      </c>
      <c r="H25" s="57">
        <f t="shared" si="8"/>
        <v>0</v>
      </c>
      <c r="I25" s="57">
        <f t="shared" si="8"/>
        <v>0</v>
      </c>
      <c r="J25" s="57">
        <f t="shared" si="8"/>
        <v>0</v>
      </c>
      <c r="K25" s="57">
        <f t="shared" si="8"/>
        <v>0</v>
      </c>
      <c r="L25" s="57">
        <f t="shared" si="8"/>
        <v>0</v>
      </c>
      <c r="M25" s="57">
        <f t="shared" si="8"/>
        <v>0</v>
      </c>
      <c r="N25" s="56">
        <v>0</v>
      </c>
      <c r="O25" s="56">
        <v>0</v>
      </c>
      <c r="P25" s="56">
        <v>0</v>
      </c>
      <c r="Q25" s="56"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</row>
    <row r="26" spans="1:249" s="111" customFormat="1" ht="21" hidden="1" customHeight="1" x14ac:dyDescent="0.25">
      <c r="A26" s="153"/>
      <c r="B26" s="129" t="s">
        <v>94</v>
      </c>
      <c r="C26" s="156" t="s">
        <v>72</v>
      </c>
      <c r="D26" s="127">
        <v>210282430</v>
      </c>
      <c r="E26" s="128"/>
      <c r="F26" s="113">
        <f t="shared" ref="F26:F32" si="9">G26+H26+I26</f>
        <v>0</v>
      </c>
      <c r="G26" s="113"/>
      <c r="H26" s="113">
        <v>0</v>
      </c>
      <c r="I26" s="113">
        <v>0</v>
      </c>
      <c r="J26" s="113"/>
      <c r="K26" s="113"/>
      <c r="L26" s="128">
        <v>0</v>
      </c>
      <c r="M26" s="113">
        <v>0</v>
      </c>
      <c r="N26" s="56" t="e">
        <f t="shared" si="4"/>
        <v>#DIV/0!</v>
      </c>
      <c r="O26" s="56" t="e">
        <f t="shared" si="6"/>
        <v>#DIV/0!</v>
      </c>
      <c r="P26" s="56">
        <v>0</v>
      </c>
      <c r="Q26" s="56">
        <v>0</v>
      </c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2"/>
      <c r="DV26" s="112"/>
      <c r="DW26" s="112"/>
      <c r="DX26" s="112"/>
      <c r="DY26" s="112"/>
      <c r="DZ26" s="112"/>
      <c r="EA26" s="112"/>
      <c r="EB26" s="112"/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2"/>
    </row>
    <row r="27" spans="1:249" s="111" customFormat="1" ht="21" hidden="1" customHeight="1" x14ac:dyDescent="0.25">
      <c r="A27" s="154"/>
      <c r="B27" s="129" t="s">
        <v>93</v>
      </c>
      <c r="C27" s="156"/>
      <c r="D27" s="127">
        <v>210282430</v>
      </c>
      <c r="E27" s="128"/>
      <c r="F27" s="113">
        <f t="shared" si="9"/>
        <v>0</v>
      </c>
      <c r="G27" s="113"/>
      <c r="H27" s="113">
        <v>0</v>
      </c>
      <c r="I27" s="113">
        <v>0</v>
      </c>
      <c r="J27" s="113"/>
      <c r="K27" s="113"/>
      <c r="L27" s="128">
        <v>0</v>
      </c>
      <c r="M27" s="113">
        <v>0</v>
      </c>
      <c r="N27" s="56" t="e">
        <f t="shared" si="4"/>
        <v>#DIV/0!</v>
      </c>
      <c r="O27" s="56" t="e">
        <f t="shared" si="6"/>
        <v>#DIV/0!</v>
      </c>
      <c r="P27" s="56">
        <v>0</v>
      </c>
      <c r="Q27" s="56">
        <v>0</v>
      </c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2"/>
      <c r="DV27" s="112"/>
      <c r="DW27" s="112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2"/>
    </row>
    <row r="28" spans="1:249" s="111" customFormat="1" ht="21" hidden="1" customHeight="1" x14ac:dyDescent="0.25">
      <c r="A28" s="154"/>
      <c r="B28" s="129" t="s">
        <v>92</v>
      </c>
      <c r="C28" s="156"/>
      <c r="D28" s="127">
        <v>210282430</v>
      </c>
      <c r="E28" s="128"/>
      <c r="F28" s="113">
        <f t="shared" si="9"/>
        <v>0</v>
      </c>
      <c r="G28" s="113"/>
      <c r="H28" s="113">
        <v>0</v>
      </c>
      <c r="I28" s="113">
        <v>0</v>
      </c>
      <c r="J28" s="113"/>
      <c r="K28" s="113"/>
      <c r="L28" s="128">
        <v>0</v>
      </c>
      <c r="M28" s="113">
        <v>0</v>
      </c>
      <c r="N28" s="56" t="e">
        <f t="shared" si="4"/>
        <v>#DIV/0!</v>
      </c>
      <c r="O28" s="56" t="e">
        <f t="shared" si="6"/>
        <v>#DIV/0!</v>
      </c>
      <c r="P28" s="56">
        <v>0</v>
      </c>
      <c r="Q28" s="56">
        <v>0</v>
      </c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2"/>
      <c r="DV28" s="112"/>
      <c r="DW28" s="112"/>
      <c r="DX28" s="112"/>
      <c r="DY28" s="112"/>
      <c r="DZ28" s="112"/>
      <c r="EA28" s="112"/>
      <c r="EB28" s="112"/>
      <c r="EC28" s="112"/>
      <c r="ED28" s="112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2"/>
    </row>
    <row r="29" spans="1:249" ht="21" hidden="1" customHeight="1" x14ac:dyDescent="0.3">
      <c r="A29" s="154"/>
      <c r="B29" s="130" t="s">
        <v>91</v>
      </c>
      <c r="C29" s="157" t="s">
        <v>6</v>
      </c>
      <c r="D29" s="125">
        <v>210282430</v>
      </c>
      <c r="E29" s="124"/>
      <c r="F29" s="57">
        <f t="shared" si="9"/>
        <v>0</v>
      </c>
      <c r="G29" s="57"/>
      <c r="H29" s="57">
        <v>0</v>
      </c>
      <c r="I29" s="57">
        <v>0</v>
      </c>
      <c r="J29" s="113"/>
      <c r="K29" s="124"/>
      <c r="L29" s="124">
        <v>0</v>
      </c>
      <c r="M29" s="57">
        <v>0</v>
      </c>
      <c r="N29" s="123" t="e">
        <f t="shared" si="4"/>
        <v>#DIV/0!</v>
      </c>
      <c r="O29" s="123" t="e">
        <f t="shared" si="6"/>
        <v>#DIV/0!</v>
      </c>
      <c r="P29" s="123">
        <v>0</v>
      </c>
      <c r="Q29" s="123"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</row>
    <row r="30" spans="1:249" ht="19.5" hidden="1" customHeight="1" x14ac:dyDescent="0.3">
      <c r="A30" s="154"/>
      <c r="B30" s="126" t="s">
        <v>90</v>
      </c>
      <c r="C30" s="158"/>
      <c r="D30" s="125" t="s">
        <v>87</v>
      </c>
      <c r="E30" s="124"/>
      <c r="F30" s="57">
        <f t="shared" si="9"/>
        <v>0</v>
      </c>
      <c r="G30" s="57"/>
      <c r="H30" s="57">
        <v>0</v>
      </c>
      <c r="I30" s="57">
        <v>0</v>
      </c>
      <c r="J30" s="113"/>
      <c r="K30" s="124"/>
      <c r="L30" s="124">
        <v>0</v>
      </c>
      <c r="M30" s="124">
        <v>0</v>
      </c>
      <c r="N30" s="123" t="e">
        <f t="shared" si="4"/>
        <v>#DIV/0!</v>
      </c>
      <c r="O30" s="123">
        <v>0</v>
      </c>
      <c r="P30" s="123">
        <v>0</v>
      </c>
      <c r="Q30" s="56"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</row>
    <row r="31" spans="1:249" ht="19.5" hidden="1" customHeight="1" x14ac:dyDescent="0.3">
      <c r="A31" s="154"/>
      <c r="B31" s="126" t="s">
        <v>89</v>
      </c>
      <c r="C31" s="158"/>
      <c r="D31" s="125" t="s">
        <v>87</v>
      </c>
      <c r="E31" s="124"/>
      <c r="F31" s="57">
        <f t="shared" si="9"/>
        <v>0</v>
      </c>
      <c r="G31" s="57"/>
      <c r="H31" s="57">
        <v>0</v>
      </c>
      <c r="I31" s="57">
        <v>0</v>
      </c>
      <c r="J31" s="113"/>
      <c r="K31" s="124"/>
      <c r="L31" s="124">
        <v>0</v>
      </c>
      <c r="M31" s="124">
        <v>0</v>
      </c>
      <c r="N31" s="123" t="e">
        <f t="shared" si="4"/>
        <v>#DIV/0!</v>
      </c>
      <c r="O31" s="123">
        <v>0</v>
      </c>
      <c r="P31" s="123">
        <v>0</v>
      </c>
      <c r="Q31" s="56"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</row>
    <row r="32" spans="1:249" ht="19.5" hidden="1" customHeight="1" x14ac:dyDescent="0.3">
      <c r="A32" s="155"/>
      <c r="B32" s="126" t="s">
        <v>88</v>
      </c>
      <c r="C32" s="159"/>
      <c r="D32" s="125" t="s">
        <v>87</v>
      </c>
      <c r="E32" s="124"/>
      <c r="F32" s="57">
        <f t="shared" si="9"/>
        <v>0</v>
      </c>
      <c r="G32" s="57"/>
      <c r="H32" s="57">
        <v>0</v>
      </c>
      <c r="I32" s="57">
        <v>0</v>
      </c>
      <c r="J32" s="113"/>
      <c r="K32" s="124"/>
      <c r="L32" s="124">
        <v>0</v>
      </c>
      <c r="M32" s="124">
        <v>0</v>
      </c>
      <c r="N32" s="123" t="e">
        <f t="shared" si="4"/>
        <v>#DIV/0!</v>
      </c>
      <c r="O32" s="123">
        <v>0</v>
      </c>
      <c r="P32" s="123">
        <v>0</v>
      </c>
      <c r="Q32" s="56"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</row>
    <row r="33" spans="1:249" ht="35.25" customHeight="1" x14ac:dyDescent="0.3">
      <c r="A33" s="107" t="s">
        <v>97</v>
      </c>
      <c r="B33" s="59" t="s">
        <v>96</v>
      </c>
      <c r="C33" s="58" t="s">
        <v>95</v>
      </c>
      <c r="D33" s="108"/>
      <c r="E33" s="93">
        <v>0</v>
      </c>
      <c r="F33" s="57">
        <f>F34+F35+F36+F37+F38+F39+F40</f>
        <v>0</v>
      </c>
      <c r="G33" s="57">
        <f>G34+G35+G36+G37+G38+G39+G40</f>
        <v>0</v>
      </c>
      <c r="H33" s="57">
        <f>H34+H35+H36+H37+H38+H39+H40</f>
        <v>0</v>
      </c>
      <c r="I33" s="57">
        <f>I34+I35+I36+I37+I38+I39+I40</f>
        <v>0</v>
      </c>
      <c r="J33" s="113">
        <f t="shared" ref="J33:J40" si="10">K33+L33+M33</f>
        <v>0</v>
      </c>
      <c r="K33" s="57">
        <f>K34+K35+K36+K37+K38+K39+K40</f>
        <v>0</v>
      </c>
      <c r="L33" s="57">
        <f>L34+L35+L36+L37+L38+L39+L40</f>
        <v>0</v>
      </c>
      <c r="M33" s="57">
        <f>M34+M35+M36+M37+M38+M39+M40</f>
        <v>0</v>
      </c>
      <c r="N33" s="56">
        <v>0</v>
      </c>
      <c r="O33" s="56">
        <v>0</v>
      </c>
      <c r="P33" s="56">
        <v>0</v>
      </c>
      <c r="Q33" s="56" t="e">
        <f t="shared" ref="Q33:Q49" si="11">M33/I33*100</f>
        <v>#DIV/0!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</row>
    <row r="34" spans="1:249" s="111" customFormat="1" ht="21" hidden="1" customHeight="1" x14ac:dyDescent="0.25">
      <c r="A34" s="153"/>
      <c r="B34" s="129" t="s">
        <v>94</v>
      </c>
      <c r="C34" s="156" t="s">
        <v>72</v>
      </c>
      <c r="D34" s="127" t="s">
        <v>87</v>
      </c>
      <c r="E34" s="93">
        <v>0</v>
      </c>
      <c r="F34" s="113">
        <f t="shared" ref="F34:F40" si="12">G34+H34+I34</f>
        <v>0</v>
      </c>
      <c r="G34" s="113">
        <v>0</v>
      </c>
      <c r="H34" s="113">
        <v>0</v>
      </c>
      <c r="I34" s="113"/>
      <c r="J34" s="113">
        <f t="shared" si="10"/>
        <v>0</v>
      </c>
      <c r="K34" s="113">
        <v>0</v>
      </c>
      <c r="L34" s="128">
        <v>0</v>
      </c>
      <c r="M34" s="128"/>
      <c r="N34" s="56" t="e">
        <f t="shared" si="4"/>
        <v>#DIV/0!</v>
      </c>
      <c r="O34" s="56">
        <v>0</v>
      </c>
      <c r="P34" s="56">
        <v>0</v>
      </c>
      <c r="Q34" s="56" t="e">
        <f t="shared" si="11"/>
        <v>#DIV/0!</v>
      </c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12"/>
      <c r="CP34" s="112"/>
      <c r="CQ34" s="112"/>
      <c r="CR34" s="112"/>
      <c r="CS34" s="112"/>
      <c r="CT34" s="112"/>
      <c r="CU34" s="112"/>
      <c r="CV34" s="112"/>
      <c r="CW34" s="112"/>
      <c r="CX34" s="112"/>
      <c r="CY34" s="112"/>
      <c r="CZ34" s="112"/>
      <c r="DA34" s="112"/>
      <c r="DB34" s="112"/>
      <c r="DC34" s="112"/>
      <c r="DD34" s="112"/>
      <c r="DE34" s="112"/>
      <c r="DF34" s="112"/>
      <c r="DG34" s="112"/>
      <c r="DH34" s="112"/>
      <c r="DI34" s="112"/>
      <c r="DJ34" s="112"/>
      <c r="DK34" s="112"/>
      <c r="DL34" s="112"/>
      <c r="DM34" s="112"/>
      <c r="DN34" s="112"/>
      <c r="DO34" s="112"/>
      <c r="DP34" s="112"/>
      <c r="DQ34" s="112"/>
      <c r="DR34" s="112"/>
      <c r="DS34" s="112"/>
      <c r="DT34" s="112"/>
      <c r="DU34" s="112"/>
      <c r="DV34" s="112"/>
      <c r="DW34" s="112"/>
      <c r="DX34" s="112"/>
      <c r="DY34" s="112"/>
      <c r="DZ34" s="112"/>
      <c r="EA34" s="112"/>
      <c r="EB34" s="112"/>
      <c r="EC34" s="112"/>
      <c r="ED34" s="112"/>
      <c r="EE34" s="112"/>
      <c r="EF34" s="112"/>
      <c r="EG34" s="112"/>
      <c r="EH34" s="112"/>
      <c r="EI34" s="112"/>
      <c r="EJ34" s="112"/>
      <c r="EK34" s="112"/>
      <c r="EL34" s="112"/>
      <c r="EM34" s="112"/>
      <c r="EN34" s="112"/>
      <c r="EO34" s="112"/>
      <c r="EP34" s="112"/>
      <c r="EQ34" s="112"/>
      <c r="ER34" s="112"/>
      <c r="ES34" s="112"/>
      <c r="ET34" s="112"/>
      <c r="EU34" s="112"/>
      <c r="EV34" s="112"/>
      <c r="EW34" s="112"/>
      <c r="EX34" s="112"/>
      <c r="EY34" s="112"/>
      <c r="EZ34" s="112"/>
      <c r="FA34" s="112"/>
      <c r="FB34" s="112"/>
      <c r="FC34" s="112"/>
      <c r="FD34" s="112"/>
      <c r="FE34" s="112"/>
      <c r="FF34" s="112"/>
      <c r="FG34" s="112"/>
      <c r="FH34" s="112"/>
      <c r="FI34" s="112"/>
      <c r="FJ34" s="112"/>
      <c r="FK34" s="112"/>
      <c r="FL34" s="112"/>
      <c r="FM34" s="112"/>
      <c r="FN34" s="112"/>
      <c r="FO34" s="112"/>
      <c r="FP34" s="112"/>
      <c r="FQ34" s="112"/>
      <c r="FR34" s="112"/>
      <c r="FS34" s="112"/>
      <c r="FT34" s="112"/>
      <c r="FU34" s="112"/>
      <c r="FV34" s="112"/>
      <c r="FW34" s="112"/>
      <c r="FX34" s="112"/>
      <c r="FY34" s="112"/>
      <c r="FZ34" s="112"/>
      <c r="GA34" s="112"/>
      <c r="GB34" s="112"/>
      <c r="GC34" s="112"/>
      <c r="GD34" s="112"/>
      <c r="GE34" s="112"/>
      <c r="GF34" s="112"/>
      <c r="GG34" s="112"/>
      <c r="GH34" s="112"/>
      <c r="GI34" s="112"/>
      <c r="GJ34" s="112"/>
      <c r="GK34" s="112"/>
      <c r="GL34" s="112"/>
      <c r="GM34" s="112"/>
      <c r="GN34" s="112"/>
      <c r="GO34" s="112"/>
      <c r="GP34" s="112"/>
      <c r="GQ34" s="112"/>
      <c r="GR34" s="112"/>
      <c r="GS34" s="112"/>
      <c r="GT34" s="112"/>
      <c r="GU34" s="112"/>
      <c r="GV34" s="112"/>
      <c r="GW34" s="112"/>
      <c r="GX34" s="112"/>
      <c r="GY34" s="112"/>
      <c r="GZ34" s="112"/>
      <c r="HA34" s="112"/>
      <c r="HB34" s="112"/>
      <c r="HC34" s="112"/>
      <c r="HD34" s="112"/>
      <c r="HE34" s="112"/>
      <c r="HF34" s="112"/>
      <c r="HG34" s="112"/>
      <c r="HH34" s="112"/>
      <c r="HI34" s="112"/>
      <c r="HJ34" s="112"/>
      <c r="HK34" s="112"/>
      <c r="HL34" s="112"/>
      <c r="HM34" s="112"/>
      <c r="HN34" s="112"/>
      <c r="HO34" s="112"/>
      <c r="HP34" s="112"/>
      <c r="HQ34" s="112"/>
      <c r="HR34" s="112"/>
      <c r="HS34" s="112"/>
      <c r="HT34" s="112"/>
      <c r="HU34" s="112"/>
      <c r="HV34" s="112"/>
      <c r="HW34" s="112"/>
      <c r="HX34" s="112"/>
      <c r="HY34" s="112"/>
      <c r="HZ34" s="112"/>
      <c r="IA34" s="112"/>
      <c r="IB34" s="112"/>
      <c r="IC34" s="112"/>
      <c r="ID34" s="112"/>
      <c r="IE34" s="112"/>
      <c r="IF34" s="112"/>
      <c r="IG34" s="112"/>
      <c r="IH34" s="112"/>
      <c r="II34" s="112"/>
      <c r="IJ34" s="112"/>
      <c r="IK34" s="112"/>
      <c r="IL34" s="112"/>
      <c r="IM34" s="112"/>
      <c r="IN34" s="112"/>
      <c r="IO34" s="112"/>
    </row>
    <row r="35" spans="1:249" s="111" customFormat="1" ht="21" hidden="1" customHeight="1" x14ac:dyDescent="0.25">
      <c r="A35" s="154"/>
      <c r="B35" s="129" t="s">
        <v>93</v>
      </c>
      <c r="C35" s="156"/>
      <c r="D35" s="127" t="s">
        <v>87</v>
      </c>
      <c r="E35" s="93">
        <v>0</v>
      </c>
      <c r="F35" s="113">
        <f t="shared" si="12"/>
        <v>0</v>
      </c>
      <c r="G35" s="113">
        <v>0</v>
      </c>
      <c r="H35" s="113">
        <v>0</v>
      </c>
      <c r="I35" s="113"/>
      <c r="J35" s="113">
        <f t="shared" si="10"/>
        <v>0</v>
      </c>
      <c r="K35" s="113">
        <v>0</v>
      </c>
      <c r="L35" s="128">
        <v>0</v>
      </c>
      <c r="M35" s="128"/>
      <c r="N35" s="56" t="e">
        <f t="shared" si="4"/>
        <v>#DIV/0!</v>
      </c>
      <c r="O35" s="56">
        <v>0</v>
      </c>
      <c r="P35" s="56">
        <v>0</v>
      </c>
      <c r="Q35" s="56" t="e">
        <f t="shared" si="11"/>
        <v>#DIV/0!</v>
      </c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2"/>
      <c r="CP35" s="112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2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2"/>
      <c r="DQ35" s="112"/>
      <c r="DR35" s="112"/>
      <c r="DS35" s="112"/>
      <c r="DT35" s="112"/>
      <c r="DU35" s="112"/>
      <c r="DV35" s="112"/>
      <c r="DW35" s="112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2"/>
      <c r="FR35" s="112"/>
      <c r="FS35" s="112"/>
      <c r="FT35" s="112"/>
      <c r="FU35" s="112"/>
      <c r="FV35" s="112"/>
      <c r="FW35" s="112"/>
      <c r="FX35" s="112"/>
      <c r="FY35" s="112"/>
      <c r="FZ35" s="112"/>
      <c r="GA35" s="112"/>
      <c r="GB35" s="112"/>
      <c r="GC35" s="112"/>
      <c r="GD35" s="112"/>
      <c r="GE35" s="112"/>
      <c r="GF35" s="112"/>
      <c r="GG35" s="112"/>
      <c r="GH35" s="112"/>
      <c r="GI35" s="112"/>
      <c r="GJ35" s="112"/>
      <c r="GK35" s="112"/>
      <c r="GL35" s="112"/>
      <c r="GM35" s="112"/>
      <c r="GN35" s="112"/>
      <c r="GO35" s="112"/>
      <c r="GP35" s="112"/>
      <c r="GQ35" s="112"/>
      <c r="GR35" s="112"/>
      <c r="GS35" s="112"/>
      <c r="GT35" s="112"/>
      <c r="GU35" s="112"/>
      <c r="GV35" s="112"/>
      <c r="GW35" s="112"/>
      <c r="GX35" s="112"/>
      <c r="GY35" s="112"/>
      <c r="GZ35" s="112"/>
      <c r="HA35" s="112"/>
      <c r="HB35" s="112"/>
      <c r="HC35" s="112"/>
      <c r="HD35" s="112"/>
      <c r="HE35" s="112"/>
      <c r="HF35" s="112"/>
      <c r="HG35" s="112"/>
      <c r="HH35" s="112"/>
      <c r="HI35" s="112"/>
      <c r="HJ35" s="112"/>
      <c r="HK35" s="112"/>
      <c r="HL35" s="112"/>
      <c r="HM35" s="112"/>
      <c r="HN35" s="112"/>
      <c r="HO35" s="112"/>
      <c r="HP35" s="112"/>
      <c r="HQ35" s="112"/>
      <c r="HR35" s="112"/>
      <c r="HS35" s="112"/>
      <c r="HT35" s="112"/>
      <c r="HU35" s="112"/>
      <c r="HV35" s="112"/>
      <c r="HW35" s="112"/>
      <c r="HX35" s="112"/>
      <c r="HY35" s="112"/>
      <c r="HZ35" s="112"/>
      <c r="IA35" s="112"/>
      <c r="IB35" s="112"/>
      <c r="IC35" s="112"/>
      <c r="ID35" s="112"/>
      <c r="IE35" s="112"/>
      <c r="IF35" s="112"/>
      <c r="IG35" s="112"/>
      <c r="IH35" s="112"/>
      <c r="II35" s="112"/>
      <c r="IJ35" s="112"/>
      <c r="IK35" s="112"/>
      <c r="IL35" s="112"/>
      <c r="IM35" s="112"/>
      <c r="IN35" s="112"/>
      <c r="IO35" s="112"/>
    </row>
    <row r="36" spans="1:249" s="111" customFormat="1" ht="19.5" hidden="1" customHeight="1" x14ac:dyDescent="0.25">
      <c r="A36" s="154"/>
      <c r="B36" s="129" t="s">
        <v>92</v>
      </c>
      <c r="C36" s="156"/>
      <c r="D36" s="127" t="s">
        <v>87</v>
      </c>
      <c r="E36" s="93">
        <v>0</v>
      </c>
      <c r="F36" s="113">
        <f t="shared" si="12"/>
        <v>0</v>
      </c>
      <c r="G36" s="113">
        <v>0</v>
      </c>
      <c r="H36" s="113">
        <v>0</v>
      </c>
      <c r="I36" s="113"/>
      <c r="J36" s="113">
        <f t="shared" si="10"/>
        <v>0</v>
      </c>
      <c r="K36" s="113">
        <v>0</v>
      </c>
      <c r="L36" s="128">
        <v>0</v>
      </c>
      <c r="M36" s="128"/>
      <c r="N36" s="56" t="e">
        <f t="shared" si="4"/>
        <v>#DIV/0!</v>
      </c>
      <c r="O36" s="56">
        <v>0</v>
      </c>
      <c r="P36" s="56">
        <v>0</v>
      </c>
      <c r="Q36" s="56" t="e">
        <f t="shared" si="11"/>
        <v>#DIV/0!</v>
      </c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2"/>
      <c r="CI36" s="112"/>
      <c r="CJ36" s="112"/>
      <c r="CK36" s="112"/>
      <c r="CL36" s="112"/>
      <c r="CM36" s="112"/>
      <c r="CN36" s="112"/>
      <c r="CO36" s="112"/>
      <c r="CP36" s="112"/>
      <c r="CQ36" s="112"/>
      <c r="CR36" s="112"/>
      <c r="CS36" s="112"/>
      <c r="CT36" s="112"/>
      <c r="CU36" s="112"/>
      <c r="CV36" s="112"/>
      <c r="CW36" s="112"/>
      <c r="CX36" s="112"/>
      <c r="CY36" s="112"/>
      <c r="CZ36" s="112"/>
      <c r="DA36" s="112"/>
      <c r="DB36" s="112"/>
      <c r="DC36" s="112"/>
      <c r="DD36" s="112"/>
      <c r="DE36" s="112"/>
      <c r="DF36" s="112"/>
      <c r="DG36" s="112"/>
      <c r="DH36" s="112"/>
      <c r="DI36" s="112"/>
      <c r="DJ36" s="112"/>
      <c r="DK36" s="112"/>
      <c r="DL36" s="112"/>
      <c r="DM36" s="112"/>
      <c r="DN36" s="112"/>
      <c r="DO36" s="112"/>
      <c r="DP36" s="112"/>
      <c r="DQ36" s="112"/>
      <c r="DR36" s="112"/>
      <c r="DS36" s="112"/>
      <c r="DT36" s="112"/>
      <c r="DU36" s="112"/>
      <c r="DV36" s="112"/>
      <c r="DW36" s="112"/>
      <c r="DX36" s="112"/>
      <c r="DY36" s="112"/>
      <c r="DZ36" s="112"/>
      <c r="EA36" s="112"/>
      <c r="EB36" s="112"/>
      <c r="EC36" s="112"/>
      <c r="ED36" s="112"/>
      <c r="EE36" s="112"/>
      <c r="EF36" s="112"/>
      <c r="EG36" s="112"/>
      <c r="EH36" s="112"/>
      <c r="EI36" s="112"/>
      <c r="EJ36" s="112"/>
      <c r="EK36" s="112"/>
      <c r="EL36" s="112"/>
      <c r="EM36" s="112"/>
      <c r="EN36" s="112"/>
      <c r="EO36" s="112"/>
      <c r="EP36" s="112"/>
      <c r="EQ36" s="112"/>
      <c r="ER36" s="112"/>
      <c r="ES36" s="112"/>
      <c r="ET36" s="112"/>
      <c r="EU36" s="112"/>
      <c r="EV36" s="112"/>
      <c r="EW36" s="112"/>
      <c r="EX36" s="112"/>
      <c r="EY36" s="112"/>
      <c r="EZ36" s="112"/>
      <c r="FA36" s="112"/>
      <c r="FB36" s="112"/>
      <c r="FC36" s="112"/>
      <c r="FD36" s="112"/>
      <c r="FE36" s="112"/>
      <c r="FF36" s="112"/>
      <c r="FG36" s="112"/>
      <c r="FH36" s="112"/>
      <c r="FI36" s="112"/>
      <c r="FJ36" s="112"/>
      <c r="FK36" s="112"/>
      <c r="FL36" s="112"/>
      <c r="FM36" s="112"/>
      <c r="FN36" s="112"/>
      <c r="FO36" s="112"/>
      <c r="FP36" s="112"/>
      <c r="FQ36" s="112"/>
      <c r="FR36" s="112"/>
      <c r="FS36" s="112"/>
      <c r="FT36" s="112"/>
      <c r="FU36" s="112"/>
      <c r="FV36" s="112"/>
      <c r="FW36" s="112"/>
      <c r="FX36" s="112"/>
      <c r="FY36" s="112"/>
      <c r="FZ36" s="112"/>
      <c r="GA36" s="112"/>
      <c r="GB36" s="112"/>
      <c r="GC36" s="112"/>
      <c r="GD36" s="112"/>
      <c r="GE36" s="112"/>
      <c r="GF36" s="112"/>
      <c r="GG36" s="112"/>
      <c r="GH36" s="112"/>
      <c r="GI36" s="112"/>
      <c r="GJ36" s="112"/>
      <c r="GK36" s="112"/>
      <c r="GL36" s="112"/>
      <c r="GM36" s="112"/>
      <c r="GN36" s="112"/>
      <c r="GO36" s="112"/>
      <c r="GP36" s="112"/>
      <c r="GQ36" s="112"/>
      <c r="GR36" s="112"/>
      <c r="GS36" s="112"/>
      <c r="GT36" s="112"/>
      <c r="GU36" s="112"/>
      <c r="GV36" s="112"/>
      <c r="GW36" s="112"/>
      <c r="GX36" s="112"/>
      <c r="GY36" s="112"/>
      <c r="GZ36" s="112"/>
      <c r="HA36" s="112"/>
      <c r="HB36" s="112"/>
      <c r="HC36" s="112"/>
      <c r="HD36" s="112"/>
      <c r="HE36" s="112"/>
      <c r="HF36" s="112"/>
      <c r="HG36" s="112"/>
      <c r="HH36" s="112"/>
      <c r="HI36" s="112"/>
      <c r="HJ36" s="112"/>
      <c r="HK36" s="112"/>
      <c r="HL36" s="112"/>
      <c r="HM36" s="112"/>
      <c r="HN36" s="112"/>
      <c r="HO36" s="112"/>
      <c r="HP36" s="112"/>
      <c r="HQ36" s="112"/>
      <c r="HR36" s="112"/>
      <c r="HS36" s="112"/>
      <c r="HT36" s="112"/>
      <c r="HU36" s="112"/>
      <c r="HV36" s="112"/>
      <c r="HW36" s="112"/>
      <c r="HX36" s="112"/>
      <c r="HY36" s="112"/>
      <c r="HZ36" s="112"/>
      <c r="IA36" s="112"/>
      <c r="IB36" s="112"/>
      <c r="IC36" s="112"/>
      <c r="ID36" s="112"/>
      <c r="IE36" s="112"/>
      <c r="IF36" s="112"/>
      <c r="IG36" s="112"/>
      <c r="IH36" s="112"/>
      <c r="II36" s="112"/>
      <c r="IJ36" s="112"/>
      <c r="IK36" s="112"/>
      <c r="IL36" s="112"/>
      <c r="IM36" s="112"/>
      <c r="IN36" s="112"/>
      <c r="IO36" s="112"/>
    </row>
    <row r="37" spans="1:249" s="111" customFormat="1" ht="19.5" hidden="1" customHeight="1" x14ac:dyDescent="0.25">
      <c r="A37" s="154"/>
      <c r="B37" s="59" t="s">
        <v>91</v>
      </c>
      <c r="C37" s="157" t="s">
        <v>6</v>
      </c>
      <c r="D37" s="127"/>
      <c r="E37" s="93">
        <v>0</v>
      </c>
      <c r="F37" s="57">
        <f t="shared" si="12"/>
        <v>0</v>
      </c>
      <c r="G37" s="57">
        <v>0</v>
      </c>
      <c r="H37" s="57">
        <v>0</v>
      </c>
      <c r="I37" s="57"/>
      <c r="J37" s="113">
        <f t="shared" si="10"/>
        <v>0</v>
      </c>
      <c r="K37" s="124">
        <v>0</v>
      </c>
      <c r="L37" s="124">
        <v>0</v>
      </c>
      <c r="M37" s="124"/>
      <c r="N37" s="123" t="e">
        <f t="shared" si="4"/>
        <v>#DIV/0!</v>
      </c>
      <c r="O37" s="123">
        <v>0</v>
      </c>
      <c r="P37" s="123">
        <v>0</v>
      </c>
      <c r="Q37" s="123" t="e">
        <f t="shared" si="11"/>
        <v>#DIV/0!</v>
      </c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112"/>
      <c r="CD37" s="112"/>
      <c r="CE37" s="112"/>
      <c r="CF37" s="112"/>
      <c r="CG37" s="112"/>
      <c r="CH37" s="112"/>
      <c r="CI37" s="112"/>
      <c r="CJ37" s="112"/>
      <c r="CK37" s="112"/>
      <c r="CL37" s="112"/>
      <c r="CM37" s="112"/>
      <c r="CN37" s="112"/>
      <c r="CO37" s="112"/>
      <c r="CP37" s="112"/>
      <c r="CQ37" s="112"/>
      <c r="CR37" s="112"/>
      <c r="CS37" s="112"/>
      <c r="CT37" s="112"/>
      <c r="CU37" s="112"/>
      <c r="CV37" s="112"/>
      <c r="CW37" s="112"/>
      <c r="CX37" s="112"/>
      <c r="CY37" s="112"/>
      <c r="CZ37" s="112"/>
      <c r="DA37" s="112"/>
      <c r="DB37" s="112"/>
      <c r="DC37" s="112"/>
      <c r="DD37" s="112"/>
      <c r="DE37" s="112"/>
      <c r="DF37" s="112"/>
      <c r="DG37" s="112"/>
      <c r="DH37" s="112"/>
      <c r="DI37" s="112"/>
      <c r="DJ37" s="112"/>
      <c r="DK37" s="112"/>
      <c r="DL37" s="112"/>
      <c r="DM37" s="112"/>
      <c r="DN37" s="112"/>
      <c r="DO37" s="112"/>
      <c r="DP37" s="112"/>
      <c r="DQ37" s="112"/>
      <c r="DR37" s="112"/>
      <c r="DS37" s="112"/>
      <c r="DT37" s="112"/>
      <c r="DU37" s="112"/>
      <c r="DV37" s="112"/>
      <c r="DW37" s="112"/>
      <c r="DX37" s="112"/>
      <c r="DY37" s="112"/>
      <c r="DZ37" s="112"/>
      <c r="EA37" s="112"/>
      <c r="EB37" s="112"/>
      <c r="EC37" s="112"/>
      <c r="ED37" s="112"/>
      <c r="EE37" s="112"/>
      <c r="EF37" s="112"/>
      <c r="EG37" s="112"/>
      <c r="EH37" s="112"/>
      <c r="EI37" s="112"/>
      <c r="EJ37" s="112"/>
      <c r="EK37" s="112"/>
      <c r="EL37" s="112"/>
      <c r="EM37" s="112"/>
      <c r="EN37" s="112"/>
      <c r="EO37" s="112"/>
      <c r="EP37" s="112"/>
      <c r="EQ37" s="112"/>
      <c r="ER37" s="112"/>
      <c r="ES37" s="112"/>
      <c r="ET37" s="112"/>
      <c r="EU37" s="112"/>
      <c r="EV37" s="112"/>
      <c r="EW37" s="112"/>
      <c r="EX37" s="112"/>
      <c r="EY37" s="112"/>
      <c r="EZ37" s="112"/>
      <c r="FA37" s="112"/>
      <c r="FB37" s="112"/>
      <c r="FC37" s="112"/>
      <c r="FD37" s="112"/>
      <c r="FE37" s="112"/>
      <c r="FF37" s="112"/>
      <c r="FG37" s="112"/>
      <c r="FH37" s="112"/>
      <c r="FI37" s="112"/>
      <c r="FJ37" s="112"/>
      <c r="FK37" s="112"/>
      <c r="FL37" s="112"/>
      <c r="FM37" s="112"/>
      <c r="FN37" s="112"/>
      <c r="FO37" s="112"/>
      <c r="FP37" s="112"/>
      <c r="FQ37" s="112"/>
      <c r="FR37" s="112"/>
      <c r="FS37" s="112"/>
      <c r="FT37" s="112"/>
      <c r="FU37" s="112"/>
      <c r="FV37" s="112"/>
      <c r="FW37" s="112"/>
      <c r="FX37" s="112"/>
      <c r="FY37" s="112"/>
      <c r="FZ37" s="112"/>
      <c r="GA37" s="112"/>
      <c r="GB37" s="112"/>
      <c r="GC37" s="112"/>
      <c r="GD37" s="112"/>
      <c r="GE37" s="112"/>
      <c r="GF37" s="112"/>
      <c r="GG37" s="112"/>
      <c r="GH37" s="112"/>
      <c r="GI37" s="112"/>
      <c r="GJ37" s="112"/>
      <c r="GK37" s="112"/>
      <c r="GL37" s="112"/>
      <c r="GM37" s="112"/>
      <c r="GN37" s="112"/>
      <c r="GO37" s="112"/>
      <c r="GP37" s="112"/>
      <c r="GQ37" s="112"/>
      <c r="GR37" s="112"/>
      <c r="GS37" s="112"/>
      <c r="GT37" s="112"/>
      <c r="GU37" s="112"/>
      <c r="GV37" s="112"/>
      <c r="GW37" s="112"/>
      <c r="GX37" s="112"/>
      <c r="GY37" s="112"/>
      <c r="GZ37" s="112"/>
      <c r="HA37" s="112"/>
      <c r="HB37" s="112"/>
      <c r="HC37" s="112"/>
      <c r="HD37" s="112"/>
      <c r="HE37" s="112"/>
      <c r="HF37" s="112"/>
      <c r="HG37" s="112"/>
      <c r="HH37" s="112"/>
      <c r="HI37" s="112"/>
      <c r="HJ37" s="112"/>
      <c r="HK37" s="112"/>
      <c r="HL37" s="112"/>
      <c r="HM37" s="112"/>
      <c r="HN37" s="112"/>
      <c r="HO37" s="112"/>
      <c r="HP37" s="112"/>
      <c r="HQ37" s="112"/>
      <c r="HR37" s="112"/>
      <c r="HS37" s="112"/>
      <c r="HT37" s="112"/>
      <c r="HU37" s="112"/>
      <c r="HV37" s="112"/>
      <c r="HW37" s="112"/>
      <c r="HX37" s="112"/>
      <c r="HY37" s="112"/>
      <c r="HZ37" s="112"/>
      <c r="IA37" s="112"/>
      <c r="IB37" s="112"/>
      <c r="IC37" s="112"/>
      <c r="ID37" s="112"/>
      <c r="IE37" s="112"/>
      <c r="IF37" s="112"/>
      <c r="IG37" s="112"/>
      <c r="IH37" s="112"/>
      <c r="II37" s="112"/>
      <c r="IJ37" s="112"/>
      <c r="IK37" s="112"/>
      <c r="IL37" s="112"/>
      <c r="IM37" s="112"/>
      <c r="IN37" s="112"/>
      <c r="IO37" s="112"/>
    </row>
    <row r="38" spans="1:249" ht="19.5" hidden="1" customHeight="1" x14ac:dyDescent="0.3">
      <c r="A38" s="154"/>
      <c r="B38" s="126" t="s">
        <v>90</v>
      </c>
      <c r="C38" s="158"/>
      <c r="D38" s="125" t="s">
        <v>87</v>
      </c>
      <c r="E38" s="93">
        <v>0</v>
      </c>
      <c r="F38" s="57">
        <f t="shared" si="12"/>
        <v>0</v>
      </c>
      <c r="G38" s="57">
        <v>0</v>
      </c>
      <c r="H38" s="57">
        <v>0</v>
      </c>
      <c r="I38" s="57"/>
      <c r="J38" s="113">
        <f t="shared" si="10"/>
        <v>0</v>
      </c>
      <c r="K38" s="124">
        <v>0</v>
      </c>
      <c r="L38" s="124">
        <v>0</v>
      </c>
      <c r="M38" s="124"/>
      <c r="N38" s="123" t="e">
        <f t="shared" si="4"/>
        <v>#DIV/0!</v>
      </c>
      <c r="O38" s="123">
        <v>0</v>
      </c>
      <c r="P38" s="123">
        <v>0</v>
      </c>
      <c r="Q38" s="123" t="e">
        <f t="shared" si="11"/>
        <v>#DIV/0!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</row>
    <row r="39" spans="1:249" ht="19.5" hidden="1" customHeight="1" x14ac:dyDescent="0.3">
      <c r="A39" s="154"/>
      <c r="B39" s="126" t="s">
        <v>89</v>
      </c>
      <c r="C39" s="158"/>
      <c r="D39" s="125" t="s">
        <v>87</v>
      </c>
      <c r="E39" s="93">
        <v>0</v>
      </c>
      <c r="F39" s="57">
        <f t="shared" si="12"/>
        <v>0</v>
      </c>
      <c r="G39" s="57">
        <v>0</v>
      </c>
      <c r="H39" s="57">
        <v>0</v>
      </c>
      <c r="I39" s="57"/>
      <c r="J39" s="113">
        <f t="shared" si="10"/>
        <v>0</v>
      </c>
      <c r="K39" s="124">
        <v>0</v>
      </c>
      <c r="L39" s="124">
        <v>0</v>
      </c>
      <c r="M39" s="124"/>
      <c r="N39" s="123" t="e">
        <f t="shared" si="4"/>
        <v>#DIV/0!</v>
      </c>
      <c r="O39" s="123">
        <v>0</v>
      </c>
      <c r="P39" s="123">
        <v>0</v>
      </c>
      <c r="Q39" s="123" t="e">
        <f t="shared" si="11"/>
        <v>#DIV/0!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</row>
    <row r="40" spans="1:249" ht="18" hidden="1" customHeight="1" x14ac:dyDescent="0.3">
      <c r="A40" s="155"/>
      <c r="B40" s="126" t="s">
        <v>88</v>
      </c>
      <c r="C40" s="159"/>
      <c r="D40" s="125" t="s">
        <v>87</v>
      </c>
      <c r="E40" s="93">
        <v>0</v>
      </c>
      <c r="F40" s="57">
        <f t="shared" si="12"/>
        <v>0</v>
      </c>
      <c r="G40" s="57">
        <v>0</v>
      </c>
      <c r="H40" s="57">
        <v>0</v>
      </c>
      <c r="I40" s="57"/>
      <c r="J40" s="113">
        <f t="shared" si="10"/>
        <v>0</v>
      </c>
      <c r="K40" s="124">
        <v>0</v>
      </c>
      <c r="L40" s="124">
        <v>0</v>
      </c>
      <c r="M40" s="124"/>
      <c r="N40" s="123" t="e">
        <f t="shared" si="4"/>
        <v>#DIV/0!</v>
      </c>
      <c r="O40" s="123">
        <v>0</v>
      </c>
      <c r="P40" s="123">
        <v>0</v>
      </c>
      <c r="Q40" s="123" t="e">
        <f t="shared" si="11"/>
        <v>#DIV/0!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</row>
    <row r="41" spans="1:249" ht="56.25" x14ac:dyDescent="0.3">
      <c r="A41" s="110" t="s">
        <v>86</v>
      </c>
      <c r="B41" s="109" t="s">
        <v>85</v>
      </c>
      <c r="C41" s="58" t="s">
        <v>72</v>
      </c>
      <c r="D41" s="58"/>
      <c r="E41" s="93">
        <v>0</v>
      </c>
      <c r="F41" s="57">
        <f t="shared" ref="F41:M41" si="13">F42+F43+F44+F45+F46+F47+F48+F49</f>
        <v>0</v>
      </c>
      <c r="G41" s="57">
        <f t="shared" si="13"/>
        <v>0</v>
      </c>
      <c r="H41" s="57">
        <f t="shared" si="13"/>
        <v>0</v>
      </c>
      <c r="I41" s="57">
        <f t="shared" si="13"/>
        <v>0</v>
      </c>
      <c r="J41" s="57">
        <f t="shared" si="13"/>
        <v>0</v>
      </c>
      <c r="K41" s="57">
        <f t="shared" si="13"/>
        <v>0</v>
      </c>
      <c r="L41" s="57">
        <f t="shared" si="13"/>
        <v>0</v>
      </c>
      <c r="M41" s="57">
        <f t="shared" si="13"/>
        <v>0</v>
      </c>
      <c r="N41" s="123">
        <v>0</v>
      </c>
      <c r="O41" s="56">
        <v>0</v>
      </c>
      <c r="P41" s="56">
        <v>0</v>
      </c>
      <c r="Q41" s="56" t="e">
        <f t="shared" si="11"/>
        <v>#DIV/0!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</row>
    <row r="42" spans="1:249" s="111" customFormat="1" hidden="1" x14ac:dyDescent="0.25">
      <c r="A42" s="160"/>
      <c r="B42" s="122" t="s">
        <v>84</v>
      </c>
      <c r="C42" s="118"/>
      <c r="D42" s="114"/>
      <c r="E42" s="93">
        <v>0</v>
      </c>
      <c r="F42" s="121">
        <f t="shared" ref="F42:F60" si="14">G42+H42+I42</f>
        <v>0</v>
      </c>
      <c r="G42" s="121">
        <v>0</v>
      </c>
      <c r="H42" s="121">
        <v>0</v>
      </c>
      <c r="I42" s="121"/>
      <c r="J42" s="113">
        <f t="shared" ref="J42:J49" si="15">K42+L42+M42</f>
        <v>0</v>
      </c>
      <c r="K42" s="121">
        <v>0</v>
      </c>
      <c r="L42" s="121">
        <v>0</v>
      </c>
      <c r="M42" s="121"/>
      <c r="N42" s="120" t="e">
        <f t="shared" si="4"/>
        <v>#DIV/0!</v>
      </c>
      <c r="O42" s="120">
        <v>0</v>
      </c>
      <c r="P42" s="120">
        <v>0</v>
      </c>
      <c r="Q42" s="120" t="e">
        <f t="shared" si="11"/>
        <v>#DIV/0!</v>
      </c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2"/>
      <c r="DV42" s="112"/>
      <c r="DW42" s="112"/>
      <c r="DX42" s="112"/>
      <c r="DY42" s="112"/>
      <c r="DZ42" s="112"/>
      <c r="EA42" s="112"/>
      <c r="EB42" s="112"/>
      <c r="EC42" s="112"/>
      <c r="ED42" s="112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2"/>
    </row>
    <row r="43" spans="1:249" s="111" customFormat="1" ht="19.5" hidden="1" customHeight="1" x14ac:dyDescent="0.25">
      <c r="A43" s="160"/>
      <c r="B43" s="116" t="s">
        <v>83</v>
      </c>
      <c r="C43" s="118"/>
      <c r="D43" s="114"/>
      <c r="E43" s="93">
        <v>0</v>
      </c>
      <c r="F43" s="113">
        <f t="shared" si="14"/>
        <v>0</v>
      </c>
      <c r="G43" s="113">
        <v>0</v>
      </c>
      <c r="H43" s="113">
        <v>0</v>
      </c>
      <c r="I43" s="113"/>
      <c r="J43" s="113">
        <f t="shared" si="15"/>
        <v>0</v>
      </c>
      <c r="K43" s="113">
        <v>0</v>
      </c>
      <c r="L43" s="113">
        <v>0</v>
      </c>
      <c r="M43" s="113"/>
      <c r="N43" s="56" t="e">
        <f t="shared" si="4"/>
        <v>#DIV/0!</v>
      </c>
      <c r="O43" s="56">
        <v>0</v>
      </c>
      <c r="P43" s="56">
        <v>0</v>
      </c>
      <c r="Q43" s="56" t="e">
        <f t="shared" si="11"/>
        <v>#DIV/0!</v>
      </c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2"/>
      <c r="DV43" s="112"/>
      <c r="DW43" s="112"/>
      <c r="DX43" s="112"/>
      <c r="DY43" s="112"/>
      <c r="DZ43" s="112"/>
      <c r="EA43" s="112"/>
      <c r="EB43" s="112"/>
      <c r="EC43" s="112"/>
      <c r="ED43" s="112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2"/>
    </row>
    <row r="44" spans="1:249" s="111" customFormat="1" ht="30.75" hidden="1" customHeight="1" x14ac:dyDescent="0.25">
      <c r="A44" s="160"/>
      <c r="B44" s="116" t="s">
        <v>82</v>
      </c>
      <c r="C44" s="118"/>
      <c r="D44" s="114"/>
      <c r="E44" s="93">
        <v>0</v>
      </c>
      <c r="F44" s="113">
        <f t="shared" si="14"/>
        <v>0</v>
      </c>
      <c r="G44" s="113">
        <v>0</v>
      </c>
      <c r="H44" s="113">
        <v>0</v>
      </c>
      <c r="I44" s="113"/>
      <c r="J44" s="113">
        <f t="shared" si="15"/>
        <v>0</v>
      </c>
      <c r="K44" s="113">
        <v>0</v>
      </c>
      <c r="L44" s="113">
        <v>0</v>
      </c>
      <c r="M44" s="113"/>
      <c r="N44" s="56" t="e">
        <f t="shared" si="4"/>
        <v>#DIV/0!</v>
      </c>
      <c r="O44" s="56">
        <v>0</v>
      </c>
      <c r="P44" s="56">
        <v>0</v>
      </c>
      <c r="Q44" s="56" t="e">
        <f t="shared" si="11"/>
        <v>#DIV/0!</v>
      </c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2"/>
      <c r="DV44" s="112"/>
      <c r="DW44" s="112"/>
      <c r="DX44" s="112"/>
      <c r="DY44" s="112"/>
      <c r="DZ44" s="112"/>
      <c r="EA44" s="112"/>
      <c r="EB44" s="112"/>
      <c r="EC44" s="112"/>
      <c r="ED44" s="112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2"/>
    </row>
    <row r="45" spans="1:249" s="111" customFormat="1" ht="34.5" hidden="1" customHeight="1" x14ac:dyDescent="0.25">
      <c r="A45" s="160"/>
      <c r="B45" s="119" t="s">
        <v>81</v>
      </c>
      <c r="C45" s="118"/>
      <c r="D45" s="114"/>
      <c r="E45" s="93">
        <v>0</v>
      </c>
      <c r="F45" s="113">
        <f t="shared" si="14"/>
        <v>0</v>
      </c>
      <c r="G45" s="113">
        <v>0</v>
      </c>
      <c r="H45" s="113">
        <v>0</v>
      </c>
      <c r="I45" s="113"/>
      <c r="J45" s="113">
        <f t="shared" si="15"/>
        <v>0</v>
      </c>
      <c r="K45" s="113">
        <v>0</v>
      </c>
      <c r="L45" s="113">
        <v>0</v>
      </c>
      <c r="M45" s="113"/>
      <c r="N45" s="56" t="e">
        <f t="shared" si="4"/>
        <v>#DIV/0!</v>
      </c>
      <c r="O45" s="56">
        <v>0</v>
      </c>
      <c r="P45" s="56">
        <v>0</v>
      </c>
      <c r="Q45" s="56" t="e">
        <f t="shared" si="11"/>
        <v>#DIV/0!</v>
      </c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2"/>
      <c r="DV45" s="112"/>
      <c r="DW45" s="112"/>
      <c r="DX45" s="112"/>
      <c r="DY45" s="112"/>
      <c r="DZ45" s="112"/>
      <c r="EA45" s="112"/>
      <c r="EB45" s="112"/>
      <c r="EC45" s="112"/>
      <c r="ED45" s="112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2"/>
    </row>
    <row r="46" spans="1:249" s="111" customFormat="1" ht="51.75" hidden="1" x14ac:dyDescent="0.25">
      <c r="A46" s="160"/>
      <c r="B46" s="116" t="s">
        <v>80</v>
      </c>
      <c r="C46" s="118"/>
      <c r="D46" s="114"/>
      <c r="E46" s="93">
        <v>0</v>
      </c>
      <c r="F46" s="113">
        <f t="shared" si="14"/>
        <v>0</v>
      </c>
      <c r="G46" s="113">
        <v>0</v>
      </c>
      <c r="H46" s="113">
        <v>0</v>
      </c>
      <c r="I46" s="113"/>
      <c r="J46" s="113">
        <f t="shared" si="15"/>
        <v>0</v>
      </c>
      <c r="K46" s="113">
        <v>0</v>
      </c>
      <c r="L46" s="113">
        <v>0</v>
      </c>
      <c r="M46" s="113"/>
      <c r="N46" s="56" t="e">
        <f t="shared" si="4"/>
        <v>#DIV/0!</v>
      </c>
      <c r="O46" s="56">
        <v>0</v>
      </c>
      <c r="P46" s="56">
        <v>0</v>
      </c>
      <c r="Q46" s="56" t="e">
        <f t="shared" si="11"/>
        <v>#DIV/0!</v>
      </c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2"/>
      <c r="DV46" s="112"/>
      <c r="DW46" s="112"/>
      <c r="DX46" s="112"/>
      <c r="DY46" s="112"/>
      <c r="DZ46" s="112"/>
      <c r="EA46" s="112"/>
      <c r="EB46" s="112"/>
      <c r="EC46" s="112"/>
      <c r="ED46" s="112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2"/>
    </row>
    <row r="47" spans="1:249" s="111" customFormat="1" hidden="1" x14ac:dyDescent="0.25">
      <c r="A47" s="160"/>
      <c r="B47" s="116" t="s">
        <v>79</v>
      </c>
      <c r="C47" s="118"/>
      <c r="D47" s="114"/>
      <c r="E47" s="93">
        <v>0</v>
      </c>
      <c r="F47" s="113">
        <f t="shared" si="14"/>
        <v>0</v>
      </c>
      <c r="G47" s="113">
        <v>0</v>
      </c>
      <c r="H47" s="113">
        <v>0</v>
      </c>
      <c r="I47" s="113"/>
      <c r="J47" s="113">
        <f t="shared" si="15"/>
        <v>0</v>
      </c>
      <c r="K47" s="113">
        <v>0</v>
      </c>
      <c r="L47" s="113">
        <v>0</v>
      </c>
      <c r="M47" s="113"/>
      <c r="N47" s="56" t="e">
        <f t="shared" si="4"/>
        <v>#DIV/0!</v>
      </c>
      <c r="O47" s="56">
        <v>0</v>
      </c>
      <c r="P47" s="56">
        <v>0</v>
      </c>
      <c r="Q47" s="56" t="e">
        <f t="shared" si="11"/>
        <v>#DIV/0!</v>
      </c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2"/>
      <c r="DV47" s="112"/>
      <c r="DW47" s="112"/>
      <c r="DX47" s="112"/>
      <c r="DY47" s="112"/>
      <c r="DZ47" s="112"/>
      <c r="EA47" s="112"/>
      <c r="EB47" s="112"/>
      <c r="EC47" s="112"/>
      <c r="ED47" s="112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2"/>
    </row>
    <row r="48" spans="1:249" s="111" customFormat="1" ht="35.25" hidden="1" customHeight="1" x14ac:dyDescent="0.25">
      <c r="A48" s="160"/>
      <c r="B48" s="116" t="s">
        <v>78</v>
      </c>
      <c r="C48" s="118"/>
      <c r="D48" s="114"/>
      <c r="E48" s="93">
        <v>0</v>
      </c>
      <c r="F48" s="113">
        <f t="shared" si="14"/>
        <v>0</v>
      </c>
      <c r="G48" s="113">
        <v>0</v>
      </c>
      <c r="H48" s="113">
        <v>0</v>
      </c>
      <c r="I48" s="113"/>
      <c r="J48" s="113">
        <f t="shared" si="15"/>
        <v>0</v>
      </c>
      <c r="K48" s="113">
        <v>0</v>
      </c>
      <c r="L48" s="113">
        <v>0</v>
      </c>
      <c r="M48" s="117"/>
      <c r="N48" s="56" t="e">
        <f t="shared" si="4"/>
        <v>#DIV/0!</v>
      </c>
      <c r="O48" s="56">
        <v>0</v>
      </c>
      <c r="P48" s="56">
        <v>0</v>
      </c>
      <c r="Q48" s="56" t="e">
        <f t="shared" si="11"/>
        <v>#DIV/0!</v>
      </c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2"/>
      <c r="DV48" s="112"/>
      <c r="DW48" s="112"/>
      <c r="DX48" s="112"/>
      <c r="DY48" s="112"/>
      <c r="DZ48" s="112"/>
      <c r="EA48" s="112"/>
      <c r="EB48" s="112"/>
      <c r="EC48" s="112"/>
      <c r="ED48" s="112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2"/>
    </row>
    <row r="49" spans="1:249" s="111" customFormat="1" ht="34.5" hidden="1" x14ac:dyDescent="0.25">
      <c r="A49" s="161"/>
      <c r="B49" s="116" t="s">
        <v>77</v>
      </c>
      <c r="C49" s="115"/>
      <c r="D49" s="114"/>
      <c r="E49" s="93">
        <v>0</v>
      </c>
      <c r="F49" s="113">
        <f t="shared" si="14"/>
        <v>0</v>
      </c>
      <c r="G49" s="113">
        <v>0</v>
      </c>
      <c r="H49" s="113">
        <v>0</v>
      </c>
      <c r="I49" s="113"/>
      <c r="J49" s="113">
        <f t="shared" si="15"/>
        <v>0</v>
      </c>
      <c r="K49" s="113">
        <v>0</v>
      </c>
      <c r="L49" s="113">
        <v>0</v>
      </c>
      <c r="M49" s="56">
        <v>0</v>
      </c>
      <c r="N49" s="56" t="e">
        <f t="shared" si="4"/>
        <v>#DIV/0!</v>
      </c>
      <c r="O49" s="56">
        <v>0</v>
      </c>
      <c r="P49" s="56">
        <v>0</v>
      </c>
      <c r="Q49" s="56" t="e">
        <f t="shared" si="11"/>
        <v>#DIV/0!</v>
      </c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2"/>
      <c r="DV49" s="112"/>
      <c r="DW49" s="112"/>
      <c r="DX49" s="112"/>
      <c r="DY49" s="112"/>
      <c r="DZ49" s="112"/>
      <c r="EA49" s="112"/>
      <c r="EB49" s="112"/>
      <c r="EC49" s="112"/>
      <c r="ED49" s="112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2"/>
    </row>
    <row r="50" spans="1:249" ht="75" x14ac:dyDescent="0.3">
      <c r="A50" s="110" t="s">
        <v>76</v>
      </c>
      <c r="B50" s="109" t="s">
        <v>75</v>
      </c>
      <c r="C50" s="108" t="s">
        <v>72</v>
      </c>
      <c r="D50" s="108"/>
      <c r="E50" s="93">
        <v>0</v>
      </c>
      <c r="F50" s="57">
        <f t="shared" si="14"/>
        <v>0</v>
      </c>
      <c r="G50" s="57">
        <v>0</v>
      </c>
      <c r="H50" s="57">
        <v>0</v>
      </c>
      <c r="I50" s="57">
        <v>0</v>
      </c>
      <c r="J50" s="57">
        <f>K50+M50</f>
        <v>0</v>
      </c>
      <c r="K50" s="57">
        <v>0</v>
      </c>
      <c r="L50" s="57">
        <v>0</v>
      </c>
      <c r="M50" s="57">
        <v>0</v>
      </c>
      <c r="N50" s="56">
        <v>0</v>
      </c>
      <c r="O50" s="56">
        <v>0</v>
      </c>
      <c r="P50" s="56">
        <v>0</v>
      </c>
      <c r="Q50" s="56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</row>
    <row r="51" spans="1:249" ht="56.25" x14ac:dyDescent="0.3">
      <c r="A51" s="110" t="s">
        <v>74</v>
      </c>
      <c r="B51" s="109" t="s">
        <v>73</v>
      </c>
      <c r="C51" s="108" t="s">
        <v>72</v>
      </c>
      <c r="D51" s="108"/>
      <c r="E51" s="93">
        <v>0</v>
      </c>
      <c r="F51" s="57">
        <f t="shared" si="14"/>
        <v>0</v>
      </c>
      <c r="G51" s="57">
        <v>0</v>
      </c>
      <c r="H51" s="57">
        <v>0</v>
      </c>
      <c r="I51" s="57"/>
      <c r="J51" s="57">
        <f>K51+M51</f>
        <v>0</v>
      </c>
      <c r="K51" s="57">
        <v>0</v>
      </c>
      <c r="L51" s="57">
        <v>0</v>
      </c>
      <c r="M51" s="57"/>
      <c r="N51" s="56" t="e">
        <f t="shared" ref="N51:N83" si="16">J51/F51*100</f>
        <v>#DIV/0!</v>
      </c>
      <c r="O51" s="56">
        <v>0</v>
      </c>
      <c r="P51" s="56">
        <v>0</v>
      </c>
      <c r="Q51" s="56" t="e">
        <f t="shared" ref="Q51:Q62" si="17">M51/I51*100</f>
        <v>#DIV/0!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</row>
    <row r="52" spans="1:249" ht="37.5" x14ac:dyDescent="0.3">
      <c r="A52" s="110" t="s">
        <v>71</v>
      </c>
      <c r="B52" s="109" t="s">
        <v>70</v>
      </c>
      <c r="C52" s="108" t="s">
        <v>69</v>
      </c>
      <c r="D52" s="108"/>
      <c r="E52" s="93">
        <v>0</v>
      </c>
      <c r="F52" s="57">
        <f t="shared" si="14"/>
        <v>0</v>
      </c>
      <c r="G52" s="57">
        <v>0</v>
      </c>
      <c r="H52" s="57">
        <v>0</v>
      </c>
      <c r="I52" s="57"/>
      <c r="J52" s="57">
        <f>J53+J54+J55+J56+J57+J58+J59</f>
        <v>0</v>
      </c>
      <c r="K52" s="57">
        <f>K53+K54+K55+K56+K57+K58+K59</f>
        <v>0</v>
      </c>
      <c r="L52" s="57">
        <f>L53+L54+L55+L56+L57+L58+L59</f>
        <v>0</v>
      </c>
      <c r="M52" s="57"/>
      <c r="N52" s="56" t="e">
        <f t="shared" si="16"/>
        <v>#DIV/0!</v>
      </c>
      <c r="O52" s="56">
        <v>0</v>
      </c>
      <c r="P52" s="56">
        <v>0</v>
      </c>
      <c r="Q52" s="56" t="e">
        <f t="shared" si="17"/>
        <v>#DIV/0!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</row>
    <row r="53" spans="1:249" ht="41.25" hidden="1" customHeight="1" x14ac:dyDescent="0.3">
      <c r="A53" s="107"/>
      <c r="B53" s="106" t="s">
        <v>68</v>
      </c>
      <c r="C53" s="58"/>
      <c r="D53" s="105"/>
      <c r="E53" s="104"/>
      <c r="F53" s="57">
        <f t="shared" si="14"/>
        <v>0</v>
      </c>
      <c r="G53" s="57">
        <v>0</v>
      </c>
      <c r="H53" s="57">
        <v>0</v>
      </c>
      <c r="I53" s="103"/>
      <c r="J53" s="57">
        <f t="shared" ref="J53:J60" si="18">K53+L53+M53</f>
        <v>0</v>
      </c>
      <c r="K53" s="57">
        <v>0</v>
      </c>
      <c r="L53" s="57">
        <v>0</v>
      </c>
      <c r="M53" s="57"/>
      <c r="N53" s="56" t="e">
        <f t="shared" si="16"/>
        <v>#DIV/0!</v>
      </c>
      <c r="O53" s="56">
        <v>0</v>
      </c>
      <c r="P53" s="56">
        <v>0</v>
      </c>
      <c r="Q53" s="56" t="e">
        <f t="shared" si="17"/>
        <v>#DIV/0!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</row>
    <row r="54" spans="1:249" ht="39.75" hidden="1" customHeight="1" x14ac:dyDescent="0.3">
      <c r="A54" s="107"/>
      <c r="B54" s="106" t="s">
        <v>67</v>
      </c>
      <c r="C54" s="58"/>
      <c r="D54" s="105"/>
      <c r="E54" s="104"/>
      <c r="F54" s="57">
        <f t="shared" si="14"/>
        <v>0</v>
      </c>
      <c r="G54" s="57">
        <v>0</v>
      </c>
      <c r="H54" s="57">
        <v>0</v>
      </c>
      <c r="I54" s="103"/>
      <c r="J54" s="57">
        <f t="shared" si="18"/>
        <v>0</v>
      </c>
      <c r="K54" s="57">
        <v>0</v>
      </c>
      <c r="L54" s="57">
        <v>0</v>
      </c>
      <c r="M54" s="57"/>
      <c r="N54" s="56" t="e">
        <f t="shared" si="16"/>
        <v>#DIV/0!</v>
      </c>
      <c r="O54" s="56">
        <v>0</v>
      </c>
      <c r="P54" s="56">
        <v>0</v>
      </c>
      <c r="Q54" s="56" t="e">
        <f t="shared" si="17"/>
        <v>#DIV/0!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</row>
    <row r="55" spans="1:249" ht="36.75" hidden="1" customHeight="1" x14ac:dyDescent="0.3">
      <c r="A55" s="107"/>
      <c r="B55" s="106" t="s">
        <v>66</v>
      </c>
      <c r="C55" s="58"/>
      <c r="D55" s="105"/>
      <c r="E55" s="104"/>
      <c r="F55" s="57">
        <f t="shared" si="14"/>
        <v>0</v>
      </c>
      <c r="G55" s="57">
        <v>0</v>
      </c>
      <c r="H55" s="57">
        <v>0</v>
      </c>
      <c r="I55" s="103"/>
      <c r="J55" s="57">
        <f t="shared" si="18"/>
        <v>0</v>
      </c>
      <c r="K55" s="57">
        <v>0</v>
      </c>
      <c r="L55" s="57">
        <v>0</v>
      </c>
      <c r="M55" s="57"/>
      <c r="N55" s="56" t="e">
        <f t="shared" si="16"/>
        <v>#DIV/0!</v>
      </c>
      <c r="O55" s="56">
        <v>0</v>
      </c>
      <c r="P55" s="56">
        <v>0</v>
      </c>
      <c r="Q55" s="56" t="e">
        <f t="shared" si="17"/>
        <v>#DIV/0!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</row>
    <row r="56" spans="1:249" ht="36.75" hidden="1" customHeight="1" x14ac:dyDescent="0.3">
      <c r="A56" s="107"/>
      <c r="B56" s="106" t="s">
        <v>65</v>
      </c>
      <c r="C56" s="58"/>
      <c r="D56" s="105"/>
      <c r="E56" s="104"/>
      <c r="F56" s="57">
        <f t="shared" si="14"/>
        <v>0</v>
      </c>
      <c r="G56" s="57">
        <v>0</v>
      </c>
      <c r="H56" s="57">
        <v>0</v>
      </c>
      <c r="I56" s="103"/>
      <c r="J56" s="57">
        <f t="shared" si="18"/>
        <v>0</v>
      </c>
      <c r="K56" s="57">
        <v>0</v>
      </c>
      <c r="L56" s="57">
        <v>0</v>
      </c>
      <c r="M56" s="57"/>
      <c r="N56" s="56" t="e">
        <f t="shared" si="16"/>
        <v>#DIV/0!</v>
      </c>
      <c r="O56" s="56">
        <v>0</v>
      </c>
      <c r="P56" s="56">
        <v>0</v>
      </c>
      <c r="Q56" s="56" t="e">
        <f t="shared" si="17"/>
        <v>#DIV/0!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</row>
    <row r="57" spans="1:249" ht="36.75" hidden="1" customHeight="1" x14ac:dyDescent="0.3">
      <c r="A57" s="107"/>
      <c r="B57" s="106" t="s">
        <v>64</v>
      </c>
      <c r="C57" s="58"/>
      <c r="D57" s="105"/>
      <c r="E57" s="104"/>
      <c r="F57" s="57">
        <f t="shared" si="14"/>
        <v>0</v>
      </c>
      <c r="G57" s="57">
        <v>0</v>
      </c>
      <c r="H57" s="57">
        <v>0</v>
      </c>
      <c r="I57" s="103"/>
      <c r="J57" s="57">
        <f t="shared" si="18"/>
        <v>0</v>
      </c>
      <c r="K57" s="57">
        <v>0</v>
      </c>
      <c r="L57" s="57">
        <v>0</v>
      </c>
      <c r="M57" s="57"/>
      <c r="N57" s="56" t="e">
        <f t="shared" si="16"/>
        <v>#DIV/0!</v>
      </c>
      <c r="O57" s="56">
        <v>0</v>
      </c>
      <c r="P57" s="56">
        <v>0</v>
      </c>
      <c r="Q57" s="56" t="e">
        <f t="shared" si="17"/>
        <v>#DIV/0!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</row>
    <row r="58" spans="1:249" ht="38.25" hidden="1" customHeight="1" x14ac:dyDescent="0.3">
      <c r="A58" s="107"/>
      <c r="B58" s="106" t="s">
        <v>63</v>
      </c>
      <c r="C58" s="58"/>
      <c r="D58" s="105"/>
      <c r="E58" s="104"/>
      <c r="F58" s="57">
        <f t="shared" si="14"/>
        <v>0</v>
      </c>
      <c r="G58" s="57">
        <v>0</v>
      </c>
      <c r="H58" s="57">
        <v>0</v>
      </c>
      <c r="I58" s="103"/>
      <c r="J58" s="57">
        <f t="shared" si="18"/>
        <v>0</v>
      </c>
      <c r="K58" s="57">
        <v>0</v>
      </c>
      <c r="L58" s="57">
        <v>0</v>
      </c>
      <c r="M58" s="57"/>
      <c r="N58" s="56" t="e">
        <f t="shared" si="16"/>
        <v>#DIV/0!</v>
      </c>
      <c r="O58" s="56">
        <v>0</v>
      </c>
      <c r="P58" s="56">
        <v>0</v>
      </c>
      <c r="Q58" s="56" t="e">
        <f t="shared" si="17"/>
        <v>#DIV/0!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</row>
    <row r="59" spans="1:249" ht="38.25" hidden="1" customHeight="1" x14ac:dyDescent="0.3">
      <c r="A59" s="107"/>
      <c r="B59" s="106" t="s">
        <v>62</v>
      </c>
      <c r="C59" s="58"/>
      <c r="D59" s="105"/>
      <c r="E59" s="104"/>
      <c r="F59" s="57">
        <f t="shared" si="14"/>
        <v>0</v>
      </c>
      <c r="G59" s="57">
        <v>0</v>
      </c>
      <c r="H59" s="57">
        <v>0</v>
      </c>
      <c r="I59" s="103"/>
      <c r="J59" s="57">
        <f t="shared" si="18"/>
        <v>0</v>
      </c>
      <c r="K59" s="57">
        <v>0</v>
      </c>
      <c r="L59" s="57">
        <v>0</v>
      </c>
      <c r="M59" s="57">
        <v>0</v>
      </c>
      <c r="N59" s="56" t="e">
        <f t="shared" si="16"/>
        <v>#DIV/0!</v>
      </c>
      <c r="O59" s="56">
        <v>0</v>
      </c>
      <c r="P59" s="56">
        <v>0</v>
      </c>
      <c r="Q59" s="56" t="e">
        <f t="shared" si="17"/>
        <v>#DIV/0!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</row>
    <row r="60" spans="1:249" ht="18.75" hidden="1" customHeight="1" x14ac:dyDescent="0.3">
      <c r="A60" s="107"/>
      <c r="B60" s="106" t="s">
        <v>61</v>
      </c>
      <c r="C60" s="58"/>
      <c r="D60" s="105"/>
      <c r="E60" s="104"/>
      <c r="F60" s="57">
        <f t="shared" si="14"/>
        <v>0</v>
      </c>
      <c r="G60" s="57">
        <v>0</v>
      </c>
      <c r="H60" s="57">
        <v>0</v>
      </c>
      <c r="I60" s="103"/>
      <c r="J60" s="57">
        <f t="shared" si="18"/>
        <v>0</v>
      </c>
      <c r="K60" s="57">
        <v>0</v>
      </c>
      <c r="L60" s="57">
        <v>0</v>
      </c>
      <c r="M60" s="57">
        <v>0</v>
      </c>
      <c r="N60" s="56" t="e">
        <f t="shared" si="16"/>
        <v>#DIV/0!</v>
      </c>
      <c r="O60" s="56">
        <v>0</v>
      </c>
      <c r="P60" s="56">
        <v>0</v>
      </c>
      <c r="Q60" s="56" t="e">
        <f t="shared" si="17"/>
        <v>#DIV/0!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</row>
    <row r="61" spans="1:249" s="97" customFormat="1" ht="17.25" customHeight="1" x14ac:dyDescent="0.3">
      <c r="A61" s="102"/>
      <c r="B61" s="101" t="s">
        <v>60</v>
      </c>
      <c r="C61" s="100"/>
      <c r="D61" s="99">
        <f>F61-H61</f>
        <v>3034191198</v>
      </c>
      <c r="E61" s="98">
        <f>E8+E24</f>
        <v>1612133384</v>
      </c>
      <c r="F61" s="98">
        <f t="shared" ref="F61:M61" si="19">F8+F24</f>
        <v>3237206733</v>
      </c>
      <c r="G61" s="98">
        <f t="shared" si="19"/>
        <v>2542194080</v>
      </c>
      <c r="H61" s="98">
        <f t="shared" si="19"/>
        <v>203015535</v>
      </c>
      <c r="I61" s="98">
        <f t="shared" si="19"/>
        <v>491997118</v>
      </c>
      <c r="J61" s="98">
        <f t="shared" si="19"/>
        <v>924305417.7299999</v>
      </c>
      <c r="K61" s="98">
        <f t="shared" si="19"/>
        <v>701220449.63999987</v>
      </c>
      <c r="L61" s="98">
        <f t="shared" si="19"/>
        <v>55826529.280000001</v>
      </c>
      <c r="M61" s="98">
        <f t="shared" si="19"/>
        <v>167258438.81</v>
      </c>
      <c r="N61" s="50">
        <f t="shared" si="16"/>
        <v>28.552560709442954</v>
      </c>
      <c r="O61" s="50">
        <f>K61/G61*100</f>
        <v>27.583277577296535</v>
      </c>
      <c r="P61" s="50">
        <f>L61/H61*100</f>
        <v>27.49864894821965</v>
      </c>
      <c r="Q61" s="50">
        <f t="shared" si="17"/>
        <v>33.995816782406436</v>
      </c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  <c r="EO61" s="42"/>
      <c r="EP61" s="42"/>
      <c r="EQ61" s="42"/>
      <c r="ER61" s="42"/>
      <c r="ES61" s="42"/>
      <c r="ET61" s="42"/>
      <c r="EU61" s="42"/>
      <c r="EV61" s="42"/>
      <c r="EW61" s="42"/>
      <c r="EX61" s="42"/>
      <c r="EY61" s="42"/>
      <c r="EZ61" s="42"/>
      <c r="FA61" s="42"/>
      <c r="FB61" s="42"/>
      <c r="FC61" s="42"/>
      <c r="FD61" s="42"/>
      <c r="FE61" s="42"/>
      <c r="FF61" s="42"/>
      <c r="FG61" s="42"/>
      <c r="FH61" s="42"/>
      <c r="FI61" s="42"/>
      <c r="FJ61" s="42"/>
      <c r="FK61" s="42"/>
      <c r="FL61" s="42"/>
      <c r="FM61" s="42"/>
      <c r="FN61" s="42"/>
      <c r="FO61" s="42"/>
      <c r="FP61" s="42"/>
      <c r="FQ61" s="42"/>
      <c r="FR61" s="42"/>
      <c r="FS61" s="42"/>
      <c r="FT61" s="42"/>
      <c r="FU61" s="42"/>
      <c r="FV61" s="42"/>
      <c r="FW61" s="42"/>
      <c r="FX61" s="42"/>
      <c r="FY61" s="42"/>
      <c r="FZ61" s="42"/>
      <c r="GA61" s="42"/>
      <c r="GB61" s="42"/>
      <c r="GC61" s="42"/>
      <c r="GD61" s="42"/>
      <c r="GE61" s="42"/>
      <c r="GF61" s="42"/>
      <c r="GG61" s="42"/>
      <c r="GH61" s="42"/>
      <c r="GI61" s="42"/>
      <c r="GJ61" s="42"/>
      <c r="GK61" s="42"/>
      <c r="GL61" s="42"/>
      <c r="GM61" s="42"/>
      <c r="GN61" s="42"/>
      <c r="GO61" s="42"/>
      <c r="GP61" s="42"/>
      <c r="GQ61" s="42"/>
      <c r="GR61" s="42"/>
      <c r="GS61" s="42"/>
      <c r="GT61" s="42"/>
      <c r="GU61" s="42"/>
      <c r="GV61" s="42"/>
      <c r="GW61" s="42"/>
      <c r="GX61" s="42"/>
      <c r="GY61" s="42"/>
      <c r="GZ61" s="42"/>
      <c r="HA61" s="42"/>
      <c r="HB61" s="42"/>
      <c r="HC61" s="42"/>
      <c r="HD61" s="42"/>
      <c r="HE61" s="42"/>
      <c r="HF61" s="42"/>
      <c r="HG61" s="42"/>
      <c r="HH61" s="42"/>
      <c r="HI61" s="42"/>
      <c r="HJ61" s="42"/>
      <c r="HK61" s="42"/>
      <c r="HL61" s="42"/>
      <c r="HM61" s="42"/>
      <c r="HN61" s="42"/>
      <c r="HO61" s="42"/>
      <c r="HP61" s="42"/>
      <c r="HQ61" s="42"/>
      <c r="HR61" s="42"/>
      <c r="HS61" s="42"/>
      <c r="HT61" s="42"/>
      <c r="HU61" s="42"/>
      <c r="HV61" s="42"/>
      <c r="HW61" s="42"/>
      <c r="HX61" s="42"/>
      <c r="HY61" s="42"/>
      <c r="HZ61" s="42"/>
      <c r="IA61" s="42"/>
      <c r="IB61" s="42"/>
      <c r="IC61" s="42"/>
      <c r="ID61" s="42"/>
      <c r="IE61" s="42"/>
      <c r="IF61" s="42"/>
      <c r="IG61" s="42"/>
      <c r="IH61" s="42"/>
      <c r="II61" s="42"/>
      <c r="IJ61" s="42"/>
      <c r="IK61" s="42"/>
      <c r="IL61" s="42"/>
      <c r="IM61" s="42"/>
      <c r="IN61" s="42"/>
      <c r="IO61" s="42"/>
    </row>
    <row r="62" spans="1:249" s="48" customFormat="1" ht="64.150000000000006" customHeight="1" x14ac:dyDescent="0.3">
      <c r="A62" s="54" t="s">
        <v>59</v>
      </c>
      <c r="B62" s="64" t="s">
        <v>58</v>
      </c>
      <c r="C62" s="63" t="s">
        <v>6</v>
      </c>
      <c r="D62" s="62"/>
      <c r="E62" s="61">
        <f t="shared" ref="E62:M62" si="20">E63+E64+E65</f>
        <v>0</v>
      </c>
      <c r="F62" s="61">
        <f t="shared" si="20"/>
        <v>580000</v>
      </c>
      <c r="G62" s="61">
        <f t="shared" si="20"/>
        <v>260000</v>
      </c>
      <c r="H62" s="61">
        <f t="shared" si="20"/>
        <v>0</v>
      </c>
      <c r="I62" s="61">
        <f t="shared" si="20"/>
        <v>320000</v>
      </c>
      <c r="J62" s="61">
        <f t="shared" si="20"/>
        <v>0</v>
      </c>
      <c r="K62" s="61">
        <f t="shared" si="20"/>
        <v>0</v>
      </c>
      <c r="L62" s="61">
        <f t="shared" si="20"/>
        <v>0</v>
      </c>
      <c r="M62" s="61">
        <f t="shared" si="20"/>
        <v>0</v>
      </c>
      <c r="N62" s="50">
        <f t="shared" si="16"/>
        <v>0</v>
      </c>
      <c r="O62" s="50">
        <f>K62/G62*100</f>
        <v>0</v>
      </c>
      <c r="P62" s="50">
        <v>0</v>
      </c>
      <c r="Q62" s="50">
        <f t="shared" si="17"/>
        <v>0</v>
      </c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49"/>
      <c r="EO62" s="49"/>
      <c r="EP62" s="49"/>
      <c r="EQ62" s="49"/>
      <c r="ER62" s="49"/>
      <c r="ES62" s="49"/>
      <c r="ET62" s="49"/>
      <c r="EU62" s="49"/>
      <c r="EV62" s="49"/>
      <c r="EW62" s="49"/>
      <c r="EX62" s="49"/>
      <c r="EY62" s="49"/>
      <c r="EZ62" s="49"/>
      <c r="FA62" s="49"/>
      <c r="FB62" s="49"/>
      <c r="FC62" s="49"/>
      <c r="FD62" s="49"/>
      <c r="FE62" s="49"/>
      <c r="FF62" s="49"/>
      <c r="FG62" s="49"/>
      <c r="FH62" s="49"/>
      <c r="FI62" s="49"/>
      <c r="FJ62" s="49"/>
      <c r="FK62" s="49"/>
      <c r="FL62" s="49"/>
      <c r="FM62" s="49"/>
      <c r="FN62" s="49"/>
      <c r="FO62" s="49"/>
      <c r="FP62" s="49"/>
      <c r="FQ62" s="49"/>
      <c r="FR62" s="49"/>
      <c r="FS62" s="49"/>
      <c r="FT62" s="49"/>
      <c r="FU62" s="49"/>
      <c r="FV62" s="49"/>
      <c r="FW62" s="49"/>
      <c r="FX62" s="49"/>
      <c r="FY62" s="49"/>
      <c r="FZ62" s="49"/>
      <c r="GA62" s="49"/>
      <c r="GB62" s="49"/>
      <c r="GC62" s="49"/>
      <c r="GD62" s="49"/>
      <c r="GE62" s="49"/>
      <c r="GF62" s="49"/>
      <c r="GG62" s="49"/>
      <c r="GH62" s="49"/>
      <c r="GI62" s="49"/>
      <c r="GJ62" s="49"/>
      <c r="GK62" s="49"/>
      <c r="GL62" s="49"/>
      <c r="GM62" s="49"/>
      <c r="GN62" s="49"/>
      <c r="GO62" s="49"/>
      <c r="GP62" s="49"/>
      <c r="GQ62" s="49"/>
      <c r="GR62" s="49"/>
      <c r="GS62" s="49"/>
      <c r="GT62" s="49"/>
      <c r="GU62" s="49"/>
      <c r="GV62" s="49"/>
      <c r="GW62" s="49"/>
      <c r="GX62" s="49"/>
      <c r="GY62" s="49"/>
      <c r="GZ62" s="49"/>
      <c r="HA62" s="49"/>
      <c r="HB62" s="49"/>
      <c r="HC62" s="49"/>
      <c r="HD62" s="49"/>
      <c r="HE62" s="49"/>
      <c r="HF62" s="49"/>
      <c r="HG62" s="49"/>
      <c r="HH62" s="49"/>
      <c r="HI62" s="49"/>
      <c r="HJ62" s="49"/>
      <c r="HK62" s="49"/>
      <c r="HL62" s="49"/>
      <c r="HM62" s="49"/>
      <c r="HN62" s="49"/>
      <c r="HO62" s="49"/>
      <c r="HP62" s="49"/>
      <c r="HQ62" s="49"/>
      <c r="HR62" s="49"/>
      <c r="HS62" s="49"/>
      <c r="HT62" s="49"/>
      <c r="HU62" s="49"/>
      <c r="HV62" s="49"/>
      <c r="HW62" s="49"/>
      <c r="HX62" s="49"/>
      <c r="HY62" s="49"/>
      <c r="HZ62" s="49"/>
      <c r="IA62" s="49"/>
      <c r="IB62" s="49"/>
      <c r="IC62" s="49"/>
      <c r="ID62" s="49"/>
      <c r="IE62" s="49"/>
      <c r="IF62" s="49"/>
      <c r="IG62" s="49"/>
      <c r="IH62" s="49"/>
      <c r="II62" s="49"/>
      <c r="IJ62" s="49"/>
      <c r="IK62" s="49"/>
      <c r="IL62" s="49"/>
      <c r="IM62" s="49"/>
      <c r="IN62" s="49"/>
      <c r="IO62" s="49"/>
    </row>
    <row r="63" spans="1:249" ht="36" customHeight="1" x14ac:dyDescent="0.3">
      <c r="A63" s="60" t="s">
        <v>57</v>
      </c>
      <c r="B63" s="96" t="s">
        <v>56</v>
      </c>
      <c r="C63" s="58" t="s">
        <v>6</v>
      </c>
      <c r="D63" s="58" t="s">
        <v>55</v>
      </c>
      <c r="E63" s="51">
        <v>0</v>
      </c>
      <c r="F63" s="57">
        <f>G63+H63+I63</f>
        <v>260000</v>
      </c>
      <c r="G63" s="57">
        <v>260000</v>
      </c>
      <c r="H63" s="57">
        <v>0</v>
      </c>
      <c r="I63" s="57">
        <v>0</v>
      </c>
      <c r="J63" s="57">
        <f>K63+M63</f>
        <v>0</v>
      </c>
      <c r="K63" s="57">
        <v>0</v>
      </c>
      <c r="L63" s="57">
        <v>0</v>
      </c>
      <c r="M63" s="57">
        <v>0</v>
      </c>
      <c r="N63" s="56">
        <f t="shared" si="16"/>
        <v>0</v>
      </c>
      <c r="O63" s="56">
        <f>K63/G63*100</f>
        <v>0</v>
      </c>
      <c r="P63" s="56">
        <v>0</v>
      </c>
      <c r="Q63" s="56">
        <v>0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</row>
    <row r="64" spans="1:249" x14ac:dyDescent="0.3">
      <c r="A64" s="60" t="s">
        <v>54</v>
      </c>
      <c r="B64" s="96" t="s">
        <v>53</v>
      </c>
      <c r="C64" s="58" t="s">
        <v>6</v>
      </c>
      <c r="D64" s="58" t="s">
        <v>52</v>
      </c>
      <c r="E64" s="57">
        <v>0</v>
      </c>
      <c r="F64" s="57">
        <f>G64+H64+I64</f>
        <v>320000</v>
      </c>
      <c r="G64" s="57">
        <v>0</v>
      </c>
      <c r="H64" s="57">
        <v>0</v>
      </c>
      <c r="I64" s="57">
        <v>320000</v>
      </c>
      <c r="J64" s="57">
        <f>K64+M64</f>
        <v>0</v>
      </c>
      <c r="K64" s="57">
        <v>0</v>
      </c>
      <c r="L64" s="57">
        <v>0</v>
      </c>
      <c r="M64" s="57">
        <v>0</v>
      </c>
      <c r="N64" s="56">
        <f t="shared" si="16"/>
        <v>0</v>
      </c>
      <c r="O64" s="56">
        <v>0</v>
      </c>
      <c r="P64" s="56">
        <v>0</v>
      </c>
      <c r="Q64" s="56">
        <f>M64/I64*100</f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</row>
    <row r="65" spans="1:249" ht="71.45" customHeight="1" x14ac:dyDescent="0.3">
      <c r="A65" s="60" t="s">
        <v>51</v>
      </c>
      <c r="B65" s="95" t="s">
        <v>50</v>
      </c>
      <c r="C65" s="58" t="s">
        <v>6</v>
      </c>
      <c r="D65" s="94" t="s">
        <v>49</v>
      </c>
      <c r="E65" s="93">
        <v>0</v>
      </c>
      <c r="F65" s="57">
        <f>G65+H65+I65</f>
        <v>0</v>
      </c>
      <c r="G65" s="57">
        <v>0</v>
      </c>
      <c r="H65" s="57">
        <v>0</v>
      </c>
      <c r="I65" s="57">
        <v>0</v>
      </c>
      <c r="J65" s="57">
        <f>K65+L65+M65</f>
        <v>0</v>
      </c>
      <c r="K65" s="57">
        <v>0</v>
      </c>
      <c r="L65" s="57">
        <v>0</v>
      </c>
      <c r="M65" s="57">
        <v>0</v>
      </c>
      <c r="N65" s="56" t="e">
        <f t="shared" si="16"/>
        <v>#DIV/0!</v>
      </c>
      <c r="O65" s="56" t="e">
        <f>K65/G65*100</f>
        <v>#DIV/0!</v>
      </c>
      <c r="P65" s="56">
        <v>0</v>
      </c>
      <c r="Q65" s="56"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</row>
    <row r="66" spans="1:249" s="77" customFormat="1" ht="36.75" customHeight="1" x14ac:dyDescent="0.3">
      <c r="A66" s="83" t="s">
        <v>48</v>
      </c>
      <c r="B66" s="82" t="s">
        <v>47</v>
      </c>
      <c r="C66" s="81" t="s">
        <v>6</v>
      </c>
      <c r="D66" s="80"/>
      <c r="E66" s="61">
        <f t="shared" ref="E66:M66" si="21">E67+E68+E69+E70</f>
        <v>20203899</v>
      </c>
      <c r="F66" s="61">
        <f t="shared" si="21"/>
        <v>40794831</v>
      </c>
      <c r="G66" s="61">
        <f t="shared" si="21"/>
        <v>29655615</v>
      </c>
      <c r="H66" s="61">
        <f t="shared" si="21"/>
        <v>0</v>
      </c>
      <c r="I66" s="61">
        <f t="shared" si="21"/>
        <v>11139216</v>
      </c>
      <c r="J66" s="61">
        <f t="shared" si="21"/>
        <v>3413058.77</v>
      </c>
      <c r="K66" s="61">
        <f t="shared" si="21"/>
        <v>2618939.6</v>
      </c>
      <c r="L66" s="61">
        <f t="shared" si="21"/>
        <v>0</v>
      </c>
      <c r="M66" s="61">
        <f t="shared" si="21"/>
        <v>794119.17</v>
      </c>
      <c r="N66" s="79">
        <f t="shared" si="16"/>
        <v>8.3664000716169173</v>
      </c>
      <c r="O66" s="79">
        <f>K66/G66*100</f>
        <v>8.8311761533186885</v>
      </c>
      <c r="P66" s="79">
        <v>0</v>
      </c>
      <c r="Q66" s="79">
        <f>M66/I66*100</f>
        <v>7.1290400509335674</v>
      </c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  <c r="EO66" s="78"/>
      <c r="EP66" s="78"/>
      <c r="EQ66" s="78"/>
      <c r="ER66" s="78"/>
      <c r="ES66" s="78"/>
      <c r="ET66" s="78"/>
      <c r="EU66" s="78"/>
      <c r="EV66" s="78"/>
      <c r="EW66" s="78"/>
      <c r="EX66" s="78"/>
      <c r="EY66" s="78"/>
      <c r="EZ66" s="78"/>
      <c r="FA66" s="78"/>
      <c r="FB66" s="78"/>
      <c r="FC66" s="78"/>
      <c r="FD66" s="78"/>
      <c r="FE66" s="78"/>
      <c r="FF66" s="78"/>
      <c r="FG66" s="78"/>
      <c r="FH66" s="78"/>
      <c r="FI66" s="78"/>
      <c r="FJ66" s="78"/>
      <c r="FK66" s="78"/>
      <c r="FL66" s="78"/>
      <c r="FM66" s="78"/>
      <c r="FN66" s="78"/>
      <c r="FO66" s="78"/>
      <c r="FP66" s="78"/>
      <c r="FQ66" s="78"/>
      <c r="FR66" s="78"/>
      <c r="FS66" s="78"/>
      <c r="FT66" s="78"/>
      <c r="FU66" s="78"/>
      <c r="FV66" s="78"/>
      <c r="FW66" s="78"/>
      <c r="FX66" s="78"/>
      <c r="FY66" s="78"/>
      <c r="FZ66" s="78"/>
      <c r="GA66" s="78"/>
      <c r="GB66" s="78"/>
      <c r="GC66" s="78"/>
      <c r="GD66" s="78"/>
      <c r="GE66" s="78"/>
      <c r="GF66" s="78"/>
      <c r="GG66" s="78"/>
      <c r="GH66" s="78"/>
      <c r="GI66" s="78"/>
      <c r="GJ66" s="78"/>
      <c r="GK66" s="78"/>
      <c r="GL66" s="78"/>
      <c r="GM66" s="78"/>
      <c r="GN66" s="78"/>
      <c r="GO66" s="78"/>
      <c r="GP66" s="78"/>
      <c r="GQ66" s="78"/>
      <c r="GR66" s="78"/>
      <c r="GS66" s="78"/>
      <c r="GT66" s="78"/>
      <c r="GU66" s="78"/>
      <c r="GV66" s="78"/>
      <c r="GW66" s="78"/>
      <c r="GX66" s="78"/>
      <c r="GY66" s="78"/>
      <c r="GZ66" s="78"/>
      <c r="HA66" s="78"/>
      <c r="HB66" s="78"/>
      <c r="HC66" s="78"/>
      <c r="HD66" s="78"/>
      <c r="HE66" s="78"/>
      <c r="HF66" s="78"/>
      <c r="HG66" s="78"/>
      <c r="HH66" s="78"/>
      <c r="HI66" s="78"/>
      <c r="HJ66" s="78"/>
      <c r="HK66" s="78"/>
      <c r="HL66" s="78"/>
      <c r="HM66" s="78"/>
      <c r="HN66" s="78"/>
      <c r="HO66" s="78"/>
      <c r="HP66" s="78"/>
      <c r="HQ66" s="78"/>
      <c r="HR66" s="78"/>
      <c r="HS66" s="78"/>
      <c r="HT66" s="78"/>
      <c r="HU66" s="78"/>
      <c r="HV66" s="78"/>
      <c r="HW66" s="78"/>
      <c r="HX66" s="78"/>
      <c r="HY66" s="78"/>
      <c r="HZ66" s="78"/>
      <c r="IA66" s="78"/>
      <c r="IB66" s="78"/>
      <c r="IC66" s="78"/>
      <c r="ID66" s="78"/>
      <c r="IE66" s="78"/>
      <c r="IF66" s="78"/>
      <c r="IG66" s="78"/>
      <c r="IH66" s="78"/>
      <c r="II66" s="78"/>
      <c r="IJ66" s="78"/>
      <c r="IK66" s="78"/>
      <c r="IL66" s="78"/>
      <c r="IM66" s="78"/>
      <c r="IN66" s="78"/>
      <c r="IO66" s="78"/>
    </row>
    <row r="67" spans="1:249" s="84" customFormat="1" ht="33.75" customHeight="1" x14ac:dyDescent="0.3">
      <c r="A67" s="89" t="s">
        <v>46</v>
      </c>
      <c r="B67" s="92" t="s">
        <v>45</v>
      </c>
      <c r="C67" s="87" t="s">
        <v>6</v>
      </c>
      <c r="D67" s="87" t="s">
        <v>44</v>
      </c>
      <c r="E67" s="86">
        <v>787815</v>
      </c>
      <c r="F67" s="68">
        <f>G67+H67+I67</f>
        <v>6963938</v>
      </c>
      <c r="G67" s="68">
        <v>0</v>
      </c>
      <c r="H67" s="68">
        <v>0</v>
      </c>
      <c r="I67" s="68">
        <v>6963938</v>
      </c>
      <c r="J67" s="68">
        <f>K67+L67+M67</f>
        <v>50000</v>
      </c>
      <c r="K67" s="68">
        <v>0</v>
      </c>
      <c r="L67" s="68">
        <v>0</v>
      </c>
      <c r="M67" s="68">
        <v>50000</v>
      </c>
      <c r="N67" s="67">
        <f t="shared" si="16"/>
        <v>0.71798456562938962</v>
      </c>
      <c r="O67" s="67">
        <v>0</v>
      </c>
      <c r="P67" s="67">
        <v>0</v>
      </c>
      <c r="Q67" s="67">
        <f>M67/I67*100</f>
        <v>0.71798456562938962</v>
      </c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5"/>
      <c r="FX67" s="85"/>
      <c r="FY67" s="85"/>
      <c r="FZ67" s="85"/>
      <c r="GA67" s="85"/>
      <c r="GB67" s="85"/>
      <c r="GC67" s="85"/>
      <c r="GD67" s="85"/>
      <c r="GE67" s="85"/>
      <c r="GF67" s="85"/>
      <c r="GG67" s="85"/>
      <c r="GH67" s="85"/>
      <c r="GI67" s="85"/>
      <c r="GJ67" s="85"/>
      <c r="GK67" s="85"/>
      <c r="GL67" s="85"/>
      <c r="GM67" s="85"/>
      <c r="GN67" s="85"/>
      <c r="GO67" s="85"/>
      <c r="GP67" s="85"/>
      <c r="GQ67" s="85"/>
      <c r="GR67" s="85"/>
      <c r="GS67" s="85"/>
      <c r="GT67" s="85"/>
      <c r="GU67" s="85"/>
      <c r="GV67" s="85"/>
      <c r="GW67" s="85"/>
      <c r="GX67" s="85"/>
      <c r="GY67" s="85"/>
      <c r="GZ67" s="85"/>
      <c r="HA67" s="85"/>
      <c r="HB67" s="85"/>
      <c r="HC67" s="85"/>
      <c r="HD67" s="85"/>
      <c r="HE67" s="85"/>
      <c r="HF67" s="85"/>
      <c r="HG67" s="85"/>
      <c r="HH67" s="85"/>
      <c r="HI67" s="85"/>
      <c r="HJ67" s="85"/>
      <c r="HK67" s="85"/>
      <c r="HL67" s="85"/>
      <c r="HM67" s="85"/>
      <c r="HN67" s="85"/>
      <c r="HO67" s="85"/>
      <c r="HP67" s="85"/>
      <c r="HQ67" s="85"/>
      <c r="HR67" s="85"/>
      <c r="HS67" s="85"/>
      <c r="HT67" s="85"/>
      <c r="HU67" s="85"/>
      <c r="HV67" s="85"/>
      <c r="HW67" s="85"/>
      <c r="HX67" s="85"/>
      <c r="HY67" s="85"/>
      <c r="HZ67" s="85"/>
      <c r="IA67" s="85"/>
      <c r="IB67" s="85"/>
      <c r="IC67" s="85"/>
      <c r="ID67" s="85"/>
      <c r="IE67" s="85"/>
      <c r="IF67" s="85"/>
      <c r="IG67" s="85"/>
      <c r="IH67" s="85"/>
      <c r="II67" s="85"/>
      <c r="IJ67" s="85"/>
      <c r="IK67" s="85"/>
      <c r="IL67" s="85"/>
      <c r="IM67" s="85"/>
      <c r="IN67" s="85"/>
      <c r="IO67" s="85"/>
    </row>
    <row r="68" spans="1:249" s="84" customFormat="1" ht="59.25" customHeight="1" x14ac:dyDescent="0.3">
      <c r="A68" s="89" t="s">
        <v>43</v>
      </c>
      <c r="B68" s="91" t="s">
        <v>42</v>
      </c>
      <c r="C68" s="87" t="s">
        <v>6</v>
      </c>
      <c r="D68" s="87" t="s">
        <v>41</v>
      </c>
      <c r="E68" s="86">
        <v>4141262</v>
      </c>
      <c r="F68" s="68">
        <f>G68+H68+I68</f>
        <v>9742415</v>
      </c>
      <c r="G68" s="68">
        <v>9742415</v>
      </c>
      <c r="H68" s="68">
        <v>0</v>
      </c>
      <c r="I68" s="68">
        <v>0</v>
      </c>
      <c r="J68" s="68">
        <f>K68+L68+M68</f>
        <v>1582205.73</v>
      </c>
      <c r="K68" s="68">
        <v>1582205.73</v>
      </c>
      <c r="L68" s="68">
        <v>0</v>
      </c>
      <c r="M68" s="68">
        <v>0</v>
      </c>
      <c r="N68" s="67">
        <f t="shared" si="16"/>
        <v>16.240385263818059</v>
      </c>
      <c r="O68" s="67">
        <f>K68/G68*100</f>
        <v>16.240385263818059</v>
      </c>
      <c r="P68" s="67">
        <v>0</v>
      </c>
      <c r="Q68" s="67">
        <v>0</v>
      </c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85"/>
      <c r="CY68" s="85"/>
      <c r="CZ68" s="85"/>
      <c r="DA68" s="85"/>
      <c r="DB68" s="85"/>
      <c r="DC68" s="85"/>
      <c r="DD68" s="85"/>
      <c r="DE68" s="85"/>
      <c r="DF68" s="85"/>
      <c r="DG68" s="85"/>
      <c r="DH68" s="85"/>
      <c r="DI68" s="85"/>
      <c r="DJ68" s="85"/>
      <c r="DK68" s="85"/>
      <c r="DL68" s="85"/>
      <c r="DM68" s="85"/>
      <c r="DN68" s="85"/>
      <c r="DO68" s="85"/>
      <c r="DP68" s="85"/>
      <c r="DQ68" s="85"/>
      <c r="DR68" s="85"/>
      <c r="DS68" s="85"/>
      <c r="DT68" s="85"/>
      <c r="DU68" s="85"/>
      <c r="DV68" s="85"/>
      <c r="DW68" s="85"/>
      <c r="DX68" s="85"/>
      <c r="DY68" s="85"/>
      <c r="DZ68" s="85"/>
      <c r="EA68" s="85"/>
      <c r="EB68" s="85"/>
      <c r="EC68" s="85"/>
      <c r="ED68" s="85"/>
      <c r="EE68" s="85"/>
      <c r="EF68" s="85"/>
      <c r="EG68" s="85"/>
      <c r="EH68" s="85"/>
      <c r="EI68" s="85"/>
      <c r="EJ68" s="85"/>
      <c r="EK68" s="85"/>
      <c r="EL68" s="85"/>
      <c r="EM68" s="85"/>
      <c r="EN68" s="85"/>
      <c r="EO68" s="85"/>
      <c r="EP68" s="85"/>
      <c r="EQ68" s="85"/>
      <c r="ER68" s="85"/>
      <c r="ES68" s="85"/>
      <c r="ET68" s="85"/>
      <c r="EU68" s="85"/>
      <c r="EV68" s="85"/>
      <c r="EW68" s="85"/>
      <c r="EX68" s="85"/>
      <c r="EY68" s="85"/>
      <c r="EZ68" s="85"/>
      <c r="FA68" s="85"/>
      <c r="FB68" s="85"/>
      <c r="FC68" s="85"/>
      <c r="FD68" s="85"/>
      <c r="FE68" s="85"/>
      <c r="FF68" s="85"/>
      <c r="FG68" s="85"/>
      <c r="FH68" s="85"/>
      <c r="FI68" s="85"/>
      <c r="FJ68" s="85"/>
      <c r="FK68" s="85"/>
      <c r="FL68" s="85"/>
      <c r="FM68" s="85"/>
      <c r="FN68" s="85"/>
      <c r="FO68" s="85"/>
      <c r="FP68" s="85"/>
      <c r="FQ68" s="85"/>
      <c r="FR68" s="85"/>
      <c r="FS68" s="85"/>
      <c r="FT68" s="85"/>
      <c r="FU68" s="85"/>
      <c r="FV68" s="85"/>
      <c r="FW68" s="85"/>
      <c r="FX68" s="85"/>
      <c r="FY68" s="85"/>
      <c r="FZ68" s="85"/>
      <c r="GA68" s="85"/>
      <c r="GB68" s="85"/>
      <c r="GC68" s="85"/>
      <c r="GD68" s="85"/>
      <c r="GE68" s="85"/>
      <c r="GF68" s="85"/>
      <c r="GG68" s="85"/>
      <c r="GH68" s="85"/>
      <c r="GI68" s="85"/>
      <c r="GJ68" s="85"/>
      <c r="GK68" s="85"/>
      <c r="GL68" s="85"/>
      <c r="GM68" s="85"/>
      <c r="GN68" s="85"/>
      <c r="GO68" s="85"/>
      <c r="GP68" s="85"/>
      <c r="GQ68" s="85"/>
      <c r="GR68" s="85"/>
      <c r="GS68" s="85"/>
      <c r="GT68" s="85"/>
      <c r="GU68" s="85"/>
      <c r="GV68" s="85"/>
      <c r="GW68" s="85"/>
      <c r="GX68" s="85"/>
      <c r="GY68" s="85"/>
      <c r="GZ68" s="85"/>
      <c r="HA68" s="85"/>
      <c r="HB68" s="85"/>
      <c r="HC68" s="85"/>
      <c r="HD68" s="85"/>
      <c r="HE68" s="85"/>
      <c r="HF68" s="85"/>
      <c r="HG68" s="85"/>
      <c r="HH68" s="85"/>
      <c r="HI68" s="85"/>
      <c r="HJ68" s="85"/>
      <c r="HK68" s="85"/>
      <c r="HL68" s="85"/>
      <c r="HM68" s="85"/>
      <c r="HN68" s="85"/>
      <c r="HO68" s="85"/>
      <c r="HP68" s="85"/>
      <c r="HQ68" s="85"/>
      <c r="HR68" s="85"/>
      <c r="HS68" s="85"/>
      <c r="HT68" s="85"/>
      <c r="HU68" s="85"/>
      <c r="HV68" s="85"/>
      <c r="HW68" s="85"/>
      <c r="HX68" s="85"/>
      <c r="HY68" s="85"/>
      <c r="HZ68" s="85"/>
      <c r="IA68" s="85"/>
      <c r="IB68" s="85"/>
      <c r="IC68" s="85"/>
      <c r="ID68" s="85"/>
      <c r="IE68" s="85"/>
      <c r="IF68" s="85"/>
      <c r="IG68" s="85"/>
      <c r="IH68" s="85"/>
      <c r="II68" s="85"/>
      <c r="IJ68" s="85"/>
      <c r="IK68" s="85"/>
      <c r="IL68" s="85"/>
      <c r="IM68" s="85"/>
      <c r="IN68" s="85"/>
      <c r="IO68" s="85"/>
    </row>
    <row r="69" spans="1:249" s="84" customFormat="1" ht="36.75" customHeight="1" x14ac:dyDescent="0.3">
      <c r="A69" s="89" t="s">
        <v>40</v>
      </c>
      <c r="B69" s="90" t="s">
        <v>39</v>
      </c>
      <c r="C69" s="87" t="s">
        <v>6</v>
      </c>
      <c r="D69" s="87" t="s">
        <v>38</v>
      </c>
      <c r="E69" s="86">
        <v>1774822</v>
      </c>
      <c r="F69" s="68">
        <f>G69+H69+I69</f>
        <v>4175278</v>
      </c>
      <c r="G69" s="68">
        <v>0</v>
      </c>
      <c r="H69" s="68">
        <v>0</v>
      </c>
      <c r="I69" s="68">
        <v>4175278</v>
      </c>
      <c r="J69" s="68">
        <f>K69+L69+M69</f>
        <v>744119.17</v>
      </c>
      <c r="K69" s="68">
        <v>0</v>
      </c>
      <c r="L69" s="68">
        <v>0</v>
      </c>
      <c r="M69" s="68">
        <v>744119.17</v>
      </c>
      <c r="N69" s="67">
        <f t="shared" si="16"/>
        <v>17.822026940481571</v>
      </c>
      <c r="O69" s="67">
        <v>0</v>
      </c>
      <c r="P69" s="67">
        <v>0</v>
      </c>
      <c r="Q69" s="67">
        <f>M69/I69*100</f>
        <v>17.822026940481571</v>
      </c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  <c r="DE69" s="85"/>
      <c r="DF69" s="85"/>
      <c r="DG69" s="85"/>
      <c r="DH69" s="85"/>
      <c r="DI69" s="85"/>
      <c r="DJ69" s="85"/>
      <c r="DK69" s="85"/>
      <c r="DL69" s="85"/>
      <c r="DM69" s="85"/>
      <c r="DN69" s="85"/>
      <c r="DO69" s="85"/>
      <c r="DP69" s="85"/>
      <c r="DQ69" s="85"/>
      <c r="DR69" s="85"/>
      <c r="DS69" s="85"/>
      <c r="DT69" s="85"/>
      <c r="DU69" s="85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  <c r="FD69" s="85"/>
      <c r="FE69" s="85"/>
      <c r="FF69" s="85"/>
      <c r="FG69" s="85"/>
      <c r="FH69" s="85"/>
      <c r="FI69" s="85"/>
      <c r="FJ69" s="85"/>
      <c r="FK69" s="85"/>
      <c r="FL69" s="85"/>
      <c r="FM69" s="85"/>
      <c r="FN69" s="85"/>
      <c r="FO69" s="85"/>
      <c r="FP69" s="85"/>
      <c r="FQ69" s="85"/>
      <c r="FR69" s="85"/>
      <c r="FS69" s="85"/>
      <c r="FT69" s="85"/>
      <c r="FU69" s="85"/>
      <c r="FV69" s="85"/>
      <c r="FW69" s="85"/>
      <c r="FX69" s="85"/>
      <c r="FY69" s="85"/>
      <c r="FZ69" s="85"/>
      <c r="GA69" s="85"/>
      <c r="GB69" s="85"/>
      <c r="GC69" s="85"/>
      <c r="GD69" s="85"/>
      <c r="GE69" s="85"/>
      <c r="GF69" s="85"/>
      <c r="GG69" s="85"/>
      <c r="GH69" s="85"/>
      <c r="GI69" s="85"/>
      <c r="GJ69" s="85"/>
      <c r="GK69" s="85"/>
      <c r="GL69" s="85"/>
      <c r="GM69" s="85"/>
      <c r="GN69" s="85"/>
      <c r="GO69" s="85"/>
      <c r="GP69" s="85"/>
      <c r="GQ69" s="85"/>
      <c r="GR69" s="85"/>
      <c r="GS69" s="85"/>
      <c r="GT69" s="85"/>
      <c r="GU69" s="85"/>
      <c r="GV69" s="85"/>
      <c r="GW69" s="85"/>
      <c r="GX69" s="85"/>
      <c r="GY69" s="85"/>
      <c r="GZ69" s="85"/>
      <c r="HA69" s="85"/>
      <c r="HB69" s="85"/>
      <c r="HC69" s="85"/>
      <c r="HD69" s="85"/>
      <c r="HE69" s="85"/>
      <c r="HF69" s="85"/>
      <c r="HG69" s="85"/>
      <c r="HH69" s="85"/>
      <c r="HI69" s="85"/>
      <c r="HJ69" s="85"/>
      <c r="HK69" s="85"/>
      <c r="HL69" s="85"/>
      <c r="HM69" s="85"/>
      <c r="HN69" s="85"/>
      <c r="HO69" s="85"/>
      <c r="HP69" s="85"/>
      <c r="HQ69" s="85"/>
      <c r="HR69" s="85"/>
      <c r="HS69" s="85"/>
      <c r="HT69" s="85"/>
      <c r="HU69" s="85"/>
      <c r="HV69" s="85"/>
      <c r="HW69" s="85"/>
      <c r="HX69" s="85"/>
      <c r="HY69" s="85"/>
      <c r="HZ69" s="85"/>
      <c r="IA69" s="85"/>
      <c r="IB69" s="85"/>
      <c r="IC69" s="85"/>
      <c r="ID69" s="85"/>
      <c r="IE69" s="85"/>
      <c r="IF69" s="85"/>
      <c r="IG69" s="85"/>
      <c r="IH69" s="85"/>
      <c r="II69" s="85"/>
      <c r="IJ69" s="85"/>
      <c r="IK69" s="85"/>
      <c r="IL69" s="85"/>
      <c r="IM69" s="85"/>
      <c r="IN69" s="85"/>
      <c r="IO69" s="85"/>
    </row>
    <row r="70" spans="1:249" s="84" customFormat="1" ht="37.5" x14ac:dyDescent="0.3">
      <c r="A70" s="89" t="s">
        <v>37</v>
      </c>
      <c r="B70" s="88" t="s">
        <v>36</v>
      </c>
      <c r="C70" s="87" t="s">
        <v>6</v>
      </c>
      <c r="D70" s="87" t="s">
        <v>35</v>
      </c>
      <c r="E70" s="86">
        <v>13500000</v>
      </c>
      <c r="F70" s="68">
        <f>G70+H70+I70</f>
        <v>19913200</v>
      </c>
      <c r="G70" s="68">
        <v>19913200</v>
      </c>
      <c r="H70" s="68">
        <v>0</v>
      </c>
      <c r="I70" s="68">
        <v>0</v>
      </c>
      <c r="J70" s="68">
        <f>K70+L70+M70</f>
        <v>1036733.87</v>
      </c>
      <c r="K70" s="68">
        <v>1036733.87</v>
      </c>
      <c r="L70" s="68">
        <v>0</v>
      </c>
      <c r="M70" s="68">
        <v>0</v>
      </c>
      <c r="N70" s="67">
        <f t="shared" si="16"/>
        <v>5.2062645380953336</v>
      </c>
      <c r="O70" s="67">
        <f>K70/G70*100</f>
        <v>5.2062645380953336</v>
      </c>
      <c r="P70" s="67">
        <v>0</v>
      </c>
      <c r="Q70" s="67">
        <v>0</v>
      </c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5"/>
      <c r="DC70" s="85"/>
      <c r="DD70" s="85"/>
      <c r="DE70" s="85"/>
      <c r="DF70" s="85"/>
      <c r="DG70" s="85"/>
      <c r="DH70" s="85"/>
      <c r="DI70" s="85"/>
      <c r="DJ70" s="85"/>
      <c r="DK70" s="85"/>
      <c r="DL70" s="85"/>
      <c r="DM70" s="85"/>
      <c r="DN70" s="85"/>
      <c r="DO70" s="85"/>
      <c r="DP70" s="85"/>
      <c r="DQ70" s="85"/>
      <c r="DR70" s="85"/>
      <c r="DS70" s="85"/>
      <c r="DT70" s="85"/>
      <c r="DU70" s="85"/>
      <c r="DV70" s="85"/>
      <c r="DW70" s="85"/>
      <c r="DX70" s="85"/>
      <c r="DY70" s="85"/>
      <c r="DZ70" s="85"/>
      <c r="EA70" s="85"/>
      <c r="EB70" s="85"/>
      <c r="EC70" s="85"/>
      <c r="ED70" s="85"/>
      <c r="EE70" s="85"/>
      <c r="EF70" s="85"/>
      <c r="EG70" s="85"/>
      <c r="EH70" s="85"/>
      <c r="EI70" s="85"/>
      <c r="EJ70" s="85"/>
      <c r="EK70" s="85"/>
      <c r="EL70" s="85"/>
      <c r="EM70" s="85"/>
      <c r="EN70" s="85"/>
      <c r="EO70" s="85"/>
      <c r="EP70" s="85"/>
      <c r="EQ70" s="85"/>
      <c r="ER70" s="85"/>
      <c r="ES70" s="85"/>
      <c r="ET70" s="85"/>
      <c r="EU70" s="85"/>
      <c r="EV70" s="85"/>
      <c r="EW70" s="85"/>
      <c r="EX70" s="85"/>
      <c r="EY70" s="85"/>
      <c r="EZ70" s="85"/>
      <c r="FA70" s="85"/>
      <c r="FB70" s="85"/>
      <c r="FC70" s="85"/>
      <c r="FD70" s="85"/>
      <c r="FE70" s="85"/>
      <c r="FF70" s="85"/>
      <c r="FG70" s="85"/>
      <c r="FH70" s="85"/>
      <c r="FI70" s="85"/>
      <c r="FJ70" s="85"/>
      <c r="FK70" s="85"/>
      <c r="FL70" s="85"/>
      <c r="FM70" s="85"/>
      <c r="FN70" s="85"/>
      <c r="FO70" s="85"/>
      <c r="FP70" s="85"/>
      <c r="FQ70" s="85"/>
      <c r="FR70" s="85"/>
      <c r="FS70" s="85"/>
      <c r="FT70" s="85"/>
      <c r="FU70" s="85"/>
      <c r="FV70" s="85"/>
      <c r="FW70" s="85"/>
      <c r="FX70" s="85"/>
      <c r="FY70" s="85"/>
      <c r="FZ70" s="85"/>
      <c r="GA70" s="85"/>
      <c r="GB70" s="85"/>
      <c r="GC70" s="85"/>
      <c r="GD70" s="85"/>
      <c r="GE70" s="85"/>
      <c r="GF70" s="85"/>
      <c r="GG70" s="85"/>
      <c r="GH70" s="85"/>
      <c r="GI70" s="85"/>
      <c r="GJ70" s="85"/>
      <c r="GK70" s="85"/>
      <c r="GL70" s="85"/>
      <c r="GM70" s="85"/>
      <c r="GN70" s="85"/>
      <c r="GO70" s="85"/>
      <c r="GP70" s="85"/>
      <c r="GQ70" s="85"/>
      <c r="GR70" s="85"/>
      <c r="GS70" s="85"/>
      <c r="GT70" s="85"/>
      <c r="GU70" s="85"/>
      <c r="GV70" s="85"/>
      <c r="GW70" s="85"/>
      <c r="GX70" s="85"/>
      <c r="GY70" s="85"/>
      <c r="GZ70" s="85"/>
      <c r="HA70" s="85"/>
      <c r="HB70" s="85"/>
      <c r="HC70" s="85"/>
      <c r="HD70" s="85"/>
      <c r="HE70" s="85"/>
      <c r="HF70" s="85"/>
      <c r="HG70" s="85"/>
      <c r="HH70" s="85"/>
      <c r="HI70" s="85"/>
      <c r="HJ70" s="85"/>
      <c r="HK70" s="85"/>
      <c r="HL70" s="85"/>
      <c r="HM70" s="85"/>
      <c r="HN70" s="85"/>
      <c r="HO70" s="85"/>
      <c r="HP70" s="85"/>
      <c r="HQ70" s="85"/>
      <c r="HR70" s="85"/>
      <c r="HS70" s="85"/>
      <c r="HT70" s="85"/>
      <c r="HU70" s="85"/>
      <c r="HV70" s="85"/>
      <c r="HW70" s="85"/>
      <c r="HX70" s="85"/>
      <c r="HY70" s="85"/>
      <c r="HZ70" s="85"/>
      <c r="IA70" s="85"/>
      <c r="IB70" s="85"/>
      <c r="IC70" s="85"/>
      <c r="ID70" s="85"/>
      <c r="IE70" s="85"/>
      <c r="IF70" s="85"/>
      <c r="IG70" s="85"/>
      <c r="IH70" s="85"/>
      <c r="II70" s="85"/>
      <c r="IJ70" s="85"/>
      <c r="IK70" s="85"/>
      <c r="IL70" s="85"/>
      <c r="IM70" s="85"/>
      <c r="IN70" s="85"/>
      <c r="IO70" s="85"/>
    </row>
    <row r="71" spans="1:249" s="77" customFormat="1" ht="37.5" customHeight="1" x14ac:dyDescent="0.3">
      <c r="A71" s="83" t="s">
        <v>34</v>
      </c>
      <c r="B71" s="82" t="s">
        <v>33</v>
      </c>
      <c r="C71" s="81" t="s">
        <v>6</v>
      </c>
      <c r="D71" s="80"/>
      <c r="E71" s="61">
        <f t="shared" ref="E71:M71" si="22">E72+E73+E74+E75+E76+E77</f>
        <v>19276714</v>
      </c>
      <c r="F71" s="61">
        <f t="shared" si="22"/>
        <v>41355520</v>
      </c>
      <c r="G71" s="61">
        <f t="shared" si="22"/>
        <v>2543320</v>
      </c>
      <c r="H71" s="61">
        <f t="shared" si="22"/>
        <v>830000</v>
      </c>
      <c r="I71" s="61">
        <f t="shared" si="22"/>
        <v>37982200</v>
      </c>
      <c r="J71" s="61">
        <f t="shared" si="22"/>
        <v>15403984.149999999</v>
      </c>
      <c r="K71" s="61">
        <f t="shared" si="22"/>
        <v>848936.36</v>
      </c>
      <c r="L71" s="61">
        <f t="shared" si="22"/>
        <v>0</v>
      </c>
      <c r="M71" s="61">
        <f t="shared" si="22"/>
        <v>14207723.75</v>
      </c>
      <c r="N71" s="79">
        <f t="shared" si="16"/>
        <v>37.247709979224055</v>
      </c>
      <c r="O71" s="79">
        <f>K71/G71*100</f>
        <v>33.379062013431259</v>
      </c>
      <c r="P71" s="79">
        <v>0</v>
      </c>
      <c r="Q71" s="79">
        <f>M71/I71*100</f>
        <v>37.406268594236245</v>
      </c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  <c r="EO71" s="78"/>
      <c r="EP71" s="78"/>
      <c r="EQ71" s="78"/>
      <c r="ER71" s="78"/>
      <c r="ES71" s="78"/>
      <c r="ET71" s="78"/>
      <c r="EU71" s="78"/>
      <c r="EV71" s="78"/>
      <c r="EW71" s="78"/>
      <c r="EX71" s="78"/>
      <c r="EY71" s="78"/>
      <c r="EZ71" s="78"/>
      <c r="FA71" s="78"/>
      <c r="FB71" s="78"/>
      <c r="FC71" s="78"/>
      <c r="FD71" s="78"/>
      <c r="FE71" s="78"/>
      <c r="FF71" s="78"/>
      <c r="FG71" s="78"/>
      <c r="FH71" s="78"/>
      <c r="FI71" s="78"/>
      <c r="FJ71" s="78"/>
      <c r="FK71" s="78"/>
      <c r="FL71" s="78"/>
      <c r="FM71" s="78"/>
      <c r="FN71" s="78"/>
      <c r="FO71" s="78"/>
      <c r="FP71" s="78"/>
      <c r="FQ71" s="78"/>
      <c r="FR71" s="78"/>
      <c r="FS71" s="78"/>
      <c r="FT71" s="78"/>
      <c r="FU71" s="78"/>
      <c r="FV71" s="78"/>
      <c r="FW71" s="78"/>
      <c r="FX71" s="78"/>
      <c r="FY71" s="78"/>
      <c r="FZ71" s="78"/>
      <c r="GA71" s="78"/>
      <c r="GB71" s="78"/>
      <c r="GC71" s="78"/>
      <c r="GD71" s="78"/>
      <c r="GE71" s="78"/>
      <c r="GF71" s="78"/>
      <c r="GG71" s="78"/>
      <c r="GH71" s="78"/>
      <c r="GI71" s="78"/>
      <c r="GJ71" s="78"/>
      <c r="GK71" s="78"/>
      <c r="GL71" s="78"/>
      <c r="GM71" s="78"/>
      <c r="GN71" s="78"/>
      <c r="GO71" s="78"/>
      <c r="GP71" s="78"/>
      <c r="GQ71" s="78"/>
      <c r="GR71" s="78"/>
      <c r="GS71" s="78"/>
      <c r="GT71" s="78"/>
      <c r="GU71" s="78"/>
      <c r="GV71" s="78"/>
      <c r="GW71" s="78"/>
      <c r="GX71" s="78"/>
      <c r="GY71" s="78"/>
      <c r="GZ71" s="78"/>
      <c r="HA71" s="78"/>
      <c r="HB71" s="78"/>
      <c r="HC71" s="78"/>
      <c r="HD71" s="78"/>
      <c r="HE71" s="78"/>
      <c r="HF71" s="78"/>
      <c r="HG71" s="78"/>
      <c r="HH71" s="78"/>
      <c r="HI71" s="78"/>
      <c r="HJ71" s="78"/>
      <c r="HK71" s="78"/>
      <c r="HL71" s="78"/>
      <c r="HM71" s="78"/>
      <c r="HN71" s="78"/>
      <c r="HO71" s="78"/>
      <c r="HP71" s="78"/>
      <c r="HQ71" s="78"/>
      <c r="HR71" s="78"/>
      <c r="HS71" s="78"/>
      <c r="HT71" s="78"/>
      <c r="HU71" s="78"/>
      <c r="HV71" s="78"/>
      <c r="HW71" s="78"/>
      <c r="HX71" s="78"/>
      <c r="HY71" s="78"/>
      <c r="HZ71" s="78"/>
      <c r="IA71" s="78"/>
      <c r="IB71" s="78"/>
      <c r="IC71" s="78"/>
      <c r="ID71" s="78"/>
      <c r="IE71" s="78"/>
      <c r="IF71" s="78"/>
      <c r="IG71" s="78"/>
      <c r="IH71" s="78"/>
      <c r="II71" s="78"/>
      <c r="IJ71" s="78"/>
      <c r="IK71" s="78"/>
      <c r="IL71" s="78"/>
      <c r="IM71" s="78"/>
      <c r="IN71" s="78"/>
      <c r="IO71" s="78"/>
    </row>
    <row r="72" spans="1:249" s="65" customFormat="1" ht="37.5" x14ac:dyDescent="0.3">
      <c r="A72" s="73" t="s">
        <v>32</v>
      </c>
      <c r="B72" s="76" t="s">
        <v>31</v>
      </c>
      <c r="C72" s="71" t="s">
        <v>6</v>
      </c>
      <c r="D72" s="71" t="s">
        <v>30</v>
      </c>
      <c r="E72" s="68">
        <v>14508750</v>
      </c>
      <c r="F72" s="68">
        <f t="shared" ref="F72:F77" si="23">G72+H72+I72</f>
        <v>32025200</v>
      </c>
      <c r="G72" s="68">
        <v>0</v>
      </c>
      <c r="H72" s="68">
        <v>830000</v>
      </c>
      <c r="I72" s="68">
        <v>31195200</v>
      </c>
      <c r="J72" s="68">
        <f t="shared" ref="J72:J77" si="24">K72+L72+M72</f>
        <v>13589893.75</v>
      </c>
      <c r="K72" s="68">
        <v>0</v>
      </c>
      <c r="L72" s="68">
        <v>0</v>
      </c>
      <c r="M72" s="68">
        <v>13589893.75</v>
      </c>
      <c r="N72" s="67">
        <f t="shared" si="16"/>
        <v>42.435000405930332</v>
      </c>
      <c r="O72" s="67">
        <v>0</v>
      </c>
      <c r="P72" s="67">
        <v>0</v>
      </c>
      <c r="Q72" s="67">
        <f>M72/I72*100</f>
        <v>43.564053924962813</v>
      </c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  <c r="EO72" s="66"/>
      <c r="EP72" s="66"/>
      <c r="EQ72" s="66"/>
      <c r="ER72" s="66"/>
      <c r="ES72" s="66"/>
      <c r="ET72" s="66"/>
      <c r="EU72" s="66"/>
      <c r="EV72" s="66"/>
      <c r="EW72" s="66"/>
      <c r="EX72" s="66"/>
      <c r="EY72" s="66"/>
      <c r="EZ72" s="66"/>
      <c r="FA72" s="66"/>
      <c r="FB72" s="66"/>
      <c r="FC72" s="66"/>
      <c r="FD72" s="66"/>
      <c r="FE72" s="66"/>
      <c r="FF72" s="66"/>
      <c r="FG72" s="66"/>
      <c r="FH72" s="66"/>
      <c r="FI72" s="66"/>
      <c r="FJ72" s="66"/>
      <c r="FK72" s="66"/>
      <c r="FL72" s="66"/>
      <c r="FM72" s="66"/>
      <c r="FN72" s="66"/>
      <c r="FO72" s="66"/>
      <c r="FP72" s="66"/>
      <c r="FQ72" s="66"/>
      <c r="FR72" s="66"/>
      <c r="FS72" s="66"/>
      <c r="FT72" s="66"/>
      <c r="FU72" s="66"/>
      <c r="FV72" s="66"/>
      <c r="FW72" s="66"/>
      <c r="FX72" s="66"/>
      <c r="FY72" s="66"/>
      <c r="FZ72" s="66"/>
      <c r="GA72" s="66"/>
      <c r="GB72" s="66"/>
      <c r="GC72" s="66"/>
      <c r="GD72" s="66"/>
      <c r="GE72" s="66"/>
      <c r="GF72" s="66"/>
      <c r="GG72" s="66"/>
      <c r="GH72" s="66"/>
      <c r="GI72" s="66"/>
      <c r="GJ72" s="66"/>
      <c r="GK72" s="66"/>
      <c r="GL72" s="66"/>
      <c r="GM72" s="66"/>
      <c r="GN72" s="66"/>
      <c r="GO72" s="66"/>
      <c r="GP72" s="66"/>
      <c r="GQ72" s="66"/>
      <c r="GR72" s="66"/>
      <c r="GS72" s="66"/>
      <c r="GT72" s="66"/>
      <c r="GU72" s="66"/>
      <c r="GV72" s="66"/>
      <c r="GW72" s="66"/>
      <c r="GX72" s="66"/>
      <c r="GY72" s="66"/>
      <c r="GZ72" s="66"/>
      <c r="HA72" s="66"/>
      <c r="HB72" s="66"/>
      <c r="HC72" s="66"/>
      <c r="HD72" s="66"/>
      <c r="HE72" s="66"/>
      <c r="HF72" s="66"/>
      <c r="HG72" s="66"/>
      <c r="HH72" s="66"/>
      <c r="HI72" s="66"/>
      <c r="HJ72" s="66"/>
      <c r="HK72" s="66"/>
      <c r="HL72" s="66"/>
      <c r="HM72" s="66"/>
      <c r="HN72" s="66"/>
      <c r="HO72" s="66"/>
      <c r="HP72" s="66"/>
      <c r="HQ72" s="66"/>
      <c r="HR72" s="66"/>
      <c r="HS72" s="66"/>
      <c r="HT72" s="66"/>
      <c r="HU72" s="66"/>
      <c r="HV72" s="66"/>
      <c r="HW72" s="66"/>
      <c r="HX72" s="66"/>
      <c r="HY72" s="66"/>
      <c r="HZ72" s="66"/>
      <c r="IA72" s="66"/>
      <c r="IB72" s="66"/>
      <c r="IC72" s="66"/>
      <c r="ID72" s="66"/>
      <c r="IE72" s="66"/>
      <c r="IF72" s="66"/>
      <c r="IG72" s="66"/>
      <c r="IH72" s="66"/>
      <c r="II72" s="66"/>
      <c r="IJ72" s="66"/>
      <c r="IK72" s="66"/>
      <c r="IL72" s="66"/>
      <c r="IM72" s="66"/>
      <c r="IN72" s="66"/>
      <c r="IO72" s="66"/>
    </row>
    <row r="73" spans="1:249" s="65" customFormat="1" x14ac:dyDescent="0.3">
      <c r="A73" s="73" t="s">
        <v>29</v>
      </c>
      <c r="B73" s="76" t="s">
        <v>28</v>
      </c>
      <c r="C73" s="71" t="s">
        <v>6</v>
      </c>
      <c r="D73" s="71" t="s">
        <v>27</v>
      </c>
      <c r="E73" s="68">
        <v>453000</v>
      </c>
      <c r="F73" s="68">
        <f t="shared" si="23"/>
        <v>793000</v>
      </c>
      <c r="G73" s="68">
        <v>0</v>
      </c>
      <c r="H73" s="68">
        <v>0</v>
      </c>
      <c r="I73" s="68">
        <v>793000</v>
      </c>
      <c r="J73" s="68">
        <f t="shared" si="24"/>
        <v>7000</v>
      </c>
      <c r="K73" s="68">
        <v>0</v>
      </c>
      <c r="L73" s="68">
        <v>0</v>
      </c>
      <c r="M73" s="68">
        <v>7000</v>
      </c>
      <c r="N73" s="67">
        <f t="shared" si="16"/>
        <v>0.88272383354350581</v>
      </c>
      <c r="O73" s="67">
        <v>0</v>
      </c>
      <c r="P73" s="67">
        <v>0</v>
      </c>
      <c r="Q73" s="67">
        <f>M73/I73*100</f>
        <v>0.88272383354350581</v>
      </c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  <c r="EO73" s="66"/>
      <c r="EP73" s="66"/>
      <c r="EQ73" s="66"/>
      <c r="ER73" s="66"/>
      <c r="ES73" s="66"/>
      <c r="ET73" s="66"/>
      <c r="EU73" s="66"/>
      <c r="EV73" s="66"/>
      <c r="EW73" s="66"/>
      <c r="EX73" s="66"/>
      <c r="EY73" s="66"/>
      <c r="EZ73" s="66"/>
      <c r="FA73" s="66"/>
      <c r="FB73" s="66"/>
      <c r="FC73" s="66"/>
      <c r="FD73" s="66"/>
      <c r="FE73" s="66"/>
      <c r="FF73" s="66"/>
      <c r="FG73" s="66"/>
      <c r="FH73" s="66"/>
      <c r="FI73" s="66"/>
      <c r="FJ73" s="66"/>
      <c r="FK73" s="66"/>
      <c r="FL73" s="66"/>
      <c r="FM73" s="66"/>
      <c r="FN73" s="66"/>
      <c r="FO73" s="66"/>
      <c r="FP73" s="66"/>
      <c r="FQ73" s="66"/>
      <c r="FR73" s="66"/>
      <c r="FS73" s="66"/>
      <c r="FT73" s="66"/>
      <c r="FU73" s="66"/>
      <c r="FV73" s="66"/>
      <c r="FW73" s="66"/>
      <c r="FX73" s="66"/>
      <c r="FY73" s="66"/>
      <c r="FZ73" s="66"/>
      <c r="GA73" s="66"/>
      <c r="GB73" s="66"/>
      <c r="GC73" s="66"/>
      <c r="GD73" s="66"/>
      <c r="GE73" s="66"/>
      <c r="GF73" s="66"/>
      <c r="GG73" s="66"/>
      <c r="GH73" s="66"/>
      <c r="GI73" s="66"/>
      <c r="GJ73" s="66"/>
      <c r="GK73" s="66"/>
      <c r="GL73" s="66"/>
      <c r="GM73" s="66"/>
      <c r="GN73" s="66"/>
      <c r="GO73" s="66"/>
      <c r="GP73" s="66"/>
      <c r="GQ73" s="66"/>
      <c r="GR73" s="66"/>
      <c r="GS73" s="66"/>
      <c r="GT73" s="66"/>
      <c r="GU73" s="66"/>
      <c r="GV73" s="66"/>
      <c r="GW73" s="66"/>
      <c r="GX73" s="66"/>
      <c r="GY73" s="66"/>
      <c r="GZ73" s="66"/>
      <c r="HA73" s="66"/>
      <c r="HB73" s="66"/>
      <c r="HC73" s="66"/>
      <c r="HD73" s="66"/>
      <c r="HE73" s="66"/>
      <c r="HF73" s="66"/>
      <c r="HG73" s="66"/>
      <c r="HH73" s="66"/>
      <c r="HI73" s="66"/>
      <c r="HJ73" s="66"/>
      <c r="HK73" s="66"/>
      <c r="HL73" s="66"/>
      <c r="HM73" s="66"/>
      <c r="HN73" s="66"/>
      <c r="HO73" s="66"/>
      <c r="HP73" s="66"/>
      <c r="HQ73" s="66"/>
      <c r="HR73" s="66"/>
      <c r="HS73" s="66"/>
      <c r="HT73" s="66"/>
      <c r="HU73" s="66"/>
      <c r="HV73" s="66"/>
      <c r="HW73" s="66"/>
      <c r="HX73" s="66"/>
      <c r="HY73" s="66"/>
      <c r="HZ73" s="66"/>
      <c r="IA73" s="66"/>
      <c r="IB73" s="66"/>
      <c r="IC73" s="66"/>
      <c r="ID73" s="66"/>
      <c r="IE73" s="66"/>
      <c r="IF73" s="66"/>
      <c r="IG73" s="66"/>
      <c r="IH73" s="66"/>
      <c r="II73" s="66"/>
      <c r="IJ73" s="66"/>
      <c r="IK73" s="66"/>
      <c r="IL73" s="66"/>
      <c r="IM73" s="66"/>
      <c r="IN73" s="66"/>
      <c r="IO73" s="66"/>
    </row>
    <row r="74" spans="1:249" s="65" customFormat="1" ht="37.5" x14ac:dyDescent="0.3">
      <c r="A74" s="73" t="s">
        <v>26</v>
      </c>
      <c r="B74" s="74" t="s">
        <v>25</v>
      </c>
      <c r="C74" s="71" t="s">
        <v>6</v>
      </c>
      <c r="D74" s="71" t="s">
        <v>24</v>
      </c>
      <c r="E74" s="68">
        <v>630000</v>
      </c>
      <c r="F74" s="68">
        <f t="shared" si="23"/>
        <v>1753320</v>
      </c>
      <c r="G74" s="68">
        <v>1753320</v>
      </c>
      <c r="H74" s="68">
        <v>0</v>
      </c>
      <c r="I74" s="68">
        <v>0</v>
      </c>
      <c r="J74" s="68">
        <f t="shared" si="24"/>
        <v>461936.36</v>
      </c>
      <c r="K74" s="68">
        <v>461936.36</v>
      </c>
      <c r="L74" s="68">
        <v>0</v>
      </c>
      <c r="M74" s="68">
        <v>0</v>
      </c>
      <c r="N74" s="67">
        <f t="shared" si="16"/>
        <v>26.346380580840918</v>
      </c>
      <c r="O74" s="67">
        <f>K74/G74*100</f>
        <v>26.346380580840918</v>
      </c>
      <c r="P74" s="67">
        <v>0</v>
      </c>
      <c r="Q74" s="67">
        <v>0</v>
      </c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  <c r="EO74" s="66"/>
      <c r="EP74" s="66"/>
      <c r="EQ74" s="66"/>
      <c r="ER74" s="66"/>
      <c r="ES74" s="66"/>
      <c r="ET74" s="66"/>
      <c r="EU74" s="66"/>
      <c r="EV74" s="66"/>
      <c r="EW74" s="66"/>
      <c r="EX74" s="66"/>
      <c r="EY74" s="66"/>
      <c r="EZ74" s="66"/>
      <c r="FA74" s="66"/>
      <c r="FB74" s="66"/>
      <c r="FC74" s="66"/>
      <c r="FD74" s="66"/>
      <c r="FE74" s="66"/>
      <c r="FF74" s="66"/>
      <c r="FG74" s="66"/>
      <c r="FH74" s="66"/>
      <c r="FI74" s="66"/>
      <c r="FJ74" s="66"/>
      <c r="FK74" s="66"/>
      <c r="FL74" s="66"/>
      <c r="FM74" s="66"/>
      <c r="FN74" s="66"/>
      <c r="FO74" s="66"/>
      <c r="FP74" s="66"/>
      <c r="FQ74" s="66"/>
      <c r="FR74" s="66"/>
      <c r="FS74" s="66"/>
      <c r="FT74" s="66"/>
      <c r="FU74" s="66"/>
      <c r="FV74" s="66"/>
      <c r="FW74" s="66"/>
      <c r="FX74" s="66"/>
      <c r="FY74" s="66"/>
      <c r="FZ74" s="66"/>
      <c r="GA74" s="66"/>
      <c r="GB74" s="66"/>
      <c r="GC74" s="66"/>
      <c r="GD74" s="66"/>
      <c r="GE74" s="66"/>
      <c r="GF74" s="66"/>
      <c r="GG74" s="66"/>
      <c r="GH74" s="66"/>
      <c r="GI74" s="66"/>
      <c r="GJ74" s="66"/>
      <c r="GK74" s="66"/>
      <c r="GL74" s="66"/>
      <c r="GM74" s="66"/>
      <c r="GN74" s="66"/>
      <c r="GO74" s="66"/>
      <c r="GP74" s="66"/>
      <c r="GQ74" s="66"/>
      <c r="GR74" s="66"/>
      <c r="GS74" s="66"/>
      <c r="GT74" s="66"/>
      <c r="GU74" s="66"/>
      <c r="GV74" s="66"/>
      <c r="GW74" s="66"/>
      <c r="GX74" s="66"/>
      <c r="GY74" s="66"/>
      <c r="GZ74" s="66"/>
      <c r="HA74" s="66"/>
      <c r="HB74" s="66"/>
      <c r="HC74" s="66"/>
      <c r="HD74" s="66"/>
      <c r="HE74" s="66"/>
      <c r="HF74" s="66"/>
      <c r="HG74" s="66"/>
      <c r="HH74" s="66"/>
      <c r="HI74" s="66"/>
      <c r="HJ74" s="66"/>
      <c r="HK74" s="66"/>
      <c r="HL74" s="66"/>
      <c r="HM74" s="66"/>
      <c r="HN74" s="66"/>
      <c r="HO74" s="66"/>
      <c r="HP74" s="66"/>
      <c r="HQ74" s="66"/>
      <c r="HR74" s="66"/>
      <c r="HS74" s="66"/>
      <c r="HT74" s="66"/>
      <c r="HU74" s="66"/>
      <c r="HV74" s="66"/>
      <c r="HW74" s="66"/>
      <c r="HX74" s="66"/>
      <c r="HY74" s="66"/>
      <c r="HZ74" s="66"/>
      <c r="IA74" s="66"/>
      <c r="IB74" s="66"/>
      <c r="IC74" s="66"/>
      <c r="ID74" s="66"/>
      <c r="IE74" s="66"/>
      <c r="IF74" s="66"/>
      <c r="IG74" s="66"/>
      <c r="IH74" s="66"/>
      <c r="II74" s="66"/>
      <c r="IJ74" s="66"/>
      <c r="IK74" s="66"/>
      <c r="IL74" s="66"/>
      <c r="IM74" s="66"/>
      <c r="IN74" s="66"/>
      <c r="IO74" s="66"/>
    </row>
    <row r="75" spans="1:249" s="65" customFormat="1" x14ac:dyDescent="0.3">
      <c r="A75" s="73" t="s">
        <v>23</v>
      </c>
      <c r="B75" s="75" t="s">
        <v>22</v>
      </c>
      <c r="C75" s="71" t="s">
        <v>6</v>
      </c>
      <c r="D75" s="71" t="s">
        <v>21</v>
      </c>
      <c r="E75" s="68">
        <v>3184964</v>
      </c>
      <c r="F75" s="68">
        <f t="shared" si="23"/>
        <v>5994000</v>
      </c>
      <c r="G75" s="68">
        <v>0</v>
      </c>
      <c r="H75" s="68">
        <v>0</v>
      </c>
      <c r="I75" s="68">
        <v>5994000</v>
      </c>
      <c r="J75" s="68">
        <v>958154.04</v>
      </c>
      <c r="K75" s="68">
        <v>0</v>
      </c>
      <c r="L75" s="68">
        <v>0</v>
      </c>
      <c r="M75" s="68">
        <v>610830</v>
      </c>
      <c r="N75" s="67">
        <f t="shared" si="16"/>
        <v>15.985219219219221</v>
      </c>
      <c r="O75" s="67">
        <v>0</v>
      </c>
      <c r="P75" s="67">
        <v>0</v>
      </c>
      <c r="Q75" s="67">
        <f>M75/I75*100</f>
        <v>10.19069069069069</v>
      </c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  <c r="EO75" s="66"/>
      <c r="EP75" s="66"/>
      <c r="EQ75" s="66"/>
      <c r="ER75" s="66"/>
      <c r="ES75" s="66"/>
      <c r="ET75" s="66"/>
      <c r="EU75" s="66"/>
      <c r="EV75" s="66"/>
      <c r="EW75" s="66"/>
      <c r="EX75" s="66"/>
      <c r="EY75" s="66"/>
      <c r="EZ75" s="66"/>
      <c r="FA75" s="66"/>
      <c r="FB75" s="66"/>
      <c r="FC75" s="66"/>
      <c r="FD75" s="66"/>
      <c r="FE75" s="66"/>
      <c r="FF75" s="66"/>
      <c r="FG75" s="66"/>
      <c r="FH75" s="66"/>
      <c r="FI75" s="66"/>
      <c r="FJ75" s="66"/>
      <c r="FK75" s="66"/>
      <c r="FL75" s="66"/>
      <c r="FM75" s="66"/>
      <c r="FN75" s="66"/>
      <c r="FO75" s="66"/>
      <c r="FP75" s="66"/>
      <c r="FQ75" s="66"/>
      <c r="FR75" s="66"/>
      <c r="FS75" s="66"/>
      <c r="FT75" s="66"/>
      <c r="FU75" s="66"/>
      <c r="FV75" s="66"/>
      <c r="FW75" s="66"/>
      <c r="FX75" s="66"/>
      <c r="FY75" s="66"/>
      <c r="FZ75" s="66"/>
      <c r="GA75" s="66"/>
      <c r="GB75" s="66"/>
      <c r="GC75" s="66"/>
      <c r="GD75" s="66"/>
      <c r="GE75" s="66"/>
      <c r="GF75" s="66"/>
      <c r="GG75" s="66"/>
      <c r="GH75" s="66"/>
      <c r="GI75" s="66"/>
      <c r="GJ75" s="66"/>
      <c r="GK75" s="66"/>
      <c r="GL75" s="66"/>
      <c r="GM75" s="66"/>
      <c r="GN75" s="66"/>
      <c r="GO75" s="66"/>
      <c r="GP75" s="66"/>
      <c r="GQ75" s="66"/>
      <c r="GR75" s="66"/>
      <c r="GS75" s="66"/>
      <c r="GT75" s="66"/>
      <c r="GU75" s="66"/>
      <c r="GV75" s="66"/>
      <c r="GW75" s="66"/>
      <c r="GX75" s="66"/>
      <c r="GY75" s="66"/>
      <c r="GZ75" s="66"/>
      <c r="HA75" s="66"/>
      <c r="HB75" s="66"/>
      <c r="HC75" s="66"/>
      <c r="HD75" s="66"/>
      <c r="HE75" s="66"/>
      <c r="HF75" s="66"/>
      <c r="HG75" s="66"/>
      <c r="HH75" s="66"/>
      <c r="HI75" s="66"/>
      <c r="HJ75" s="66"/>
      <c r="HK75" s="66"/>
      <c r="HL75" s="66"/>
      <c r="HM75" s="66"/>
      <c r="HN75" s="66"/>
      <c r="HO75" s="66"/>
      <c r="HP75" s="66"/>
      <c r="HQ75" s="66"/>
      <c r="HR75" s="66"/>
      <c r="HS75" s="66"/>
      <c r="HT75" s="66"/>
      <c r="HU75" s="66"/>
      <c r="HV75" s="66"/>
      <c r="HW75" s="66"/>
      <c r="HX75" s="66"/>
      <c r="HY75" s="66"/>
      <c r="HZ75" s="66"/>
      <c r="IA75" s="66"/>
      <c r="IB75" s="66"/>
      <c r="IC75" s="66"/>
      <c r="ID75" s="66"/>
      <c r="IE75" s="66"/>
      <c r="IF75" s="66"/>
      <c r="IG75" s="66"/>
      <c r="IH75" s="66"/>
      <c r="II75" s="66"/>
      <c r="IJ75" s="66"/>
      <c r="IK75" s="66"/>
      <c r="IL75" s="66"/>
      <c r="IM75" s="66"/>
      <c r="IN75" s="66"/>
      <c r="IO75" s="66"/>
    </row>
    <row r="76" spans="1:249" s="65" customFormat="1" ht="43.5" customHeight="1" x14ac:dyDescent="0.3">
      <c r="A76" s="73" t="s">
        <v>20</v>
      </c>
      <c r="B76" s="74" t="s">
        <v>19</v>
      </c>
      <c r="C76" s="71" t="s">
        <v>6</v>
      </c>
      <c r="D76" s="71" t="s">
        <v>18</v>
      </c>
      <c r="E76" s="68">
        <v>500000</v>
      </c>
      <c r="F76" s="68">
        <f t="shared" si="23"/>
        <v>790000</v>
      </c>
      <c r="G76" s="68">
        <f>500000+290000</f>
        <v>790000</v>
      </c>
      <c r="H76" s="68">
        <v>0</v>
      </c>
      <c r="I76" s="68">
        <v>0</v>
      </c>
      <c r="J76" s="68">
        <f t="shared" si="24"/>
        <v>387000</v>
      </c>
      <c r="K76" s="68">
        <v>387000</v>
      </c>
      <c r="L76" s="68">
        <v>0</v>
      </c>
      <c r="M76" s="68">
        <v>0</v>
      </c>
      <c r="N76" s="67">
        <f t="shared" si="16"/>
        <v>48.9873417721519</v>
      </c>
      <c r="O76" s="67">
        <f>K76/G76*100</f>
        <v>48.9873417721519</v>
      </c>
      <c r="P76" s="67">
        <v>0</v>
      </c>
      <c r="Q76" s="67">
        <v>0</v>
      </c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  <c r="EO76" s="66"/>
      <c r="EP76" s="66"/>
      <c r="EQ76" s="66"/>
      <c r="ER76" s="66"/>
      <c r="ES76" s="66"/>
      <c r="ET76" s="66"/>
      <c r="EU76" s="66"/>
      <c r="EV76" s="66"/>
      <c r="EW76" s="66"/>
      <c r="EX76" s="66"/>
      <c r="EY76" s="66"/>
      <c r="EZ76" s="66"/>
      <c r="FA76" s="66"/>
      <c r="FB76" s="66"/>
      <c r="FC76" s="66"/>
      <c r="FD76" s="66"/>
      <c r="FE76" s="66"/>
      <c r="FF76" s="66"/>
      <c r="FG76" s="66"/>
      <c r="FH76" s="66"/>
      <c r="FI76" s="66"/>
      <c r="FJ76" s="66"/>
      <c r="FK76" s="66"/>
      <c r="FL76" s="66"/>
      <c r="FM76" s="66"/>
      <c r="FN76" s="66"/>
      <c r="FO76" s="66"/>
      <c r="FP76" s="66"/>
      <c r="FQ76" s="66"/>
      <c r="FR76" s="66"/>
      <c r="FS76" s="66"/>
      <c r="FT76" s="66"/>
      <c r="FU76" s="66"/>
      <c r="FV76" s="66"/>
      <c r="FW76" s="66"/>
      <c r="FX76" s="66"/>
      <c r="FY76" s="66"/>
      <c r="FZ76" s="66"/>
      <c r="GA76" s="66"/>
      <c r="GB76" s="66"/>
      <c r="GC76" s="66"/>
      <c r="GD76" s="66"/>
      <c r="GE76" s="66"/>
      <c r="GF76" s="66"/>
      <c r="GG76" s="66"/>
      <c r="GH76" s="66"/>
      <c r="GI76" s="66"/>
      <c r="GJ76" s="66"/>
      <c r="GK76" s="66"/>
      <c r="GL76" s="66"/>
      <c r="GM76" s="66"/>
      <c r="GN76" s="66"/>
      <c r="GO76" s="66"/>
      <c r="GP76" s="66"/>
      <c r="GQ76" s="66"/>
      <c r="GR76" s="66"/>
      <c r="GS76" s="66"/>
      <c r="GT76" s="66"/>
      <c r="GU76" s="66"/>
      <c r="GV76" s="66"/>
      <c r="GW76" s="66"/>
      <c r="GX76" s="66"/>
      <c r="GY76" s="66"/>
      <c r="GZ76" s="66"/>
      <c r="HA76" s="66"/>
      <c r="HB76" s="66"/>
      <c r="HC76" s="66"/>
      <c r="HD76" s="66"/>
      <c r="HE76" s="66"/>
      <c r="HF76" s="66"/>
      <c r="HG76" s="66"/>
      <c r="HH76" s="66"/>
      <c r="HI76" s="66"/>
      <c r="HJ76" s="66"/>
      <c r="HK76" s="66"/>
      <c r="HL76" s="66"/>
      <c r="HM76" s="66"/>
      <c r="HN76" s="66"/>
      <c r="HO76" s="66"/>
      <c r="HP76" s="66"/>
      <c r="HQ76" s="66"/>
      <c r="HR76" s="66"/>
      <c r="HS76" s="66"/>
      <c r="HT76" s="66"/>
      <c r="HU76" s="66"/>
      <c r="HV76" s="66"/>
      <c r="HW76" s="66"/>
      <c r="HX76" s="66"/>
      <c r="HY76" s="66"/>
      <c r="HZ76" s="66"/>
      <c r="IA76" s="66"/>
      <c r="IB76" s="66"/>
      <c r="IC76" s="66"/>
      <c r="ID76" s="66"/>
      <c r="IE76" s="66"/>
      <c r="IF76" s="66"/>
      <c r="IG76" s="66"/>
      <c r="IH76" s="66"/>
      <c r="II76" s="66"/>
      <c r="IJ76" s="66"/>
      <c r="IK76" s="66"/>
      <c r="IL76" s="66"/>
      <c r="IM76" s="66"/>
      <c r="IN76" s="66"/>
      <c r="IO76" s="66"/>
    </row>
    <row r="77" spans="1:249" s="65" customFormat="1" ht="43.5" customHeight="1" x14ac:dyDescent="0.3">
      <c r="A77" s="73" t="s">
        <v>17</v>
      </c>
      <c r="B77" s="72" t="s">
        <v>16</v>
      </c>
      <c r="C77" s="71" t="s">
        <v>6</v>
      </c>
      <c r="D77" s="70" t="s">
        <v>15</v>
      </c>
      <c r="E77" s="69">
        <v>0</v>
      </c>
      <c r="F77" s="68">
        <f t="shared" si="23"/>
        <v>0</v>
      </c>
      <c r="G77" s="68">
        <v>0</v>
      </c>
      <c r="H77" s="68">
        <v>0</v>
      </c>
      <c r="I77" s="68">
        <v>0</v>
      </c>
      <c r="J77" s="68">
        <f t="shared" si="24"/>
        <v>0</v>
      </c>
      <c r="K77" s="68">
        <v>0</v>
      </c>
      <c r="L77" s="68">
        <v>0</v>
      </c>
      <c r="M77" s="68">
        <v>0</v>
      </c>
      <c r="N77" s="67" t="e">
        <f t="shared" si="16"/>
        <v>#DIV/0!</v>
      </c>
      <c r="O77" s="67" t="e">
        <f>K77/G77*100</f>
        <v>#DIV/0!</v>
      </c>
      <c r="P77" s="67">
        <v>0</v>
      </c>
      <c r="Q77" s="67">
        <v>0</v>
      </c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  <c r="EO77" s="66"/>
      <c r="EP77" s="66"/>
      <c r="EQ77" s="66"/>
      <c r="ER77" s="66"/>
      <c r="ES77" s="66"/>
      <c r="ET77" s="66"/>
      <c r="EU77" s="66"/>
      <c r="EV77" s="66"/>
      <c r="EW77" s="66"/>
      <c r="EX77" s="66"/>
      <c r="EY77" s="66"/>
      <c r="EZ77" s="66"/>
      <c r="FA77" s="66"/>
      <c r="FB77" s="66"/>
      <c r="FC77" s="66"/>
      <c r="FD77" s="66"/>
      <c r="FE77" s="66"/>
      <c r="FF77" s="66"/>
      <c r="FG77" s="66"/>
      <c r="FH77" s="66"/>
      <c r="FI77" s="66"/>
      <c r="FJ77" s="66"/>
      <c r="FK77" s="66"/>
      <c r="FL77" s="66"/>
      <c r="FM77" s="66"/>
      <c r="FN77" s="66"/>
      <c r="FO77" s="66"/>
      <c r="FP77" s="66"/>
      <c r="FQ77" s="66"/>
      <c r="FR77" s="66"/>
      <c r="FS77" s="66"/>
      <c r="FT77" s="66"/>
      <c r="FU77" s="66"/>
      <c r="FV77" s="66"/>
      <c r="FW77" s="66"/>
      <c r="FX77" s="66"/>
      <c r="FY77" s="66"/>
      <c r="FZ77" s="66"/>
      <c r="GA77" s="66"/>
      <c r="GB77" s="66"/>
      <c r="GC77" s="66"/>
      <c r="GD77" s="66"/>
      <c r="GE77" s="66"/>
      <c r="GF77" s="66"/>
      <c r="GG77" s="66"/>
      <c r="GH77" s="66"/>
      <c r="GI77" s="66"/>
      <c r="GJ77" s="66"/>
      <c r="GK77" s="66"/>
      <c r="GL77" s="66"/>
      <c r="GM77" s="66"/>
      <c r="GN77" s="66"/>
      <c r="GO77" s="66"/>
      <c r="GP77" s="66"/>
      <c r="GQ77" s="66"/>
      <c r="GR77" s="66"/>
      <c r="GS77" s="66"/>
      <c r="GT77" s="66"/>
      <c r="GU77" s="66"/>
      <c r="GV77" s="66"/>
      <c r="GW77" s="66"/>
      <c r="GX77" s="66"/>
      <c r="GY77" s="66"/>
      <c r="GZ77" s="66"/>
      <c r="HA77" s="66"/>
      <c r="HB77" s="66"/>
      <c r="HC77" s="66"/>
      <c r="HD77" s="66"/>
      <c r="HE77" s="66"/>
      <c r="HF77" s="66"/>
      <c r="HG77" s="66"/>
      <c r="HH77" s="66"/>
      <c r="HI77" s="66"/>
      <c r="HJ77" s="66"/>
      <c r="HK77" s="66"/>
      <c r="HL77" s="66"/>
      <c r="HM77" s="66"/>
      <c r="HN77" s="66"/>
      <c r="HO77" s="66"/>
      <c r="HP77" s="66"/>
      <c r="HQ77" s="66"/>
      <c r="HR77" s="66"/>
      <c r="HS77" s="66"/>
      <c r="HT77" s="66"/>
      <c r="HU77" s="66"/>
      <c r="HV77" s="66"/>
      <c r="HW77" s="66"/>
      <c r="HX77" s="66"/>
      <c r="HY77" s="66"/>
      <c r="HZ77" s="66"/>
      <c r="IA77" s="66"/>
      <c r="IB77" s="66"/>
      <c r="IC77" s="66"/>
      <c r="ID77" s="66"/>
      <c r="IE77" s="66"/>
      <c r="IF77" s="66"/>
      <c r="IG77" s="66"/>
      <c r="IH77" s="66"/>
      <c r="II77" s="66"/>
      <c r="IJ77" s="66"/>
      <c r="IK77" s="66"/>
      <c r="IL77" s="66"/>
      <c r="IM77" s="66"/>
      <c r="IN77" s="66"/>
      <c r="IO77" s="66"/>
    </row>
    <row r="78" spans="1:249" s="48" customFormat="1" ht="36.75" customHeight="1" x14ac:dyDescent="0.3">
      <c r="A78" s="54" t="s">
        <v>14</v>
      </c>
      <c r="B78" s="64" t="s">
        <v>9</v>
      </c>
      <c r="C78" s="63" t="s">
        <v>6</v>
      </c>
      <c r="D78" s="62"/>
      <c r="E78" s="61">
        <f>E79+E95+E133+E137+E142+E149+E151</f>
        <v>30135255</v>
      </c>
      <c r="F78" s="51">
        <f t="shared" ref="F78:M78" si="25">F79</f>
        <v>51859400</v>
      </c>
      <c r="G78" s="51">
        <f t="shared" si="25"/>
        <v>0</v>
      </c>
      <c r="H78" s="51">
        <f t="shared" si="25"/>
        <v>0</v>
      </c>
      <c r="I78" s="51">
        <f t="shared" si="25"/>
        <v>51859400</v>
      </c>
      <c r="J78" s="51">
        <f t="shared" si="25"/>
        <v>19554051.580000002</v>
      </c>
      <c r="K78" s="51">
        <f t="shared" si="25"/>
        <v>0</v>
      </c>
      <c r="L78" s="51">
        <f t="shared" si="25"/>
        <v>0</v>
      </c>
      <c r="M78" s="51">
        <f t="shared" si="25"/>
        <v>19554051.580000002</v>
      </c>
      <c r="N78" s="50">
        <f t="shared" si="16"/>
        <v>37.705896288811672</v>
      </c>
      <c r="O78" s="50">
        <v>0</v>
      </c>
      <c r="P78" s="50">
        <v>0</v>
      </c>
      <c r="Q78" s="50">
        <f t="shared" ref="Q78:Q83" si="26">M78/I78*100</f>
        <v>37.705896288811672</v>
      </c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  <c r="CJ78" s="49"/>
      <c r="CK78" s="49"/>
      <c r="CL78" s="49"/>
      <c r="CM78" s="49"/>
      <c r="CN78" s="49"/>
      <c r="CO78" s="49"/>
      <c r="CP78" s="49"/>
      <c r="CQ78" s="49"/>
      <c r="CR78" s="49"/>
      <c r="CS78" s="49"/>
      <c r="CT78" s="49"/>
      <c r="CU78" s="49"/>
      <c r="CV78" s="49"/>
      <c r="CW78" s="49"/>
      <c r="CX78" s="49"/>
      <c r="CY78" s="49"/>
      <c r="CZ78" s="49"/>
      <c r="DA78" s="49"/>
      <c r="DB78" s="49"/>
      <c r="DC78" s="49"/>
      <c r="DD78" s="49"/>
      <c r="DE78" s="49"/>
      <c r="DF78" s="49"/>
      <c r="DG78" s="49"/>
      <c r="DH78" s="49"/>
      <c r="DI78" s="49"/>
      <c r="DJ78" s="49"/>
      <c r="DK78" s="49"/>
      <c r="DL78" s="49"/>
      <c r="DM78" s="49"/>
      <c r="DN78" s="49"/>
      <c r="DO78" s="49"/>
      <c r="DP78" s="49"/>
      <c r="DQ78" s="49"/>
      <c r="DR78" s="49"/>
      <c r="DS78" s="49"/>
      <c r="DT78" s="49"/>
      <c r="DU78" s="49"/>
      <c r="DV78" s="49"/>
      <c r="DW78" s="49"/>
      <c r="DX78" s="49"/>
      <c r="DY78" s="49"/>
      <c r="DZ78" s="49"/>
      <c r="EA78" s="49"/>
      <c r="EB78" s="49"/>
      <c r="EC78" s="49"/>
      <c r="ED78" s="49"/>
      <c r="EE78" s="49"/>
      <c r="EF78" s="49"/>
      <c r="EG78" s="49"/>
      <c r="EH78" s="49"/>
      <c r="EI78" s="49"/>
      <c r="EJ78" s="49"/>
      <c r="EK78" s="49"/>
      <c r="EL78" s="49"/>
      <c r="EM78" s="49"/>
      <c r="EN78" s="49"/>
      <c r="EO78" s="49"/>
      <c r="EP78" s="49"/>
      <c r="EQ78" s="49"/>
      <c r="ER78" s="49"/>
      <c r="ES78" s="49"/>
      <c r="ET78" s="49"/>
      <c r="EU78" s="49"/>
      <c r="EV78" s="49"/>
      <c r="EW78" s="49"/>
      <c r="EX78" s="49"/>
      <c r="EY78" s="49"/>
      <c r="EZ78" s="49"/>
      <c r="FA78" s="49"/>
      <c r="FB78" s="49"/>
      <c r="FC78" s="49"/>
      <c r="FD78" s="49"/>
      <c r="FE78" s="49"/>
      <c r="FF78" s="49"/>
      <c r="FG78" s="49"/>
      <c r="FH78" s="49"/>
      <c r="FI78" s="49"/>
      <c r="FJ78" s="49"/>
      <c r="FK78" s="49"/>
      <c r="FL78" s="49"/>
      <c r="FM78" s="49"/>
      <c r="FN78" s="49"/>
      <c r="FO78" s="49"/>
      <c r="FP78" s="49"/>
      <c r="FQ78" s="49"/>
      <c r="FR78" s="49"/>
      <c r="FS78" s="49"/>
      <c r="FT78" s="49"/>
      <c r="FU78" s="49"/>
      <c r="FV78" s="49"/>
      <c r="FW78" s="49"/>
      <c r="FX78" s="49"/>
      <c r="FY78" s="49"/>
      <c r="FZ78" s="49"/>
      <c r="GA78" s="49"/>
      <c r="GB78" s="49"/>
      <c r="GC78" s="49"/>
      <c r="GD78" s="49"/>
      <c r="GE78" s="49"/>
      <c r="GF78" s="49"/>
      <c r="GG78" s="49"/>
      <c r="GH78" s="49"/>
      <c r="GI78" s="49"/>
      <c r="GJ78" s="49"/>
      <c r="GK78" s="49"/>
      <c r="GL78" s="49"/>
      <c r="GM78" s="49"/>
      <c r="GN78" s="49"/>
      <c r="GO78" s="49"/>
      <c r="GP78" s="49"/>
      <c r="GQ78" s="49"/>
      <c r="GR78" s="49"/>
      <c r="GS78" s="49"/>
      <c r="GT78" s="49"/>
      <c r="GU78" s="49"/>
      <c r="GV78" s="49"/>
      <c r="GW78" s="49"/>
      <c r="GX78" s="49"/>
      <c r="GY78" s="49"/>
      <c r="GZ78" s="49"/>
      <c r="HA78" s="49"/>
      <c r="HB78" s="49"/>
      <c r="HC78" s="49"/>
      <c r="HD78" s="49"/>
      <c r="HE78" s="49"/>
      <c r="HF78" s="49"/>
      <c r="HG78" s="49"/>
      <c r="HH78" s="49"/>
      <c r="HI78" s="49"/>
      <c r="HJ78" s="49"/>
      <c r="HK78" s="49"/>
      <c r="HL78" s="49"/>
      <c r="HM78" s="49"/>
      <c r="HN78" s="49"/>
      <c r="HO78" s="49"/>
      <c r="HP78" s="49"/>
      <c r="HQ78" s="49"/>
      <c r="HR78" s="49"/>
      <c r="HS78" s="49"/>
      <c r="HT78" s="49"/>
      <c r="HU78" s="49"/>
      <c r="HV78" s="49"/>
      <c r="HW78" s="49"/>
      <c r="HX78" s="49"/>
      <c r="HY78" s="49"/>
      <c r="HZ78" s="49"/>
      <c r="IA78" s="49"/>
      <c r="IB78" s="49"/>
      <c r="IC78" s="49"/>
      <c r="ID78" s="49"/>
      <c r="IE78" s="49"/>
      <c r="IF78" s="49"/>
      <c r="IG78" s="49"/>
      <c r="IH78" s="49"/>
      <c r="II78" s="49"/>
      <c r="IJ78" s="49"/>
      <c r="IK78" s="49"/>
      <c r="IL78" s="49"/>
      <c r="IM78" s="49"/>
      <c r="IN78" s="49"/>
      <c r="IO78" s="49"/>
    </row>
    <row r="79" spans="1:249" x14ac:dyDescent="0.3">
      <c r="A79" s="60" t="s">
        <v>13</v>
      </c>
      <c r="B79" s="59" t="s">
        <v>12</v>
      </c>
      <c r="C79" s="58" t="s">
        <v>6</v>
      </c>
      <c r="D79" s="58" t="s">
        <v>11</v>
      </c>
      <c r="E79" s="57">
        <f>29826655+308600</f>
        <v>30135255</v>
      </c>
      <c r="F79" s="57">
        <f>G79+H79+I79</f>
        <v>51859400</v>
      </c>
      <c r="G79" s="57">
        <v>0</v>
      </c>
      <c r="H79" s="57">
        <v>0</v>
      </c>
      <c r="I79" s="57">
        <v>51859400</v>
      </c>
      <c r="J79" s="57">
        <f>K79+L79+M79</f>
        <v>19554051.580000002</v>
      </c>
      <c r="K79" s="57">
        <v>0</v>
      </c>
      <c r="L79" s="57">
        <v>0</v>
      </c>
      <c r="M79" s="57">
        <f>19364524.39+189527.19</f>
        <v>19554051.580000002</v>
      </c>
      <c r="N79" s="56">
        <f t="shared" si="16"/>
        <v>37.705896288811672</v>
      </c>
      <c r="O79" s="56">
        <v>0</v>
      </c>
      <c r="P79" s="56">
        <v>0</v>
      </c>
      <c r="Q79" s="56">
        <f t="shared" si="26"/>
        <v>37.705896288811672</v>
      </c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</row>
    <row r="80" spans="1:249" s="48" customFormat="1" ht="36.75" customHeight="1" x14ac:dyDescent="0.3">
      <c r="A80" s="54" t="s">
        <v>10</v>
      </c>
      <c r="B80" s="64" t="s">
        <v>9</v>
      </c>
      <c r="C80" s="63" t="s">
        <v>6</v>
      </c>
      <c r="D80" s="62"/>
      <c r="E80" s="61">
        <f>E81+E97+E135+E139+E144+E151+E153</f>
        <v>35705450</v>
      </c>
      <c r="F80" s="51">
        <f t="shared" ref="F80:M80" si="27">F81</f>
        <v>61674000</v>
      </c>
      <c r="G80" s="51">
        <f t="shared" si="27"/>
        <v>0</v>
      </c>
      <c r="H80" s="51">
        <f t="shared" si="27"/>
        <v>0</v>
      </c>
      <c r="I80" s="51">
        <f t="shared" si="27"/>
        <v>61674000</v>
      </c>
      <c r="J80" s="51">
        <f t="shared" si="27"/>
        <v>19689626.75</v>
      </c>
      <c r="K80" s="51">
        <f t="shared" si="27"/>
        <v>0</v>
      </c>
      <c r="L80" s="51">
        <f t="shared" si="27"/>
        <v>0</v>
      </c>
      <c r="M80" s="51">
        <f t="shared" si="27"/>
        <v>19689626.75</v>
      </c>
      <c r="N80" s="50">
        <f t="shared" si="16"/>
        <v>31.925327933975417</v>
      </c>
      <c r="O80" s="50">
        <v>0</v>
      </c>
      <c r="P80" s="50">
        <v>0</v>
      </c>
      <c r="Q80" s="50">
        <f t="shared" si="26"/>
        <v>31.925327933975417</v>
      </c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  <c r="CJ80" s="49"/>
      <c r="CK80" s="49"/>
      <c r="CL80" s="49"/>
      <c r="CM80" s="49"/>
      <c r="CN80" s="49"/>
      <c r="CO80" s="49"/>
      <c r="CP80" s="49"/>
      <c r="CQ80" s="49"/>
      <c r="CR80" s="49"/>
      <c r="CS80" s="49"/>
      <c r="CT80" s="49"/>
      <c r="CU80" s="49"/>
      <c r="CV80" s="49"/>
      <c r="CW80" s="49"/>
      <c r="CX80" s="49"/>
      <c r="CY80" s="49"/>
      <c r="CZ80" s="49"/>
      <c r="DA80" s="49"/>
      <c r="DB80" s="49"/>
      <c r="DC80" s="49"/>
      <c r="DD80" s="49"/>
      <c r="DE80" s="49"/>
      <c r="DF80" s="49"/>
      <c r="DG80" s="49"/>
      <c r="DH80" s="49"/>
      <c r="DI80" s="49"/>
      <c r="DJ80" s="49"/>
      <c r="DK80" s="49"/>
      <c r="DL80" s="49"/>
      <c r="DM80" s="49"/>
      <c r="DN80" s="49"/>
      <c r="DO80" s="49"/>
      <c r="DP80" s="49"/>
      <c r="DQ80" s="49"/>
      <c r="DR80" s="49"/>
      <c r="DS80" s="49"/>
      <c r="DT80" s="49"/>
      <c r="DU80" s="49"/>
      <c r="DV80" s="49"/>
      <c r="DW80" s="49"/>
      <c r="DX80" s="49"/>
      <c r="DY80" s="49"/>
      <c r="DZ80" s="49"/>
      <c r="EA80" s="49"/>
      <c r="EB80" s="49"/>
      <c r="EC80" s="49"/>
      <c r="ED80" s="49"/>
      <c r="EE80" s="49"/>
      <c r="EF80" s="49"/>
      <c r="EG80" s="49"/>
      <c r="EH80" s="49"/>
      <c r="EI80" s="49"/>
      <c r="EJ80" s="49"/>
      <c r="EK80" s="49"/>
      <c r="EL80" s="49"/>
      <c r="EM80" s="49"/>
      <c r="EN80" s="49"/>
      <c r="EO80" s="49"/>
      <c r="EP80" s="49"/>
      <c r="EQ80" s="49"/>
      <c r="ER80" s="49"/>
      <c r="ES80" s="49"/>
      <c r="ET80" s="49"/>
      <c r="EU80" s="49"/>
      <c r="EV80" s="49"/>
      <c r="EW80" s="49"/>
      <c r="EX80" s="49"/>
      <c r="EY80" s="49"/>
      <c r="EZ80" s="49"/>
      <c r="FA80" s="49"/>
      <c r="FB80" s="49"/>
      <c r="FC80" s="49"/>
      <c r="FD80" s="49"/>
      <c r="FE80" s="49"/>
      <c r="FF80" s="49"/>
      <c r="FG80" s="49"/>
      <c r="FH80" s="49"/>
      <c r="FI80" s="49"/>
      <c r="FJ80" s="49"/>
      <c r="FK80" s="49"/>
      <c r="FL80" s="49"/>
      <c r="FM80" s="49"/>
      <c r="FN80" s="49"/>
      <c r="FO80" s="49"/>
      <c r="FP80" s="49"/>
      <c r="FQ80" s="49"/>
      <c r="FR80" s="49"/>
      <c r="FS80" s="49"/>
      <c r="FT80" s="49"/>
      <c r="FU80" s="49"/>
      <c r="FV80" s="49"/>
      <c r="FW80" s="49"/>
      <c r="FX80" s="49"/>
      <c r="FY80" s="49"/>
      <c r="FZ80" s="49"/>
      <c r="GA80" s="49"/>
      <c r="GB80" s="49"/>
      <c r="GC80" s="49"/>
      <c r="GD80" s="49"/>
      <c r="GE80" s="49"/>
      <c r="GF80" s="49"/>
      <c r="GG80" s="49"/>
      <c r="GH80" s="49"/>
      <c r="GI80" s="49"/>
      <c r="GJ80" s="49"/>
      <c r="GK80" s="49"/>
      <c r="GL80" s="49"/>
      <c r="GM80" s="49"/>
      <c r="GN80" s="49"/>
      <c r="GO80" s="49"/>
      <c r="GP80" s="49"/>
      <c r="GQ80" s="49"/>
      <c r="GR80" s="49"/>
      <c r="GS80" s="49"/>
      <c r="GT80" s="49"/>
      <c r="GU80" s="49"/>
      <c r="GV80" s="49"/>
      <c r="GW80" s="49"/>
      <c r="GX80" s="49"/>
      <c r="GY80" s="49"/>
      <c r="GZ80" s="49"/>
      <c r="HA80" s="49"/>
      <c r="HB80" s="49"/>
      <c r="HC80" s="49"/>
      <c r="HD80" s="49"/>
      <c r="HE80" s="49"/>
      <c r="HF80" s="49"/>
      <c r="HG80" s="49"/>
      <c r="HH80" s="49"/>
      <c r="HI80" s="49"/>
      <c r="HJ80" s="49"/>
      <c r="HK80" s="49"/>
      <c r="HL80" s="49"/>
      <c r="HM80" s="49"/>
      <c r="HN80" s="49"/>
      <c r="HO80" s="49"/>
      <c r="HP80" s="49"/>
      <c r="HQ80" s="49"/>
      <c r="HR80" s="49"/>
      <c r="HS80" s="49"/>
      <c r="HT80" s="49"/>
      <c r="HU80" s="49"/>
      <c r="HV80" s="49"/>
      <c r="HW80" s="49"/>
      <c r="HX80" s="49"/>
      <c r="HY80" s="49"/>
      <c r="HZ80" s="49"/>
      <c r="IA80" s="49"/>
      <c r="IB80" s="49"/>
      <c r="IC80" s="49"/>
      <c r="ID80" s="49"/>
      <c r="IE80" s="49"/>
      <c r="IF80" s="49"/>
      <c r="IG80" s="49"/>
      <c r="IH80" s="49"/>
      <c r="II80" s="49"/>
      <c r="IJ80" s="49"/>
      <c r="IK80" s="49"/>
      <c r="IL80" s="49"/>
      <c r="IM80" s="49"/>
      <c r="IN80" s="49"/>
      <c r="IO80" s="49"/>
    </row>
    <row r="81" spans="1:249" ht="37.5" x14ac:dyDescent="0.3">
      <c r="A81" s="60" t="s">
        <v>8</v>
      </c>
      <c r="B81" s="59" t="s">
        <v>7</v>
      </c>
      <c r="C81" s="58" t="s">
        <v>6</v>
      </c>
      <c r="D81" s="58" t="s">
        <v>5</v>
      </c>
      <c r="E81" s="57">
        <v>35705450</v>
      </c>
      <c r="F81" s="57">
        <f>G81+H81+I81</f>
        <v>61674000</v>
      </c>
      <c r="G81" s="57">
        <v>0</v>
      </c>
      <c r="H81" s="57">
        <v>0</v>
      </c>
      <c r="I81" s="57">
        <v>61674000</v>
      </c>
      <c r="J81" s="57">
        <f>K81+M81</f>
        <v>19689626.75</v>
      </c>
      <c r="K81" s="57">
        <v>0</v>
      </c>
      <c r="L81" s="57">
        <v>0</v>
      </c>
      <c r="M81" s="57">
        <v>19689626.75</v>
      </c>
      <c r="N81" s="56">
        <f t="shared" si="16"/>
        <v>31.925327933975417</v>
      </c>
      <c r="O81" s="56">
        <v>0</v>
      </c>
      <c r="P81" s="56">
        <v>0</v>
      </c>
      <c r="Q81" s="56">
        <f t="shared" si="26"/>
        <v>31.925327933975417</v>
      </c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</row>
    <row r="82" spans="1:249" s="55" customFormat="1" x14ac:dyDescent="0.3">
      <c r="A82" s="54"/>
      <c r="B82" s="53" t="s">
        <v>4</v>
      </c>
      <c r="C82" s="52"/>
      <c r="D82" s="52"/>
      <c r="E82" s="51">
        <f t="shared" ref="E82:M82" si="28">E78+E80</f>
        <v>65840705</v>
      </c>
      <c r="F82" s="51">
        <f t="shared" si="28"/>
        <v>113533400</v>
      </c>
      <c r="G82" s="51">
        <f t="shared" si="28"/>
        <v>0</v>
      </c>
      <c r="H82" s="51">
        <f t="shared" si="28"/>
        <v>0</v>
      </c>
      <c r="I82" s="51">
        <f t="shared" si="28"/>
        <v>113533400</v>
      </c>
      <c r="J82" s="51">
        <f t="shared" si="28"/>
        <v>39243678.329999998</v>
      </c>
      <c r="K82" s="51">
        <f t="shared" si="28"/>
        <v>0</v>
      </c>
      <c r="L82" s="51">
        <f t="shared" si="28"/>
        <v>0</v>
      </c>
      <c r="M82" s="51">
        <f t="shared" si="28"/>
        <v>39243678.329999998</v>
      </c>
      <c r="N82" s="50">
        <f t="shared" si="16"/>
        <v>34.565756270841888</v>
      </c>
      <c r="O82" s="50">
        <v>0</v>
      </c>
      <c r="P82" s="50">
        <v>0</v>
      </c>
      <c r="Q82" s="50">
        <f t="shared" si="26"/>
        <v>34.565756270841888</v>
      </c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  <c r="CK82" s="49"/>
      <c r="CL82" s="49"/>
      <c r="CM82" s="49"/>
      <c r="CN82" s="49"/>
      <c r="CO82" s="49"/>
      <c r="CP82" s="49"/>
      <c r="CQ82" s="49"/>
      <c r="CR82" s="49"/>
      <c r="CS82" s="49"/>
      <c r="CT82" s="49"/>
      <c r="CU82" s="49"/>
      <c r="CV82" s="49"/>
      <c r="CW82" s="49"/>
      <c r="CX82" s="49"/>
      <c r="CY82" s="49"/>
      <c r="CZ82" s="49"/>
      <c r="DA82" s="49"/>
      <c r="DB82" s="49"/>
      <c r="DC82" s="49"/>
      <c r="DD82" s="49"/>
      <c r="DE82" s="49"/>
      <c r="DF82" s="49"/>
      <c r="DG82" s="49"/>
      <c r="DH82" s="49"/>
      <c r="DI82" s="49"/>
      <c r="DJ82" s="49"/>
      <c r="DK82" s="49"/>
      <c r="DL82" s="49"/>
      <c r="DM82" s="49"/>
      <c r="DN82" s="49"/>
      <c r="DO82" s="49"/>
      <c r="DP82" s="49"/>
      <c r="DQ82" s="49"/>
      <c r="DR82" s="49"/>
      <c r="DS82" s="49"/>
      <c r="DT82" s="49"/>
      <c r="DU82" s="49"/>
      <c r="DV82" s="49"/>
      <c r="DW82" s="49"/>
      <c r="DX82" s="49"/>
      <c r="DY82" s="49"/>
      <c r="DZ82" s="49"/>
      <c r="EA82" s="49"/>
      <c r="EB82" s="49"/>
      <c r="EC82" s="49"/>
      <c r="ED82" s="49"/>
      <c r="EE82" s="49"/>
      <c r="EF82" s="49"/>
      <c r="EG82" s="49"/>
      <c r="EH82" s="49"/>
      <c r="EI82" s="49"/>
      <c r="EJ82" s="49"/>
      <c r="EK82" s="49"/>
      <c r="EL82" s="49"/>
      <c r="EM82" s="49"/>
      <c r="EN82" s="49"/>
      <c r="EO82" s="49"/>
      <c r="EP82" s="49"/>
      <c r="EQ82" s="49"/>
      <c r="ER82" s="49"/>
      <c r="ES82" s="49"/>
      <c r="ET82" s="49"/>
      <c r="EU82" s="49"/>
      <c r="EV82" s="49"/>
      <c r="EW82" s="49"/>
      <c r="EX82" s="49"/>
      <c r="EY82" s="49"/>
      <c r="EZ82" s="49"/>
      <c r="FA82" s="49"/>
      <c r="FB82" s="49"/>
      <c r="FC82" s="49"/>
      <c r="FD82" s="49"/>
      <c r="FE82" s="49"/>
      <c r="FF82" s="49"/>
      <c r="FG82" s="49"/>
      <c r="FH82" s="49"/>
      <c r="FI82" s="49"/>
      <c r="FJ82" s="49"/>
      <c r="FK82" s="49"/>
      <c r="FL82" s="49"/>
      <c r="FM82" s="49"/>
      <c r="FN82" s="49"/>
      <c r="FO82" s="49"/>
      <c r="FP82" s="49"/>
      <c r="FQ82" s="49"/>
      <c r="FR82" s="49"/>
      <c r="FS82" s="49"/>
      <c r="FT82" s="49"/>
      <c r="FU82" s="49"/>
      <c r="FV82" s="49"/>
      <c r="FW82" s="49"/>
      <c r="FX82" s="49"/>
      <c r="FY82" s="49"/>
      <c r="FZ82" s="49"/>
      <c r="GA82" s="49"/>
      <c r="GB82" s="49"/>
      <c r="GC82" s="49"/>
      <c r="GD82" s="49"/>
      <c r="GE82" s="49"/>
      <c r="GF82" s="49"/>
      <c r="GG82" s="49"/>
      <c r="GH82" s="49"/>
      <c r="GI82" s="49"/>
      <c r="GJ82" s="49"/>
      <c r="GK82" s="49"/>
      <c r="GL82" s="49"/>
      <c r="GM82" s="49"/>
      <c r="GN82" s="49"/>
      <c r="GO82" s="49"/>
      <c r="GP82" s="49"/>
      <c r="GQ82" s="49"/>
      <c r="GR82" s="49"/>
      <c r="GS82" s="49"/>
      <c r="GT82" s="49"/>
      <c r="GU82" s="49"/>
      <c r="GV82" s="49"/>
      <c r="GW82" s="49"/>
      <c r="GX82" s="49"/>
      <c r="GY82" s="49"/>
      <c r="GZ82" s="49"/>
      <c r="HA82" s="49"/>
      <c r="HB82" s="49"/>
      <c r="HC82" s="49"/>
      <c r="HD82" s="49"/>
      <c r="HE82" s="49"/>
      <c r="HF82" s="49"/>
      <c r="HG82" s="49"/>
      <c r="HH82" s="49"/>
      <c r="HI82" s="49"/>
      <c r="HJ82" s="49"/>
      <c r="HK82" s="49"/>
      <c r="HL82" s="49"/>
      <c r="HM82" s="49"/>
      <c r="HN82" s="49"/>
      <c r="HO82" s="49"/>
      <c r="HP82" s="49"/>
      <c r="HQ82" s="49"/>
      <c r="HR82" s="49"/>
      <c r="HS82" s="49"/>
      <c r="HT82" s="49"/>
      <c r="HU82" s="49"/>
      <c r="HV82" s="49"/>
      <c r="HW82" s="49"/>
      <c r="HX82" s="49"/>
      <c r="HY82" s="49"/>
      <c r="HZ82" s="49"/>
      <c r="IA82" s="49"/>
      <c r="IB82" s="49"/>
      <c r="IC82" s="49"/>
      <c r="ID82" s="49"/>
      <c r="IE82" s="49"/>
      <c r="IF82" s="49"/>
      <c r="IG82" s="49"/>
      <c r="IH82" s="49"/>
      <c r="II82" s="49"/>
      <c r="IJ82" s="49"/>
      <c r="IK82" s="49"/>
      <c r="IL82" s="49"/>
      <c r="IM82" s="49"/>
      <c r="IN82" s="49"/>
      <c r="IO82" s="49"/>
    </row>
    <row r="83" spans="1:249" s="48" customFormat="1" x14ac:dyDescent="0.3">
      <c r="A83" s="54"/>
      <c r="B83" s="53" t="s">
        <v>3</v>
      </c>
      <c r="C83" s="52"/>
      <c r="D83" s="52"/>
      <c r="E83" s="51">
        <f t="shared" ref="E83:M83" si="29">E82+E71+E66+E61+E62</f>
        <v>1717454702</v>
      </c>
      <c r="F83" s="51">
        <f t="shared" si="29"/>
        <v>3433470484</v>
      </c>
      <c r="G83" s="51">
        <f t="shared" si="29"/>
        <v>2574653015</v>
      </c>
      <c r="H83" s="51">
        <f t="shared" si="29"/>
        <v>203845535</v>
      </c>
      <c r="I83" s="51">
        <f t="shared" si="29"/>
        <v>654971934</v>
      </c>
      <c r="J83" s="51">
        <f t="shared" si="29"/>
        <v>982366138.9799999</v>
      </c>
      <c r="K83" s="51">
        <f t="shared" si="29"/>
        <v>704688325.5999999</v>
      </c>
      <c r="L83" s="51">
        <f t="shared" si="29"/>
        <v>55826529.280000001</v>
      </c>
      <c r="M83" s="51">
        <f t="shared" si="29"/>
        <v>221503960.06</v>
      </c>
      <c r="N83" s="50">
        <f t="shared" si="16"/>
        <v>28.611463053427542</v>
      </c>
      <c r="O83" s="50">
        <f>K83/G83*100</f>
        <v>27.370225094195845</v>
      </c>
      <c r="P83" s="50">
        <f>L83/H83*100</f>
        <v>27.386682411267927</v>
      </c>
      <c r="Q83" s="50">
        <f t="shared" si="26"/>
        <v>33.818847581337735</v>
      </c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  <c r="CJ83" s="49"/>
      <c r="CK83" s="49"/>
      <c r="CL83" s="49"/>
      <c r="CM83" s="49"/>
      <c r="CN83" s="49"/>
      <c r="CO83" s="49"/>
      <c r="CP83" s="49"/>
      <c r="CQ83" s="49"/>
      <c r="CR83" s="49"/>
      <c r="CS83" s="49"/>
      <c r="CT83" s="49"/>
      <c r="CU83" s="49"/>
      <c r="CV83" s="49"/>
      <c r="CW83" s="49"/>
      <c r="CX83" s="49"/>
      <c r="CY83" s="49"/>
      <c r="CZ83" s="49"/>
      <c r="DA83" s="49"/>
      <c r="DB83" s="49"/>
      <c r="DC83" s="49"/>
      <c r="DD83" s="49"/>
      <c r="DE83" s="49"/>
      <c r="DF83" s="49"/>
      <c r="DG83" s="49"/>
      <c r="DH83" s="49"/>
      <c r="DI83" s="49"/>
      <c r="DJ83" s="49"/>
      <c r="DK83" s="49"/>
      <c r="DL83" s="49"/>
      <c r="DM83" s="49"/>
      <c r="DN83" s="49"/>
      <c r="DO83" s="49"/>
      <c r="DP83" s="49"/>
      <c r="DQ83" s="49"/>
      <c r="DR83" s="49"/>
      <c r="DS83" s="49"/>
      <c r="DT83" s="49"/>
      <c r="DU83" s="49"/>
      <c r="DV83" s="49"/>
      <c r="DW83" s="49"/>
      <c r="DX83" s="49"/>
      <c r="DY83" s="49"/>
      <c r="DZ83" s="49"/>
      <c r="EA83" s="49"/>
      <c r="EB83" s="49"/>
      <c r="EC83" s="49"/>
      <c r="ED83" s="49"/>
      <c r="EE83" s="49"/>
      <c r="EF83" s="49"/>
      <c r="EG83" s="49"/>
      <c r="EH83" s="49"/>
      <c r="EI83" s="49"/>
      <c r="EJ83" s="49"/>
      <c r="EK83" s="49"/>
      <c r="EL83" s="49"/>
      <c r="EM83" s="49"/>
      <c r="EN83" s="49"/>
      <c r="EO83" s="49"/>
      <c r="EP83" s="49"/>
      <c r="EQ83" s="49"/>
      <c r="ER83" s="49"/>
      <c r="ES83" s="49"/>
      <c r="ET83" s="49"/>
      <c r="EU83" s="49"/>
      <c r="EV83" s="49"/>
      <c r="EW83" s="49"/>
      <c r="EX83" s="49"/>
      <c r="EY83" s="49"/>
      <c r="EZ83" s="49"/>
      <c r="FA83" s="49"/>
      <c r="FB83" s="49"/>
      <c r="FC83" s="49"/>
      <c r="FD83" s="49"/>
      <c r="FE83" s="49"/>
      <c r="FF83" s="49"/>
      <c r="FG83" s="49"/>
      <c r="FH83" s="49"/>
      <c r="FI83" s="49"/>
      <c r="FJ83" s="49"/>
      <c r="FK83" s="49"/>
      <c r="FL83" s="49"/>
      <c r="FM83" s="49"/>
      <c r="FN83" s="49"/>
      <c r="FO83" s="49"/>
      <c r="FP83" s="49"/>
      <c r="FQ83" s="49"/>
      <c r="FR83" s="49"/>
      <c r="FS83" s="49"/>
      <c r="FT83" s="49"/>
      <c r="FU83" s="49"/>
      <c r="FV83" s="49"/>
      <c r="FW83" s="49"/>
      <c r="FX83" s="49"/>
      <c r="FY83" s="49"/>
      <c r="FZ83" s="49"/>
      <c r="GA83" s="49"/>
      <c r="GB83" s="49"/>
      <c r="GC83" s="49"/>
      <c r="GD83" s="49"/>
      <c r="GE83" s="49"/>
      <c r="GF83" s="49"/>
      <c r="GG83" s="49"/>
      <c r="GH83" s="49"/>
      <c r="GI83" s="49"/>
      <c r="GJ83" s="49"/>
      <c r="GK83" s="49"/>
      <c r="GL83" s="49"/>
      <c r="GM83" s="49"/>
      <c r="GN83" s="49"/>
      <c r="GO83" s="49"/>
      <c r="GP83" s="49"/>
      <c r="GQ83" s="49"/>
      <c r="GR83" s="49"/>
      <c r="GS83" s="49"/>
      <c r="GT83" s="49"/>
      <c r="GU83" s="49"/>
      <c r="GV83" s="49"/>
      <c r="GW83" s="49"/>
      <c r="GX83" s="49"/>
      <c r="GY83" s="49"/>
      <c r="GZ83" s="49"/>
      <c r="HA83" s="49"/>
      <c r="HB83" s="49"/>
      <c r="HC83" s="49"/>
      <c r="HD83" s="49"/>
      <c r="HE83" s="49"/>
      <c r="HF83" s="49"/>
      <c r="HG83" s="49"/>
      <c r="HH83" s="49"/>
      <c r="HI83" s="49"/>
      <c r="HJ83" s="49"/>
      <c r="HK83" s="49"/>
      <c r="HL83" s="49"/>
      <c r="HM83" s="49"/>
      <c r="HN83" s="49"/>
      <c r="HO83" s="49"/>
      <c r="HP83" s="49"/>
      <c r="HQ83" s="49"/>
      <c r="HR83" s="49"/>
      <c r="HS83" s="49"/>
      <c r="HT83" s="49"/>
      <c r="HU83" s="49"/>
      <c r="HV83" s="49"/>
      <c r="HW83" s="49"/>
      <c r="HX83" s="49"/>
      <c r="HY83" s="49"/>
      <c r="HZ83" s="49"/>
      <c r="IA83" s="49"/>
      <c r="IB83" s="49"/>
      <c r="IC83" s="49"/>
      <c r="ID83" s="49"/>
      <c r="IE83" s="49"/>
      <c r="IF83" s="49"/>
      <c r="IG83" s="49"/>
      <c r="IH83" s="49"/>
      <c r="II83" s="49"/>
      <c r="IJ83" s="49"/>
      <c r="IK83" s="49"/>
      <c r="IL83" s="49"/>
      <c r="IM83" s="49"/>
      <c r="IN83" s="49"/>
      <c r="IO83" s="49"/>
    </row>
    <row r="84" spans="1:249" x14ac:dyDescent="0.3">
      <c r="A84" s="47"/>
      <c r="B84" s="46"/>
      <c r="C84" s="45"/>
      <c r="D84" s="45"/>
      <c r="E84" s="45"/>
      <c r="F84" s="44"/>
      <c r="G84" s="44"/>
      <c r="H84" s="44"/>
      <c r="I84" s="44"/>
      <c r="J84" s="44"/>
      <c r="K84" s="44"/>
      <c r="L84" s="44"/>
      <c r="M84" s="44"/>
      <c r="N84" s="43"/>
      <c r="O84" s="43"/>
      <c r="P84" s="43"/>
      <c r="Q84" s="43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</row>
    <row r="85" spans="1:249" ht="24" hidden="1" customHeight="1" x14ac:dyDescent="0.35">
      <c r="A85" s="8"/>
      <c r="B85" s="41"/>
      <c r="C85" s="40"/>
      <c r="D85" s="39"/>
      <c r="E85" s="39"/>
      <c r="F85" s="162"/>
      <c r="G85" s="162"/>
      <c r="H85" s="162"/>
      <c r="I85" s="38"/>
      <c r="J85" s="37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  <c r="EV85" s="36"/>
      <c r="EW85" s="36"/>
      <c r="EX85" s="36"/>
      <c r="EY85" s="36"/>
      <c r="EZ85" s="36"/>
      <c r="FA85" s="36"/>
      <c r="FB85" s="36"/>
      <c r="FC85" s="36"/>
      <c r="FD85" s="36"/>
      <c r="FE85" s="36"/>
      <c r="FF85" s="36"/>
      <c r="FG85" s="36"/>
      <c r="FH85" s="36"/>
      <c r="FI85" s="36"/>
      <c r="FJ85" s="36"/>
      <c r="FK85" s="36"/>
      <c r="FL85" s="36"/>
      <c r="FM85" s="36"/>
      <c r="FN85" s="36"/>
      <c r="FO85" s="36"/>
      <c r="FP85" s="36"/>
      <c r="FQ85" s="36"/>
      <c r="FR85" s="36"/>
      <c r="FS85" s="36"/>
      <c r="FT85" s="36"/>
      <c r="FU85" s="36"/>
      <c r="FV85" s="36"/>
      <c r="FW85" s="36"/>
      <c r="FX85" s="36"/>
      <c r="FY85" s="36"/>
      <c r="FZ85" s="36"/>
      <c r="GA85" s="36"/>
      <c r="GB85" s="36"/>
      <c r="GC85" s="36"/>
      <c r="GD85" s="36"/>
      <c r="GE85" s="36"/>
      <c r="GF85" s="36"/>
      <c r="GG85" s="36"/>
      <c r="GH85" s="36"/>
      <c r="GI85" s="36"/>
      <c r="GJ85" s="36"/>
      <c r="GK85" s="36"/>
      <c r="GL85" s="36"/>
      <c r="GM85" s="36"/>
      <c r="GN85" s="36"/>
      <c r="GO85" s="36"/>
      <c r="GP85" s="36"/>
      <c r="GQ85" s="36"/>
      <c r="GR85" s="36"/>
      <c r="GS85" s="36"/>
      <c r="GT85" s="36"/>
      <c r="GU85" s="36"/>
      <c r="GV85" s="36"/>
      <c r="GW85" s="36"/>
      <c r="GX85" s="36"/>
      <c r="GY85" s="36"/>
      <c r="GZ85" s="36"/>
      <c r="HA85" s="36"/>
      <c r="HB85" s="36"/>
      <c r="HC85" s="36"/>
      <c r="HD85" s="36"/>
      <c r="HE85" s="36"/>
      <c r="HF85" s="36"/>
      <c r="HG85" s="36"/>
      <c r="HH85" s="36"/>
      <c r="HI85" s="36"/>
      <c r="HJ85" s="36"/>
      <c r="HK85" s="36"/>
      <c r="HL85" s="36"/>
      <c r="HM85" s="36"/>
      <c r="HN85" s="36"/>
      <c r="HO85" s="36"/>
      <c r="HP85" s="36"/>
      <c r="HQ85" s="36"/>
      <c r="HR85" s="36"/>
      <c r="HS85" s="36"/>
      <c r="HT85" s="36"/>
      <c r="HU85" s="36"/>
      <c r="HV85" s="36"/>
      <c r="HW85" s="36"/>
      <c r="HX85" s="36"/>
      <c r="HY85" s="36"/>
      <c r="HZ85" s="36"/>
      <c r="IA85" s="36"/>
      <c r="IB85" s="36"/>
      <c r="IC85" s="36"/>
      <c r="ID85" s="36"/>
      <c r="IE85" s="36"/>
      <c r="IF85" s="36"/>
      <c r="IG85" s="36"/>
      <c r="IH85" s="36"/>
      <c r="II85" s="36"/>
      <c r="IJ85" s="36"/>
      <c r="IK85" s="36"/>
      <c r="IL85" s="36"/>
      <c r="IM85" s="36"/>
      <c r="IN85" s="36"/>
      <c r="IO85" s="36"/>
    </row>
    <row r="86" spans="1:249" hidden="1" x14ac:dyDescent="0.3">
      <c r="A86" s="8"/>
      <c r="B86" s="6"/>
      <c r="C86" s="6"/>
      <c r="D86" s="7"/>
      <c r="E86" s="7"/>
      <c r="F86" s="10"/>
      <c r="G86" s="10"/>
      <c r="H86" s="10"/>
      <c r="I86" s="10"/>
      <c r="J86" s="10"/>
      <c r="K86" s="10"/>
      <c r="L86" s="10"/>
      <c r="M86" s="10"/>
      <c r="N86" s="1"/>
      <c r="O86" s="1"/>
      <c r="P86" s="1"/>
      <c r="Q86" s="1"/>
    </row>
    <row r="87" spans="1:249" s="27" customFormat="1" ht="80.25" hidden="1" customHeight="1" x14ac:dyDescent="0.35">
      <c r="A87" s="26"/>
      <c r="B87" s="35" t="s">
        <v>2</v>
      </c>
      <c r="C87" s="34"/>
      <c r="D87" s="34"/>
      <c r="E87" s="34"/>
      <c r="F87" s="34"/>
      <c r="G87" s="33" t="s">
        <v>1</v>
      </c>
      <c r="H87" s="32"/>
      <c r="I87" s="149"/>
      <c r="J87" s="149"/>
      <c r="K87" s="149"/>
      <c r="L87" s="149"/>
      <c r="M87" s="149"/>
      <c r="N87" s="31"/>
      <c r="O87" s="31"/>
      <c r="P87" s="149"/>
      <c r="Q87" s="149"/>
      <c r="R87" s="29"/>
      <c r="S87" s="29"/>
      <c r="W87" s="29"/>
      <c r="X87" s="29"/>
      <c r="AQ87" s="29"/>
      <c r="AR87" s="29"/>
      <c r="AV87" s="30"/>
      <c r="BK87" s="29"/>
      <c r="BL87" s="29"/>
      <c r="CE87" s="29"/>
      <c r="CF87" s="29"/>
      <c r="CL87" s="28"/>
    </row>
    <row r="88" spans="1:249" s="18" customFormat="1" ht="66.75" hidden="1" customHeight="1" x14ac:dyDescent="0.3">
      <c r="A88" s="26"/>
      <c r="B88" s="150" t="s">
        <v>0</v>
      </c>
      <c r="C88" s="150"/>
      <c r="D88" s="150"/>
      <c r="E88" s="25"/>
      <c r="F88" s="24"/>
      <c r="G88" s="23"/>
      <c r="H88" s="22"/>
      <c r="I88" s="151"/>
      <c r="J88" s="151"/>
      <c r="K88" s="151"/>
      <c r="L88" s="151"/>
      <c r="M88" s="151"/>
      <c r="N88" s="21"/>
      <c r="O88" s="21"/>
      <c r="P88" s="21"/>
      <c r="AV88" s="20"/>
      <c r="CL88" s="19"/>
    </row>
    <row r="89" spans="1:249" s="11" customFormat="1" ht="139.9" hidden="1" customHeight="1" x14ac:dyDescent="0.25">
      <c r="A89" s="17"/>
      <c r="B89" s="152"/>
      <c r="C89" s="152"/>
      <c r="D89" s="152"/>
      <c r="E89" s="16"/>
      <c r="F89" s="15">
        <f>I9+F10+F11+F12+F13+F14+F15+F16+F17+F18+F19+F20+F21+F22+F23+F29+F30+F31+F32+F37+F38+F39+F40+F63+F64+F65+F67+F68+F69+F70+F72+F73+F74+F75+F76+F77+F79+F81</f>
        <v>3230454949</v>
      </c>
      <c r="G89" s="15" t="e">
        <f>#REF!+G10+G11+G12+G13+G14+G15+G16+G17+G18+G19+G20+G21+G22+G23+G29+G30+G31+G32+G37+G38+G39+G40+G63+G64+G65+G67+G68+G69+G70+G72+G73+G74+G75+G76+G77+G79+G81</f>
        <v>#REF!</v>
      </c>
      <c r="H89" s="15" t="e">
        <f>#REF!+H10+H11+H12+H13+H14+H15+H16+H17+H18+H19+H20+H21+H22+H23+H29+H30+H31+H32+H37+H38+H39+H40+H63+H64+H65+H67+H68+H69+H70+H72+H73+H74+H75+H76+H77+H79+H81</f>
        <v>#REF!</v>
      </c>
      <c r="I89" s="15" t="e">
        <f>#REF!+I10+I11+I12+I13+I14+I15+I16+I17+I18+I19+I20+I21+I22+I23+I29+I30+I31+I32+I37+I38+I39+I40+I63+I64+I65+I67+I68+I69+I70+I72+I73+I74+I75+I76+I77+I79+I81</f>
        <v>#REF!</v>
      </c>
      <c r="J89" s="15">
        <f>M9+J10+J11+J12+J13+J14+J15+J16+J17+J18+J19+J20+J21+J22+J23+J29+J30+J31+J32+J37+J38+J39+J40+J63+J64+J65+J67+J68+J69+J70+J72+J73+J74+J75+J76+J77+J79+J81</f>
        <v>926539609.69999981</v>
      </c>
      <c r="K89" s="15">
        <f>N9+K10+K11+K12+K13+K14+K15+K16+K17+K18+K19+K20+K21+K22+K23+K29+K30+K31+K32+K37+K38+K39+K40+K63+K64+K65+K67+K68+K69+K70+K72+K73+K74+K75+K76+K77+K79+K81</f>
        <v>704688357.92094123</v>
      </c>
      <c r="L89" s="15">
        <f>O9+L10+L11+L12+L13+L14+L15+L16+L17+L18+L19+L20+L21+L22+L23+L29+L30+L31+L32+L37+L38+L39+L40+L63+L64+L65+L67+L68+L69+L70+L72+L73+L74+L75+L76+L77+L79+L81</f>
        <v>0</v>
      </c>
      <c r="M89" s="15">
        <f>P9+M10+M11+M12+M13+M14+M15+M16+M17+M18+M19+M20+M21+M22+M23+M29+M30+M31+M32+M37+M38+M39+M40+M63+M64+M65+M67+M68+M69+M70+M72+M73+M74+M75+M76+M77+M79+M81</f>
        <v>55060889.268648952</v>
      </c>
      <c r="N89" s="14"/>
      <c r="O89" s="13"/>
      <c r="P89" s="13"/>
      <c r="CL89" s="12"/>
    </row>
    <row r="90" spans="1:249" hidden="1" x14ac:dyDescent="0.3">
      <c r="A90" s="8"/>
      <c r="B90" s="6"/>
      <c r="C90" s="6"/>
      <c r="D90" s="7"/>
      <c r="E90" s="7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1:249" hidden="1" x14ac:dyDescent="0.3">
      <c r="A91" s="8"/>
      <c r="B91" s="6"/>
      <c r="C91" s="6"/>
      <c r="D91" s="7"/>
      <c r="E91" s="7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1:249" hidden="1" x14ac:dyDescent="0.3">
      <c r="A92" s="8"/>
      <c r="B92" s="6"/>
      <c r="C92" s="6"/>
      <c r="D92" s="7"/>
      <c r="E92" s="7"/>
      <c r="F92" s="10"/>
      <c r="G92" s="6"/>
      <c r="H92" s="6"/>
      <c r="I92" s="6"/>
      <c r="J92" s="9"/>
      <c r="K92" s="1"/>
      <c r="L92" s="1"/>
      <c r="M92" s="1"/>
      <c r="N92" s="1"/>
      <c r="O92" s="1"/>
      <c r="P92" s="1"/>
      <c r="Q92" s="1"/>
    </row>
    <row r="93" spans="1:249" hidden="1" x14ac:dyDescent="0.3">
      <c r="A93" s="8"/>
      <c r="B93" s="6"/>
      <c r="C93" s="6"/>
      <c r="D93" s="7"/>
      <c r="E93" s="7"/>
      <c r="F93" s="10"/>
      <c r="G93" s="6"/>
      <c r="H93" s="6"/>
      <c r="I93" s="6"/>
      <c r="J93" s="1"/>
      <c r="K93" s="1"/>
      <c r="L93" s="1"/>
      <c r="M93" s="1"/>
      <c r="N93" s="1"/>
      <c r="O93" s="1"/>
      <c r="P93" s="1"/>
      <c r="Q93" s="1"/>
    </row>
    <row r="94" spans="1:249" hidden="1" x14ac:dyDescent="0.3">
      <c r="A94" s="8"/>
      <c r="B94" s="6"/>
      <c r="C94" s="6"/>
      <c r="D94" s="7"/>
      <c r="E94" s="7"/>
      <c r="F94" s="6"/>
      <c r="G94" s="6"/>
      <c r="H94" s="6"/>
      <c r="I94" s="6"/>
      <c r="J94" s="1"/>
      <c r="K94" s="1"/>
      <c r="L94" s="1"/>
      <c r="M94" s="1"/>
      <c r="N94" s="1"/>
      <c r="O94" s="1"/>
      <c r="P94" s="1"/>
      <c r="Q94" s="1"/>
    </row>
    <row r="95" spans="1:249" hidden="1" x14ac:dyDescent="0.3">
      <c r="A95" s="8"/>
      <c r="B95" s="6"/>
      <c r="C95" s="6"/>
      <c r="D95" s="7"/>
      <c r="E95" s="7"/>
      <c r="F95" s="6"/>
      <c r="G95" s="6"/>
      <c r="H95" s="6"/>
      <c r="I95" s="6"/>
      <c r="J95" s="1"/>
      <c r="K95" s="1"/>
      <c r="L95" s="1"/>
      <c r="M95" s="1"/>
      <c r="N95" s="1"/>
      <c r="O95" s="1"/>
      <c r="P95" s="1"/>
      <c r="Q95" s="1"/>
    </row>
    <row r="96" spans="1:249" hidden="1" x14ac:dyDescent="0.3">
      <c r="A96" s="8"/>
      <c r="B96" s="6"/>
      <c r="C96" s="6"/>
      <c r="D96" s="7"/>
      <c r="E96" s="7"/>
      <c r="F96" s="6"/>
      <c r="G96" s="6"/>
      <c r="H96" s="6"/>
      <c r="I96" s="6"/>
      <c r="J96" s="1"/>
      <c r="K96" s="1"/>
      <c r="L96" s="1"/>
      <c r="M96" s="1"/>
      <c r="N96" s="1"/>
      <c r="O96" s="1"/>
      <c r="P96" s="1"/>
      <c r="Q96" s="1"/>
    </row>
    <row r="97" spans="1:17" x14ac:dyDescent="0.3">
      <c r="A97" s="8"/>
      <c r="B97" s="6"/>
      <c r="C97" s="6"/>
      <c r="D97" s="7"/>
      <c r="E97" s="10"/>
      <c r="F97" s="10">
        <f t="shared" ref="F97:M97" si="30">F83-H9-F26-F27-F28-F34-F35-F36-F41-F51-F52</f>
        <v>3230454949</v>
      </c>
      <c r="G97" s="10">
        <f t="shared" si="30"/>
        <v>2089973147</v>
      </c>
      <c r="H97" s="10">
        <f t="shared" si="30"/>
        <v>-18424092.569999993</v>
      </c>
      <c r="I97" s="10">
        <f t="shared" si="30"/>
        <v>654971934</v>
      </c>
      <c r="J97" s="10">
        <f t="shared" si="30"/>
        <v>926539609.69999993</v>
      </c>
      <c r="K97" s="10">
        <f t="shared" si="30"/>
        <v>538245227.30999994</v>
      </c>
      <c r="L97" s="10">
        <f t="shared" si="30"/>
        <v>55826496.959058695</v>
      </c>
      <c r="M97" s="10">
        <f t="shared" si="30"/>
        <v>221503960.06</v>
      </c>
      <c r="N97" s="1"/>
      <c r="O97" s="1"/>
      <c r="P97" s="1"/>
      <c r="Q97" s="1"/>
    </row>
    <row r="98" spans="1:17" x14ac:dyDescent="0.3">
      <c r="A98" s="8"/>
      <c r="B98" s="6"/>
      <c r="C98" s="6"/>
      <c r="D98" s="7"/>
      <c r="E98" s="7"/>
      <c r="F98" s="6"/>
      <c r="G98" s="6"/>
      <c r="H98" s="6"/>
      <c r="I98" s="6"/>
      <c r="J98" s="1"/>
      <c r="K98" s="1"/>
      <c r="L98" s="1"/>
      <c r="M98" s="1"/>
      <c r="N98" s="1"/>
      <c r="O98" s="1"/>
      <c r="P98" s="1"/>
      <c r="Q98" s="1"/>
    </row>
    <row r="99" spans="1:17" x14ac:dyDescent="0.3">
      <c r="A99" s="8"/>
      <c r="B99" s="6"/>
      <c r="C99" s="6"/>
      <c r="D99" s="7"/>
      <c r="E99" s="7"/>
      <c r="F99" s="6"/>
      <c r="G99" s="6"/>
      <c r="H99" s="6"/>
      <c r="I99" s="6"/>
      <c r="J99" s="1"/>
      <c r="K99" s="1"/>
      <c r="L99" s="1"/>
      <c r="M99" s="1"/>
      <c r="N99" s="1"/>
      <c r="O99" s="1"/>
      <c r="P99" s="1"/>
      <c r="Q99" s="1"/>
    </row>
    <row r="100" spans="1:17" x14ac:dyDescent="0.3">
      <c r="A100" s="8"/>
      <c r="B100" s="6"/>
      <c r="C100" s="6"/>
      <c r="D100" s="7"/>
      <c r="E100" s="7"/>
      <c r="F100" s="6"/>
      <c r="G100" s="6"/>
      <c r="H100" s="6"/>
      <c r="I100" s="6"/>
      <c r="J100" s="9">
        <f>926539609.7-J97</f>
        <v>0</v>
      </c>
      <c r="K100" s="1"/>
      <c r="L100" s="1"/>
      <c r="M100" s="1"/>
      <c r="N100" s="1"/>
      <c r="O100" s="1"/>
      <c r="P100" s="1"/>
      <c r="Q100" s="1"/>
    </row>
    <row r="101" spans="1:17" x14ac:dyDescent="0.3">
      <c r="A101" s="8"/>
      <c r="B101" s="6"/>
      <c r="C101" s="6"/>
      <c r="D101" s="7"/>
      <c r="E101" s="7"/>
      <c r="F101" s="10">
        <f>3227451117-F97</f>
        <v>-3003832</v>
      </c>
      <c r="G101" s="6"/>
      <c r="H101" s="6"/>
      <c r="I101" s="6"/>
      <c r="J101" s="1"/>
      <c r="K101" s="1"/>
      <c r="L101" s="1"/>
      <c r="M101" s="1"/>
      <c r="N101" s="1"/>
      <c r="O101" s="1"/>
      <c r="P101" s="1"/>
      <c r="Q101" s="1"/>
    </row>
    <row r="102" spans="1:17" x14ac:dyDescent="0.3">
      <c r="A102" s="8"/>
      <c r="B102" s="6"/>
      <c r="C102" s="6"/>
      <c r="D102" s="7"/>
      <c r="E102" s="7"/>
      <c r="F102" s="6"/>
      <c r="G102" s="6"/>
      <c r="H102" s="6"/>
      <c r="I102" s="6"/>
      <c r="J102" s="1"/>
      <c r="K102" s="1"/>
      <c r="L102" s="1"/>
      <c r="M102" s="1"/>
      <c r="N102" s="1"/>
      <c r="O102" s="1"/>
      <c r="P102" s="1"/>
      <c r="Q102" s="1"/>
    </row>
    <row r="103" spans="1:17" x14ac:dyDescent="0.3">
      <c r="A103" s="8"/>
      <c r="B103" s="6"/>
      <c r="C103" s="6"/>
      <c r="D103" s="7"/>
      <c r="E103" s="7"/>
      <c r="F103" s="6"/>
      <c r="G103" s="6"/>
      <c r="H103" s="6"/>
      <c r="I103" s="6"/>
      <c r="J103" s="1"/>
      <c r="K103" s="1"/>
      <c r="L103" s="1"/>
      <c r="M103" s="1"/>
      <c r="N103" s="1"/>
      <c r="O103" s="1"/>
      <c r="P103" s="1"/>
      <c r="Q103" s="1"/>
    </row>
    <row r="104" spans="1:17" x14ac:dyDescent="0.3">
      <c r="A104" s="8"/>
      <c r="B104" s="6"/>
      <c r="C104" s="6"/>
      <c r="D104" s="7"/>
      <c r="E104" s="7"/>
      <c r="F104" s="6"/>
      <c r="G104" s="6"/>
      <c r="H104" s="6"/>
      <c r="I104" s="6"/>
      <c r="J104" s="1"/>
      <c r="K104" s="1"/>
      <c r="L104" s="1"/>
      <c r="M104" s="1"/>
      <c r="N104" s="1"/>
      <c r="O104" s="1"/>
      <c r="P104" s="1"/>
      <c r="Q104" s="1"/>
    </row>
    <row r="105" spans="1:17" x14ac:dyDescent="0.3">
      <c r="A105" s="8"/>
      <c r="B105" s="6"/>
      <c r="C105" s="6"/>
      <c r="D105" s="7"/>
      <c r="E105" s="7"/>
      <c r="F105" s="6"/>
      <c r="G105" s="6"/>
      <c r="H105" s="6"/>
      <c r="I105" s="6"/>
      <c r="J105" s="1"/>
      <c r="K105" s="1"/>
      <c r="L105" s="1"/>
      <c r="M105" s="1"/>
      <c r="N105" s="1"/>
      <c r="O105" s="1"/>
      <c r="P105" s="1"/>
      <c r="Q105" s="1"/>
    </row>
    <row r="106" spans="1:17" x14ac:dyDescent="0.3">
      <c r="A106" s="8"/>
      <c r="B106" s="6"/>
      <c r="C106" s="6"/>
      <c r="D106" s="7"/>
      <c r="E106" s="7"/>
      <c r="F106" s="6"/>
      <c r="G106" s="6"/>
      <c r="H106" s="6"/>
      <c r="I106" s="6"/>
      <c r="J106" s="1"/>
      <c r="K106" s="1"/>
      <c r="L106" s="1"/>
      <c r="M106" s="1"/>
      <c r="N106" s="1"/>
      <c r="O106" s="1"/>
      <c r="P106" s="1"/>
      <c r="Q106" s="1"/>
    </row>
    <row r="107" spans="1:17" x14ac:dyDescent="0.3">
      <c r="A107" s="8"/>
      <c r="B107" s="6"/>
      <c r="C107" s="6"/>
      <c r="D107" s="7"/>
      <c r="E107" s="7"/>
      <c r="F107" s="6"/>
      <c r="G107" s="6"/>
      <c r="H107" s="6"/>
      <c r="I107" s="6"/>
      <c r="J107" s="1"/>
      <c r="K107" s="1"/>
      <c r="L107" s="1"/>
      <c r="M107" s="1"/>
      <c r="N107" s="1"/>
      <c r="O107" s="1"/>
      <c r="P107" s="1"/>
      <c r="Q107" s="1"/>
    </row>
    <row r="108" spans="1:17" x14ac:dyDescent="0.3">
      <c r="A108" s="8"/>
      <c r="B108" s="6"/>
      <c r="C108" s="6"/>
      <c r="D108" s="7"/>
      <c r="E108" s="7"/>
      <c r="F108" s="6"/>
      <c r="G108" s="6"/>
      <c r="H108" s="6"/>
      <c r="I108" s="6"/>
      <c r="J108" s="1"/>
      <c r="K108" s="1"/>
      <c r="L108" s="1"/>
      <c r="M108" s="1"/>
      <c r="N108" s="1"/>
      <c r="O108" s="1"/>
      <c r="P108" s="1"/>
      <c r="Q108" s="1"/>
    </row>
    <row r="109" spans="1:17" x14ac:dyDescent="0.3">
      <c r="A109" s="8"/>
      <c r="B109" s="6"/>
      <c r="C109" s="6"/>
      <c r="D109" s="7"/>
      <c r="E109" s="7"/>
      <c r="F109" s="6"/>
      <c r="G109" s="6"/>
      <c r="H109" s="6"/>
      <c r="I109" s="6"/>
      <c r="J109" s="1"/>
      <c r="K109" s="1"/>
      <c r="L109" s="1"/>
      <c r="M109" s="1"/>
      <c r="N109" s="1"/>
      <c r="O109" s="1"/>
      <c r="P109" s="1"/>
      <c r="Q109" s="1"/>
    </row>
    <row r="110" spans="1:17" x14ac:dyDescent="0.3">
      <c r="A110" s="8"/>
      <c r="B110" s="6"/>
      <c r="C110" s="6"/>
      <c r="D110" s="7"/>
      <c r="E110" s="7"/>
      <c r="F110" s="6"/>
      <c r="G110" s="6"/>
      <c r="H110" s="6"/>
      <c r="I110" s="6"/>
      <c r="J110" s="1"/>
      <c r="K110" s="1"/>
      <c r="L110" s="1"/>
      <c r="M110" s="1"/>
      <c r="N110" s="1"/>
      <c r="O110" s="1"/>
      <c r="P110" s="1"/>
      <c r="Q110" s="1"/>
    </row>
    <row r="111" spans="1:17" x14ac:dyDescent="0.3">
      <c r="A111" s="8"/>
      <c r="B111" s="6"/>
      <c r="C111" s="6"/>
      <c r="D111" s="7"/>
      <c r="E111" s="7"/>
      <c r="F111" s="6"/>
      <c r="G111" s="6"/>
      <c r="H111" s="6"/>
      <c r="I111" s="6"/>
      <c r="J111" s="1"/>
      <c r="K111" s="1"/>
      <c r="L111" s="1"/>
      <c r="M111" s="1"/>
      <c r="N111" s="1"/>
      <c r="O111" s="1"/>
      <c r="P111" s="1"/>
      <c r="Q111" s="1"/>
    </row>
  </sheetData>
  <mergeCells count="22">
    <mergeCell ref="A2:Q2"/>
    <mergeCell ref="A3:A4"/>
    <mergeCell ref="C3:C4"/>
    <mergeCell ref="D3:D4"/>
    <mergeCell ref="F3:I3"/>
    <mergeCell ref="J3:M3"/>
    <mergeCell ref="N3:Q3"/>
    <mergeCell ref="A6:Q6"/>
    <mergeCell ref="B7:D7"/>
    <mergeCell ref="A26:A32"/>
    <mergeCell ref="C26:C28"/>
    <mergeCell ref="C29:C32"/>
    <mergeCell ref="P87:Q87"/>
    <mergeCell ref="B88:D88"/>
    <mergeCell ref="I88:M88"/>
    <mergeCell ref="B89:D89"/>
    <mergeCell ref="A34:A40"/>
    <mergeCell ref="C34:C36"/>
    <mergeCell ref="C37:C40"/>
    <mergeCell ref="A42:A49"/>
    <mergeCell ref="F85:H85"/>
    <mergeCell ref="I87:M87"/>
  </mergeCells>
  <pageMargins left="0.23622047244094491" right="0.23622047244094491" top="0.74803149606299213" bottom="0" header="0.31496062992125984" footer="0.31496062992125984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01.05</vt:lpstr>
      <vt:lpstr>Лист1</vt:lpstr>
      <vt:lpstr>Лист2</vt:lpstr>
      <vt:lpstr>Лист3</vt:lpstr>
      <vt:lpstr>'01.05'!Область_печати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2017-05-05T05:06:30Z</dcterms:modified>
</cp:coreProperties>
</file>